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un/Desktop/Desktop/Work/Papers/WesternUS/Nature Communications/SubmittedFiles/Resubmitted_Files_npjNatureAtmosph/"/>
    </mc:Choice>
  </mc:AlternateContent>
  <xr:revisionPtr revIDLastSave="0" documentId="13_ncr:1_{7C2CB289-A977-0F4A-B38C-1931CBED93CD}" xr6:coauthVersionLast="40" xr6:coauthVersionMax="40" xr10:uidLastSave="{00000000-0000-0000-0000-000000000000}"/>
  <bookViews>
    <workbookView xWindow="0" yWindow="460" windowWidth="26780" windowHeight="17460" tabRatio="936" xr2:uid="{00000000-000D-0000-FFFF-FFFF00000000}"/>
  </bookViews>
  <sheets>
    <sheet name="ReadMe" sheetId="11" r:id="rId1"/>
    <sheet name="RawData - Internal &amp; PRIME" sheetId="1" r:id="rId2"/>
    <sheet name="Input to CRONUS" sheetId="2" r:id="rId3"/>
    <sheet name="CRONUS_EARTH_V3" sheetId="17" r:id="rId4"/>
    <sheet name="MoraineAges" sheetId="12" r:id="rId5"/>
    <sheet name="ReplicateAges" sheetId="15" r:id="rId6"/>
    <sheet name="Input to CRONUS Literature" sheetId="14" r:id="rId7"/>
    <sheet name="CRONUS_EARTH_V3_Literature" sheetId="18" r:id="rId8"/>
    <sheet name="GlacierLengths_Figure2" sheetId="16" r:id="rId9"/>
  </sheets>
  <externalReferences>
    <externalReference r:id="rId10"/>
  </externalReferences>
  <definedNames>
    <definedName name="AlBeLogOrLin">[1]CosmoCalcVars!$A$58</definedName>
    <definedName name="B_o">[1]CosmoCalcVars!$A$46</definedName>
    <definedName name="ConfiLevel">[1]CosmoCalcVars!$A$65</definedName>
    <definedName name="detail">[1]CosmoCalcVars!$A$61</definedName>
    <definedName name="equation">[1]CosmoCalcVars!$A$44</definedName>
    <definedName name="exponent">[1]CosmoCalcVars!$A$51</definedName>
    <definedName name="F_10Be0">[1]CosmoCalcVars!$A$29</definedName>
    <definedName name="F_10Be1">[1]CosmoCalcVars!$A$30</definedName>
    <definedName name="F_10Be2">[1]CosmoCalcVars!$A$31</definedName>
    <definedName name="F_10Be3">[1]CosmoCalcVars!$A$32</definedName>
    <definedName name="F_14C0">[1]CosmoCalcVars!$A$21</definedName>
    <definedName name="F_14C1">[1]CosmoCalcVars!$A$22</definedName>
    <definedName name="F_14C2">[1]CosmoCalcVars!$A$23</definedName>
    <definedName name="F_14C3">[1]CosmoCalcVars!$A$24</definedName>
    <definedName name="F_21Ne0">[1]CosmoCalcVars!$A$17</definedName>
    <definedName name="F_21Ne1">[1]CosmoCalcVars!$A$18</definedName>
    <definedName name="F_21Ne2">[1]CosmoCalcVars!$A$19</definedName>
    <definedName name="F_21Ne3">[1]CosmoCalcVars!$A$20</definedName>
    <definedName name="F_26Al0">[1]CosmoCalcVars!$A$25</definedName>
    <definedName name="F_26Al1">[1]CosmoCalcVars!$A$26</definedName>
    <definedName name="F_26Al2">[1]CosmoCalcVars!$A$27</definedName>
    <definedName name="F_26Al3">[1]CosmoCalcVars!$A$28</definedName>
    <definedName name="F_36Cl0">[1]CosmoCalcVars!$A$33</definedName>
    <definedName name="F_36Cl1">[1]CosmoCalcVars!$A$34</definedName>
    <definedName name="F_36Cl2">[1]CosmoCalcVars!$A$35</definedName>
    <definedName name="F_36Cl3">[1]CosmoCalcVars!$A$36</definedName>
    <definedName name="F_3He0">[1]CosmoCalcVars!$A$13</definedName>
    <definedName name="F_3He1">[1]CosmoCalcVars!$A$14</definedName>
    <definedName name="F_3He2">[1]CosmoCalcVars!$A$15</definedName>
    <definedName name="F_3He3">[1]CosmoCalcVars!$A$16</definedName>
    <definedName name="G_o">[1]CosmoCalcVars!$A$48</definedName>
    <definedName name="L_0">[1]CosmoCalcVars!$A$9</definedName>
    <definedName name="L_1">[1]CosmoCalcVars!$A$10</definedName>
    <definedName name="L_10Be">[1]CosmoCalcVars!$A$4</definedName>
    <definedName name="L_14C">[1]CosmoCalcVars!$A$5</definedName>
    <definedName name="L_2">[1]CosmoCalcVars!$A$11</definedName>
    <definedName name="L_21Ne">[1]CosmoCalcVars!$A$6</definedName>
    <definedName name="L_26Al">[1]CosmoCalcVars!$A$7</definedName>
    <definedName name="L_3">[1]CosmoCalcVars!$A$12</definedName>
    <definedName name="L_36Cl">[1]CosmoCalcVars!$A$8</definedName>
    <definedName name="L_3He">[1]CosmoCalcVars!$A$3</definedName>
    <definedName name="MetropIter">[1]CosmoCalcVars!$A$64</definedName>
    <definedName name="MM_0">[1]CosmoCalcVars!$A$50</definedName>
    <definedName name="n_10BeCals">[1]CosmoCalcVars!$A$66</definedName>
    <definedName name="n_14CCals">[1]CosmoCalcVars!$A$70</definedName>
    <definedName name="n_21NeCals">[1]CosmoCalcVars!$A$68</definedName>
    <definedName name="n_26AlCals">[1]CosmoCalcVars!$A$67</definedName>
    <definedName name="n_36ClCals">[1]CosmoCalcVars!$A$71</definedName>
    <definedName name="n_3HeCals">[1]CosmoCalcVars!$A$69</definedName>
    <definedName name="NeBeLogOrLin">[1]CosmoCalcVars!$A$59</definedName>
    <definedName name="NewtonOption">[1]CosmoCalcVars!$A$63</definedName>
    <definedName name="P_10Be">[1]CosmoCalcVars!$A$41</definedName>
    <definedName name="P_14C">[1]CosmoCalcVars!$A$39</definedName>
    <definedName name="P_21Ne">[1]CosmoCalcVars!$A$38</definedName>
    <definedName name="P_26Al">[1]CosmoCalcVars!$A$40</definedName>
    <definedName name="P_36Cl">[1]CosmoCalcVars!$A$42</definedName>
    <definedName name="P_3He">[1]CosmoCalcVars!$A$37</definedName>
    <definedName name="P_o">[1]CosmoCalcVars!$A$49</definedName>
    <definedName name="PlotEllipse">[1]CosmoCalcVars!$A$62</definedName>
    <definedName name="R_d">[1]CosmoCalcVars!$A$47</definedName>
    <definedName name="Replace">[1]CosmoCalcVars!$A$60</definedName>
    <definedName name="rho">[1]CosmoCalcVars!$A$2</definedName>
    <definedName name="scaling">[1]CosmoCalcVars!$A$43</definedName>
    <definedName name="sigma">[1]CosmoCalcVars!$A$52</definedName>
    <definedName name="T_o">[1]CosmoCalcVars!$A$45</definedName>
    <definedName name="version">[1]CosmoCalcVars!$A$1</definedName>
    <definedName name="xMax">[1]CosmoCalcVars!$A$55</definedName>
    <definedName name="xMin">[1]CosmoCalcVars!$A$54</definedName>
    <definedName name="yMax">[1]CosmoCalcVars!$A$57</definedName>
    <definedName name="yMin">[1]CosmoCalcVars!$A$56</definedName>
    <definedName name="Zero">[1]CosmoCalcVars!$A$53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35" i="2" l="1"/>
  <c r="AK21" i="2"/>
  <c r="AM21" i="2"/>
  <c r="AN21" i="2"/>
  <c r="AO21" i="2"/>
  <c r="AR21" i="2"/>
  <c r="AS21" i="2"/>
  <c r="AT21" i="2"/>
  <c r="AV21" i="2"/>
  <c r="AW21" i="2"/>
  <c r="BK21" i="2"/>
  <c r="AK22" i="2"/>
  <c r="AM22" i="2"/>
  <c r="AN22" i="2"/>
  <c r="AO22" i="2"/>
  <c r="AR22" i="2"/>
  <c r="AS22" i="2"/>
  <c r="AT22" i="2"/>
  <c r="AV22" i="2"/>
  <c r="AW22" i="2"/>
  <c r="BK22" i="2"/>
  <c r="AK23" i="2"/>
  <c r="AM23" i="2"/>
  <c r="AN23" i="2"/>
  <c r="AO23" i="2"/>
  <c r="AR23" i="2"/>
  <c r="AS23" i="2"/>
  <c r="AT23" i="2"/>
  <c r="AV23" i="2"/>
  <c r="AW23" i="2"/>
  <c r="BK23" i="2"/>
  <c r="AK24" i="2"/>
  <c r="AM24" i="2"/>
  <c r="AN24" i="2"/>
  <c r="AO24" i="2"/>
  <c r="AR24" i="2"/>
  <c r="AS24" i="2"/>
  <c r="AT24" i="2"/>
  <c r="AV24" i="2"/>
  <c r="AW24" i="2"/>
  <c r="BK24" i="2"/>
  <c r="AK25" i="2"/>
  <c r="AM25" i="2"/>
  <c r="AN25" i="2"/>
  <c r="AO25" i="2"/>
  <c r="AR25" i="2"/>
  <c r="AS25" i="2"/>
  <c r="AT25" i="2"/>
  <c r="AV25" i="2"/>
  <c r="AW25" i="2"/>
  <c r="BK25" i="2"/>
  <c r="AK26" i="2"/>
  <c r="AM26" i="2"/>
  <c r="AN26" i="2"/>
  <c r="AO26" i="2"/>
  <c r="AR26" i="2"/>
  <c r="AS26" i="2"/>
  <c r="AT26" i="2"/>
  <c r="AV26" i="2"/>
  <c r="AW26" i="2"/>
  <c r="BK26" i="2"/>
  <c r="AK27" i="2"/>
  <c r="AM27" i="2"/>
  <c r="AN27" i="2"/>
  <c r="AO27" i="2"/>
  <c r="AR27" i="2"/>
  <c r="AS27" i="2"/>
  <c r="AT27" i="2"/>
  <c r="AV27" i="2"/>
  <c r="AW27" i="2"/>
  <c r="BK27" i="2"/>
  <c r="AK28" i="2"/>
  <c r="AM28" i="2"/>
  <c r="AN28" i="2"/>
  <c r="AO28" i="2"/>
  <c r="AR28" i="2"/>
  <c r="AS28" i="2"/>
  <c r="AT28" i="2"/>
  <c r="AV28" i="2"/>
  <c r="AW28" i="2"/>
  <c r="BK28" i="2"/>
  <c r="AK29" i="2"/>
  <c r="AM29" i="2"/>
  <c r="AN29" i="2"/>
  <c r="AO29" i="2"/>
  <c r="AR29" i="2"/>
  <c r="AS29" i="2"/>
  <c r="AT29" i="2"/>
  <c r="AV29" i="2"/>
  <c r="AW29" i="2"/>
  <c r="BK29" i="2"/>
  <c r="AK30" i="2"/>
  <c r="AM30" i="2"/>
  <c r="AN30" i="2"/>
  <c r="AO30" i="2"/>
  <c r="AR30" i="2"/>
  <c r="AS30" i="2"/>
  <c r="AT30" i="2"/>
  <c r="AV30" i="2"/>
  <c r="AW30" i="2"/>
  <c r="BK30" i="2"/>
  <c r="AK31" i="2"/>
  <c r="AM31" i="2"/>
  <c r="AN31" i="2"/>
  <c r="AO31" i="2"/>
  <c r="AR31" i="2"/>
  <c r="AS31" i="2"/>
  <c r="AT31" i="2"/>
  <c r="AV31" i="2"/>
  <c r="AW31" i="2"/>
  <c r="BK31" i="2"/>
  <c r="AK32" i="2"/>
  <c r="AM32" i="2"/>
  <c r="AN32" i="2"/>
  <c r="AO32" i="2"/>
  <c r="AR32" i="2"/>
  <c r="AS32" i="2"/>
  <c r="AT32" i="2"/>
  <c r="AV32" i="2"/>
  <c r="AW32" i="2"/>
  <c r="BK32" i="2"/>
  <c r="AK33" i="2"/>
  <c r="AM33" i="2"/>
  <c r="AN33" i="2"/>
  <c r="AO33" i="2"/>
  <c r="AR33" i="2"/>
  <c r="AS33" i="2"/>
  <c r="AT33" i="2"/>
  <c r="AV33" i="2"/>
  <c r="AW33" i="2"/>
  <c r="BK33" i="2"/>
  <c r="AK34" i="2"/>
  <c r="AM34" i="2"/>
  <c r="AN34" i="2"/>
  <c r="AO34" i="2"/>
  <c r="AR34" i="2"/>
  <c r="AS34" i="2"/>
  <c r="AT34" i="2"/>
  <c r="AV34" i="2"/>
  <c r="AW34" i="2"/>
  <c r="BK34" i="2"/>
  <c r="AK36" i="2"/>
  <c r="AM36" i="2"/>
  <c r="AN36" i="2"/>
  <c r="AO36" i="2"/>
  <c r="AR36" i="2"/>
  <c r="AS36" i="2"/>
  <c r="AT36" i="2"/>
  <c r="AV36" i="2"/>
  <c r="AW36" i="2"/>
  <c r="BK36" i="2"/>
  <c r="AK37" i="2"/>
  <c r="AM37" i="2"/>
  <c r="AN37" i="2"/>
  <c r="AO37" i="2"/>
  <c r="AR37" i="2"/>
  <c r="AS37" i="2"/>
  <c r="AT37" i="2"/>
  <c r="AV37" i="2"/>
  <c r="AW37" i="2"/>
  <c r="BK37" i="2"/>
  <c r="AK38" i="2"/>
  <c r="AM38" i="2"/>
  <c r="AN38" i="2"/>
  <c r="AO38" i="2"/>
  <c r="AR38" i="2"/>
  <c r="AS38" i="2"/>
  <c r="AT38" i="2"/>
  <c r="AV38" i="2"/>
  <c r="AW38" i="2"/>
  <c r="BK38" i="2"/>
  <c r="AK39" i="2"/>
  <c r="AM39" i="2"/>
  <c r="AN39" i="2"/>
  <c r="AO39" i="2"/>
  <c r="AR39" i="2"/>
  <c r="AS39" i="2"/>
  <c r="AT39" i="2"/>
  <c r="AV39" i="2"/>
  <c r="AW39" i="2"/>
  <c r="BK39" i="2"/>
  <c r="AK40" i="2"/>
  <c r="AM40" i="2"/>
  <c r="AN40" i="2"/>
  <c r="AO40" i="2"/>
  <c r="AR40" i="2"/>
  <c r="AS40" i="2"/>
  <c r="AT40" i="2"/>
  <c r="AV40" i="2"/>
  <c r="AW40" i="2"/>
  <c r="BK40" i="2"/>
  <c r="AK41" i="2"/>
  <c r="AM41" i="2"/>
  <c r="AN41" i="2"/>
  <c r="AO41" i="2"/>
  <c r="AR41" i="2"/>
  <c r="AS41" i="2"/>
  <c r="AT41" i="2"/>
  <c r="AV41" i="2"/>
  <c r="AW41" i="2"/>
  <c r="BK41" i="2"/>
  <c r="AK42" i="2"/>
  <c r="AM42" i="2"/>
  <c r="AN42" i="2"/>
  <c r="AO42" i="2"/>
  <c r="AR42" i="2"/>
  <c r="AS42" i="2"/>
  <c r="AT42" i="2"/>
  <c r="AV42" i="2"/>
  <c r="AW42" i="2"/>
  <c r="BK42" i="2"/>
  <c r="AK43" i="2"/>
  <c r="AM43" i="2"/>
  <c r="AN43" i="2"/>
  <c r="AO43" i="2"/>
  <c r="AR43" i="2"/>
  <c r="AS43" i="2"/>
  <c r="AT43" i="2"/>
  <c r="AV43" i="2"/>
  <c r="AW43" i="2"/>
  <c r="BK43" i="2"/>
  <c r="AK44" i="2"/>
  <c r="AM44" i="2"/>
  <c r="AN44" i="2"/>
  <c r="AO44" i="2"/>
  <c r="AR44" i="2"/>
  <c r="AS44" i="2"/>
  <c r="AT44" i="2"/>
  <c r="AV44" i="2"/>
  <c r="AW44" i="2"/>
  <c r="BK44" i="2"/>
  <c r="AK45" i="2"/>
  <c r="AM45" i="2"/>
  <c r="AN45" i="2"/>
  <c r="AO45" i="2"/>
  <c r="AR45" i="2"/>
  <c r="AS45" i="2"/>
  <c r="AT45" i="2"/>
  <c r="AV45" i="2"/>
  <c r="AW45" i="2"/>
  <c r="BK45" i="2"/>
  <c r="AK46" i="2"/>
  <c r="AM46" i="2"/>
  <c r="AN46" i="2"/>
  <c r="AO46" i="2"/>
  <c r="AR46" i="2"/>
  <c r="AS46" i="2"/>
  <c r="AT46" i="2"/>
  <c r="AV46" i="2"/>
  <c r="AW46" i="2"/>
  <c r="BK46" i="2"/>
  <c r="AK47" i="2"/>
  <c r="AM47" i="2"/>
  <c r="AN47" i="2"/>
  <c r="AO47" i="2"/>
  <c r="AR47" i="2"/>
  <c r="AS47" i="2"/>
  <c r="AT47" i="2"/>
  <c r="AV47" i="2"/>
  <c r="AW47" i="2"/>
  <c r="BK47" i="2"/>
  <c r="AK48" i="2"/>
  <c r="AM48" i="2"/>
  <c r="AN48" i="2"/>
  <c r="AO48" i="2"/>
  <c r="AR48" i="2"/>
  <c r="AS48" i="2"/>
  <c r="AT48" i="2"/>
  <c r="AV48" i="2"/>
  <c r="AW48" i="2"/>
  <c r="BK48" i="2"/>
  <c r="AK50" i="2"/>
  <c r="AM50" i="2"/>
  <c r="AN50" i="2"/>
  <c r="AO50" i="2"/>
  <c r="AR50" i="2"/>
  <c r="AS50" i="2"/>
  <c r="AT50" i="2"/>
  <c r="AV50" i="2"/>
  <c r="AW50" i="2"/>
  <c r="BK50" i="2"/>
  <c r="AK51" i="2"/>
  <c r="AM51" i="2"/>
  <c r="AN51" i="2"/>
  <c r="AO51" i="2"/>
  <c r="AR51" i="2"/>
  <c r="AS51" i="2"/>
  <c r="AT51" i="2"/>
  <c r="AV51" i="2"/>
  <c r="AW51" i="2"/>
  <c r="BK51" i="2"/>
  <c r="AK52" i="2"/>
  <c r="AM52" i="2"/>
  <c r="AN52" i="2"/>
  <c r="AO52" i="2"/>
  <c r="AR52" i="2"/>
  <c r="AS52" i="2"/>
  <c r="AT52" i="2"/>
  <c r="AV52" i="2"/>
  <c r="AW52" i="2"/>
  <c r="BK52" i="2"/>
  <c r="AK53" i="2"/>
  <c r="AM53" i="2"/>
  <c r="AN53" i="2"/>
  <c r="AO53" i="2"/>
  <c r="AR53" i="2"/>
  <c r="AS53" i="2"/>
  <c r="AT53" i="2"/>
  <c r="AV53" i="2"/>
  <c r="AW53" i="2"/>
  <c r="BK53" i="2"/>
  <c r="AK54" i="2"/>
  <c r="AM54" i="2"/>
  <c r="AN54" i="2"/>
  <c r="AO54" i="2"/>
  <c r="AR54" i="2"/>
  <c r="AS54" i="2"/>
  <c r="AT54" i="2"/>
  <c r="AV54" i="2"/>
  <c r="AW54" i="2"/>
  <c r="BK54" i="2"/>
  <c r="AK55" i="2"/>
  <c r="AM55" i="2"/>
  <c r="AN55" i="2"/>
  <c r="AO55" i="2"/>
  <c r="AR55" i="2"/>
  <c r="AS55" i="2"/>
  <c r="AT55" i="2"/>
  <c r="AV55" i="2"/>
  <c r="AW55" i="2"/>
  <c r="BK55" i="2"/>
  <c r="AK56" i="2"/>
  <c r="AM56" i="2"/>
  <c r="AN56" i="2"/>
  <c r="AO56" i="2"/>
  <c r="AR56" i="2"/>
  <c r="AS56" i="2"/>
  <c r="AT56" i="2"/>
  <c r="AV56" i="2"/>
  <c r="AW56" i="2"/>
  <c r="BK56" i="2"/>
  <c r="AK57" i="2"/>
  <c r="AM57" i="2"/>
  <c r="AN57" i="2"/>
  <c r="AO57" i="2"/>
  <c r="AR57" i="2"/>
  <c r="AS57" i="2"/>
  <c r="AT57" i="2"/>
  <c r="AV57" i="2"/>
  <c r="AW57" i="2"/>
  <c r="BK57" i="2"/>
  <c r="AK58" i="2"/>
  <c r="AM58" i="2"/>
  <c r="AN58" i="2"/>
  <c r="AO58" i="2"/>
  <c r="AR58" i="2"/>
  <c r="AS58" i="2"/>
  <c r="AT58" i="2"/>
  <c r="AV58" i="2"/>
  <c r="AW58" i="2"/>
  <c r="BK58" i="2"/>
  <c r="AK59" i="2"/>
  <c r="AM59" i="2"/>
  <c r="AN59" i="2"/>
  <c r="AO59" i="2"/>
  <c r="AR59" i="2"/>
  <c r="AS59" i="2"/>
  <c r="AT59" i="2"/>
  <c r="AV59" i="2"/>
  <c r="AW59" i="2"/>
  <c r="BK59" i="2"/>
  <c r="AK60" i="2"/>
  <c r="AM60" i="2"/>
  <c r="AN60" i="2"/>
  <c r="AO60" i="2"/>
  <c r="AR60" i="2"/>
  <c r="AS60" i="2"/>
  <c r="AT60" i="2"/>
  <c r="AV60" i="2"/>
  <c r="AW60" i="2"/>
  <c r="BK60" i="2"/>
  <c r="AK61" i="2"/>
  <c r="AM61" i="2"/>
  <c r="AN61" i="2"/>
  <c r="AO61" i="2"/>
  <c r="AR61" i="2"/>
  <c r="AS61" i="2"/>
  <c r="AT61" i="2"/>
  <c r="AV61" i="2"/>
  <c r="AW61" i="2"/>
  <c r="BK61" i="2"/>
  <c r="AK62" i="2"/>
  <c r="AM62" i="2"/>
  <c r="AN62" i="2"/>
  <c r="AO62" i="2"/>
  <c r="AR62" i="2"/>
  <c r="AS62" i="2"/>
  <c r="AT62" i="2"/>
  <c r="AV62" i="2"/>
  <c r="AW62" i="2"/>
  <c r="BK62" i="2"/>
  <c r="AK63" i="2"/>
  <c r="AM63" i="2"/>
  <c r="AN63" i="2"/>
  <c r="AO63" i="2"/>
  <c r="AR63" i="2"/>
  <c r="AS63" i="2"/>
  <c r="AT63" i="2"/>
  <c r="AV63" i="2"/>
  <c r="AW63" i="2"/>
  <c r="BK63" i="2"/>
  <c r="AK64" i="2"/>
  <c r="AM64" i="2"/>
  <c r="AN64" i="2"/>
  <c r="AO64" i="2"/>
  <c r="AR64" i="2"/>
  <c r="AS64" i="2"/>
  <c r="AT64" i="2"/>
  <c r="AV64" i="2"/>
  <c r="AW64" i="2"/>
  <c r="BK64" i="2"/>
  <c r="AK65" i="2"/>
  <c r="AM65" i="2"/>
  <c r="AN65" i="2"/>
  <c r="AO65" i="2"/>
  <c r="AR65" i="2"/>
  <c r="AS65" i="2"/>
  <c r="AT65" i="2"/>
  <c r="AV65" i="2"/>
  <c r="AW65" i="2"/>
  <c r="BK65" i="2"/>
  <c r="AK66" i="2"/>
  <c r="AM66" i="2"/>
  <c r="AN66" i="2"/>
  <c r="AO66" i="2"/>
  <c r="AR66" i="2"/>
  <c r="AS66" i="2"/>
  <c r="AT66" i="2"/>
  <c r="AV66" i="2"/>
  <c r="AW66" i="2"/>
  <c r="BK66" i="2"/>
  <c r="AK67" i="2"/>
  <c r="AM67" i="2"/>
  <c r="AN67" i="2"/>
  <c r="AO67" i="2"/>
  <c r="AR67" i="2"/>
  <c r="AS67" i="2"/>
  <c r="AT67" i="2"/>
  <c r="AV67" i="2"/>
  <c r="AW67" i="2"/>
  <c r="BK67" i="2"/>
  <c r="AK68" i="2"/>
  <c r="AM68" i="2"/>
  <c r="AN68" i="2"/>
  <c r="AO68" i="2"/>
  <c r="AR68" i="2"/>
  <c r="AS68" i="2"/>
  <c r="AT68" i="2"/>
  <c r="AV68" i="2"/>
  <c r="AW68" i="2"/>
  <c r="BK68" i="2"/>
  <c r="AK69" i="2"/>
  <c r="AM69" i="2"/>
  <c r="AN69" i="2"/>
  <c r="AO69" i="2"/>
  <c r="AR69" i="2"/>
  <c r="AS69" i="2"/>
  <c r="AT69" i="2"/>
  <c r="AV69" i="2"/>
  <c r="AW69" i="2"/>
  <c r="BK69" i="2"/>
  <c r="AK70" i="2"/>
  <c r="AM70" i="2"/>
  <c r="AN70" i="2"/>
  <c r="AO70" i="2"/>
  <c r="AR70" i="2"/>
  <c r="AS70" i="2"/>
  <c r="AT70" i="2"/>
  <c r="AV70" i="2"/>
  <c r="AW70" i="2"/>
  <c r="BK70" i="2"/>
  <c r="AK71" i="2"/>
  <c r="AM71" i="2"/>
  <c r="AN71" i="2"/>
  <c r="AO71" i="2"/>
  <c r="AR71" i="2"/>
  <c r="AS71" i="2"/>
  <c r="AT71" i="2"/>
  <c r="AV71" i="2"/>
  <c r="AW71" i="2"/>
  <c r="BK71" i="2"/>
  <c r="AK72" i="2"/>
  <c r="AM72" i="2"/>
  <c r="AN72" i="2"/>
  <c r="AO72" i="2"/>
  <c r="AR72" i="2"/>
  <c r="AS72" i="2"/>
  <c r="AT72" i="2"/>
  <c r="AV72" i="2"/>
  <c r="AW72" i="2"/>
  <c r="BK72" i="2"/>
  <c r="AK73" i="2"/>
  <c r="AM73" i="2"/>
  <c r="AN73" i="2"/>
  <c r="AO73" i="2"/>
  <c r="AR73" i="2"/>
  <c r="AS73" i="2"/>
  <c r="AT73" i="2"/>
  <c r="AV73" i="2"/>
  <c r="AW73" i="2"/>
  <c r="BK73" i="2"/>
  <c r="AK74" i="2"/>
  <c r="AM74" i="2"/>
  <c r="AN74" i="2"/>
  <c r="AO74" i="2"/>
  <c r="AR74" i="2"/>
  <c r="AS74" i="2"/>
  <c r="AT74" i="2"/>
  <c r="AV74" i="2"/>
  <c r="AW74" i="2"/>
  <c r="BK74" i="2"/>
  <c r="AK75" i="2"/>
  <c r="AM75" i="2"/>
  <c r="AN75" i="2"/>
  <c r="AO75" i="2"/>
  <c r="AR75" i="2"/>
  <c r="AS75" i="2"/>
  <c r="AT75" i="2"/>
  <c r="AV75" i="2"/>
  <c r="AW75" i="2"/>
  <c r="BK75" i="2"/>
  <c r="AK76" i="2"/>
  <c r="AM76" i="2"/>
  <c r="AN76" i="2"/>
  <c r="AO76" i="2"/>
  <c r="AR76" i="2"/>
  <c r="AS76" i="2"/>
  <c r="AT76" i="2"/>
  <c r="AV76" i="2"/>
  <c r="AW76" i="2"/>
  <c r="BK76" i="2"/>
  <c r="AK77" i="2"/>
  <c r="AM77" i="2"/>
  <c r="AN77" i="2"/>
  <c r="AO77" i="2"/>
  <c r="AR77" i="2"/>
  <c r="AS77" i="2"/>
  <c r="AT77" i="2"/>
  <c r="AV77" i="2"/>
  <c r="AW77" i="2"/>
  <c r="BK77" i="2"/>
  <c r="AK78" i="2"/>
  <c r="AM78" i="2"/>
  <c r="AN78" i="2"/>
  <c r="AO78" i="2"/>
  <c r="AR78" i="2"/>
  <c r="AS78" i="2"/>
  <c r="AT78" i="2"/>
  <c r="AV78" i="2"/>
  <c r="AW78" i="2"/>
  <c r="BK78" i="2"/>
  <c r="AK79" i="2"/>
  <c r="AM79" i="2"/>
  <c r="AN79" i="2"/>
  <c r="AO79" i="2"/>
  <c r="AR79" i="2"/>
  <c r="AS79" i="2"/>
  <c r="AT79" i="2"/>
  <c r="AV79" i="2"/>
  <c r="AW79" i="2"/>
  <c r="BK79" i="2"/>
  <c r="AK80" i="2"/>
  <c r="AM80" i="2"/>
  <c r="AN80" i="2"/>
  <c r="AO80" i="2"/>
  <c r="AR80" i="2"/>
  <c r="AS80" i="2"/>
  <c r="AT80" i="2"/>
  <c r="AV80" i="2"/>
  <c r="AW80" i="2"/>
  <c r="BK80" i="2"/>
  <c r="AK81" i="2"/>
  <c r="AM81" i="2"/>
  <c r="AN81" i="2"/>
  <c r="AO81" i="2"/>
  <c r="AR81" i="2"/>
  <c r="AS81" i="2"/>
  <c r="AT81" i="2"/>
  <c r="AV81" i="2"/>
  <c r="AW81" i="2"/>
  <c r="BK81" i="2"/>
  <c r="AK82" i="2"/>
  <c r="AM82" i="2"/>
  <c r="AN82" i="2"/>
  <c r="AO82" i="2"/>
  <c r="AR82" i="2"/>
  <c r="AS82" i="2"/>
  <c r="AT82" i="2"/>
  <c r="AV82" i="2"/>
  <c r="AW82" i="2"/>
  <c r="BK82" i="2"/>
  <c r="AK83" i="2"/>
  <c r="AM83" i="2"/>
  <c r="AN83" i="2"/>
  <c r="AO83" i="2"/>
  <c r="AR83" i="2"/>
  <c r="AS83" i="2"/>
  <c r="AT83" i="2"/>
  <c r="AV83" i="2"/>
  <c r="AW83" i="2"/>
  <c r="BK83" i="2"/>
  <c r="AK85" i="2"/>
  <c r="AM85" i="2"/>
  <c r="AN85" i="2"/>
  <c r="AO85" i="2"/>
  <c r="AR85" i="2"/>
  <c r="AS85" i="2"/>
  <c r="AT85" i="2"/>
  <c r="AV85" i="2"/>
  <c r="AW85" i="2"/>
  <c r="BK85" i="2"/>
  <c r="AK86" i="2"/>
  <c r="AM86" i="2"/>
  <c r="AN86" i="2"/>
  <c r="AO86" i="2"/>
  <c r="AR86" i="2"/>
  <c r="AS86" i="2"/>
  <c r="AT86" i="2"/>
  <c r="AV86" i="2"/>
  <c r="AW86" i="2"/>
  <c r="BK86" i="2"/>
  <c r="AK87" i="2"/>
  <c r="AM87" i="2"/>
  <c r="AN87" i="2"/>
  <c r="AO87" i="2"/>
  <c r="AR87" i="2"/>
  <c r="AS87" i="2"/>
  <c r="AT87" i="2"/>
  <c r="AV87" i="2"/>
  <c r="AW87" i="2"/>
  <c r="BK87" i="2"/>
  <c r="AK88" i="2"/>
  <c r="AM88" i="2"/>
  <c r="AN88" i="2"/>
  <c r="AO88" i="2"/>
  <c r="AR88" i="2"/>
  <c r="AS88" i="2"/>
  <c r="AT88" i="2"/>
  <c r="AV88" i="2"/>
  <c r="AW88" i="2"/>
  <c r="BK88" i="2"/>
  <c r="AK89" i="2"/>
  <c r="AM89" i="2"/>
  <c r="AN89" i="2"/>
  <c r="AO89" i="2"/>
  <c r="AR89" i="2"/>
  <c r="AS89" i="2"/>
  <c r="AT89" i="2"/>
  <c r="AV89" i="2"/>
  <c r="AW89" i="2"/>
  <c r="BK89" i="2"/>
  <c r="AK90" i="2"/>
  <c r="AM90" i="2"/>
  <c r="AN90" i="2"/>
  <c r="AO90" i="2"/>
  <c r="AR90" i="2"/>
  <c r="AS90" i="2"/>
  <c r="AT90" i="2"/>
  <c r="AV90" i="2"/>
  <c r="AW90" i="2"/>
  <c r="BK90" i="2"/>
  <c r="AK91" i="2"/>
  <c r="AM91" i="2"/>
  <c r="AN91" i="2"/>
  <c r="AO91" i="2"/>
  <c r="AR91" i="2"/>
  <c r="AS91" i="2"/>
  <c r="AT91" i="2"/>
  <c r="AV91" i="2"/>
  <c r="AW91" i="2"/>
  <c r="BK91" i="2"/>
  <c r="AK92" i="2"/>
  <c r="AM92" i="2"/>
  <c r="AN92" i="2"/>
  <c r="AO92" i="2"/>
  <c r="AR92" i="2"/>
  <c r="AS92" i="2"/>
  <c r="AT92" i="2"/>
  <c r="AV92" i="2"/>
  <c r="AW92" i="2"/>
  <c r="BK92" i="2"/>
  <c r="AK93" i="2"/>
  <c r="AM93" i="2"/>
  <c r="AN93" i="2"/>
  <c r="AO93" i="2"/>
  <c r="AR93" i="2"/>
  <c r="AS93" i="2"/>
  <c r="AT93" i="2"/>
  <c r="AV93" i="2"/>
  <c r="AW93" i="2"/>
  <c r="BK93" i="2"/>
  <c r="AK94" i="2"/>
  <c r="AM94" i="2"/>
  <c r="AN94" i="2"/>
  <c r="AO94" i="2"/>
  <c r="AR94" i="2"/>
  <c r="AS94" i="2"/>
  <c r="AT94" i="2"/>
  <c r="AV94" i="2"/>
  <c r="AW94" i="2"/>
  <c r="BK94" i="2"/>
  <c r="AK95" i="2"/>
  <c r="AM95" i="2"/>
  <c r="AN95" i="2"/>
  <c r="AO95" i="2"/>
  <c r="AR95" i="2"/>
  <c r="AS95" i="2"/>
  <c r="AT95" i="2"/>
  <c r="AV95" i="2"/>
  <c r="AW95" i="2"/>
  <c r="BK95" i="2"/>
  <c r="AK96" i="2"/>
  <c r="AM96" i="2"/>
  <c r="AN96" i="2"/>
  <c r="AO96" i="2"/>
  <c r="AR96" i="2"/>
  <c r="AS96" i="2"/>
  <c r="AT96" i="2"/>
  <c r="AV96" i="2"/>
  <c r="AW96" i="2"/>
  <c r="BK96" i="2"/>
  <c r="AK97" i="2"/>
  <c r="AM97" i="2"/>
  <c r="AN97" i="2"/>
  <c r="AO97" i="2"/>
  <c r="AR97" i="2"/>
  <c r="AS97" i="2"/>
  <c r="AT97" i="2"/>
  <c r="AV97" i="2"/>
  <c r="AW97" i="2"/>
  <c r="BK97" i="2"/>
  <c r="AK98" i="2"/>
  <c r="AM98" i="2"/>
  <c r="AN98" i="2"/>
  <c r="AO98" i="2"/>
  <c r="AR98" i="2"/>
  <c r="AS98" i="2"/>
  <c r="AT98" i="2"/>
  <c r="AV98" i="2"/>
  <c r="AW98" i="2"/>
  <c r="BK98" i="2"/>
  <c r="AK99" i="2"/>
  <c r="AM99" i="2"/>
  <c r="AN99" i="2"/>
  <c r="AO99" i="2"/>
  <c r="AR99" i="2"/>
  <c r="AS99" i="2"/>
  <c r="AT99" i="2"/>
  <c r="AV99" i="2"/>
  <c r="AW99" i="2"/>
  <c r="BK99" i="2"/>
  <c r="AK100" i="2"/>
  <c r="AM100" i="2"/>
  <c r="AN100" i="2"/>
  <c r="AO100" i="2"/>
  <c r="AR100" i="2"/>
  <c r="AS100" i="2"/>
  <c r="AT100" i="2"/>
  <c r="AV100" i="2"/>
  <c r="AW100" i="2"/>
  <c r="BK100" i="2"/>
  <c r="AK101" i="2"/>
  <c r="AM101" i="2"/>
  <c r="AN101" i="2"/>
  <c r="AO101" i="2"/>
  <c r="AR101" i="2"/>
  <c r="AS101" i="2"/>
  <c r="AT101" i="2"/>
  <c r="AV101" i="2"/>
  <c r="AW101" i="2"/>
  <c r="BK101" i="2"/>
  <c r="AK102" i="2"/>
  <c r="AM102" i="2"/>
  <c r="AN102" i="2"/>
  <c r="AO102" i="2"/>
  <c r="AR102" i="2"/>
  <c r="AS102" i="2"/>
  <c r="AT102" i="2"/>
  <c r="AV102" i="2"/>
  <c r="AW102" i="2"/>
  <c r="BK102" i="2"/>
  <c r="AK103" i="2"/>
  <c r="AM103" i="2"/>
  <c r="AN103" i="2"/>
  <c r="AO103" i="2"/>
  <c r="AR103" i="2"/>
  <c r="AS103" i="2"/>
  <c r="AT103" i="2"/>
  <c r="AV103" i="2"/>
  <c r="AW103" i="2"/>
  <c r="BK103" i="2"/>
  <c r="AK104" i="2"/>
  <c r="AM104" i="2"/>
  <c r="AN104" i="2"/>
  <c r="AO104" i="2"/>
  <c r="AR104" i="2"/>
  <c r="AS104" i="2"/>
  <c r="AT104" i="2"/>
  <c r="AV104" i="2"/>
  <c r="AW104" i="2"/>
  <c r="BK104" i="2"/>
  <c r="AK105" i="2"/>
  <c r="AM105" i="2"/>
  <c r="AN105" i="2"/>
  <c r="AO105" i="2"/>
  <c r="AR105" i="2"/>
  <c r="AS105" i="2"/>
  <c r="AT105" i="2"/>
  <c r="AV105" i="2"/>
  <c r="AW105" i="2"/>
  <c r="BK105" i="2"/>
  <c r="AK106" i="2"/>
  <c r="AM106" i="2"/>
  <c r="AN106" i="2"/>
  <c r="AO106" i="2"/>
  <c r="AR106" i="2"/>
  <c r="AS106" i="2"/>
  <c r="AT106" i="2"/>
  <c r="AV106" i="2"/>
  <c r="AW106" i="2"/>
  <c r="BK106" i="2"/>
  <c r="AK107" i="2"/>
  <c r="AM107" i="2"/>
  <c r="AN107" i="2"/>
  <c r="AO107" i="2"/>
  <c r="AR107" i="2"/>
  <c r="AS107" i="2"/>
  <c r="AT107" i="2"/>
  <c r="AV107" i="2"/>
  <c r="AW107" i="2"/>
  <c r="BK107" i="2"/>
  <c r="AK108" i="2"/>
  <c r="AM108" i="2"/>
  <c r="AN108" i="2"/>
  <c r="AO108" i="2"/>
  <c r="AR108" i="2"/>
  <c r="AS108" i="2"/>
  <c r="AT108" i="2"/>
  <c r="AV108" i="2"/>
  <c r="AW108" i="2"/>
  <c r="BK108" i="2"/>
  <c r="AK109" i="2"/>
  <c r="AM109" i="2"/>
  <c r="AN109" i="2"/>
  <c r="AO109" i="2"/>
  <c r="AR109" i="2"/>
  <c r="AS109" i="2"/>
  <c r="AT109" i="2"/>
  <c r="AV109" i="2"/>
  <c r="AW109" i="2"/>
  <c r="BK109" i="2"/>
  <c r="AK110" i="2"/>
  <c r="AM110" i="2"/>
  <c r="AN110" i="2"/>
  <c r="AO110" i="2"/>
  <c r="AR110" i="2"/>
  <c r="AS110" i="2"/>
  <c r="AT110" i="2"/>
  <c r="AV110" i="2"/>
  <c r="AW110" i="2"/>
  <c r="BK110" i="2"/>
  <c r="AK111" i="2"/>
  <c r="AM111" i="2"/>
  <c r="AN111" i="2"/>
  <c r="AO111" i="2"/>
  <c r="AR111" i="2"/>
  <c r="AS111" i="2"/>
  <c r="AT111" i="2"/>
  <c r="AV111" i="2"/>
  <c r="AW111" i="2"/>
  <c r="BK111" i="2"/>
  <c r="AK112" i="2"/>
  <c r="AM112" i="2"/>
  <c r="AN112" i="2"/>
  <c r="AO112" i="2"/>
  <c r="AR112" i="2"/>
  <c r="AS112" i="2"/>
  <c r="AT112" i="2"/>
  <c r="AV112" i="2"/>
  <c r="AW112" i="2"/>
  <c r="BK112" i="2"/>
  <c r="AK113" i="2"/>
  <c r="AM113" i="2"/>
  <c r="AN113" i="2"/>
  <c r="AO113" i="2"/>
  <c r="AR113" i="2"/>
  <c r="AS113" i="2"/>
  <c r="AT113" i="2"/>
  <c r="AV113" i="2"/>
  <c r="AW113" i="2"/>
  <c r="BK113" i="2"/>
  <c r="AK114" i="2"/>
  <c r="AM114" i="2"/>
  <c r="AN114" i="2"/>
  <c r="AO114" i="2"/>
  <c r="AR114" i="2"/>
  <c r="AS114" i="2"/>
  <c r="AT114" i="2"/>
  <c r="AV114" i="2"/>
  <c r="AW114" i="2"/>
  <c r="BK114" i="2"/>
  <c r="AK115" i="2"/>
  <c r="AM115" i="2"/>
  <c r="AN115" i="2"/>
  <c r="AO115" i="2"/>
  <c r="AR115" i="2"/>
  <c r="AS115" i="2"/>
  <c r="AT115" i="2"/>
  <c r="AV115" i="2"/>
  <c r="AW115" i="2"/>
  <c r="BK115" i="2"/>
  <c r="AK116" i="2"/>
  <c r="AM116" i="2"/>
  <c r="AN116" i="2"/>
  <c r="AO116" i="2"/>
  <c r="AR116" i="2"/>
  <c r="AS116" i="2"/>
  <c r="AT116" i="2"/>
  <c r="AV116" i="2"/>
  <c r="AW116" i="2"/>
  <c r="BK116" i="2"/>
  <c r="AK117" i="2"/>
  <c r="AM117" i="2"/>
  <c r="AN117" i="2"/>
  <c r="AO117" i="2"/>
  <c r="AR117" i="2"/>
  <c r="AS117" i="2"/>
  <c r="AT117" i="2"/>
  <c r="AV117" i="2"/>
  <c r="AW117" i="2"/>
  <c r="BK117" i="2"/>
  <c r="AK118" i="2"/>
  <c r="AM118" i="2"/>
  <c r="AN118" i="2"/>
  <c r="AO118" i="2"/>
  <c r="AR118" i="2"/>
  <c r="AS118" i="2"/>
  <c r="AT118" i="2"/>
  <c r="AV118" i="2"/>
  <c r="AW118" i="2"/>
  <c r="BK118" i="2"/>
  <c r="AK119" i="2"/>
  <c r="AM119" i="2"/>
  <c r="AN119" i="2"/>
  <c r="AO119" i="2"/>
  <c r="AR119" i="2"/>
  <c r="AS119" i="2"/>
  <c r="AT119" i="2"/>
  <c r="AV119" i="2"/>
  <c r="AW119" i="2"/>
  <c r="BK119" i="2"/>
  <c r="AK120" i="2"/>
  <c r="AM120" i="2"/>
  <c r="AN120" i="2"/>
  <c r="AO120" i="2"/>
  <c r="AR120" i="2"/>
  <c r="AS120" i="2"/>
  <c r="AT120" i="2"/>
  <c r="AV120" i="2"/>
  <c r="AW120" i="2"/>
  <c r="BK120" i="2"/>
  <c r="AK121" i="2"/>
  <c r="AM121" i="2"/>
  <c r="AN121" i="2"/>
  <c r="AO121" i="2"/>
  <c r="AR121" i="2"/>
  <c r="AS121" i="2"/>
  <c r="AT121" i="2"/>
  <c r="AV121" i="2"/>
  <c r="AW121" i="2"/>
  <c r="BK121" i="2"/>
  <c r="AK122" i="2"/>
  <c r="AM122" i="2"/>
  <c r="AN122" i="2"/>
  <c r="AO122" i="2"/>
  <c r="AR122" i="2"/>
  <c r="AS122" i="2"/>
  <c r="AT122" i="2"/>
  <c r="AV122" i="2"/>
  <c r="AW122" i="2"/>
  <c r="BK122" i="2"/>
  <c r="AK123" i="2"/>
  <c r="AM123" i="2"/>
  <c r="AN123" i="2"/>
  <c r="AO123" i="2"/>
  <c r="AR123" i="2"/>
  <c r="AS123" i="2"/>
  <c r="AT123" i="2"/>
  <c r="AV123" i="2"/>
  <c r="AW123" i="2"/>
  <c r="BK123" i="2"/>
  <c r="AK124" i="2"/>
  <c r="AM124" i="2"/>
  <c r="AN124" i="2"/>
  <c r="AO124" i="2"/>
  <c r="AR124" i="2"/>
  <c r="AS124" i="2"/>
  <c r="AT124" i="2"/>
  <c r="AV124" i="2"/>
  <c r="AW124" i="2"/>
  <c r="BK124" i="2"/>
  <c r="AK125" i="2"/>
  <c r="AM125" i="2"/>
  <c r="AN125" i="2"/>
  <c r="AO125" i="2"/>
  <c r="AR125" i="2"/>
  <c r="AS125" i="2"/>
  <c r="AT125" i="2"/>
  <c r="AV125" i="2"/>
  <c r="AW125" i="2"/>
  <c r="BK125" i="2"/>
  <c r="AK126" i="2"/>
  <c r="AM126" i="2"/>
  <c r="AN126" i="2"/>
  <c r="AO126" i="2"/>
  <c r="AR126" i="2"/>
  <c r="AS126" i="2"/>
  <c r="AT126" i="2"/>
  <c r="AV126" i="2"/>
  <c r="AW126" i="2"/>
  <c r="BK126" i="2"/>
  <c r="AK127" i="2"/>
  <c r="AM127" i="2"/>
  <c r="AN127" i="2"/>
  <c r="AO127" i="2"/>
  <c r="AR127" i="2"/>
  <c r="AS127" i="2"/>
  <c r="AT127" i="2"/>
  <c r="AV127" i="2"/>
  <c r="AW127" i="2"/>
  <c r="BK127" i="2"/>
  <c r="AK128" i="2"/>
  <c r="AM128" i="2"/>
  <c r="AN128" i="2"/>
  <c r="AO128" i="2"/>
  <c r="AR128" i="2"/>
  <c r="AS128" i="2"/>
  <c r="AT128" i="2"/>
  <c r="AV128" i="2"/>
  <c r="AW128" i="2"/>
  <c r="BK128" i="2"/>
  <c r="AK129" i="2"/>
  <c r="AM129" i="2"/>
  <c r="AN129" i="2"/>
  <c r="AO129" i="2"/>
  <c r="AR129" i="2"/>
  <c r="AS129" i="2"/>
  <c r="AT129" i="2"/>
  <c r="AV129" i="2"/>
  <c r="AW129" i="2"/>
  <c r="BK129" i="2"/>
  <c r="AK130" i="2"/>
  <c r="AM130" i="2"/>
  <c r="AN130" i="2"/>
  <c r="AO130" i="2"/>
  <c r="AR130" i="2"/>
  <c r="AS130" i="2"/>
  <c r="AT130" i="2"/>
  <c r="AV130" i="2"/>
  <c r="AW130" i="2"/>
  <c r="BK130" i="2"/>
  <c r="AK132" i="2"/>
  <c r="AM132" i="2"/>
  <c r="AN132" i="2"/>
  <c r="AO132" i="2"/>
  <c r="AR132" i="2"/>
  <c r="AS132" i="2"/>
  <c r="AT132" i="2"/>
  <c r="AV132" i="2"/>
  <c r="AW132" i="2"/>
  <c r="BK132" i="2"/>
  <c r="AK133" i="2"/>
  <c r="AM133" i="2"/>
  <c r="AN133" i="2"/>
  <c r="AO133" i="2"/>
  <c r="AR133" i="2"/>
  <c r="AS133" i="2"/>
  <c r="AT133" i="2"/>
  <c r="AV133" i="2"/>
  <c r="AW133" i="2"/>
  <c r="BK133" i="2"/>
  <c r="AK135" i="2"/>
  <c r="AM135" i="2"/>
  <c r="AO135" i="2"/>
  <c r="AR135" i="2"/>
  <c r="AS135" i="2"/>
  <c r="AT135" i="2"/>
  <c r="AV135" i="2"/>
  <c r="AW135" i="2"/>
  <c r="BK135" i="2"/>
  <c r="AK136" i="2"/>
  <c r="AM136" i="2"/>
  <c r="AN136" i="2"/>
  <c r="AO136" i="2"/>
  <c r="AR136" i="2"/>
  <c r="AS136" i="2"/>
  <c r="AT136" i="2"/>
  <c r="AV136" i="2"/>
  <c r="AW136" i="2"/>
  <c r="BK136" i="2"/>
  <c r="AK137" i="2"/>
  <c r="AM137" i="2"/>
  <c r="AN137" i="2"/>
  <c r="AO137" i="2"/>
  <c r="AR137" i="2"/>
  <c r="AS137" i="2"/>
  <c r="AT137" i="2"/>
  <c r="AV137" i="2"/>
  <c r="AW137" i="2"/>
  <c r="BK137" i="2"/>
  <c r="AK138" i="2"/>
  <c r="AM138" i="2"/>
  <c r="AN138" i="2"/>
  <c r="AO138" i="2"/>
  <c r="AR138" i="2"/>
  <c r="AS138" i="2"/>
  <c r="AT138" i="2"/>
  <c r="AV138" i="2"/>
  <c r="AW138" i="2"/>
  <c r="BK138" i="2"/>
  <c r="AK139" i="2"/>
  <c r="AM139" i="2"/>
  <c r="AN139" i="2"/>
  <c r="AO139" i="2"/>
  <c r="AR139" i="2"/>
  <c r="AS139" i="2"/>
  <c r="AT139" i="2"/>
  <c r="AV139" i="2"/>
  <c r="AW139" i="2"/>
  <c r="BK139" i="2"/>
  <c r="AK140" i="2"/>
  <c r="AM140" i="2"/>
  <c r="AN140" i="2"/>
  <c r="AO140" i="2"/>
  <c r="AR140" i="2"/>
  <c r="AS140" i="2"/>
  <c r="AT140" i="2"/>
  <c r="AV140" i="2"/>
  <c r="AW140" i="2"/>
  <c r="BK140" i="2"/>
  <c r="AK141" i="2"/>
  <c r="AM141" i="2"/>
  <c r="AN141" i="2"/>
  <c r="AO141" i="2"/>
  <c r="AR141" i="2"/>
  <c r="AS141" i="2"/>
  <c r="AT141" i="2"/>
  <c r="AV141" i="2"/>
  <c r="AW141" i="2"/>
  <c r="BK141" i="2"/>
  <c r="AK142" i="2"/>
  <c r="AM142" i="2"/>
  <c r="AN142" i="2"/>
  <c r="AO142" i="2"/>
  <c r="AR142" i="2"/>
  <c r="AS142" i="2"/>
  <c r="AT142" i="2"/>
  <c r="AV142" i="2"/>
  <c r="AW142" i="2"/>
  <c r="BK142" i="2"/>
  <c r="AK5" i="2"/>
  <c r="AM5" i="2"/>
  <c r="AN5" i="2"/>
  <c r="AO5" i="2"/>
  <c r="AR5" i="2"/>
  <c r="AS5" i="2"/>
  <c r="AT5" i="2"/>
  <c r="AV5" i="2"/>
  <c r="AW5" i="2"/>
  <c r="BK5" i="2"/>
  <c r="AK6" i="2"/>
  <c r="AM6" i="2"/>
  <c r="AN6" i="2"/>
  <c r="AO6" i="2"/>
  <c r="AR6" i="2"/>
  <c r="AS6" i="2"/>
  <c r="AT6" i="2"/>
  <c r="AV6" i="2"/>
  <c r="AW6" i="2"/>
  <c r="BK6" i="2"/>
  <c r="AK7" i="2"/>
  <c r="AM7" i="2"/>
  <c r="AN7" i="2"/>
  <c r="AO7" i="2"/>
  <c r="AR7" i="2"/>
  <c r="AS7" i="2"/>
  <c r="AT7" i="2"/>
  <c r="AV7" i="2"/>
  <c r="AW7" i="2"/>
  <c r="BK7" i="2"/>
  <c r="AK8" i="2"/>
  <c r="AM8" i="2"/>
  <c r="AN8" i="2"/>
  <c r="AO8" i="2"/>
  <c r="AR8" i="2"/>
  <c r="AS8" i="2"/>
  <c r="AT8" i="2"/>
  <c r="AV8" i="2"/>
  <c r="AW8" i="2"/>
  <c r="BK8" i="2"/>
  <c r="AK9" i="2"/>
  <c r="AM9" i="2"/>
  <c r="AN9" i="2"/>
  <c r="AO9" i="2"/>
  <c r="AR9" i="2"/>
  <c r="AS9" i="2"/>
  <c r="AT9" i="2"/>
  <c r="AV9" i="2"/>
  <c r="AW9" i="2"/>
  <c r="BK9" i="2"/>
  <c r="AK10" i="2"/>
  <c r="AM10" i="2"/>
  <c r="AN10" i="2"/>
  <c r="AO10" i="2"/>
  <c r="AR10" i="2"/>
  <c r="AS10" i="2"/>
  <c r="AT10" i="2"/>
  <c r="AV10" i="2"/>
  <c r="AW10" i="2"/>
  <c r="BK10" i="2"/>
  <c r="AK11" i="2"/>
  <c r="AM11" i="2"/>
  <c r="AN11" i="2"/>
  <c r="AO11" i="2"/>
  <c r="AR11" i="2"/>
  <c r="AS11" i="2"/>
  <c r="AT11" i="2"/>
  <c r="AV11" i="2"/>
  <c r="AW11" i="2"/>
  <c r="BK11" i="2"/>
  <c r="AK12" i="2"/>
  <c r="AM12" i="2"/>
  <c r="AN12" i="2"/>
  <c r="AO12" i="2"/>
  <c r="AR12" i="2"/>
  <c r="AS12" i="2"/>
  <c r="AT12" i="2"/>
  <c r="AV12" i="2"/>
  <c r="AW12" i="2"/>
  <c r="BK12" i="2"/>
  <c r="AK13" i="2"/>
  <c r="AM13" i="2"/>
  <c r="AN13" i="2"/>
  <c r="AO13" i="2"/>
  <c r="AR13" i="2"/>
  <c r="AS13" i="2"/>
  <c r="AT13" i="2"/>
  <c r="AV13" i="2"/>
  <c r="AW13" i="2"/>
  <c r="BK13" i="2"/>
  <c r="AK14" i="2"/>
  <c r="AM14" i="2"/>
  <c r="AN14" i="2"/>
  <c r="AO14" i="2"/>
  <c r="AR14" i="2"/>
  <c r="AS14" i="2"/>
  <c r="AT14" i="2"/>
  <c r="AV14" i="2"/>
  <c r="AW14" i="2"/>
  <c r="BK14" i="2"/>
  <c r="AK15" i="2"/>
  <c r="AM15" i="2"/>
  <c r="AN15" i="2"/>
  <c r="AO15" i="2"/>
  <c r="AR15" i="2"/>
  <c r="AS15" i="2"/>
  <c r="AT15" i="2"/>
  <c r="AV15" i="2"/>
  <c r="AW15" i="2"/>
  <c r="BK15" i="2"/>
  <c r="AK16" i="2"/>
  <c r="AM16" i="2"/>
  <c r="AN16" i="2"/>
  <c r="AO16" i="2"/>
  <c r="AR16" i="2"/>
  <c r="AS16" i="2"/>
  <c r="AT16" i="2"/>
  <c r="AV16" i="2"/>
  <c r="AW16" i="2"/>
  <c r="BK16" i="2"/>
  <c r="AK17" i="2"/>
  <c r="AM17" i="2"/>
  <c r="AN17" i="2"/>
  <c r="AO17" i="2"/>
  <c r="AR17" i="2"/>
  <c r="AS17" i="2"/>
  <c r="AT17" i="2"/>
  <c r="AV17" i="2"/>
  <c r="AW17" i="2"/>
  <c r="BK17" i="2"/>
  <c r="AK18" i="2"/>
  <c r="AM18" i="2"/>
  <c r="AN18" i="2"/>
  <c r="AO18" i="2"/>
  <c r="AR18" i="2"/>
  <c r="AS18" i="2"/>
  <c r="AT18" i="2"/>
  <c r="AV18" i="2"/>
  <c r="AW18" i="2"/>
  <c r="BK18" i="2"/>
  <c r="AK19" i="2"/>
  <c r="AM19" i="2"/>
  <c r="AN19" i="2"/>
  <c r="AO19" i="2"/>
  <c r="AR19" i="2"/>
  <c r="AS19" i="2"/>
  <c r="AT19" i="2"/>
  <c r="AV19" i="2"/>
  <c r="AW19" i="2"/>
  <c r="BK19" i="2"/>
  <c r="AK4" i="2"/>
  <c r="AM4" i="2"/>
  <c r="AN4" i="2"/>
  <c r="AO4" i="2"/>
  <c r="AR4" i="2"/>
  <c r="AS4" i="2"/>
  <c r="AT4" i="2"/>
  <c r="AV4" i="2"/>
  <c r="AW4" i="2"/>
  <c r="BK4" i="2"/>
  <c r="BK3" i="2"/>
  <c r="AW3" i="2"/>
  <c r="AV3" i="2"/>
  <c r="AT3" i="2"/>
  <c r="AS3" i="2"/>
  <c r="AR3" i="2"/>
  <c r="AN3" i="2"/>
  <c r="AO3" i="2"/>
  <c r="AM3" i="2"/>
  <c r="AK3" i="2"/>
  <c r="Q130" i="2"/>
  <c r="R130" i="2"/>
  <c r="S130" i="2"/>
  <c r="T130" i="2"/>
  <c r="U130" i="2"/>
  <c r="V130" i="2"/>
  <c r="W130" i="2"/>
  <c r="X130" i="2"/>
  <c r="Y130" i="2"/>
  <c r="AB130" i="2"/>
  <c r="AE130" i="2"/>
  <c r="AF130" i="2"/>
  <c r="AG130" i="2"/>
  <c r="AG133" i="2"/>
  <c r="AF133" i="2"/>
  <c r="AE133" i="2"/>
  <c r="Q133" i="2"/>
  <c r="AB133" i="2"/>
  <c r="Y133" i="2"/>
  <c r="X133" i="2"/>
  <c r="W133" i="2"/>
  <c r="V133" i="2"/>
  <c r="U133" i="2"/>
  <c r="T133" i="2"/>
  <c r="S133" i="2"/>
  <c r="R133" i="2"/>
  <c r="AG132" i="2"/>
  <c r="AF132" i="2"/>
  <c r="AE132" i="2"/>
  <c r="Q132" i="2"/>
  <c r="AB132" i="2" s="1"/>
  <c r="Y132" i="2"/>
  <c r="X132" i="2"/>
  <c r="W132" i="2"/>
  <c r="V132" i="2"/>
  <c r="U132" i="2"/>
  <c r="T132" i="2"/>
  <c r="S132" i="2"/>
  <c r="R132" i="2"/>
  <c r="Q139" i="2"/>
  <c r="AB139" i="2" s="1"/>
  <c r="R139" i="2"/>
  <c r="S139" i="2"/>
  <c r="T139" i="2"/>
  <c r="U139" i="2"/>
  <c r="V139" i="2"/>
  <c r="W139" i="2"/>
  <c r="X139" i="2"/>
  <c r="Y139" i="2"/>
  <c r="AE139" i="2"/>
  <c r="AF139" i="2"/>
  <c r="AG139" i="2"/>
  <c r="Q140" i="2"/>
  <c r="R140" i="2"/>
  <c r="S140" i="2"/>
  <c r="T140" i="2"/>
  <c r="U140" i="2"/>
  <c r="V140" i="2"/>
  <c r="W140" i="2"/>
  <c r="X140" i="2"/>
  <c r="Y140" i="2"/>
  <c r="AB140" i="2"/>
  <c r="AE140" i="2"/>
  <c r="AF140" i="2"/>
  <c r="AG140" i="2"/>
  <c r="Q141" i="2"/>
  <c r="AB141" i="2" s="1"/>
  <c r="R141" i="2"/>
  <c r="S141" i="2"/>
  <c r="T141" i="2"/>
  <c r="U141" i="2"/>
  <c r="V141" i="2"/>
  <c r="W141" i="2"/>
  <c r="X141" i="2"/>
  <c r="Y141" i="2"/>
  <c r="AE141" i="2"/>
  <c r="AF141" i="2"/>
  <c r="AG141" i="2"/>
  <c r="Q142" i="2"/>
  <c r="AB142" i="2" s="1"/>
  <c r="R142" i="2"/>
  <c r="S142" i="2"/>
  <c r="T142" i="2"/>
  <c r="U142" i="2"/>
  <c r="V142" i="2"/>
  <c r="W142" i="2"/>
  <c r="X142" i="2"/>
  <c r="Y142" i="2"/>
  <c r="AE142" i="2"/>
  <c r="AF142" i="2"/>
  <c r="AG142" i="2"/>
  <c r="AG138" i="2"/>
  <c r="AF138" i="2"/>
  <c r="AE138" i="2"/>
  <c r="Q138" i="2"/>
  <c r="AB138" i="2"/>
  <c r="Y138" i="2"/>
  <c r="X138" i="2"/>
  <c r="W138" i="2"/>
  <c r="V138" i="2"/>
  <c r="U138" i="2"/>
  <c r="T138" i="2"/>
  <c r="S138" i="2"/>
  <c r="R138" i="2"/>
  <c r="AG137" i="2"/>
  <c r="AF137" i="2"/>
  <c r="AE137" i="2"/>
  <c r="Q137" i="2"/>
  <c r="AB137" i="2" s="1"/>
  <c r="Y137" i="2"/>
  <c r="X137" i="2"/>
  <c r="W137" i="2"/>
  <c r="V137" i="2"/>
  <c r="U137" i="2"/>
  <c r="T137" i="2"/>
  <c r="S137" i="2"/>
  <c r="R137" i="2"/>
  <c r="AG136" i="2"/>
  <c r="AF136" i="2"/>
  <c r="AE136" i="2"/>
  <c r="Q136" i="2"/>
  <c r="AB136" i="2" s="1"/>
  <c r="Y136" i="2"/>
  <c r="X136" i="2"/>
  <c r="W136" i="2"/>
  <c r="V136" i="2"/>
  <c r="U136" i="2"/>
  <c r="T136" i="2"/>
  <c r="S136" i="2"/>
  <c r="R136" i="2"/>
  <c r="AG135" i="2"/>
  <c r="AF135" i="2"/>
  <c r="AE135" i="2"/>
  <c r="Q135" i="2"/>
  <c r="AB135" i="2" s="1"/>
  <c r="Y135" i="2"/>
  <c r="X135" i="2"/>
  <c r="W135" i="2"/>
  <c r="V135" i="2"/>
  <c r="U135" i="2"/>
  <c r="T135" i="2"/>
  <c r="S135" i="2"/>
  <c r="R135" i="2"/>
  <c r="Q88" i="2"/>
  <c r="AB88" i="2" s="1"/>
  <c r="R88" i="2"/>
  <c r="S88" i="2"/>
  <c r="T88" i="2"/>
  <c r="U88" i="2"/>
  <c r="V88" i="2"/>
  <c r="W88" i="2"/>
  <c r="X88" i="2"/>
  <c r="Y88" i="2"/>
  <c r="AE88" i="2"/>
  <c r="AF88" i="2"/>
  <c r="AG88" i="2"/>
  <c r="Q89" i="2"/>
  <c r="AB89" i="2" s="1"/>
  <c r="R89" i="2"/>
  <c r="S89" i="2"/>
  <c r="T89" i="2"/>
  <c r="U89" i="2"/>
  <c r="V89" i="2"/>
  <c r="W89" i="2"/>
  <c r="X89" i="2"/>
  <c r="Y89" i="2"/>
  <c r="AE89" i="2"/>
  <c r="AF89" i="2"/>
  <c r="AG89" i="2"/>
  <c r="Q90" i="2"/>
  <c r="AB90" i="2" s="1"/>
  <c r="R90" i="2"/>
  <c r="S90" i="2"/>
  <c r="T90" i="2"/>
  <c r="U90" i="2"/>
  <c r="V90" i="2"/>
  <c r="W90" i="2"/>
  <c r="X90" i="2"/>
  <c r="Y90" i="2"/>
  <c r="AE90" i="2"/>
  <c r="AF90" i="2"/>
  <c r="AG90" i="2"/>
  <c r="Q91" i="2"/>
  <c r="AB91" i="2" s="1"/>
  <c r="R91" i="2"/>
  <c r="S91" i="2"/>
  <c r="T91" i="2"/>
  <c r="U91" i="2"/>
  <c r="V91" i="2"/>
  <c r="W91" i="2"/>
  <c r="X91" i="2"/>
  <c r="Y91" i="2"/>
  <c r="AE91" i="2"/>
  <c r="AF91" i="2"/>
  <c r="AG91" i="2"/>
  <c r="Q92" i="2"/>
  <c r="AB92" i="2" s="1"/>
  <c r="R92" i="2"/>
  <c r="S92" i="2"/>
  <c r="T92" i="2"/>
  <c r="U92" i="2"/>
  <c r="V92" i="2"/>
  <c r="W92" i="2"/>
  <c r="X92" i="2"/>
  <c r="Y92" i="2"/>
  <c r="AE92" i="2"/>
  <c r="AF92" i="2"/>
  <c r="AG92" i="2"/>
  <c r="Q93" i="2"/>
  <c r="AB93" i="2" s="1"/>
  <c r="R93" i="2"/>
  <c r="S93" i="2"/>
  <c r="T93" i="2"/>
  <c r="U93" i="2"/>
  <c r="V93" i="2"/>
  <c r="W93" i="2"/>
  <c r="X93" i="2"/>
  <c r="Y93" i="2"/>
  <c r="AE93" i="2"/>
  <c r="AF93" i="2"/>
  <c r="AG93" i="2"/>
  <c r="Q94" i="2"/>
  <c r="R94" i="2"/>
  <c r="S94" i="2"/>
  <c r="T94" i="2"/>
  <c r="U94" i="2"/>
  <c r="V94" i="2"/>
  <c r="W94" i="2"/>
  <c r="X94" i="2"/>
  <c r="Y94" i="2"/>
  <c r="AB94" i="2"/>
  <c r="AE94" i="2"/>
  <c r="AF94" i="2"/>
  <c r="AG94" i="2"/>
  <c r="Q95" i="2"/>
  <c r="AB95" i="2" s="1"/>
  <c r="R95" i="2"/>
  <c r="S95" i="2"/>
  <c r="T95" i="2"/>
  <c r="U95" i="2"/>
  <c r="V95" i="2"/>
  <c r="W95" i="2"/>
  <c r="X95" i="2"/>
  <c r="Y95" i="2"/>
  <c r="AE95" i="2"/>
  <c r="AF95" i="2"/>
  <c r="AG95" i="2"/>
  <c r="Q96" i="2"/>
  <c r="AB96" i="2" s="1"/>
  <c r="R96" i="2"/>
  <c r="S96" i="2"/>
  <c r="T96" i="2"/>
  <c r="U96" i="2"/>
  <c r="V96" i="2"/>
  <c r="W96" i="2"/>
  <c r="X96" i="2"/>
  <c r="Y96" i="2"/>
  <c r="AE96" i="2"/>
  <c r="AF96" i="2"/>
  <c r="AG96" i="2"/>
  <c r="Q97" i="2"/>
  <c r="R97" i="2"/>
  <c r="S97" i="2"/>
  <c r="T97" i="2"/>
  <c r="U97" i="2"/>
  <c r="V97" i="2"/>
  <c r="W97" i="2"/>
  <c r="X97" i="2"/>
  <c r="Y97" i="2"/>
  <c r="AB97" i="2"/>
  <c r="AE97" i="2"/>
  <c r="AF97" i="2"/>
  <c r="AG97" i="2"/>
  <c r="Q98" i="2"/>
  <c r="AB98" i="2" s="1"/>
  <c r="R98" i="2"/>
  <c r="S98" i="2"/>
  <c r="T98" i="2"/>
  <c r="U98" i="2"/>
  <c r="V98" i="2"/>
  <c r="W98" i="2"/>
  <c r="X98" i="2"/>
  <c r="Y98" i="2"/>
  <c r="AE98" i="2"/>
  <c r="AF98" i="2"/>
  <c r="AG98" i="2"/>
  <c r="Q99" i="2"/>
  <c r="AB99" i="2" s="1"/>
  <c r="R99" i="2"/>
  <c r="S99" i="2"/>
  <c r="T99" i="2"/>
  <c r="U99" i="2"/>
  <c r="V99" i="2"/>
  <c r="W99" i="2"/>
  <c r="X99" i="2"/>
  <c r="Y99" i="2"/>
  <c r="AE99" i="2"/>
  <c r="AF99" i="2"/>
  <c r="AG99" i="2"/>
  <c r="Q100" i="2"/>
  <c r="AB100" i="2" s="1"/>
  <c r="R100" i="2"/>
  <c r="S100" i="2"/>
  <c r="T100" i="2"/>
  <c r="U100" i="2"/>
  <c r="V100" i="2"/>
  <c r="W100" i="2"/>
  <c r="X100" i="2"/>
  <c r="Y100" i="2"/>
  <c r="AE100" i="2"/>
  <c r="AF100" i="2"/>
  <c r="AG100" i="2"/>
  <c r="Q101" i="2"/>
  <c r="AB101" i="2" s="1"/>
  <c r="R101" i="2"/>
  <c r="S101" i="2"/>
  <c r="T101" i="2"/>
  <c r="U101" i="2"/>
  <c r="V101" i="2"/>
  <c r="W101" i="2"/>
  <c r="X101" i="2"/>
  <c r="Y101" i="2"/>
  <c r="AE101" i="2"/>
  <c r="AF101" i="2"/>
  <c r="AG101" i="2"/>
  <c r="Q102" i="2"/>
  <c r="AB102" i="2" s="1"/>
  <c r="R102" i="2"/>
  <c r="S102" i="2"/>
  <c r="T102" i="2"/>
  <c r="U102" i="2"/>
  <c r="V102" i="2"/>
  <c r="W102" i="2"/>
  <c r="X102" i="2"/>
  <c r="Y102" i="2"/>
  <c r="AE102" i="2"/>
  <c r="AF102" i="2"/>
  <c r="AG102" i="2"/>
  <c r="Q103" i="2"/>
  <c r="AB103" i="2" s="1"/>
  <c r="R103" i="2"/>
  <c r="S103" i="2"/>
  <c r="T103" i="2"/>
  <c r="U103" i="2"/>
  <c r="V103" i="2"/>
  <c r="W103" i="2"/>
  <c r="X103" i="2"/>
  <c r="Y103" i="2"/>
  <c r="AE103" i="2"/>
  <c r="AF103" i="2"/>
  <c r="AG103" i="2"/>
  <c r="Q104" i="2"/>
  <c r="AB104" i="2" s="1"/>
  <c r="R104" i="2"/>
  <c r="S104" i="2"/>
  <c r="T104" i="2"/>
  <c r="U104" i="2"/>
  <c r="V104" i="2"/>
  <c r="W104" i="2"/>
  <c r="X104" i="2"/>
  <c r="Y104" i="2"/>
  <c r="AE104" i="2"/>
  <c r="AF104" i="2"/>
  <c r="AG104" i="2"/>
  <c r="Q105" i="2"/>
  <c r="AB105" i="2" s="1"/>
  <c r="R105" i="2"/>
  <c r="S105" i="2"/>
  <c r="T105" i="2"/>
  <c r="U105" i="2"/>
  <c r="V105" i="2"/>
  <c r="W105" i="2"/>
  <c r="X105" i="2"/>
  <c r="Y105" i="2"/>
  <c r="AE105" i="2"/>
  <c r="AF105" i="2"/>
  <c r="AG105" i="2"/>
  <c r="Q106" i="2"/>
  <c r="AB106" i="2" s="1"/>
  <c r="R106" i="2"/>
  <c r="S106" i="2"/>
  <c r="T106" i="2"/>
  <c r="U106" i="2"/>
  <c r="V106" i="2"/>
  <c r="W106" i="2"/>
  <c r="X106" i="2"/>
  <c r="Y106" i="2"/>
  <c r="AE106" i="2"/>
  <c r="AF106" i="2"/>
  <c r="AG106" i="2"/>
  <c r="Q107" i="2"/>
  <c r="AB107" i="2" s="1"/>
  <c r="R107" i="2"/>
  <c r="S107" i="2"/>
  <c r="T107" i="2"/>
  <c r="U107" i="2"/>
  <c r="V107" i="2"/>
  <c r="W107" i="2"/>
  <c r="X107" i="2"/>
  <c r="Y107" i="2"/>
  <c r="AE107" i="2"/>
  <c r="AF107" i="2"/>
  <c r="AG107" i="2"/>
  <c r="Q108" i="2"/>
  <c r="AB108" i="2" s="1"/>
  <c r="R108" i="2"/>
  <c r="S108" i="2"/>
  <c r="T108" i="2"/>
  <c r="U108" i="2"/>
  <c r="V108" i="2"/>
  <c r="W108" i="2"/>
  <c r="X108" i="2"/>
  <c r="Y108" i="2"/>
  <c r="AE108" i="2"/>
  <c r="AF108" i="2"/>
  <c r="AG108" i="2"/>
  <c r="Q109" i="2"/>
  <c r="AB109" i="2" s="1"/>
  <c r="R109" i="2"/>
  <c r="S109" i="2"/>
  <c r="T109" i="2"/>
  <c r="U109" i="2"/>
  <c r="V109" i="2"/>
  <c r="W109" i="2"/>
  <c r="X109" i="2"/>
  <c r="Y109" i="2"/>
  <c r="AE109" i="2"/>
  <c r="AF109" i="2"/>
  <c r="AG109" i="2"/>
  <c r="Q110" i="2"/>
  <c r="AB110" i="2" s="1"/>
  <c r="R110" i="2"/>
  <c r="S110" i="2"/>
  <c r="T110" i="2"/>
  <c r="U110" i="2"/>
  <c r="V110" i="2"/>
  <c r="W110" i="2"/>
  <c r="X110" i="2"/>
  <c r="Y110" i="2"/>
  <c r="AE110" i="2"/>
  <c r="AF110" i="2"/>
  <c r="AG110" i="2"/>
  <c r="Q111" i="2"/>
  <c r="AB111" i="2" s="1"/>
  <c r="R111" i="2"/>
  <c r="S111" i="2"/>
  <c r="T111" i="2"/>
  <c r="U111" i="2"/>
  <c r="V111" i="2"/>
  <c r="W111" i="2"/>
  <c r="X111" i="2"/>
  <c r="Y111" i="2"/>
  <c r="AE111" i="2"/>
  <c r="AF111" i="2"/>
  <c r="AG111" i="2"/>
  <c r="Q112" i="2"/>
  <c r="AB112" i="2" s="1"/>
  <c r="R112" i="2"/>
  <c r="S112" i="2"/>
  <c r="T112" i="2"/>
  <c r="U112" i="2"/>
  <c r="V112" i="2"/>
  <c r="W112" i="2"/>
  <c r="X112" i="2"/>
  <c r="Y112" i="2"/>
  <c r="AE112" i="2"/>
  <c r="AF112" i="2"/>
  <c r="AG112" i="2"/>
  <c r="Q113" i="2"/>
  <c r="AB113" i="2" s="1"/>
  <c r="R113" i="2"/>
  <c r="S113" i="2"/>
  <c r="T113" i="2"/>
  <c r="U113" i="2"/>
  <c r="V113" i="2"/>
  <c r="W113" i="2"/>
  <c r="X113" i="2"/>
  <c r="Y113" i="2"/>
  <c r="AE113" i="2"/>
  <c r="AF113" i="2"/>
  <c r="AG113" i="2"/>
  <c r="Q114" i="2"/>
  <c r="AB114" i="2" s="1"/>
  <c r="R114" i="2"/>
  <c r="S114" i="2"/>
  <c r="T114" i="2"/>
  <c r="U114" i="2"/>
  <c r="V114" i="2"/>
  <c r="W114" i="2"/>
  <c r="X114" i="2"/>
  <c r="Y114" i="2"/>
  <c r="AE114" i="2"/>
  <c r="AF114" i="2"/>
  <c r="AG114" i="2"/>
  <c r="Q115" i="2"/>
  <c r="AB115" i="2" s="1"/>
  <c r="R115" i="2"/>
  <c r="S115" i="2"/>
  <c r="T115" i="2"/>
  <c r="U115" i="2"/>
  <c r="V115" i="2"/>
  <c r="W115" i="2"/>
  <c r="X115" i="2"/>
  <c r="Y115" i="2"/>
  <c r="AE115" i="2"/>
  <c r="AF115" i="2"/>
  <c r="AG115" i="2"/>
  <c r="Q116" i="2"/>
  <c r="R116" i="2"/>
  <c r="S116" i="2"/>
  <c r="T116" i="2"/>
  <c r="U116" i="2"/>
  <c r="V116" i="2"/>
  <c r="W116" i="2"/>
  <c r="X116" i="2"/>
  <c r="Y116" i="2"/>
  <c r="AB116" i="2"/>
  <c r="AE116" i="2"/>
  <c r="AF116" i="2"/>
  <c r="AG116" i="2"/>
  <c r="Q117" i="2"/>
  <c r="R117" i="2"/>
  <c r="S117" i="2"/>
  <c r="T117" i="2"/>
  <c r="U117" i="2"/>
  <c r="V117" i="2"/>
  <c r="W117" i="2"/>
  <c r="X117" i="2"/>
  <c r="Y117" i="2"/>
  <c r="AB117" i="2"/>
  <c r="AE117" i="2"/>
  <c r="AF117" i="2"/>
  <c r="AG117" i="2"/>
  <c r="Q118" i="2"/>
  <c r="AB118" i="2" s="1"/>
  <c r="R118" i="2"/>
  <c r="S118" i="2"/>
  <c r="T118" i="2"/>
  <c r="U118" i="2"/>
  <c r="V118" i="2"/>
  <c r="W118" i="2"/>
  <c r="X118" i="2"/>
  <c r="Y118" i="2"/>
  <c r="AE118" i="2"/>
  <c r="AF118" i="2"/>
  <c r="AG118" i="2"/>
  <c r="Q119" i="2"/>
  <c r="AB119" i="2" s="1"/>
  <c r="R119" i="2"/>
  <c r="S119" i="2"/>
  <c r="T119" i="2"/>
  <c r="U119" i="2"/>
  <c r="V119" i="2"/>
  <c r="W119" i="2"/>
  <c r="X119" i="2"/>
  <c r="Y119" i="2"/>
  <c r="AE119" i="2"/>
  <c r="AF119" i="2"/>
  <c r="AG119" i="2"/>
  <c r="Q120" i="2"/>
  <c r="AB120" i="2" s="1"/>
  <c r="R120" i="2"/>
  <c r="S120" i="2"/>
  <c r="T120" i="2"/>
  <c r="U120" i="2"/>
  <c r="V120" i="2"/>
  <c r="W120" i="2"/>
  <c r="X120" i="2"/>
  <c r="Y120" i="2"/>
  <c r="AE120" i="2"/>
  <c r="AF120" i="2"/>
  <c r="AG120" i="2"/>
  <c r="Q121" i="2"/>
  <c r="AB121" i="2" s="1"/>
  <c r="R121" i="2"/>
  <c r="S121" i="2"/>
  <c r="T121" i="2"/>
  <c r="U121" i="2"/>
  <c r="V121" i="2"/>
  <c r="W121" i="2"/>
  <c r="X121" i="2"/>
  <c r="Y121" i="2"/>
  <c r="AE121" i="2"/>
  <c r="AF121" i="2"/>
  <c r="AG121" i="2"/>
  <c r="Q122" i="2"/>
  <c r="AB122" i="2" s="1"/>
  <c r="R122" i="2"/>
  <c r="S122" i="2"/>
  <c r="T122" i="2"/>
  <c r="U122" i="2"/>
  <c r="V122" i="2"/>
  <c r="W122" i="2"/>
  <c r="X122" i="2"/>
  <c r="Y122" i="2"/>
  <c r="AE122" i="2"/>
  <c r="AF122" i="2"/>
  <c r="AG122" i="2"/>
  <c r="Q123" i="2"/>
  <c r="AB123" i="2" s="1"/>
  <c r="R123" i="2"/>
  <c r="S123" i="2"/>
  <c r="T123" i="2"/>
  <c r="U123" i="2"/>
  <c r="V123" i="2"/>
  <c r="W123" i="2"/>
  <c r="X123" i="2"/>
  <c r="Y123" i="2"/>
  <c r="AE123" i="2"/>
  <c r="AF123" i="2"/>
  <c r="AG123" i="2"/>
  <c r="Q124" i="2"/>
  <c r="AB124" i="2" s="1"/>
  <c r="R124" i="2"/>
  <c r="S124" i="2"/>
  <c r="T124" i="2"/>
  <c r="U124" i="2"/>
  <c r="V124" i="2"/>
  <c r="W124" i="2"/>
  <c r="X124" i="2"/>
  <c r="Y124" i="2"/>
  <c r="AE124" i="2"/>
  <c r="AF124" i="2"/>
  <c r="AG124" i="2"/>
  <c r="Q125" i="2"/>
  <c r="R125" i="2"/>
  <c r="S125" i="2"/>
  <c r="T125" i="2"/>
  <c r="U125" i="2"/>
  <c r="V125" i="2"/>
  <c r="W125" i="2"/>
  <c r="X125" i="2"/>
  <c r="Y125" i="2"/>
  <c r="AB125" i="2"/>
  <c r="AE125" i="2"/>
  <c r="AF125" i="2"/>
  <c r="AG125" i="2"/>
  <c r="Q126" i="2"/>
  <c r="AB126" i="2" s="1"/>
  <c r="R126" i="2"/>
  <c r="S126" i="2"/>
  <c r="T126" i="2"/>
  <c r="U126" i="2"/>
  <c r="V126" i="2"/>
  <c r="W126" i="2"/>
  <c r="X126" i="2"/>
  <c r="Y126" i="2"/>
  <c r="AE126" i="2"/>
  <c r="AF126" i="2"/>
  <c r="AG126" i="2"/>
  <c r="Q127" i="2"/>
  <c r="AB127" i="2" s="1"/>
  <c r="R127" i="2"/>
  <c r="S127" i="2"/>
  <c r="T127" i="2"/>
  <c r="U127" i="2"/>
  <c r="V127" i="2"/>
  <c r="W127" i="2"/>
  <c r="X127" i="2"/>
  <c r="Y127" i="2"/>
  <c r="AE127" i="2"/>
  <c r="AF127" i="2"/>
  <c r="AG127" i="2"/>
  <c r="Q128" i="2"/>
  <c r="AB128" i="2" s="1"/>
  <c r="R128" i="2"/>
  <c r="S128" i="2"/>
  <c r="T128" i="2"/>
  <c r="U128" i="2"/>
  <c r="V128" i="2"/>
  <c r="W128" i="2"/>
  <c r="X128" i="2"/>
  <c r="Y128" i="2"/>
  <c r="AE128" i="2"/>
  <c r="AF128" i="2"/>
  <c r="AG128" i="2"/>
  <c r="Q129" i="2"/>
  <c r="AB129" i="2" s="1"/>
  <c r="R129" i="2"/>
  <c r="S129" i="2"/>
  <c r="T129" i="2"/>
  <c r="U129" i="2"/>
  <c r="V129" i="2"/>
  <c r="W129" i="2"/>
  <c r="X129" i="2"/>
  <c r="Y129" i="2"/>
  <c r="AE129" i="2"/>
  <c r="AF129" i="2"/>
  <c r="AG129" i="2"/>
  <c r="AG87" i="2"/>
  <c r="AF87" i="2"/>
  <c r="AE87" i="2"/>
  <c r="Q87" i="2"/>
  <c r="AB87" i="2" s="1"/>
  <c r="Y87" i="2"/>
  <c r="X87" i="2"/>
  <c r="W87" i="2"/>
  <c r="V87" i="2"/>
  <c r="U87" i="2"/>
  <c r="T87" i="2"/>
  <c r="S87" i="2"/>
  <c r="R87" i="2"/>
  <c r="AG86" i="2"/>
  <c r="AF86" i="2"/>
  <c r="AE86" i="2"/>
  <c r="Q86" i="2"/>
  <c r="AB86" i="2" s="1"/>
  <c r="Y86" i="2"/>
  <c r="X86" i="2"/>
  <c r="W86" i="2"/>
  <c r="V86" i="2"/>
  <c r="U86" i="2"/>
  <c r="T86" i="2"/>
  <c r="S86" i="2"/>
  <c r="R86" i="2"/>
  <c r="AG85" i="2"/>
  <c r="AF85" i="2"/>
  <c r="AE85" i="2"/>
  <c r="Q85" i="2"/>
  <c r="AB85" i="2"/>
  <c r="Y85" i="2"/>
  <c r="X85" i="2"/>
  <c r="W85" i="2"/>
  <c r="V85" i="2"/>
  <c r="U85" i="2"/>
  <c r="T85" i="2"/>
  <c r="S85" i="2"/>
  <c r="R85" i="2"/>
  <c r="Q54" i="2"/>
  <c r="AB54" i="2" s="1"/>
  <c r="R54" i="2"/>
  <c r="S54" i="2"/>
  <c r="T54" i="2"/>
  <c r="U54" i="2"/>
  <c r="V54" i="2"/>
  <c r="W54" i="2"/>
  <c r="X54" i="2"/>
  <c r="Y54" i="2"/>
  <c r="AE54" i="2"/>
  <c r="AF54" i="2"/>
  <c r="AG54" i="2"/>
  <c r="Q55" i="2"/>
  <c r="AB55" i="2" s="1"/>
  <c r="R55" i="2"/>
  <c r="S55" i="2"/>
  <c r="T55" i="2"/>
  <c r="U55" i="2"/>
  <c r="V55" i="2"/>
  <c r="W55" i="2"/>
  <c r="X55" i="2"/>
  <c r="Y55" i="2"/>
  <c r="AE55" i="2"/>
  <c r="AF55" i="2"/>
  <c r="AG55" i="2"/>
  <c r="Q56" i="2"/>
  <c r="AB56" i="2" s="1"/>
  <c r="R56" i="2"/>
  <c r="S56" i="2"/>
  <c r="T56" i="2"/>
  <c r="U56" i="2"/>
  <c r="V56" i="2"/>
  <c r="W56" i="2"/>
  <c r="X56" i="2"/>
  <c r="Y56" i="2"/>
  <c r="AE56" i="2"/>
  <c r="AF56" i="2"/>
  <c r="AG56" i="2"/>
  <c r="Q57" i="2"/>
  <c r="AB57" i="2" s="1"/>
  <c r="R57" i="2"/>
  <c r="S57" i="2"/>
  <c r="T57" i="2"/>
  <c r="U57" i="2"/>
  <c r="V57" i="2"/>
  <c r="W57" i="2"/>
  <c r="X57" i="2"/>
  <c r="Y57" i="2"/>
  <c r="AE57" i="2"/>
  <c r="AF57" i="2"/>
  <c r="AG57" i="2"/>
  <c r="Q58" i="2"/>
  <c r="AB58" i="2" s="1"/>
  <c r="R58" i="2"/>
  <c r="S58" i="2"/>
  <c r="T58" i="2"/>
  <c r="U58" i="2"/>
  <c r="V58" i="2"/>
  <c r="W58" i="2"/>
  <c r="X58" i="2"/>
  <c r="Y58" i="2"/>
  <c r="AE58" i="2"/>
  <c r="AF58" i="2"/>
  <c r="AG58" i="2"/>
  <c r="Q59" i="2"/>
  <c r="AB59" i="2" s="1"/>
  <c r="R59" i="2"/>
  <c r="S59" i="2"/>
  <c r="T59" i="2"/>
  <c r="U59" i="2"/>
  <c r="V59" i="2"/>
  <c r="W59" i="2"/>
  <c r="X59" i="2"/>
  <c r="Y59" i="2"/>
  <c r="AE59" i="2"/>
  <c r="AF59" i="2"/>
  <c r="AG59" i="2"/>
  <c r="Q60" i="2"/>
  <c r="AB60" i="2" s="1"/>
  <c r="R60" i="2"/>
  <c r="S60" i="2"/>
  <c r="T60" i="2"/>
  <c r="U60" i="2"/>
  <c r="V60" i="2"/>
  <c r="W60" i="2"/>
  <c r="X60" i="2"/>
  <c r="Y60" i="2"/>
  <c r="AE60" i="2"/>
  <c r="AF60" i="2"/>
  <c r="AG60" i="2"/>
  <c r="Q61" i="2"/>
  <c r="R61" i="2"/>
  <c r="S61" i="2"/>
  <c r="T61" i="2"/>
  <c r="U61" i="2"/>
  <c r="V61" i="2"/>
  <c r="W61" i="2"/>
  <c r="X61" i="2"/>
  <c r="Y61" i="2"/>
  <c r="AB61" i="2"/>
  <c r="AE61" i="2"/>
  <c r="AF61" i="2"/>
  <c r="AG61" i="2"/>
  <c r="Q62" i="2"/>
  <c r="R62" i="2"/>
  <c r="S62" i="2"/>
  <c r="T62" i="2"/>
  <c r="U62" i="2"/>
  <c r="V62" i="2"/>
  <c r="W62" i="2"/>
  <c r="X62" i="2"/>
  <c r="Y62" i="2"/>
  <c r="AB62" i="2"/>
  <c r="AE62" i="2"/>
  <c r="AF62" i="2"/>
  <c r="AG62" i="2"/>
  <c r="Q63" i="2"/>
  <c r="AB63" i="2" s="1"/>
  <c r="R63" i="2"/>
  <c r="S63" i="2"/>
  <c r="T63" i="2"/>
  <c r="U63" i="2"/>
  <c r="V63" i="2"/>
  <c r="W63" i="2"/>
  <c r="X63" i="2"/>
  <c r="Y63" i="2"/>
  <c r="AE63" i="2"/>
  <c r="AF63" i="2"/>
  <c r="AG63" i="2"/>
  <c r="Q64" i="2"/>
  <c r="AB64" i="2" s="1"/>
  <c r="R64" i="2"/>
  <c r="S64" i="2"/>
  <c r="T64" i="2"/>
  <c r="U64" i="2"/>
  <c r="V64" i="2"/>
  <c r="W64" i="2"/>
  <c r="X64" i="2"/>
  <c r="Y64" i="2"/>
  <c r="AE64" i="2"/>
  <c r="AF64" i="2"/>
  <c r="AG64" i="2"/>
  <c r="Q65" i="2"/>
  <c r="AB65" i="2" s="1"/>
  <c r="R65" i="2"/>
  <c r="S65" i="2"/>
  <c r="T65" i="2"/>
  <c r="U65" i="2"/>
  <c r="V65" i="2"/>
  <c r="W65" i="2"/>
  <c r="X65" i="2"/>
  <c r="Y65" i="2"/>
  <c r="AE65" i="2"/>
  <c r="AF65" i="2"/>
  <c r="AG65" i="2"/>
  <c r="Q66" i="2"/>
  <c r="AB66" i="2" s="1"/>
  <c r="R66" i="2"/>
  <c r="S66" i="2"/>
  <c r="T66" i="2"/>
  <c r="U66" i="2"/>
  <c r="V66" i="2"/>
  <c r="W66" i="2"/>
  <c r="X66" i="2"/>
  <c r="Y66" i="2"/>
  <c r="AE66" i="2"/>
  <c r="AF66" i="2"/>
  <c r="AG66" i="2"/>
  <c r="Q67" i="2"/>
  <c r="AB67" i="2" s="1"/>
  <c r="R67" i="2"/>
  <c r="S67" i="2"/>
  <c r="T67" i="2"/>
  <c r="U67" i="2"/>
  <c r="V67" i="2"/>
  <c r="W67" i="2"/>
  <c r="X67" i="2"/>
  <c r="Y67" i="2"/>
  <c r="AE67" i="2"/>
  <c r="AF67" i="2"/>
  <c r="AG67" i="2"/>
  <c r="Q68" i="2"/>
  <c r="AB68" i="2" s="1"/>
  <c r="R68" i="2"/>
  <c r="S68" i="2"/>
  <c r="T68" i="2"/>
  <c r="U68" i="2"/>
  <c r="V68" i="2"/>
  <c r="W68" i="2"/>
  <c r="X68" i="2"/>
  <c r="Y68" i="2"/>
  <c r="AE68" i="2"/>
  <c r="AF68" i="2"/>
  <c r="AG68" i="2"/>
  <c r="Q69" i="2"/>
  <c r="AB69" i="2" s="1"/>
  <c r="R69" i="2"/>
  <c r="S69" i="2"/>
  <c r="T69" i="2"/>
  <c r="U69" i="2"/>
  <c r="V69" i="2"/>
  <c r="W69" i="2"/>
  <c r="X69" i="2"/>
  <c r="Y69" i="2"/>
  <c r="AE69" i="2"/>
  <c r="AF69" i="2"/>
  <c r="AG69" i="2"/>
  <c r="Q70" i="2"/>
  <c r="R70" i="2"/>
  <c r="S70" i="2"/>
  <c r="T70" i="2"/>
  <c r="U70" i="2"/>
  <c r="V70" i="2"/>
  <c r="W70" i="2"/>
  <c r="X70" i="2"/>
  <c r="Y70" i="2"/>
  <c r="AB70" i="2"/>
  <c r="AE70" i="2"/>
  <c r="AF70" i="2"/>
  <c r="AG70" i="2"/>
  <c r="Q71" i="2"/>
  <c r="AB71" i="2" s="1"/>
  <c r="R71" i="2"/>
  <c r="S71" i="2"/>
  <c r="T71" i="2"/>
  <c r="U71" i="2"/>
  <c r="V71" i="2"/>
  <c r="W71" i="2"/>
  <c r="X71" i="2"/>
  <c r="Y71" i="2"/>
  <c r="AE71" i="2"/>
  <c r="AF71" i="2"/>
  <c r="AG71" i="2"/>
  <c r="Q72" i="2"/>
  <c r="AB72" i="2" s="1"/>
  <c r="R72" i="2"/>
  <c r="S72" i="2"/>
  <c r="T72" i="2"/>
  <c r="U72" i="2"/>
  <c r="V72" i="2"/>
  <c r="W72" i="2"/>
  <c r="X72" i="2"/>
  <c r="Y72" i="2"/>
  <c r="AE72" i="2"/>
  <c r="AF72" i="2"/>
  <c r="AG72" i="2"/>
  <c r="Q73" i="2"/>
  <c r="AB73" i="2" s="1"/>
  <c r="R73" i="2"/>
  <c r="S73" i="2"/>
  <c r="T73" i="2"/>
  <c r="U73" i="2"/>
  <c r="V73" i="2"/>
  <c r="W73" i="2"/>
  <c r="X73" i="2"/>
  <c r="Y73" i="2"/>
  <c r="AE73" i="2"/>
  <c r="AF73" i="2"/>
  <c r="AG73" i="2"/>
  <c r="Q74" i="2"/>
  <c r="AB74" i="2" s="1"/>
  <c r="R74" i="2"/>
  <c r="S74" i="2"/>
  <c r="T74" i="2"/>
  <c r="U74" i="2"/>
  <c r="V74" i="2"/>
  <c r="W74" i="2"/>
  <c r="X74" i="2"/>
  <c r="Y74" i="2"/>
  <c r="AE74" i="2"/>
  <c r="AF74" i="2"/>
  <c r="AG74" i="2"/>
  <c r="Q75" i="2"/>
  <c r="AB75" i="2" s="1"/>
  <c r="R75" i="2"/>
  <c r="S75" i="2"/>
  <c r="T75" i="2"/>
  <c r="U75" i="2"/>
  <c r="V75" i="2"/>
  <c r="W75" i="2"/>
  <c r="X75" i="2"/>
  <c r="Y75" i="2"/>
  <c r="AE75" i="2"/>
  <c r="AF75" i="2"/>
  <c r="AG75" i="2"/>
  <c r="Q76" i="2"/>
  <c r="AB76" i="2" s="1"/>
  <c r="R76" i="2"/>
  <c r="S76" i="2"/>
  <c r="T76" i="2"/>
  <c r="U76" i="2"/>
  <c r="V76" i="2"/>
  <c r="W76" i="2"/>
  <c r="X76" i="2"/>
  <c r="Y76" i="2"/>
  <c r="AE76" i="2"/>
  <c r="AF76" i="2"/>
  <c r="AG76" i="2"/>
  <c r="Q77" i="2"/>
  <c r="AB77" i="2" s="1"/>
  <c r="R77" i="2"/>
  <c r="S77" i="2"/>
  <c r="T77" i="2"/>
  <c r="U77" i="2"/>
  <c r="V77" i="2"/>
  <c r="W77" i="2"/>
  <c r="X77" i="2"/>
  <c r="Y77" i="2"/>
  <c r="AE77" i="2"/>
  <c r="AF77" i="2"/>
  <c r="AG77" i="2"/>
  <c r="Q78" i="2"/>
  <c r="AB78" i="2" s="1"/>
  <c r="R78" i="2"/>
  <c r="S78" i="2"/>
  <c r="T78" i="2"/>
  <c r="U78" i="2"/>
  <c r="V78" i="2"/>
  <c r="W78" i="2"/>
  <c r="X78" i="2"/>
  <c r="Y78" i="2"/>
  <c r="AE78" i="2"/>
  <c r="AF78" i="2"/>
  <c r="AG78" i="2"/>
  <c r="Q79" i="2"/>
  <c r="AB79" i="2" s="1"/>
  <c r="R79" i="2"/>
  <c r="S79" i="2"/>
  <c r="T79" i="2"/>
  <c r="U79" i="2"/>
  <c r="V79" i="2"/>
  <c r="W79" i="2"/>
  <c r="X79" i="2"/>
  <c r="Y79" i="2"/>
  <c r="AE79" i="2"/>
  <c r="AF79" i="2"/>
  <c r="AG79" i="2"/>
  <c r="Q80" i="2"/>
  <c r="AB80" i="2" s="1"/>
  <c r="R80" i="2"/>
  <c r="S80" i="2"/>
  <c r="T80" i="2"/>
  <c r="U80" i="2"/>
  <c r="V80" i="2"/>
  <c r="W80" i="2"/>
  <c r="X80" i="2"/>
  <c r="Y80" i="2"/>
  <c r="AE80" i="2"/>
  <c r="AF80" i="2"/>
  <c r="AG80" i="2"/>
  <c r="Q81" i="2"/>
  <c r="AB81" i="2" s="1"/>
  <c r="R81" i="2"/>
  <c r="S81" i="2"/>
  <c r="T81" i="2"/>
  <c r="U81" i="2"/>
  <c r="V81" i="2"/>
  <c r="W81" i="2"/>
  <c r="X81" i="2"/>
  <c r="Y81" i="2"/>
  <c r="AE81" i="2"/>
  <c r="AF81" i="2"/>
  <c r="AG81" i="2"/>
  <c r="Q82" i="2"/>
  <c r="AB82" i="2" s="1"/>
  <c r="R82" i="2"/>
  <c r="S82" i="2"/>
  <c r="T82" i="2"/>
  <c r="U82" i="2"/>
  <c r="V82" i="2"/>
  <c r="W82" i="2"/>
  <c r="X82" i="2"/>
  <c r="Y82" i="2"/>
  <c r="AE82" i="2"/>
  <c r="AF82" i="2"/>
  <c r="AG82" i="2"/>
  <c r="Q83" i="2"/>
  <c r="AB83" i="2" s="1"/>
  <c r="R83" i="2"/>
  <c r="S83" i="2"/>
  <c r="T83" i="2"/>
  <c r="U83" i="2"/>
  <c r="V83" i="2"/>
  <c r="W83" i="2"/>
  <c r="X83" i="2"/>
  <c r="Y83" i="2"/>
  <c r="AE83" i="2"/>
  <c r="AF83" i="2"/>
  <c r="AG83" i="2"/>
  <c r="AG53" i="2"/>
  <c r="AF53" i="2"/>
  <c r="AE53" i="2"/>
  <c r="Q53" i="2"/>
  <c r="AB53" i="2" s="1"/>
  <c r="Y53" i="2"/>
  <c r="X53" i="2"/>
  <c r="W53" i="2"/>
  <c r="V53" i="2"/>
  <c r="U53" i="2"/>
  <c r="T53" i="2"/>
  <c r="S53" i="2"/>
  <c r="R53" i="2"/>
  <c r="AG52" i="2"/>
  <c r="AF52" i="2"/>
  <c r="AE52" i="2"/>
  <c r="Q52" i="2"/>
  <c r="AB52" i="2" s="1"/>
  <c r="Y52" i="2"/>
  <c r="X52" i="2"/>
  <c r="W52" i="2"/>
  <c r="V52" i="2"/>
  <c r="U52" i="2"/>
  <c r="T52" i="2"/>
  <c r="S52" i="2"/>
  <c r="R52" i="2"/>
  <c r="AG51" i="2"/>
  <c r="AF51" i="2"/>
  <c r="AE51" i="2"/>
  <c r="Q51" i="2"/>
  <c r="AB51" i="2" s="1"/>
  <c r="Y51" i="2"/>
  <c r="X51" i="2"/>
  <c r="W51" i="2"/>
  <c r="V51" i="2"/>
  <c r="U51" i="2"/>
  <c r="T51" i="2"/>
  <c r="S51" i="2"/>
  <c r="R51" i="2"/>
  <c r="AG50" i="2"/>
  <c r="AF50" i="2"/>
  <c r="AE50" i="2"/>
  <c r="Q50" i="2"/>
  <c r="AB50" i="2" s="1"/>
  <c r="Y50" i="2"/>
  <c r="X50" i="2"/>
  <c r="W50" i="2"/>
  <c r="V50" i="2"/>
  <c r="U50" i="2"/>
  <c r="T50" i="2"/>
  <c r="S50" i="2"/>
  <c r="R50" i="2"/>
  <c r="AG48" i="2"/>
  <c r="AF48" i="2"/>
  <c r="AE48" i="2"/>
  <c r="Q48" i="2"/>
  <c r="AB48" i="2" s="1"/>
  <c r="Y48" i="2"/>
  <c r="X48" i="2"/>
  <c r="W48" i="2"/>
  <c r="V48" i="2"/>
  <c r="U48" i="2"/>
  <c r="T48" i="2"/>
  <c r="S48" i="2"/>
  <c r="R48" i="2"/>
  <c r="AG47" i="2"/>
  <c r="AF47" i="2"/>
  <c r="AE47" i="2"/>
  <c r="Q47" i="2"/>
  <c r="AB47" i="2" s="1"/>
  <c r="Y47" i="2"/>
  <c r="X47" i="2"/>
  <c r="W47" i="2"/>
  <c r="V47" i="2"/>
  <c r="U47" i="2"/>
  <c r="T47" i="2"/>
  <c r="S47" i="2"/>
  <c r="R47" i="2"/>
  <c r="AG46" i="2"/>
  <c r="AF46" i="2"/>
  <c r="AE46" i="2"/>
  <c r="Q46" i="2"/>
  <c r="AB46" i="2" s="1"/>
  <c r="Y46" i="2"/>
  <c r="X46" i="2"/>
  <c r="W46" i="2"/>
  <c r="V46" i="2"/>
  <c r="U46" i="2"/>
  <c r="T46" i="2"/>
  <c r="S46" i="2"/>
  <c r="R46" i="2"/>
  <c r="AG45" i="2"/>
  <c r="AF45" i="2"/>
  <c r="AE45" i="2"/>
  <c r="Q45" i="2"/>
  <c r="AB45" i="2" s="1"/>
  <c r="Y45" i="2"/>
  <c r="X45" i="2"/>
  <c r="W45" i="2"/>
  <c r="V45" i="2"/>
  <c r="U45" i="2"/>
  <c r="T45" i="2"/>
  <c r="S45" i="2"/>
  <c r="R45" i="2"/>
  <c r="AG44" i="2"/>
  <c r="AF44" i="2"/>
  <c r="AE44" i="2"/>
  <c r="Q44" i="2"/>
  <c r="AB44" i="2" s="1"/>
  <c r="Y44" i="2"/>
  <c r="X44" i="2"/>
  <c r="W44" i="2"/>
  <c r="V44" i="2"/>
  <c r="U44" i="2"/>
  <c r="T44" i="2"/>
  <c r="S44" i="2"/>
  <c r="R44" i="2"/>
  <c r="AG43" i="2"/>
  <c r="AF43" i="2"/>
  <c r="AE43" i="2"/>
  <c r="Q43" i="2"/>
  <c r="AB43" i="2"/>
  <c r="Y43" i="2"/>
  <c r="X43" i="2"/>
  <c r="W43" i="2"/>
  <c r="V43" i="2"/>
  <c r="U43" i="2"/>
  <c r="T43" i="2"/>
  <c r="S43" i="2"/>
  <c r="R43" i="2"/>
  <c r="AG42" i="2"/>
  <c r="AF42" i="2"/>
  <c r="AE42" i="2"/>
  <c r="Q42" i="2"/>
  <c r="AB42" i="2" s="1"/>
  <c r="Y42" i="2"/>
  <c r="X42" i="2"/>
  <c r="W42" i="2"/>
  <c r="V42" i="2"/>
  <c r="U42" i="2"/>
  <c r="T42" i="2"/>
  <c r="S42" i="2"/>
  <c r="R42" i="2"/>
  <c r="AG41" i="2"/>
  <c r="AF41" i="2"/>
  <c r="AE41" i="2"/>
  <c r="Q41" i="2"/>
  <c r="AB41" i="2" s="1"/>
  <c r="Y41" i="2"/>
  <c r="X41" i="2"/>
  <c r="W41" i="2"/>
  <c r="V41" i="2"/>
  <c r="U41" i="2"/>
  <c r="T41" i="2"/>
  <c r="S41" i="2"/>
  <c r="R41" i="2"/>
  <c r="AG40" i="2"/>
  <c r="AF40" i="2"/>
  <c r="AE40" i="2"/>
  <c r="Q40" i="2"/>
  <c r="AB40" i="2" s="1"/>
  <c r="Y40" i="2"/>
  <c r="X40" i="2"/>
  <c r="W40" i="2"/>
  <c r="V40" i="2"/>
  <c r="U40" i="2"/>
  <c r="T40" i="2"/>
  <c r="S40" i="2"/>
  <c r="R40" i="2"/>
  <c r="AG39" i="2"/>
  <c r="AF39" i="2"/>
  <c r="AE39" i="2"/>
  <c r="Q39" i="2"/>
  <c r="AB39" i="2" s="1"/>
  <c r="Y39" i="2"/>
  <c r="X39" i="2"/>
  <c r="W39" i="2"/>
  <c r="V39" i="2"/>
  <c r="U39" i="2"/>
  <c r="T39" i="2"/>
  <c r="S39" i="2"/>
  <c r="R39" i="2"/>
  <c r="AG38" i="2"/>
  <c r="AF38" i="2"/>
  <c r="AE38" i="2"/>
  <c r="Q38" i="2"/>
  <c r="AB38" i="2" s="1"/>
  <c r="Y38" i="2"/>
  <c r="X38" i="2"/>
  <c r="W38" i="2"/>
  <c r="V38" i="2"/>
  <c r="U38" i="2"/>
  <c r="T38" i="2"/>
  <c r="S38" i="2"/>
  <c r="R38" i="2"/>
  <c r="AG37" i="2"/>
  <c r="AF37" i="2"/>
  <c r="AE37" i="2"/>
  <c r="Q37" i="2"/>
  <c r="AB37" i="2" s="1"/>
  <c r="Y37" i="2"/>
  <c r="X37" i="2"/>
  <c r="W37" i="2"/>
  <c r="V37" i="2"/>
  <c r="U37" i="2"/>
  <c r="T37" i="2"/>
  <c r="S37" i="2"/>
  <c r="R37" i="2"/>
  <c r="AG36" i="2"/>
  <c r="AF36" i="2"/>
  <c r="AE36" i="2"/>
  <c r="Q36" i="2"/>
  <c r="AB36" i="2" s="1"/>
  <c r="Y36" i="2"/>
  <c r="X36" i="2"/>
  <c r="W36" i="2"/>
  <c r="V36" i="2"/>
  <c r="U36" i="2"/>
  <c r="T36" i="2"/>
  <c r="S36" i="2"/>
  <c r="R36" i="2"/>
  <c r="Q28" i="2"/>
  <c r="AB28" i="2" s="1"/>
  <c r="R28" i="2"/>
  <c r="S28" i="2"/>
  <c r="T28" i="2"/>
  <c r="U28" i="2"/>
  <c r="V28" i="2"/>
  <c r="W28" i="2"/>
  <c r="X28" i="2"/>
  <c r="Y28" i="2"/>
  <c r="AE28" i="2"/>
  <c r="AF28" i="2"/>
  <c r="AG28" i="2"/>
  <c r="Q29" i="2"/>
  <c r="AB29" i="2" s="1"/>
  <c r="R29" i="2"/>
  <c r="S29" i="2"/>
  <c r="T29" i="2"/>
  <c r="U29" i="2"/>
  <c r="V29" i="2"/>
  <c r="W29" i="2"/>
  <c r="X29" i="2"/>
  <c r="Y29" i="2"/>
  <c r="AE29" i="2"/>
  <c r="AF29" i="2"/>
  <c r="AG29" i="2"/>
  <c r="Q30" i="2"/>
  <c r="AB30" i="2" s="1"/>
  <c r="R30" i="2"/>
  <c r="S30" i="2"/>
  <c r="T30" i="2"/>
  <c r="U30" i="2"/>
  <c r="V30" i="2"/>
  <c r="W30" i="2"/>
  <c r="X30" i="2"/>
  <c r="Y30" i="2"/>
  <c r="AE30" i="2"/>
  <c r="AF30" i="2"/>
  <c r="AG30" i="2"/>
  <c r="Q31" i="2"/>
  <c r="AB31" i="2" s="1"/>
  <c r="R31" i="2"/>
  <c r="S31" i="2"/>
  <c r="T31" i="2"/>
  <c r="U31" i="2"/>
  <c r="V31" i="2"/>
  <c r="W31" i="2"/>
  <c r="X31" i="2"/>
  <c r="Y31" i="2"/>
  <c r="AE31" i="2"/>
  <c r="AF31" i="2"/>
  <c r="AG31" i="2"/>
  <c r="Q32" i="2"/>
  <c r="AB32" i="2" s="1"/>
  <c r="R32" i="2"/>
  <c r="S32" i="2"/>
  <c r="T32" i="2"/>
  <c r="U32" i="2"/>
  <c r="V32" i="2"/>
  <c r="W32" i="2"/>
  <c r="X32" i="2"/>
  <c r="Y32" i="2"/>
  <c r="AE32" i="2"/>
  <c r="AF32" i="2"/>
  <c r="AG32" i="2"/>
  <c r="Q33" i="2"/>
  <c r="AB33" i="2" s="1"/>
  <c r="R33" i="2"/>
  <c r="S33" i="2"/>
  <c r="T33" i="2"/>
  <c r="U33" i="2"/>
  <c r="V33" i="2"/>
  <c r="W33" i="2"/>
  <c r="X33" i="2"/>
  <c r="Y33" i="2"/>
  <c r="AE33" i="2"/>
  <c r="AF33" i="2"/>
  <c r="AG33" i="2"/>
  <c r="Q34" i="2"/>
  <c r="AB34" i="2" s="1"/>
  <c r="R34" i="2"/>
  <c r="S34" i="2"/>
  <c r="T34" i="2"/>
  <c r="U34" i="2"/>
  <c r="V34" i="2"/>
  <c r="W34" i="2"/>
  <c r="X34" i="2"/>
  <c r="Y34" i="2"/>
  <c r="AE34" i="2"/>
  <c r="AF34" i="2"/>
  <c r="AG34" i="2"/>
  <c r="AG27" i="2"/>
  <c r="AF27" i="2"/>
  <c r="AE27" i="2"/>
  <c r="Q27" i="2"/>
  <c r="AB27" i="2" s="1"/>
  <c r="Y27" i="2"/>
  <c r="X27" i="2"/>
  <c r="W27" i="2"/>
  <c r="V27" i="2"/>
  <c r="U27" i="2"/>
  <c r="T27" i="2"/>
  <c r="S27" i="2"/>
  <c r="R27" i="2"/>
  <c r="AG26" i="2"/>
  <c r="AF26" i="2"/>
  <c r="AE26" i="2"/>
  <c r="Q26" i="2"/>
  <c r="AB26" i="2" s="1"/>
  <c r="Y26" i="2"/>
  <c r="X26" i="2"/>
  <c r="W26" i="2"/>
  <c r="V26" i="2"/>
  <c r="U26" i="2"/>
  <c r="T26" i="2"/>
  <c r="S26" i="2"/>
  <c r="R26" i="2"/>
  <c r="AG25" i="2"/>
  <c r="AF25" i="2"/>
  <c r="AE25" i="2"/>
  <c r="Q25" i="2"/>
  <c r="AB25" i="2" s="1"/>
  <c r="Y25" i="2"/>
  <c r="X25" i="2"/>
  <c r="W25" i="2"/>
  <c r="V25" i="2"/>
  <c r="U25" i="2"/>
  <c r="T25" i="2"/>
  <c r="S25" i="2"/>
  <c r="R25" i="2"/>
  <c r="AG24" i="2"/>
  <c r="AF24" i="2"/>
  <c r="AE24" i="2"/>
  <c r="Q24" i="2"/>
  <c r="AB24" i="2"/>
  <c r="Y24" i="2"/>
  <c r="X24" i="2"/>
  <c r="W24" i="2"/>
  <c r="V24" i="2"/>
  <c r="U24" i="2"/>
  <c r="T24" i="2"/>
  <c r="S24" i="2"/>
  <c r="R24" i="2"/>
  <c r="AG23" i="2"/>
  <c r="AF23" i="2"/>
  <c r="AE23" i="2"/>
  <c r="Q23" i="2"/>
  <c r="AB23" i="2"/>
  <c r="Y23" i="2"/>
  <c r="X23" i="2"/>
  <c r="W23" i="2"/>
  <c r="V23" i="2"/>
  <c r="U23" i="2"/>
  <c r="T23" i="2"/>
  <c r="S23" i="2"/>
  <c r="R23" i="2"/>
  <c r="AG22" i="2"/>
  <c r="AF22" i="2"/>
  <c r="AE22" i="2"/>
  <c r="Q22" i="2"/>
  <c r="AB22" i="2" s="1"/>
  <c r="Y22" i="2"/>
  <c r="X22" i="2"/>
  <c r="W22" i="2"/>
  <c r="V22" i="2"/>
  <c r="U22" i="2"/>
  <c r="T22" i="2"/>
  <c r="S22" i="2"/>
  <c r="R22" i="2"/>
  <c r="AG21" i="2"/>
  <c r="AF21" i="2"/>
  <c r="AE21" i="2"/>
  <c r="Q21" i="2"/>
  <c r="AB21" i="2" s="1"/>
  <c r="Y21" i="2"/>
  <c r="X21" i="2"/>
  <c r="W21" i="2"/>
  <c r="V21" i="2"/>
  <c r="U21" i="2"/>
  <c r="T21" i="2"/>
  <c r="S21" i="2"/>
  <c r="R21" i="2"/>
  <c r="Q5" i="2"/>
  <c r="AB5" i="2" s="1"/>
  <c r="R5" i="2"/>
  <c r="S5" i="2"/>
  <c r="T5" i="2"/>
  <c r="U5" i="2"/>
  <c r="V5" i="2"/>
  <c r="W5" i="2"/>
  <c r="X5" i="2"/>
  <c r="Y5" i="2"/>
  <c r="AE5" i="2"/>
  <c r="AF5" i="2"/>
  <c r="AG5" i="2"/>
  <c r="Q6" i="2"/>
  <c r="AB6" i="2" s="1"/>
  <c r="R6" i="2"/>
  <c r="S6" i="2"/>
  <c r="T6" i="2"/>
  <c r="U6" i="2"/>
  <c r="V6" i="2"/>
  <c r="W6" i="2"/>
  <c r="X6" i="2"/>
  <c r="Y6" i="2"/>
  <c r="AE6" i="2"/>
  <c r="AF6" i="2"/>
  <c r="AG6" i="2"/>
  <c r="Q7" i="2"/>
  <c r="AB7" i="2" s="1"/>
  <c r="R7" i="2"/>
  <c r="S7" i="2"/>
  <c r="T7" i="2"/>
  <c r="U7" i="2"/>
  <c r="V7" i="2"/>
  <c r="W7" i="2"/>
  <c r="X7" i="2"/>
  <c r="Y7" i="2"/>
  <c r="AE7" i="2"/>
  <c r="AF7" i="2"/>
  <c r="AG7" i="2"/>
  <c r="Q8" i="2"/>
  <c r="AB8" i="2" s="1"/>
  <c r="R8" i="2"/>
  <c r="S8" i="2"/>
  <c r="T8" i="2"/>
  <c r="U8" i="2"/>
  <c r="V8" i="2"/>
  <c r="W8" i="2"/>
  <c r="X8" i="2"/>
  <c r="Y8" i="2"/>
  <c r="AE8" i="2"/>
  <c r="AF8" i="2"/>
  <c r="AG8" i="2"/>
  <c r="Q9" i="2"/>
  <c r="AB9" i="2" s="1"/>
  <c r="R9" i="2"/>
  <c r="S9" i="2"/>
  <c r="T9" i="2"/>
  <c r="U9" i="2"/>
  <c r="V9" i="2"/>
  <c r="W9" i="2"/>
  <c r="X9" i="2"/>
  <c r="Y9" i="2"/>
  <c r="AE9" i="2"/>
  <c r="AF9" i="2"/>
  <c r="AG9" i="2"/>
  <c r="Q10" i="2"/>
  <c r="AB10" i="2" s="1"/>
  <c r="R10" i="2"/>
  <c r="S10" i="2"/>
  <c r="T10" i="2"/>
  <c r="U10" i="2"/>
  <c r="V10" i="2"/>
  <c r="W10" i="2"/>
  <c r="X10" i="2"/>
  <c r="Y10" i="2"/>
  <c r="AE10" i="2"/>
  <c r="AF10" i="2"/>
  <c r="AG10" i="2"/>
  <c r="Q11" i="2"/>
  <c r="AB11" i="2" s="1"/>
  <c r="R11" i="2"/>
  <c r="S11" i="2"/>
  <c r="T11" i="2"/>
  <c r="U11" i="2"/>
  <c r="V11" i="2"/>
  <c r="W11" i="2"/>
  <c r="X11" i="2"/>
  <c r="Y11" i="2"/>
  <c r="AE11" i="2"/>
  <c r="AF11" i="2"/>
  <c r="AG11" i="2"/>
  <c r="Q12" i="2"/>
  <c r="AB12" i="2" s="1"/>
  <c r="R12" i="2"/>
  <c r="S12" i="2"/>
  <c r="T12" i="2"/>
  <c r="U12" i="2"/>
  <c r="V12" i="2"/>
  <c r="W12" i="2"/>
  <c r="X12" i="2"/>
  <c r="Y12" i="2"/>
  <c r="AE12" i="2"/>
  <c r="AF12" i="2"/>
  <c r="AG12" i="2"/>
  <c r="Q13" i="2"/>
  <c r="AB13" i="2" s="1"/>
  <c r="R13" i="2"/>
  <c r="S13" i="2"/>
  <c r="T13" i="2"/>
  <c r="U13" i="2"/>
  <c r="V13" i="2"/>
  <c r="W13" i="2"/>
  <c r="X13" i="2"/>
  <c r="Y13" i="2"/>
  <c r="AE13" i="2"/>
  <c r="AF13" i="2"/>
  <c r="AG13" i="2"/>
  <c r="Q14" i="2"/>
  <c r="AB14" i="2" s="1"/>
  <c r="R14" i="2"/>
  <c r="S14" i="2"/>
  <c r="T14" i="2"/>
  <c r="U14" i="2"/>
  <c r="V14" i="2"/>
  <c r="W14" i="2"/>
  <c r="X14" i="2"/>
  <c r="Y14" i="2"/>
  <c r="AE14" i="2"/>
  <c r="AF14" i="2"/>
  <c r="AG14" i="2"/>
  <c r="Q15" i="2"/>
  <c r="AB15" i="2" s="1"/>
  <c r="R15" i="2"/>
  <c r="S15" i="2"/>
  <c r="T15" i="2"/>
  <c r="U15" i="2"/>
  <c r="V15" i="2"/>
  <c r="W15" i="2"/>
  <c r="X15" i="2"/>
  <c r="Y15" i="2"/>
  <c r="AE15" i="2"/>
  <c r="AF15" i="2"/>
  <c r="AG15" i="2"/>
  <c r="Q16" i="2"/>
  <c r="AB16" i="2" s="1"/>
  <c r="R16" i="2"/>
  <c r="S16" i="2"/>
  <c r="T16" i="2"/>
  <c r="U16" i="2"/>
  <c r="V16" i="2"/>
  <c r="W16" i="2"/>
  <c r="X16" i="2"/>
  <c r="Y16" i="2"/>
  <c r="AE16" i="2"/>
  <c r="AF16" i="2"/>
  <c r="AG16" i="2"/>
  <c r="Q17" i="2"/>
  <c r="R17" i="2"/>
  <c r="S17" i="2"/>
  <c r="T17" i="2"/>
  <c r="U17" i="2"/>
  <c r="V17" i="2"/>
  <c r="W17" i="2"/>
  <c r="X17" i="2"/>
  <c r="Y17" i="2"/>
  <c r="AB17" i="2"/>
  <c r="AE17" i="2"/>
  <c r="AF17" i="2"/>
  <c r="AG17" i="2"/>
  <c r="Q18" i="2"/>
  <c r="AB18" i="2" s="1"/>
  <c r="R18" i="2"/>
  <c r="S18" i="2"/>
  <c r="T18" i="2"/>
  <c r="U18" i="2"/>
  <c r="V18" i="2"/>
  <c r="W18" i="2"/>
  <c r="X18" i="2"/>
  <c r="Y18" i="2"/>
  <c r="AE18" i="2"/>
  <c r="AF18" i="2"/>
  <c r="AG18" i="2"/>
  <c r="Q19" i="2"/>
  <c r="AB19" i="2" s="1"/>
  <c r="R19" i="2"/>
  <c r="S19" i="2"/>
  <c r="T19" i="2"/>
  <c r="U19" i="2"/>
  <c r="V19" i="2"/>
  <c r="W19" i="2"/>
  <c r="X19" i="2"/>
  <c r="Y19" i="2"/>
  <c r="AE19" i="2"/>
  <c r="AF19" i="2"/>
  <c r="AG19" i="2"/>
  <c r="Q4" i="2"/>
  <c r="AB4" i="2" s="1"/>
  <c r="R4" i="2"/>
  <c r="S4" i="2"/>
  <c r="T4" i="2"/>
  <c r="U4" i="2"/>
  <c r="V4" i="2"/>
  <c r="W4" i="2"/>
  <c r="X4" i="2"/>
  <c r="Y4" i="2"/>
  <c r="AE4" i="2"/>
  <c r="AF4" i="2"/>
  <c r="AG4" i="2"/>
  <c r="AG3" i="2"/>
  <c r="AF3" i="2"/>
  <c r="AE3" i="2"/>
  <c r="Q3" i="2"/>
  <c r="AB3" i="2" s="1"/>
  <c r="R3" i="2"/>
  <c r="S3" i="2"/>
  <c r="T3" i="2"/>
  <c r="U3" i="2"/>
  <c r="V3" i="2"/>
  <c r="W3" i="2"/>
  <c r="X3" i="2"/>
  <c r="Y3" i="2"/>
  <c r="I158" i="1"/>
  <c r="I159" i="1"/>
  <c r="I160" i="1"/>
  <c r="I161" i="1"/>
  <c r="I162" i="1"/>
  <c r="I163" i="1"/>
  <c r="I164" i="1"/>
  <c r="I157" i="1"/>
  <c r="H158" i="1"/>
  <c r="H159" i="1"/>
  <c r="H160" i="1"/>
  <c r="H161" i="1"/>
  <c r="H162" i="1"/>
  <c r="H163" i="1"/>
  <c r="H164" i="1"/>
  <c r="H157" i="1"/>
  <c r="H109" i="1"/>
  <c r="F166" i="1"/>
  <c r="F164" i="1"/>
  <c r="G164" i="1" s="1"/>
  <c r="F163" i="1"/>
  <c r="G163" i="1" s="1"/>
  <c r="F162" i="1"/>
  <c r="G162" i="1" s="1"/>
  <c r="J162" i="1" s="1"/>
  <c r="K162" i="1" s="1"/>
  <c r="L162" i="1" s="1"/>
  <c r="F161" i="1"/>
  <c r="G161" i="1" s="1"/>
  <c r="F160" i="1"/>
  <c r="G160" i="1" s="1"/>
  <c r="J160" i="1" s="1"/>
  <c r="K160" i="1" s="1"/>
  <c r="F159" i="1"/>
  <c r="G159" i="1" s="1"/>
  <c r="F158" i="1"/>
  <c r="G158" i="1" s="1"/>
  <c r="J158" i="1" s="1"/>
  <c r="K158" i="1" s="1"/>
  <c r="L158" i="1" s="1"/>
  <c r="F157" i="1"/>
  <c r="G157" i="1" s="1"/>
  <c r="F154" i="1"/>
  <c r="F152" i="1"/>
  <c r="G152" i="1" s="1"/>
  <c r="H152" i="1"/>
  <c r="I152" i="1"/>
  <c r="H151" i="1"/>
  <c r="F151" i="1"/>
  <c r="G151" i="1" s="1"/>
  <c r="I151" i="1"/>
  <c r="F149" i="1"/>
  <c r="F148" i="1"/>
  <c r="F147" i="1"/>
  <c r="F101" i="1"/>
  <c r="G101" i="1" s="1"/>
  <c r="H101" i="1"/>
  <c r="I101" i="1"/>
  <c r="F102" i="1"/>
  <c r="G102" i="1" s="1"/>
  <c r="H102" i="1"/>
  <c r="I102" i="1"/>
  <c r="F103" i="1"/>
  <c r="G103" i="1" s="1"/>
  <c r="H103" i="1"/>
  <c r="I103" i="1"/>
  <c r="F104" i="1"/>
  <c r="G104" i="1" s="1"/>
  <c r="H104" i="1"/>
  <c r="I104" i="1"/>
  <c r="F105" i="1"/>
  <c r="G105" i="1"/>
  <c r="H105" i="1"/>
  <c r="I105" i="1"/>
  <c r="F106" i="1"/>
  <c r="G106" i="1" s="1"/>
  <c r="H106" i="1"/>
  <c r="J106" i="1" s="1"/>
  <c r="K106" i="1" s="1"/>
  <c r="I106" i="1"/>
  <c r="F107" i="1"/>
  <c r="G107" i="1" s="1"/>
  <c r="H107" i="1"/>
  <c r="I107" i="1"/>
  <c r="F108" i="1"/>
  <c r="G108" i="1" s="1"/>
  <c r="J108" i="1" s="1"/>
  <c r="K108" i="1" s="1"/>
  <c r="H108" i="1"/>
  <c r="I108" i="1"/>
  <c r="F109" i="1"/>
  <c r="G109" i="1" s="1"/>
  <c r="I109" i="1"/>
  <c r="F110" i="1"/>
  <c r="G110" i="1"/>
  <c r="H110" i="1"/>
  <c r="I110" i="1"/>
  <c r="F111" i="1"/>
  <c r="G111" i="1" s="1"/>
  <c r="H111" i="1"/>
  <c r="I111" i="1"/>
  <c r="F112" i="1"/>
  <c r="G112" i="1" s="1"/>
  <c r="H112" i="1"/>
  <c r="I112" i="1"/>
  <c r="F113" i="1"/>
  <c r="G113" i="1"/>
  <c r="H113" i="1"/>
  <c r="I113" i="1"/>
  <c r="J113" i="1"/>
  <c r="K113" i="1" s="1"/>
  <c r="F114" i="1"/>
  <c r="G114" i="1" s="1"/>
  <c r="H114" i="1"/>
  <c r="J114" i="1" s="1"/>
  <c r="K114" i="1" s="1"/>
  <c r="I114" i="1"/>
  <c r="F115" i="1"/>
  <c r="G115" i="1" s="1"/>
  <c r="H115" i="1"/>
  <c r="I115" i="1"/>
  <c r="F116" i="1"/>
  <c r="G116" i="1" s="1"/>
  <c r="J116" i="1" s="1"/>
  <c r="K116" i="1" s="1"/>
  <c r="H116" i="1"/>
  <c r="I116" i="1"/>
  <c r="F117" i="1"/>
  <c r="G117" i="1" s="1"/>
  <c r="H117" i="1"/>
  <c r="I117" i="1"/>
  <c r="F118" i="1"/>
  <c r="G118" i="1" s="1"/>
  <c r="H118" i="1"/>
  <c r="I118" i="1"/>
  <c r="F119" i="1"/>
  <c r="G119" i="1" s="1"/>
  <c r="H119" i="1"/>
  <c r="I119" i="1"/>
  <c r="F120" i="1"/>
  <c r="G120" i="1" s="1"/>
  <c r="H120" i="1"/>
  <c r="I120" i="1"/>
  <c r="F121" i="1"/>
  <c r="G121" i="1" s="1"/>
  <c r="H121" i="1"/>
  <c r="I121" i="1"/>
  <c r="F122" i="1"/>
  <c r="G122" i="1" s="1"/>
  <c r="H122" i="1"/>
  <c r="J122" i="1" s="1"/>
  <c r="K122" i="1" s="1"/>
  <c r="I122" i="1"/>
  <c r="F123" i="1"/>
  <c r="G123" i="1" s="1"/>
  <c r="H123" i="1"/>
  <c r="I123" i="1"/>
  <c r="F124" i="1"/>
  <c r="G124" i="1" s="1"/>
  <c r="H124" i="1"/>
  <c r="I124" i="1"/>
  <c r="F125" i="1"/>
  <c r="G125" i="1" s="1"/>
  <c r="H125" i="1"/>
  <c r="I125" i="1"/>
  <c r="F126" i="1"/>
  <c r="G126" i="1"/>
  <c r="H126" i="1"/>
  <c r="I126" i="1"/>
  <c r="F127" i="1"/>
  <c r="G127" i="1" s="1"/>
  <c r="H127" i="1"/>
  <c r="J127" i="1" s="1"/>
  <c r="K127" i="1" s="1"/>
  <c r="I127" i="1"/>
  <c r="F128" i="1"/>
  <c r="G128" i="1" s="1"/>
  <c r="H128" i="1"/>
  <c r="I128" i="1"/>
  <c r="F129" i="1"/>
  <c r="G129" i="1" s="1"/>
  <c r="H129" i="1"/>
  <c r="I129" i="1"/>
  <c r="F130" i="1"/>
  <c r="G130" i="1" s="1"/>
  <c r="H130" i="1"/>
  <c r="I130" i="1"/>
  <c r="F131" i="1"/>
  <c r="G131" i="1" s="1"/>
  <c r="H131" i="1"/>
  <c r="I131" i="1"/>
  <c r="F132" i="1"/>
  <c r="G132" i="1" s="1"/>
  <c r="H132" i="1"/>
  <c r="I132" i="1"/>
  <c r="F133" i="1"/>
  <c r="G133" i="1" s="1"/>
  <c r="H133" i="1"/>
  <c r="I133" i="1"/>
  <c r="F134" i="1"/>
  <c r="G134" i="1"/>
  <c r="J134" i="1" s="1"/>
  <c r="K134" i="1" s="1"/>
  <c r="L134" i="1" s="1"/>
  <c r="H134" i="1"/>
  <c r="I134" i="1"/>
  <c r="F135" i="1"/>
  <c r="G135" i="1" s="1"/>
  <c r="H135" i="1"/>
  <c r="J135" i="1" s="1"/>
  <c r="K135" i="1" s="1"/>
  <c r="I135" i="1"/>
  <c r="F136" i="1"/>
  <c r="G136" i="1" s="1"/>
  <c r="H136" i="1"/>
  <c r="I136" i="1"/>
  <c r="F137" i="1"/>
  <c r="G137" i="1" s="1"/>
  <c r="H137" i="1"/>
  <c r="I137" i="1"/>
  <c r="F138" i="1"/>
  <c r="G138" i="1" s="1"/>
  <c r="H138" i="1"/>
  <c r="I138" i="1"/>
  <c r="F139" i="1"/>
  <c r="G139" i="1" s="1"/>
  <c r="H139" i="1"/>
  <c r="I139" i="1"/>
  <c r="F140" i="1"/>
  <c r="G140" i="1"/>
  <c r="H140" i="1"/>
  <c r="I140" i="1"/>
  <c r="F141" i="1"/>
  <c r="G141" i="1" s="1"/>
  <c r="H141" i="1"/>
  <c r="I141" i="1"/>
  <c r="F142" i="1"/>
  <c r="G142" i="1" s="1"/>
  <c r="J142" i="1" s="1"/>
  <c r="K142" i="1" s="1"/>
  <c r="L142" i="1" s="1"/>
  <c r="H142" i="1"/>
  <c r="I142" i="1"/>
  <c r="F143" i="1"/>
  <c r="G143" i="1" s="1"/>
  <c r="H143" i="1"/>
  <c r="I143" i="1"/>
  <c r="F144" i="1"/>
  <c r="G144" i="1" s="1"/>
  <c r="H144" i="1"/>
  <c r="I144" i="1"/>
  <c r="F145" i="1"/>
  <c r="G145" i="1" s="1"/>
  <c r="H145" i="1"/>
  <c r="I145" i="1"/>
  <c r="I100" i="1"/>
  <c r="H100" i="1"/>
  <c r="F100" i="1"/>
  <c r="G100" i="1" s="1"/>
  <c r="F96" i="1"/>
  <c r="F97" i="1"/>
  <c r="F98" i="1"/>
  <c r="F95" i="1"/>
  <c r="I60" i="1"/>
  <c r="H60" i="1"/>
  <c r="F60" i="1"/>
  <c r="G60" i="1" s="1"/>
  <c r="F61" i="1"/>
  <c r="G61" i="1"/>
  <c r="H61" i="1"/>
  <c r="I61" i="1"/>
  <c r="F62" i="1"/>
  <c r="G62" i="1"/>
  <c r="H62" i="1"/>
  <c r="I62" i="1"/>
  <c r="F63" i="1"/>
  <c r="G63" i="1" s="1"/>
  <c r="H63" i="1"/>
  <c r="I63" i="1"/>
  <c r="F64" i="1"/>
  <c r="G64" i="1" s="1"/>
  <c r="J64" i="1" s="1"/>
  <c r="K64" i="1" s="1"/>
  <c r="H64" i="1"/>
  <c r="I64" i="1"/>
  <c r="L64" i="1" s="1"/>
  <c r="F65" i="1"/>
  <c r="G65" i="1" s="1"/>
  <c r="J65" i="1" s="1"/>
  <c r="K65" i="1" s="1"/>
  <c r="L65" i="1" s="1"/>
  <c r="H65" i="1"/>
  <c r="I65" i="1"/>
  <c r="F66" i="1"/>
  <c r="G66" i="1" s="1"/>
  <c r="J66" i="1" s="1"/>
  <c r="K66" i="1" s="1"/>
  <c r="H66" i="1"/>
  <c r="I66" i="1"/>
  <c r="F67" i="1"/>
  <c r="G67" i="1" s="1"/>
  <c r="J67" i="1" s="1"/>
  <c r="K67" i="1" s="1"/>
  <c r="L67" i="1" s="1"/>
  <c r="H67" i="1"/>
  <c r="I67" i="1"/>
  <c r="F68" i="1"/>
  <c r="G68" i="1" s="1"/>
  <c r="H68" i="1"/>
  <c r="I68" i="1"/>
  <c r="F69" i="1"/>
  <c r="G69" i="1"/>
  <c r="H69" i="1"/>
  <c r="I69" i="1"/>
  <c r="F70" i="1"/>
  <c r="G70" i="1" s="1"/>
  <c r="H70" i="1"/>
  <c r="J70" i="1" s="1"/>
  <c r="K70" i="1" s="1"/>
  <c r="I70" i="1"/>
  <c r="F71" i="1"/>
  <c r="G71" i="1" s="1"/>
  <c r="J71" i="1" s="1"/>
  <c r="H71" i="1"/>
  <c r="I71" i="1"/>
  <c r="K71" i="1"/>
  <c r="F72" i="1"/>
  <c r="G72" i="1" s="1"/>
  <c r="H72" i="1"/>
  <c r="I72" i="1"/>
  <c r="F73" i="1"/>
  <c r="G73" i="1"/>
  <c r="H73" i="1"/>
  <c r="I73" i="1"/>
  <c r="J73" i="1"/>
  <c r="K73" i="1" s="1"/>
  <c r="F74" i="1"/>
  <c r="G74" i="1" s="1"/>
  <c r="H74" i="1"/>
  <c r="I74" i="1"/>
  <c r="F75" i="1"/>
  <c r="G75" i="1" s="1"/>
  <c r="H75" i="1"/>
  <c r="I75" i="1"/>
  <c r="F76" i="1"/>
  <c r="G76" i="1" s="1"/>
  <c r="H76" i="1"/>
  <c r="I76" i="1"/>
  <c r="F77" i="1"/>
  <c r="G77" i="1"/>
  <c r="H77" i="1"/>
  <c r="I77" i="1"/>
  <c r="F78" i="1"/>
  <c r="G78" i="1" s="1"/>
  <c r="H78" i="1"/>
  <c r="J78" i="1" s="1"/>
  <c r="K78" i="1" s="1"/>
  <c r="I78" i="1"/>
  <c r="F79" i="1"/>
  <c r="G79" i="1" s="1"/>
  <c r="J79" i="1" s="1"/>
  <c r="H79" i="1"/>
  <c r="I79" i="1"/>
  <c r="K79" i="1"/>
  <c r="F80" i="1"/>
  <c r="G80" i="1" s="1"/>
  <c r="H80" i="1"/>
  <c r="I80" i="1"/>
  <c r="F81" i="1"/>
  <c r="G81" i="1" s="1"/>
  <c r="J81" i="1" s="1"/>
  <c r="K81" i="1" s="1"/>
  <c r="L81" i="1" s="1"/>
  <c r="H81" i="1"/>
  <c r="I81" i="1"/>
  <c r="F82" i="1"/>
  <c r="G82" i="1" s="1"/>
  <c r="H82" i="1"/>
  <c r="I82" i="1"/>
  <c r="F83" i="1"/>
  <c r="G83" i="1" s="1"/>
  <c r="J83" i="1" s="1"/>
  <c r="K83" i="1" s="1"/>
  <c r="L83" i="1" s="1"/>
  <c r="H83" i="1"/>
  <c r="I83" i="1"/>
  <c r="F84" i="1"/>
  <c r="G84" i="1" s="1"/>
  <c r="H84" i="1"/>
  <c r="I84" i="1"/>
  <c r="F85" i="1"/>
  <c r="G85" i="1"/>
  <c r="H85" i="1"/>
  <c r="I85" i="1"/>
  <c r="F86" i="1"/>
  <c r="G86" i="1" s="1"/>
  <c r="H86" i="1"/>
  <c r="J86" i="1" s="1"/>
  <c r="K86" i="1" s="1"/>
  <c r="I86" i="1"/>
  <c r="F87" i="1"/>
  <c r="G87" i="1" s="1"/>
  <c r="J87" i="1" s="1"/>
  <c r="H87" i="1"/>
  <c r="I87" i="1"/>
  <c r="K87" i="1"/>
  <c r="F88" i="1"/>
  <c r="G88" i="1" s="1"/>
  <c r="H88" i="1"/>
  <c r="I88" i="1"/>
  <c r="F89" i="1"/>
  <c r="G89" i="1"/>
  <c r="H89" i="1"/>
  <c r="I89" i="1"/>
  <c r="J89" i="1"/>
  <c r="K89" i="1" s="1"/>
  <c r="F90" i="1"/>
  <c r="G90" i="1" s="1"/>
  <c r="H90" i="1"/>
  <c r="I90" i="1"/>
  <c r="F91" i="1"/>
  <c r="G91" i="1" s="1"/>
  <c r="H91" i="1"/>
  <c r="I91" i="1"/>
  <c r="F92" i="1"/>
  <c r="G92" i="1" s="1"/>
  <c r="H92" i="1"/>
  <c r="I92" i="1"/>
  <c r="F93" i="1"/>
  <c r="G93" i="1"/>
  <c r="H93" i="1"/>
  <c r="I93" i="1"/>
  <c r="I43" i="1"/>
  <c r="H43" i="1"/>
  <c r="F43" i="1"/>
  <c r="G43" i="1" s="1"/>
  <c r="I4" i="1"/>
  <c r="H4" i="1"/>
  <c r="F4" i="1"/>
  <c r="G4" i="1" s="1"/>
  <c r="J4" i="1" s="1"/>
  <c r="K4" i="1" s="1"/>
  <c r="F58" i="1"/>
  <c r="G58" i="1" s="1"/>
  <c r="F57" i="1"/>
  <c r="G57" i="1" s="1"/>
  <c r="I48" i="1"/>
  <c r="F44" i="1"/>
  <c r="G44" i="1" s="1"/>
  <c r="J44" i="1" s="1"/>
  <c r="K44" i="1" s="1"/>
  <c r="H44" i="1"/>
  <c r="I44" i="1"/>
  <c r="F45" i="1"/>
  <c r="G45" i="1" s="1"/>
  <c r="H45" i="1"/>
  <c r="I45" i="1"/>
  <c r="F46" i="1"/>
  <c r="G46" i="1" s="1"/>
  <c r="H46" i="1"/>
  <c r="I46" i="1"/>
  <c r="F47" i="1"/>
  <c r="G47" i="1" s="1"/>
  <c r="H47" i="1"/>
  <c r="I47" i="1"/>
  <c r="F48" i="1"/>
  <c r="G48" i="1" s="1"/>
  <c r="H48" i="1"/>
  <c r="F49" i="1"/>
  <c r="G49" i="1" s="1"/>
  <c r="H49" i="1"/>
  <c r="I49" i="1"/>
  <c r="F50" i="1"/>
  <c r="G50" i="1" s="1"/>
  <c r="H50" i="1"/>
  <c r="J50" i="1" s="1"/>
  <c r="K50" i="1" s="1"/>
  <c r="I50" i="1"/>
  <c r="F51" i="1"/>
  <c r="G51" i="1" s="1"/>
  <c r="J51" i="1" s="1"/>
  <c r="K51" i="1" s="1"/>
  <c r="L51" i="1" s="1"/>
  <c r="H51" i="1"/>
  <c r="I51" i="1"/>
  <c r="F52" i="1"/>
  <c r="G52" i="1" s="1"/>
  <c r="H52" i="1"/>
  <c r="I52" i="1"/>
  <c r="F53" i="1"/>
  <c r="G53" i="1" s="1"/>
  <c r="H53" i="1"/>
  <c r="I53" i="1"/>
  <c r="F54" i="1"/>
  <c r="G54" i="1" s="1"/>
  <c r="J54" i="1" s="1"/>
  <c r="K54" i="1" s="1"/>
  <c r="H54" i="1"/>
  <c r="I54" i="1"/>
  <c r="F55" i="1"/>
  <c r="G55" i="1" s="1"/>
  <c r="H55" i="1"/>
  <c r="I55" i="1"/>
  <c r="H25" i="1"/>
  <c r="I26" i="1"/>
  <c r="H26" i="1"/>
  <c r="F26" i="1"/>
  <c r="G26" i="1" s="1"/>
  <c r="I27" i="1"/>
  <c r="H27" i="1"/>
  <c r="J27" i="1" s="1"/>
  <c r="K27" i="1" s="1"/>
  <c r="F27" i="1"/>
  <c r="G27" i="1" s="1"/>
  <c r="I28" i="1"/>
  <c r="H28" i="1"/>
  <c r="F28" i="1"/>
  <c r="G28" i="1" s="1"/>
  <c r="J28" i="1" s="1"/>
  <c r="K28" i="1" s="1"/>
  <c r="I29" i="1"/>
  <c r="H29" i="1"/>
  <c r="F29" i="1"/>
  <c r="G29" i="1" s="1"/>
  <c r="I30" i="1"/>
  <c r="H30" i="1"/>
  <c r="F30" i="1"/>
  <c r="G30" i="1" s="1"/>
  <c r="I31" i="1"/>
  <c r="H31" i="1"/>
  <c r="F31" i="1"/>
  <c r="G31" i="1" s="1"/>
  <c r="I32" i="1"/>
  <c r="H32" i="1"/>
  <c r="F32" i="1"/>
  <c r="G32" i="1" s="1"/>
  <c r="I33" i="1"/>
  <c r="H33" i="1"/>
  <c r="F33" i="1"/>
  <c r="G33" i="1" s="1"/>
  <c r="I34" i="1"/>
  <c r="H34" i="1"/>
  <c r="F34" i="1"/>
  <c r="G34" i="1" s="1"/>
  <c r="J34" i="1" s="1"/>
  <c r="K34" i="1" s="1"/>
  <c r="I35" i="1"/>
  <c r="H35" i="1"/>
  <c r="J35" i="1" s="1"/>
  <c r="K35" i="1" s="1"/>
  <c r="L35" i="1" s="1"/>
  <c r="F35" i="1"/>
  <c r="G35" i="1"/>
  <c r="I36" i="1"/>
  <c r="H36" i="1"/>
  <c r="F36" i="1"/>
  <c r="G36" i="1" s="1"/>
  <c r="I37" i="1"/>
  <c r="H37" i="1"/>
  <c r="F37" i="1"/>
  <c r="G37" i="1" s="1"/>
  <c r="I38" i="1"/>
  <c r="H38" i="1"/>
  <c r="F38" i="1"/>
  <c r="G38" i="1" s="1"/>
  <c r="I25" i="1"/>
  <c r="F25" i="1"/>
  <c r="G25" i="1"/>
  <c r="F41" i="1"/>
  <c r="G41" i="1"/>
  <c r="F40" i="1"/>
  <c r="G40" i="1" s="1"/>
  <c r="H5" i="1"/>
  <c r="I5" i="1"/>
  <c r="F5" i="1"/>
  <c r="G5" i="1" s="1"/>
  <c r="I6" i="1"/>
  <c r="H6" i="1"/>
  <c r="F6" i="1"/>
  <c r="G6" i="1"/>
  <c r="I7" i="1"/>
  <c r="H7" i="1"/>
  <c r="F7" i="1"/>
  <c r="G7" i="1" s="1"/>
  <c r="I8" i="1"/>
  <c r="H8" i="1"/>
  <c r="F8" i="1"/>
  <c r="G8" i="1" s="1"/>
  <c r="I9" i="1"/>
  <c r="H9" i="1"/>
  <c r="F9" i="1"/>
  <c r="G9" i="1" s="1"/>
  <c r="I10" i="1"/>
  <c r="H10" i="1"/>
  <c r="F10" i="1"/>
  <c r="G10" i="1"/>
  <c r="J10" i="1" s="1"/>
  <c r="K10" i="1" s="1"/>
  <c r="I11" i="1"/>
  <c r="H11" i="1"/>
  <c r="F11" i="1"/>
  <c r="G11" i="1" s="1"/>
  <c r="I12" i="1"/>
  <c r="H12" i="1"/>
  <c r="F12" i="1"/>
  <c r="G12" i="1" s="1"/>
  <c r="I13" i="1"/>
  <c r="H13" i="1"/>
  <c r="F13" i="1"/>
  <c r="G13" i="1" s="1"/>
  <c r="I14" i="1"/>
  <c r="H14" i="1"/>
  <c r="F14" i="1"/>
  <c r="G14" i="1" s="1"/>
  <c r="I15" i="1"/>
  <c r="H15" i="1"/>
  <c r="F15" i="1"/>
  <c r="G15" i="1" s="1"/>
  <c r="I16" i="1"/>
  <c r="H16" i="1"/>
  <c r="F16" i="1"/>
  <c r="G16" i="1" s="1"/>
  <c r="I17" i="1"/>
  <c r="H17" i="1"/>
  <c r="F17" i="1"/>
  <c r="G17" i="1" s="1"/>
  <c r="I18" i="1"/>
  <c r="H18" i="1"/>
  <c r="F18" i="1"/>
  <c r="G18" i="1"/>
  <c r="J18" i="1" s="1"/>
  <c r="K18" i="1" s="1"/>
  <c r="I19" i="1"/>
  <c r="H19" i="1"/>
  <c r="F19" i="1"/>
  <c r="G19" i="1" s="1"/>
  <c r="I20" i="1"/>
  <c r="H20" i="1"/>
  <c r="F20" i="1"/>
  <c r="G20" i="1" s="1"/>
  <c r="J20" i="1" s="1"/>
  <c r="K20" i="1" s="1"/>
  <c r="L20" i="1" s="1"/>
  <c r="F22" i="1"/>
  <c r="G22" i="1" s="1"/>
  <c r="F23" i="1"/>
  <c r="G23" i="1"/>
  <c r="L27" i="1" l="1"/>
  <c r="J121" i="1"/>
  <c r="K121" i="1" s="1"/>
  <c r="J128" i="1"/>
  <c r="K128" i="1" s="1"/>
  <c r="L128" i="1" s="1"/>
  <c r="J107" i="1"/>
  <c r="K107" i="1" s="1"/>
  <c r="J19" i="1"/>
  <c r="K19" i="1" s="1"/>
  <c r="L19" i="1" s="1"/>
  <c r="J17" i="1"/>
  <c r="K17" i="1" s="1"/>
  <c r="L17" i="1" s="1"/>
  <c r="J144" i="1"/>
  <c r="K144" i="1" s="1"/>
  <c r="J130" i="1"/>
  <c r="K130" i="1" s="1"/>
  <c r="J12" i="1"/>
  <c r="K12" i="1" s="1"/>
  <c r="L12" i="1" s="1"/>
  <c r="L44" i="1"/>
  <c r="L116" i="1"/>
  <c r="J102" i="1"/>
  <c r="K102" i="1" s="1"/>
  <c r="L102" i="1" s="1"/>
  <c r="J43" i="1"/>
  <c r="K43" i="1" s="1"/>
  <c r="L43" i="1" s="1"/>
  <c r="L89" i="1"/>
  <c r="J76" i="1"/>
  <c r="K76" i="1" s="1"/>
  <c r="L76" i="1" s="1"/>
  <c r="L73" i="1"/>
  <c r="J62" i="1"/>
  <c r="K62" i="1" s="1"/>
  <c r="J136" i="1"/>
  <c r="K136" i="1" s="1"/>
  <c r="J101" i="1"/>
  <c r="K101" i="1" s="1"/>
  <c r="J9" i="1"/>
  <c r="K9" i="1" s="1"/>
  <c r="J48" i="1"/>
  <c r="K48" i="1" s="1"/>
  <c r="L48" i="1" s="1"/>
  <c r="J129" i="1"/>
  <c r="K129" i="1" s="1"/>
  <c r="L129" i="1" s="1"/>
  <c r="J151" i="1"/>
  <c r="K151" i="1" s="1"/>
  <c r="L151" i="1" s="1"/>
  <c r="L66" i="1"/>
  <c r="J33" i="1"/>
  <c r="K33" i="1" s="1"/>
  <c r="J26" i="1"/>
  <c r="K26" i="1" s="1"/>
  <c r="J52" i="1"/>
  <c r="K52" i="1" s="1"/>
  <c r="L52" i="1" s="1"/>
  <c r="J47" i="1"/>
  <c r="K47" i="1" s="1"/>
  <c r="J91" i="1"/>
  <c r="K91" i="1" s="1"/>
  <c r="L91" i="1" s="1"/>
  <c r="J75" i="1"/>
  <c r="K75" i="1" s="1"/>
  <c r="L75" i="1" s="1"/>
  <c r="J61" i="1"/>
  <c r="K61" i="1" s="1"/>
  <c r="J140" i="1"/>
  <c r="K140" i="1" s="1"/>
  <c r="L140" i="1" s="1"/>
  <c r="J131" i="1"/>
  <c r="K131" i="1" s="1"/>
  <c r="L131" i="1" s="1"/>
  <c r="J117" i="1"/>
  <c r="K117" i="1" s="1"/>
  <c r="L117" i="1" s="1"/>
  <c r="J11" i="1"/>
  <c r="K11" i="1" s="1"/>
  <c r="J145" i="1"/>
  <c r="K145" i="1" s="1"/>
  <c r="L145" i="1" s="1"/>
  <c r="J152" i="1"/>
  <c r="K152" i="1" s="1"/>
  <c r="L152" i="1" s="1"/>
  <c r="L11" i="1"/>
  <c r="J49" i="1"/>
  <c r="K49" i="1" s="1"/>
  <c r="L49" i="1" s="1"/>
  <c r="J137" i="1"/>
  <c r="K137" i="1" s="1"/>
  <c r="L137" i="1" s="1"/>
  <c r="J38" i="1"/>
  <c r="K38" i="1" s="1"/>
  <c r="J138" i="1"/>
  <c r="K138" i="1" s="1"/>
  <c r="L138" i="1" s="1"/>
  <c r="L108" i="1"/>
  <c r="J14" i="1"/>
  <c r="K14" i="1" s="1"/>
  <c r="L14" i="1" s="1"/>
  <c r="J6" i="1"/>
  <c r="K6" i="1" s="1"/>
  <c r="L6" i="1" s="1"/>
  <c r="J25" i="1"/>
  <c r="K25" i="1" s="1"/>
  <c r="J63" i="1"/>
  <c r="K63" i="1" s="1"/>
  <c r="L63" i="1" s="1"/>
  <c r="J133" i="1"/>
  <c r="K133" i="1" s="1"/>
  <c r="L133" i="1" s="1"/>
  <c r="J125" i="1"/>
  <c r="K125" i="1" s="1"/>
  <c r="L125" i="1" s="1"/>
  <c r="L114" i="1"/>
  <c r="J104" i="1"/>
  <c r="K104" i="1" s="1"/>
  <c r="L104" i="1" s="1"/>
  <c r="J16" i="1"/>
  <c r="K16" i="1" s="1"/>
  <c r="L16" i="1" s="1"/>
  <c r="J8" i="1"/>
  <c r="K8" i="1" s="1"/>
  <c r="L8" i="1" s="1"/>
  <c r="J90" i="1"/>
  <c r="K90" i="1" s="1"/>
  <c r="L90" i="1" s="1"/>
  <c r="L78" i="1"/>
  <c r="L70" i="1"/>
  <c r="J139" i="1"/>
  <c r="K139" i="1" s="1"/>
  <c r="L139" i="1" s="1"/>
  <c r="L122" i="1"/>
  <c r="J110" i="1"/>
  <c r="K110" i="1" s="1"/>
  <c r="L110" i="1" s="1"/>
  <c r="J163" i="1"/>
  <c r="K163" i="1" s="1"/>
  <c r="L163" i="1" s="1"/>
  <c r="J30" i="1"/>
  <c r="K30" i="1" s="1"/>
  <c r="L30" i="1" s="1"/>
  <c r="J32" i="1"/>
  <c r="K32" i="1" s="1"/>
  <c r="J53" i="1"/>
  <c r="K53" i="1" s="1"/>
  <c r="J100" i="1"/>
  <c r="K100" i="1" s="1"/>
  <c r="L100" i="1" s="1"/>
  <c r="L130" i="1"/>
  <c r="J118" i="1"/>
  <c r="K118" i="1" s="1"/>
  <c r="L118" i="1" s="1"/>
  <c r="J112" i="1"/>
  <c r="K112" i="1" s="1"/>
  <c r="L112" i="1" s="1"/>
  <c r="L50" i="1"/>
  <c r="L38" i="1"/>
  <c r="L18" i="1"/>
  <c r="L28" i="1"/>
  <c r="J36" i="1"/>
  <c r="K36" i="1" s="1"/>
  <c r="L36" i="1" s="1"/>
  <c r="J55" i="1"/>
  <c r="K55" i="1" s="1"/>
  <c r="J88" i="1"/>
  <c r="K88" i="1" s="1"/>
  <c r="L88" i="1" s="1"/>
  <c r="J80" i="1"/>
  <c r="K80" i="1" s="1"/>
  <c r="L80" i="1" s="1"/>
  <c r="J72" i="1"/>
  <c r="K72" i="1" s="1"/>
  <c r="L72" i="1" s="1"/>
  <c r="L144" i="1"/>
  <c r="L136" i="1"/>
  <c r="J132" i="1"/>
  <c r="K132" i="1" s="1"/>
  <c r="L132" i="1" s="1"/>
  <c r="J126" i="1"/>
  <c r="K126" i="1" s="1"/>
  <c r="L126" i="1" s="1"/>
  <c r="J124" i="1"/>
  <c r="K124" i="1" s="1"/>
  <c r="L124" i="1" s="1"/>
  <c r="J120" i="1"/>
  <c r="K120" i="1" s="1"/>
  <c r="L120" i="1" s="1"/>
  <c r="L107" i="1"/>
  <c r="J105" i="1"/>
  <c r="K105" i="1" s="1"/>
  <c r="L105" i="1" s="1"/>
  <c r="J103" i="1"/>
  <c r="K103" i="1" s="1"/>
  <c r="L103" i="1" s="1"/>
  <c r="L101" i="1"/>
  <c r="J164" i="1"/>
  <c r="K164" i="1" s="1"/>
  <c r="L164" i="1" s="1"/>
  <c r="J115" i="1"/>
  <c r="K115" i="1" s="1"/>
  <c r="L115" i="1" s="1"/>
  <c r="J46" i="1"/>
  <c r="K46" i="1" s="1"/>
  <c r="L46" i="1" s="1"/>
  <c r="J93" i="1"/>
  <c r="K93" i="1" s="1"/>
  <c r="L93" i="1" s="1"/>
  <c r="J85" i="1"/>
  <c r="K85" i="1" s="1"/>
  <c r="L85" i="1" s="1"/>
  <c r="J77" i="1"/>
  <c r="K77" i="1" s="1"/>
  <c r="L77" i="1" s="1"/>
  <c r="J69" i="1"/>
  <c r="K69" i="1" s="1"/>
  <c r="L69" i="1" s="1"/>
  <c r="L61" i="1"/>
  <c r="J123" i="1"/>
  <c r="K123" i="1" s="1"/>
  <c r="L123" i="1" s="1"/>
  <c r="L160" i="1"/>
  <c r="J159" i="1"/>
  <c r="K159" i="1" s="1"/>
  <c r="L159" i="1" s="1"/>
  <c r="J15" i="1"/>
  <c r="K15" i="1" s="1"/>
  <c r="J29" i="1"/>
  <c r="K29" i="1" s="1"/>
  <c r="L29" i="1" s="1"/>
  <c r="J13" i="1"/>
  <c r="K13" i="1" s="1"/>
  <c r="L13" i="1" s="1"/>
  <c r="L34" i="1"/>
  <c r="J31" i="1"/>
  <c r="K31" i="1" s="1"/>
  <c r="L31" i="1" s="1"/>
  <c r="L71" i="1"/>
  <c r="J37" i="1"/>
  <c r="K37" i="1" s="1"/>
  <c r="L37" i="1" s="1"/>
  <c r="L32" i="1"/>
  <c r="L26" i="1"/>
  <c r="L87" i="1"/>
  <c r="J60" i="1"/>
  <c r="K60" i="1" s="1"/>
  <c r="L60" i="1" s="1"/>
  <c r="L25" i="1"/>
  <c r="L79" i="1"/>
  <c r="J7" i="1"/>
  <c r="K7" i="1" s="1"/>
  <c r="L7" i="1"/>
  <c r="J5" i="1"/>
  <c r="K5" i="1" s="1"/>
  <c r="L5" i="1" s="1"/>
  <c r="L33" i="1"/>
  <c r="L55" i="1"/>
  <c r="L53" i="1"/>
  <c r="L47" i="1"/>
  <c r="L113" i="1"/>
  <c r="J161" i="1"/>
  <c r="K161" i="1" s="1"/>
  <c r="L161" i="1" s="1"/>
  <c r="L54" i="1"/>
  <c r="J68" i="1"/>
  <c r="K68" i="1" s="1"/>
  <c r="L68" i="1"/>
  <c r="L62" i="1"/>
  <c r="L15" i="1"/>
  <c r="L4" i="1"/>
  <c r="L9" i="1"/>
  <c r="J45" i="1"/>
  <c r="K45" i="1" s="1"/>
  <c r="L45" i="1" s="1"/>
  <c r="J92" i="1"/>
  <c r="K92" i="1" s="1"/>
  <c r="L92" i="1" s="1"/>
  <c r="L86" i="1"/>
  <c r="J82" i="1"/>
  <c r="K82" i="1" s="1"/>
  <c r="L82" i="1" s="1"/>
  <c r="J141" i="1"/>
  <c r="K141" i="1" s="1"/>
  <c r="L141" i="1" s="1"/>
  <c r="L121" i="1"/>
  <c r="J111" i="1"/>
  <c r="K111" i="1" s="1"/>
  <c r="L111" i="1" s="1"/>
  <c r="L109" i="1"/>
  <c r="L10" i="1"/>
  <c r="J84" i="1"/>
  <c r="K84" i="1" s="1"/>
  <c r="L84" i="1" s="1"/>
  <c r="J74" i="1"/>
  <c r="K74" i="1" s="1"/>
  <c r="L74" i="1" s="1"/>
  <c r="J143" i="1"/>
  <c r="K143" i="1" s="1"/>
  <c r="L143" i="1" s="1"/>
  <c r="L135" i="1"/>
  <c r="L127" i="1"/>
  <c r="J119" i="1"/>
  <c r="K119" i="1" s="1"/>
  <c r="L119" i="1" s="1"/>
  <c r="L106" i="1"/>
  <c r="J157" i="1"/>
  <c r="K157" i="1" s="1"/>
  <c r="L157" i="1" s="1"/>
  <c r="J109" i="1"/>
  <c r="K109" i="1" s="1"/>
</calcChain>
</file>

<file path=xl/sharedStrings.xml><?xml version="1.0" encoding="utf-8"?>
<sst xmlns="http://schemas.openxmlformats.org/spreadsheetml/2006/main" count="3733" uniqueCount="626">
  <si>
    <t>SBO-SFF-07</t>
  </si>
  <si>
    <t>BLI-Blank</t>
  </si>
  <si>
    <t>BLI-WP-01</t>
  </si>
  <si>
    <t>BLI-WP-02</t>
  </si>
  <si>
    <t>BLI-WP-04</t>
  </si>
  <si>
    <t>BLI-WP-05</t>
  </si>
  <si>
    <t>BLI-WP-08</t>
  </si>
  <si>
    <t>BLI-WP-09</t>
  </si>
  <si>
    <t>SBI-Blank</t>
  </si>
  <si>
    <t>SBI-01</t>
  </si>
  <si>
    <t>SBI-02</t>
  </si>
  <si>
    <t>SBI-03</t>
  </si>
  <si>
    <t>SBI-04</t>
  </si>
  <si>
    <t>SBI-06</t>
  </si>
  <si>
    <t>SBI-07</t>
  </si>
  <si>
    <t>BL-Blank</t>
  </si>
  <si>
    <t>BL-01</t>
  </si>
  <si>
    <t>BL-02</t>
  </si>
  <si>
    <t>BL-03</t>
  </si>
  <si>
    <t>BL-05</t>
  </si>
  <si>
    <t>BL-07</t>
  </si>
  <si>
    <t>BL-08</t>
  </si>
  <si>
    <t>BL-BG-03</t>
  </si>
  <si>
    <t>BL-BG-04</t>
  </si>
  <si>
    <t>BL-BG-05</t>
  </si>
  <si>
    <t>BL-BG-06</t>
  </si>
  <si>
    <t>BL-BG-07</t>
  </si>
  <si>
    <t>BG-Blank</t>
  </si>
  <si>
    <t>----</t>
  </si>
  <si>
    <t>CFR-01</t>
  </si>
  <si>
    <t>CFR-02</t>
  </si>
  <si>
    <t>CFR-03</t>
  </si>
  <si>
    <t>CFR-04</t>
  </si>
  <si>
    <t>CFR-05</t>
  </si>
  <si>
    <t>CFR-06</t>
  </si>
  <si>
    <t>TR-01</t>
  </si>
  <si>
    <t>TR-02</t>
  </si>
  <si>
    <t>TR-03</t>
  </si>
  <si>
    <t>TR-06</t>
  </si>
  <si>
    <t>TR-07</t>
  </si>
  <si>
    <t>TR-08</t>
  </si>
  <si>
    <t>TR-Blank</t>
  </si>
  <si>
    <t>SNV-01</t>
  </si>
  <si>
    <t>SNV-02</t>
  </si>
  <si>
    <t>SNV-03</t>
  </si>
  <si>
    <t>SNV-04</t>
  </si>
  <si>
    <t>SNV-05</t>
  </si>
  <si>
    <t>SNV-06</t>
  </si>
  <si>
    <t>SNV-07</t>
  </si>
  <si>
    <t>SNV-08</t>
  </si>
  <si>
    <t>SNV-Blank</t>
  </si>
  <si>
    <t>APO-01</t>
  </si>
  <si>
    <t>APO-02</t>
  </si>
  <si>
    <t>APO-03</t>
  </si>
  <si>
    <t>APO-04</t>
  </si>
  <si>
    <t>APO-05</t>
  </si>
  <si>
    <t>APO-06</t>
  </si>
  <si>
    <t>APO-07</t>
  </si>
  <si>
    <t>APO-Blank</t>
  </si>
  <si>
    <t>TLO-WRR-01</t>
  </si>
  <si>
    <t>TLO-WRR-02</t>
  </si>
  <si>
    <t>TLO-WRR-03</t>
  </si>
  <si>
    <t>TLO-WRR-04</t>
  </si>
  <si>
    <t>TLO-WRR-05</t>
  </si>
  <si>
    <t>TLO-WRR-06</t>
  </si>
  <si>
    <t>TLO-WRR-07</t>
  </si>
  <si>
    <t>TLO-WRR-08</t>
  </si>
  <si>
    <t>SCO-WRR-001</t>
  </si>
  <si>
    <t>SCO-WRR-002</t>
  </si>
  <si>
    <t>SCO-WRR-003</t>
  </si>
  <si>
    <t>Sample ID</t>
  </si>
  <si>
    <t>9Be atoms</t>
  </si>
  <si>
    <t>LL-MB-01</t>
  </si>
  <si>
    <t>LL-MB-03</t>
  </si>
  <si>
    <t>LL-MB-04</t>
  </si>
  <si>
    <t>LL-MB-06</t>
  </si>
  <si>
    <t>LL-MB-07</t>
  </si>
  <si>
    <t>LL-MB-08</t>
  </si>
  <si>
    <t>DPI-MB-01</t>
  </si>
  <si>
    <t>DPI-MB-03</t>
  </si>
  <si>
    <t>DPI-MB-04</t>
  </si>
  <si>
    <t>DPI-Blank</t>
  </si>
  <si>
    <t>DPI-MB-05</t>
  </si>
  <si>
    <t>DPI-MB-08</t>
  </si>
  <si>
    <t>DP0-MB-01</t>
  </si>
  <si>
    <t>DP0-MB-02</t>
  </si>
  <si>
    <t>DP0-MB-03</t>
  </si>
  <si>
    <t>DP0-MB-04</t>
  </si>
  <si>
    <t>DP0-MB-05</t>
  </si>
  <si>
    <t>DP0-MB-06</t>
  </si>
  <si>
    <t>Qtz. Mass (g)</t>
    <phoneticPr fontId="4" type="noConversion"/>
  </si>
  <si>
    <t>Carrier Added (g)</t>
    <phoneticPr fontId="4" type="noConversion"/>
  </si>
  <si>
    <t>10Be / 9Be</t>
    <phoneticPr fontId="4" type="noConversion"/>
  </si>
  <si>
    <t>Carrier Concentration (μg/ml)</t>
    <phoneticPr fontId="4" type="noConversion"/>
  </si>
  <si>
    <t>Background Corrected</t>
    <phoneticPr fontId="4" type="noConversion"/>
  </si>
  <si>
    <t>10Be (atoms/g quartz)</t>
    <phoneticPr fontId="4" type="noConversion"/>
  </si>
  <si>
    <t>10Be atoms (calculated)</t>
    <phoneticPr fontId="4" type="noConversion"/>
  </si>
  <si>
    <t>Background Corrected</t>
    <phoneticPr fontId="4" type="noConversion"/>
  </si>
  <si>
    <t>DHO-UM-02</t>
  </si>
  <si>
    <t>DHO-UM-03</t>
  </si>
  <si>
    <t>DHO-UM-04</t>
  </si>
  <si>
    <t>SCM-WRR-01</t>
  </si>
  <si>
    <t>SCM-WRR-02</t>
  </si>
  <si>
    <t>SCM-WRR-03</t>
  </si>
  <si>
    <t>SCM-WRR-04</t>
  </si>
  <si>
    <t>SCM-WRR-05</t>
  </si>
  <si>
    <t>SCM-WRR-06</t>
  </si>
  <si>
    <t>SCM-WRR-07</t>
  </si>
  <si>
    <t>DHI-UM-01</t>
  </si>
  <si>
    <t>DHI-UM-02</t>
  </si>
  <si>
    <t>DHI-UM-03</t>
  </si>
  <si>
    <t>DHI-UM-04</t>
  </si>
  <si>
    <t>DHI-UM-05</t>
  </si>
  <si>
    <t>DHI-UM-06</t>
  </si>
  <si>
    <t>DHM-UM-01</t>
  </si>
  <si>
    <t>DHM-UM-02</t>
  </si>
  <si>
    <t>DHM-UM-03</t>
  </si>
  <si>
    <t>DHM-UM-04</t>
  </si>
  <si>
    <t>DHM-UM-05</t>
  </si>
  <si>
    <t>DHM-UM-06</t>
  </si>
  <si>
    <t>DHM-UM-07</t>
  </si>
  <si>
    <t>UCL-CFR-01</t>
  </si>
  <si>
    <t>UCL-CFR-03</t>
  </si>
  <si>
    <t>UCL-CFR-05</t>
  </si>
  <si>
    <t>UCL-CFR-06</t>
  </si>
  <si>
    <t>UCL-CFR-07</t>
  </si>
  <si>
    <t>Blank-1</t>
  </si>
  <si>
    <t>Blank-2</t>
  </si>
  <si>
    <t>Blank-3</t>
  </si>
  <si>
    <t>Blank-3</t>
    <phoneticPr fontId="4" type="noConversion"/>
  </si>
  <si>
    <t>Shielding Factor</t>
  </si>
  <si>
    <t>DPI-MB-01a</t>
  </si>
  <si>
    <t>DPI-MB-01b</t>
  </si>
  <si>
    <t>DPI-MB-01c</t>
  </si>
  <si>
    <t>DPI-MB-01d</t>
  </si>
  <si>
    <t>DPI-MB-01e</t>
  </si>
  <si>
    <t>DPI-MB-01f</t>
  </si>
  <si>
    <t>DPI-MB-01g</t>
  </si>
  <si>
    <t>Measured (PRIME)</t>
    <phoneticPr fontId="4" type="noConversion"/>
  </si>
  <si>
    <t>10Be / 9Be Uncertainty</t>
    <phoneticPr fontId="4" type="noConversion"/>
  </si>
  <si>
    <t>Background Corrected</t>
    <phoneticPr fontId="4" type="noConversion"/>
  </si>
  <si>
    <t>10Be Uncertainty (atoms/g quartz)</t>
    <phoneticPr fontId="4" type="noConversion"/>
  </si>
  <si>
    <t>Std vs Ant</t>
  </si>
  <si>
    <t>Shielding</t>
  </si>
  <si>
    <t>Erosion</t>
  </si>
  <si>
    <t>Be-concent</t>
  </si>
  <si>
    <t>Be-concent error</t>
  </si>
  <si>
    <t>Be Std</t>
  </si>
  <si>
    <t>Alum</t>
  </si>
  <si>
    <t>Alum error</t>
  </si>
  <si>
    <t>Al Std</t>
  </si>
  <si>
    <t>std</t>
  </si>
  <si>
    <t>07KNSTD</t>
  </si>
  <si>
    <t>KNSTD</t>
  </si>
  <si>
    <t>Elev (m)</t>
    <phoneticPr fontId="4" type="noConversion"/>
  </si>
  <si>
    <t>Lat (DD)</t>
    <phoneticPr fontId="4" type="noConversion"/>
  </si>
  <si>
    <t>Long (DD)</t>
    <phoneticPr fontId="4" type="noConversion"/>
  </si>
  <si>
    <t>Thickness (cm)</t>
    <phoneticPr fontId="4" type="noConversion"/>
  </si>
  <si>
    <t>Density (g/cm^3)</t>
    <phoneticPr fontId="4" type="noConversion"/>
  </si>
  <si>
    <t>LL-Blank</t>
    <phoneticPr fontId="4" type="noConversion"/>
  </si>
  <si>
    <t>SBO-Blank</t>
  </si>
  <si>
    <t>SBO-SFF-01</t>
  </si>
  <si>
    <t>SBO-SFF-02</t>
  </si>
  <si>
    <t>SBO-SFF-03</t>
  </si>
  <si>
    <t>SBO-SFF-04</t>
  </si>
  <si>
    <t>SBO-SFF-05</t>
  </si>
  <si>
    <t>SBO-SFF-06</t>
  </si>
  <si>
    <t>SCO-WRR-004</t>
  </si>
  <si>
    <t>SCO-WRR-005</t>
  </si>
  <si>
    <t>SCO-WRR-006</t>
  </si>
  <si>
    <t>SCO-WRR-007</t>
  </si>
  <si>
    <t>DHO-UM-01</t>
  </si>
  <si>
    <t>Measured (PRIME)</t>
    <phoneticPr fontId="4" type="noConversion"/>
  </si>
  <si>
    <t>10Be / 9Be uncertainty</t>
    <phoneticPr fontId="4" type="noConversion"/>
  </si>
  <si>
    <t>PTD-10-01</t>
  </si>
  <si>
    <t>PTD-10-02</t>
  </si>
  <si>
    <t>PTD-10-03</t>
  </si>
  <si>
    <t>PTD-10-04</t>
  </si>
  <si>
    <t>PTD-10-05</t>
  </si>
  <si>
    <t>PTD-10-06</t>
  </si>
  <si>
    <t>PTD-11-01</t>
  </si>
  <si>
    <t>PTD-11-02</t>
  </si>
  <si>
    <t>Blank1</t>
  </si>
  <si>
    <t>Collection Date</t>
  </si>
  <si>
    <t>;</t>
  </si>
  <si>
    <t>Be-10</t>
  </si>
  <si>
    <t>quartz</t>
  </si>
  <si>
    <t>Semi-colon</t>
  </si>
  <si>
    <t>Nuclide</t>
  </si>
  <si>
    <t>Min Phase</t>
  </si>
  <si>
    <t xml:space="preserve">PTD-10-01 </t>
  </si>
  <si>
    <t xml:space="preserve">PTD-10-02 </t>
  </si>
  <si>
    <t xml:space="preserve">PTD-10-03 </t>
  </si>
  <si>
    <t xml:space="preserve">PTD-10-04 </t>
  </si>
  <si>
    <t xml:space="preserve">PTD-10-05 </t>
  </si>
  <si>
    <t xml:space="preserve">PTD-10-06 </t>
  </si>
  <si>
    <t>for CRONUScalc</t>
  </si>
  <si>
    <t>Sample Name</t>
  </si>
  <si>
    <t>Scaling</t>
  </si>
  <si>
    <t>Latitude</t>
  </si>
  <si>
    <t>Longitude</t>
  </si>
  <si>
    <t>Elevation</t>
  </si>
  <si>
    <t>Pressure</t>
  </si>
  <si>
    <t>Atmospheric Pressure or Elevation(Select One)</t>
  </si>
  <si>
    <t>Sample Thickness</t>
  </si>
  <si>
    <t>Bulk Density</t>
  </si>
  <si>
    <t>Erosion Rate</t>
  </si>
  <si>
    <t>Conc. 10Be</t>
  </si>
  <si>
    <t>10Be Standardization</t>
  </si>
  <si>
    <t>Conc. 26Al</t>
  </si>
  <si>
    <t>26Al Standardization</t>
  </si>
  <si>
    <t>Attenuation length</t>
  </si>
  <si>
    <t>Depth to Top of Sample</t>
  </si>
  <si>
    <t>Year Collected</t>
  </si>
  <si>
    <t>Latitude Uncertainty</t>
  </si>
  <si>
    <t>Longitude Uncertainty</t>
  </si>
  <si>
    <t>Elevation Uncertainty</t>
  </si>
  <si>
    <t>Pressure Uncertainty</t>
  </si>
  <si>
    <t>Sample Thickness Uncertainty</t>
  </si>
  <si>
    <t>Bulk Density Uncertainty</t>
  </si>
  <si>
    <t>Shielding Factor Uncertainty</t>
  </si>
  <si>
    <t>Erosion-Rate Uncertainty</t>
  </si>
  <si>
    <t>Conc. 10Be Uncertainty</t>
  </si>
  <si>
    <t>Conc. 26Al Uncertainty</t>
  </si>
  <si>
    <t>Attenuation Length Uncertainty</t>
  </si>
  <si>
    <t>Depth to Top of Sample Uncertainty</t>
  </si>
  <si>
    <t>Year Collected Uncertainty</t>
  </si>
  <si>
    <t>(Select One of the Following)</t>
  </si>
  <si>
    <t>decimal degrees</t>
  </si>
  <si>
    <t>meters</t>
  </si>
  <si>
    <t>hPa</t>
  </si>
  <si>
    <t>cm</t>
  </si>
  <si>
    <t>g/cm^3</t>
  </si>
  <si>
    <t>unitless</t>
  </si>
  <si>
    <t>mm/kyr</t>
  </si>
  <si>
    <t>Atoms/g of sample</t>
  </si>
  <si>
    <t>g/cm^2</t>
  </si>
  <si>
    <t>Year A.D.</t>
  </si>
  <si>
    <t>SA</t>
  </si>
  <si>
    <t>Total Uncertainty (Be)</t>
  </si>
  <si>
    <t>This file contains the following tabs:</t>
  </si>
  <si>
    <r>
      <t>Exposure Age</t>
    </r>
    <r>
      <rPr>
        <b/>
        <i/>
        <sz val="10"/>
        <rFont val="Verdana"/>
        <family val="2"/>
      </rPr>
      <t xml:space="preserve"> (yr)</t>
    </r>
  </si>
  <si>
    <t>Internal Uncertainty (yr)</t>
  </si>
  <si>
    <t/>
  </si>
  <si>
    <t>WtAverage</t>
    <phoneticPr fontId="8" type="noConversion"/>
  </si>
  <si>
    <t>Average</t>
    <phoneticPr fontId="8" type="noConversion"/>
  </si>
  <si>
    <t>WtError</t>
    <phoneticPr fontId="8" type="noConversion"/>
  </si>
  <si>
    <t>Stdev</t>
    <phoneticPr fontId="8" type="noConversion"/>
  </si>
  <si>
    <t>StdError</t>
    <phoneticPr fontId="8" type="noConversion"/>
  </si>
  <si>
    <t>Avg External Error</t>
  </si>
  <si>
    <t>OUTLIER</t>
  </si>
  <si>
    <t>Sum Squares (External+Stdev)</t>
  </si>
  <si>
    <t>Moraine Age and Uncertainty Calculations in years before present</t>
  </si>
  <si>
    <t>for CRONUS-Earth online calculator v.2.3</t>
  </si>
  <si>
    <t>for CRONUS-Earth online calculator v.3</t>
  </si>
  <si>
    <t>WY-92-138</t>
  </si>
  <si>
    <t>WY-92-139</t>
  </si>
  <si>
    <t>WY-92-140</t>
  </si>
  <si>
    <t>WY-93-333</t>
  </si>
  <si>
    <t>WY-93-334</t>
  </si>
  <si>
    <t>WY-93-335</t>
  </si>
  <si>
    <t>WY-93-336</t>
  </si>
  <si>
    <t>WY-93-337</t>
  </si>
  <si>
    <t>WY-93-338</t>
  </si>
  <si>
    <t>WY-93-339</t>
  </si>
  <si>
    <t>LS-1</t>
  </si>
  <si>
    <t>LS-7</t>
  </si>
  <si>
    <t>LS-8</t>
  </si>
  <si>
    <t>JB-1</t>
  </si>
  <si>
    <t>JB-2</t>
  </si>
  <si>
    <t>JB-4</t>
  </si>
  <si>
    <t>JB-7</t>
  </si>
  <si>
    <t>JB-8</t>
  </si>
  <si>
    <t>JB-11</t>
  </si>
  <si>
    <t>GL-1</t>
  </si>
  <si>
    <t>GL-3</t>
  </si>
  <si>
    <t>GL-5</t>
  </si>
  <si>
    <t>GL-5C</t>
  </si>
  <si>
    <t>GL-6C</t>
  </si>
  <si>
    <t>GL-7B</t>
  </si>
  <si>
    <t>GL-7C</t>
  </si>
  <si>
    <t>CL03-1</t>
  </si>
  <si>
    <t>CL03-2</t>
  </si>
  <si>
    <t>CL03-3</t>
  </si>
  <si>
    <t>CL03-4</t>
  </si>
  <si>
    <t>CL03-5</t>
  </si>
  <si>
    <t>CL03-6</t>
  </si>
  <si>
    <t>CL03-7</t>
  </si>
  <si>
    <t>CL03-8</t>
  </si>
  <si>
    <t>CL03-9</t>
  </si>
  <si>
    <t>BG03-1</t>
  </si>
  <si>
    <t>BG03-2</t>
  </si>
  <si>
    <t>BG03-3</t>
  </si>
  <si>
    <t>BG03-4</t>
  </si>
  <si>
    <t>BG03-5</t>
  </si>
  <si>
    <t>BG03-6</t>
  </si>
  <si>
    <t>BG03-7</t>
  </si>
  <si>
    <t>BG03-8</t>
  </si>
  <si>
    <t>BG03-9</t>
  </si>
  <si>
    <t>BG03-10</t>
  </si>
  <si>
    <t>FCP-01</t>
  </si>
  <si>
    <t>FCP-02</t>
  </si>
  <si>
    <t>FCP-03</t>
  </si>
  <si>
    <t>FCP-04</t>
  </si>
  <si>
    <t>FCP-05</t>
  </si>
  <si>
    <t>FCL-06</t>
  </si>
  <si>
    <t>FCL-03</t>
  </si>
  <si>
    <t>FCL-07</t>
  </si>
  <si>
    <t>FCL-02</t>
  </si>
  <si>
    <t>FCL-01</t>
  </si>
  <si>
    <t>FCL-05</t>
  </si>
  <si>
    <t>FCL-04</t>
  </si>
  <si>
    <t>Reference</t>
  </si>
  <si>
    <t>S555</t>
  </si>
  <si>
    <t>Gosse et al, 1995b</t>
  </si>
  <si>
    <t>Licciardi et al., 2008</t>
  </si>
  <si>
    <t>Licciardi et al., 2004</t>
  </si>
  <si>
    <t>Benson et al, 2007</t>
  </si>
  <si>
    <t>Marchetti et al., 2005</t>
  </si>
  <si>
    <t>Site Location</t>
  </si>
  <si>
    <t>Sangre de Cristo (LK)</t>
  </si>
  <si>
    <t>Medicine Bow Mountains (SR)</t>
  </si>
  <si>
    <t>Uinta Mountains (BL)</t>
  </si>
  <si>
    <t>South Snake Range (WP)</t>
  </si>
  <si>
    <t>Central Cascades (EC)</t>
  </si>
  <si>
    <t>Colorado Front Range (TL)</t>
  </si>
  <si>
    <t>Tobacco Roots (HM)</t>
  </si>
  <si>
    <t>Sierra Nevada (BB)</t>
  </si>
  <si>
    <t>Wind River Range (TP)</t>
  </si>
  <si>
    <t>Wind River Range (SC)</t>
  </si>
  <si>
    <t>Uinta Mountains (DH)</t>
  </si>
  <si>
    <t>Colorado Front Range (CL)</t>
  </si>
  <si>
    <t>Colorado Front Range (SP)</t>
  </si>
  <si>
    <t>4. "MoraineAges": Moraine age and individual boulder ages in this study.</t>
  </si>
  <si>
    <t>DPI-MB-01*</t>
  </si>
  <si>
    <t>LL-MB-07*</t>
  </si>
  <si>
    <t>* Denotes average boulder age and uncertainty from replicate measurements (see ReplicateAge tab)</t>
  </si>
  <si>
    <t>LL-MB-07a</t>
  </si>
  <si>
    <t>LL-MB-07b</t>
  </si>
  <si>
    <t>LL-MB-07c</t>
  </si>
  <si>
    <t>Replicate Sample Age and Uncertainty Calculations in years before present</t>
  </si>
  <si>
    <t>6. "Input to CRONUS Literature": sample specific information for previous work for ingestion to various online calculators. Note: for this manuscript we used the CRONUScalc.</t>
  </si>
  <si>
    <t>5. "ReplicateAges": Replicate Sample age and uncertainty for individual boulder from this study.</t>
  </si>
  <si>
    <t>Western United States</t>
  </si>
  <si>
    <t>New Zealand/Australia</t>
  </si>
  <si>
    <t>LIA Ages from Davis, 1988</t>
  </si>
  <si>
    <t>Glacier Lengths from common drainages</t>
  </si>
  <si>
    <t>Moraine age***</t>
  </si>
  <si>
    <t>error***</t>
  </si>
  <si>
    <t>Normalized</t>
  </si>
  <si>
    <t>Estimated</t>
  </si>
  <si>
    <t>(years)</t>
  </si>
  <si>
    <t>position (0-1)</t>
  </si>
  <si>
    <t>Age (yrs)</t>
  </si>
  <si>
    <t>Uncertainty (yrs)</t>
  </si>
  <si>
    <t>This Study</t>
  </si>
  <si>
    <t>LL-MB</t>
  </si>
  <si>
    <t>Marcott et al. 2017</t>
  </si>
  <si>
    <t>Calcuated from Shakun et al 2015</t>
  </si>
  <si>
    <t>Calcuated from Davis, 1988 and references therein</t>
  </si>
  <si>
    <t>(Currey,1974) (Miller &amp; Birkeland, 1974)</t>
  </si>
  <si>
    <t>Arapaho</t>
  </si>
  <si>
    <t>Benedict, 1973</t>
  </si>
  <si>
    <t>DPI-MB</t>
  </si>
  <si>
    <t>CG-06-01</t>
  </si>
  <si>
    <t>(Mahaney et. al and Mahaney &amp; Spence, 1984 in (Davis, 1988))</t>
  </si>
  <si>
    <t>CFR</t>
  </si>
  <si>
    <t>DP0-MB</t>
  </si>
  <si>
    <t>(Scott, 1977)</t>
  </si>
  <si>
    <t>APO</t>
  </si>
  <si>
    <t>SBO/SBI-SFF</t>
  </si>
  <si>
    <t>(Hall and Heiny, 1983)</t>
  </si>
  <si>
    <t>99-t76</t>
  </si>
  <si>
    <t>BLI-WP</t>
  </si>
  <si>
    <t>(Butler, 1984 &amp; 1986 in (Davis, 1988)) (Knoll, 1977 in (Davis, 1988))</t>
  </si>
  <si>
    <t>BL</t>
  </si>
  <si>
    <t>CG-06-08</t>
  </si>
  <si>
    <t>(Clark &amp; Gillespie, 1997) (Osborn &amp; Bevis, 2001)</t>
  </si>
  <si>
    <t>BL-BG</t>
  </si>
  <si>
    <t>DHI-UM</t>
  </si>
  <si>
    <t>(Davis, 1988) (Benedict, 1973)</t>
  </si>
  <si>
    <t>Leavenworth 1</t>
  </si>
  <si>
    <t>Porter and Swanson, 2008, AJS</t>
  </si>
  <si>
    <t>DHM-UM</t>
  </si>
  <si>
    <t>CG-06-17</t>
  </si>
  <si>
    <t>(Carrara &amp; McGimsey, 1981) (Carrara, 1986) (Davis, 1988)</t>
  </si>
  <si>
    <t>SCM-WRR</t>
  </si>
  <si>
    <t>(Dethier, 1980) (Marcott, 2005)</t>
  </si>
  <si>
    <t>SCO-WRR</t>
  </si>
  <si>
    <t>(Lillquist, 1988)</t>
  </si>
  <si>
    <t>EFSF-5</t>
  </si>
  <si>
    <t>TLO-WRR</t>
  </si>
  <si>
    <t>(LaFrenz, 2001)</t>
  </si>
  <si>
    <t>(Kiver,1974) (Davis,1988) (Burke &amp; Birkeland, 1983)</t>
  </si>
  <si>
    <t>(Thomas, 2000) (Fuller, 1983 in (Davis,1988)) (Burrows, 2000)</t>
  </si>
  <si>
    <t>UCL-CFR</t>
  </si>
  <si>
    <t>(Burbank, 1981 &amp; Sigafoos &amp; Hendricks, 1972 in (Davis, 1988))</t>
  </si>
  <si>
    <t>CG-06-21</t>
  </si>
  <si>
    <t>TR</t>
  </si>
  <si>
    <t>CG-06-27</t>
  </si>
  <si>
    <t>(Waitt, 1982) (Bilderback, 2004)</t>
  </si>
  <si>
    <t>Gannet Peak</t>
  </si>
  <si>
    <t>SNV</t>
  </si>
  <si>
    <t>Audubon</t>
  </si>
  <si>
    <t>PTD</t>
  </si>
  <si>
    <t>CG-06-25</t>
  </si>
  <si>
    <t>CG-06-36</t>
  </si>
  <si>
    <t>Re-calculated in this study</t>
  </si>
  <si>
    <t>Inner Titcomb Lakes</t>
  </si>
  <si>
    <t>CG-06-47</t>
  </si>
  <si>
    <t>Lake Solitude</t>
  </si>
  <si>
    <t>CG-06-40</t>
  </si>
  <si>
    <t>Matthes</t>
  </si>
  <si>
    <t>Junction Butte</t>
  </si>
  <si>
    <t>WH-09</t>
  </si>
  <si>
    <t>Glacier Lake moraine</t>
  </si>
  <si>
    <t>BH-06-02</t>
  </si>
  <si>
    <t>Chicago Lake</t>
  </si>
  <si>
    <t>MR-09-01</t>
  </si>
  <si>
    <t>(Hall and Heiny, 1983) (Davis, 1988)</t>
  </si>
  <si>
    <t>BH-06-09</t>
  </si>
  <si>
    <t>BH-07-08</t>
  </si>
  <si>
    <t>IJEN-1</t>
  </si>
  <si>
    <t>RK-11-13</t>
  </si>
  <si>
    <t>Eagle Cap</t>
  </si>
  <si>
    <t>DF-1A</t>
  </si>
  <si>
    <t>RK-11-09</t>
  </si>
  <si>
    <t>OJEN-1</t>
  </si>
  <si>
    <t>RAN-PC-2</t>
  </si>
  <si>
    <t>TTY-1B</t>
  </si>
  <si>
    <t>SC-41</t>
  </si>
  <si>
    <t>PH-08-01</t>
  </si>
  <si>
    <t>TTO-2B</t>
  </si>
  <si>
    <t>PC3</t>
  </si>
  <si>
    <t>RAN-SPL-1-1</t>
  </si>
  <si>
    <t>AF-1</t>
  </si>
  <si>
    <t>RAK-10-10</t>
  </si>
  <si>
    <t>SC-38</t>
  </si>
  <si>
    <t>LC-11-10</t>
  </si>
  <si>
    <t>CH-1A</t>
  </si>
  <si>
    <t>LC-11-01</t>
  </si>
  <si>
    <t>SC-28</t>
  </si>
  <si>
    <t>OH-10-01</t>
  </si>
  <si>
    <t>NFP-2B</t>
  </si>
  <si>
    <t>12,13</t>
  </si>
  <si>
    <t>KIWI-524</t>
  </si>
  <si>
    <t>02-UT-LCC-01</t>
  </si>
  <si>
    <t>OH-06-25</t>
  </si>
  <si>
    <t>Recessional (QPt5-HL)</t>
  </si>
  <si>
    <t>8-B2</t>
  </si>
  <si>
    <t>RAK-11-03</t>
  </si>
  <si>
    <t>Fremont Moraine</t>
  </si>
  <si>
    <t>BF-13</t>
  </si>
  <si>
    <t>RAK-11-15</t>
  </si>
  <si>
    <t>LFR-4</t>
  </si>
  <si>
    <t>BST-08-02</t>
  </si>
  <si>
    <t>Brynhild</t>
  </si>
  <si>
    <t>(Waitt, 1982) (Davis, 1988) (Bilderback, 2004)</t>
  </si>
  <si>
    <t>SC-30</t>
  </si>
  <si>
    <t>BST-08-03</t>
  </si>
  <si>
    <t>Brisingamen (BL-BG)</t>
  </si>
  <si>
    <t>OH-06-10</t>
  </si>
  <si>
    <t>91-020</t>
  </si>
  <si>
    <t xml:space="preserve">MTF-043 </t>
  </si>
  <si>
    <t>NFP-12</t>
  </si>
  <si>
    <t>RAN-HAK-1</t>
  </si>
  <si>
    <t>92-127</t>
  </si>
  <si>
    <t xml:space="preserve">LCI-002 </t>
  </si>
  <si>
    <t>YS-7</t>
  </si>
  <si>
    <t xml:space="preserve">BLI-003 </t>
  </si>
  <si>
    <t>EBBF-1</t>
  </si>
  <si>
    <t xml:space="preserve">LKM-071 </t>
  </si>
  <si>
    <t>92-123</t>
  </si>
  <si>
    <t xml:space="preserve">LCO-007 </t>
  </si>
  <si>
    <t>92-130</t>
  </si>
  <si>
    <t xml:space="preserve">CDM-075 </t>
  </si>
  <si>
    <t>92-129</t>
  </si>
  <si>
    <t xml:space="preserve">BLH-009 </t>
  </si>
  <si>
    <t>LF04-1</t>
  </si>
  <si>
    <t>OH-06-05</t>
  </si>
  <si>
    <t>LCTI07-1</t>
  </si>
  <si>
    <t>HER-ST-1-1</t>
  </si>
  <si>
    <t>EFBR-9C</t>
  </si>
  <si>
    <t>MF06-01</t>
  </si>
  <si>
    <t>SC-1</t>
  </si>
  <si>
    <t>DC-91-2</t>
  </si>
  <si>
    <t>SJTI05-1</t>
  </si>
  <si>
    <t>SJTIR06-1</t>
  </si>
  <si>
    <t>91-035</t>
  </si>
  <si>
    <t>SFA-9</t>
  </si>
  <si>
    <t>SJTE06-1</t>
  </si>
  <si>
    <t>SC-22</t>
  </si>
  <si>
    <t>SC-17</t>
  </si>
  <si>
    <t>91-003</t>
  </si>
  <si>
    <t>92-117</t>
  </si>
  <si>
    <t>PC1</t>
  </si>
  <si>
    <t>Bedrock/Boulder Age (not moraine)</t>
  </si>
  <si>
    <t>GP4J-7</t>
  </si>
  <si>
    <t>33-JB-25</t>
  </si>
  <si>
    <t>HGHLD-MRY-LK</t>
  </si>
  <si>
    <t>GP4J-11</t>
  </si>
  <si>
    <t>GP4J-1</t>
  </si>
  <si>
    <t>AR09-11</t>
  </si>
  <si>
    <t>BED-1</t>
  </si>
  <si>
    <t>GP4J-10</t>
  </si>
  <si>
    <t>BMP-2</t>
  </si>
  <si>
    <t>BMP-4</t>
  </si>
  <si>
    <t>AR09-10</t>
  </si>
  <si>
    <t>AR09-03</t>
  </si>
  <si>
    <t>343-B</t>
  </si>
  <si>
    <t>345-B</t>
  </si>
  <si>
    <t>SILVTN</t>
  </si>
  <si>
    <t>BED-2</t>
  </si>
  <si>
    <t>AR09-01</t>
  </si>
  <si>
    <t>BMP-7</t>
  </si>
  <si>
    <t>ELK-CRK</t>
  </si>
  <si>
    <t>TACOMA</t>
  </si>
  <si>
    <t>AR09-07</t>
  </si>
  <si>
    <t>NEEDLTN</t>
  </si>
  <si>
    <t>GP4J-23</t>
  </si>
  <si>
    <t>BKRS- BRDG</t>
  </si>
  <si>
    <t>Laabs, B. J. C. et al. Chronology of latest Pleistocene mountain glaciation in the western Wasatch Mountains, Utah, U.S.A. qr 76, 272-284, doi:http://dx.doi.org/10.1016/j.yqres.2011.06.016 (2011).</t>
  </si>
  <si>
    <t>Laabs, B. J. C., Munroe, J. S., Best, L. C. &amp; Caffee, M. W. Timing of the last glaciation and subsequent deglaciation in the Ruby Mountains, Great Basin, USA. Earth and Planetary Science Letters 361, 16-25, doi:http://dx.doi.org/10.1016/j.epsl.2012.11.018 (2013).</t>
  </si>
  <si>
    <t>Rood, D. H., Burbank, D. W. &amp; Finkel, R. C. Chronology of glaciations in the Sierra Nevada, California, from 10Be surface exposure dating. Quaternary Science Reviews 30, 646-661, doi:http://dx.doi.org/10.1016/j.quascirev.2010.12.001 (2011).</t>
  </si>
  <si>
    <t>Blard, P. H., Lave, J., Pik, R., Wagnon, P. &amp; Bourles, D. Persistence of full glacial conditions in the central Pacific until 15,000 years ago. Nature 449, 591-594, doi:http://www.nature.com/nature/journal/v449/n7162/suppinfo/nature06142_S1.html (2007).</t>
  </si>
  <si>
    <t>Zech, J., Zech, R., May, J.-H., Kubik, P. W. &amp; Veit, H. Lateglacial and early Holocene glaciation in the tropical Andes caused by La Niña-like conditions. ppp 293, 248-254, doi:http://dx.doi.org/10.1016/j.palaeo.2010.05.026 (2010).</t>
  </si>
  <si>
    <t>Zech, J., Zech, R., Kubik, P. W. &amp; Veit, H. Glacier and climate reconstruction at Tres Lagunas, NW Argentina, based on 10Be surface exposure dating and lake sediment analyses. ppp 284, 180-190, doi:http://dx.doi.org/10.1016/j.palaeo.2009.09.023 (2009).</t>
  </si>
  <si>
    <t>Jomelli, V. et al. Irregular tropical glacier retreat over the Holocene epoch driven by progressive warming. Nature 474, 196-199, doi:http://www.nature.com/nature/journal/v474/n7350/abs/10.1038-nature10150-unlocked.html#supplementary-information (2011).</t>
  </si>
  <si>
    <t>Kaplan, M. R. et al. In-situ cosmogenic 10Be production rate at Lago Argentino, Patagonia: Implications for late-glacial climate chronology. Earth and Planetary Science Letters 309, 21-32, doi:http://dx.doi.org/10.1016/j.epsl.2011.06.018 (2011).</t>
  </si>
  <si>
    <t>Putnam, A. E. et al. Glacier advance in southern middle-latitudes during the Antarctic Cold Reversal. Nature Geosci 3, 700-704, doi:http://www.nature.com/ngeo/journal/v3/n10/abs/ngeo962.html#supplementary-information (2010).</t>
  </si>
  <si>
    <t>Putnam, A. E. et al. The Last Glacial Maximum at 44°S documented by a 10Be moraine chronology at Lake Ohau, Southern Alps of New Zealand. Quaternary Science Reviews 62, 114-141, doi:http://dx.doi.org/10.1016/j.quascirev.2012.10.034 (2013).</t>
  </si>
  <si>
    <t>Putnam, A. E. et al. Warming and glacier recession in the Rakaia valley, Southern Alps of New Zealand, during Heinrich Stadial 1. Earth and Planetary Science Letters 382, 98-110, doi:http://dx.doi.org/10.1016/j.epsl.2013.09.005 (2013).</t>
  </si>
  <si>
    <r>
      <t xml:space="preserve">8. "GlacierLengths_Figure2": glacier length reconstructions from this study and Shakun et al. 2015. </t>
    </r>
    <r>
      <rPr>
        <b/>
        <sz val="10"/>
        <rFont val="Verdana"/>
        <family val="2"/>
      </rPr>
      <t xml:space="preserve">PLEASE CITE THE ORINGAL AUTHORS </t>
    </r>
    <r>
      <rPr>
        <sz val="10"/>
        <rFont val="Verdana"/>
        <family val="2"/>
      </rPr>
      <t>when referencing moraine ages which are provided in tab.</t>
    </r>
  </si>
  <si>
    <t>2. "Input to CRONUS": sample specific information for ingestion to various online calculators. Note: for this manuscript we used the CRONUS-Earth online calculator v.3</t>
  </si>
  <si>
    <t>CRONUS-Earth online calculator v.3 output with local production rate from PPT (calculatued 11/13/17)</t>
  </si>
  <si>
    <t>St</t>
  </si>
  <si>
    <t>Lm</t>
  </si>
  <si>
    <t>LSDn</t>
  </si>
  <si>
    <t>Sample name</t>
  </si>
  <si>
    <t>Age (yr)</t>
  </si>
  <si>
    <t>Interr (yr)</t>
  </si>
  <si>
    <t>Exterr (yr)</t>
  </si>
  <si>
    <t>Be-10 (qtz)</t>
  </si>
  <si>
    <t>FJ-CFR-02-08</t>
  </si>
  <si>
    <t>FJ-CFR-03-08</t>
  </si>
  <si>
    <t>FJ-CFR-04-08</t>
  </si>
  <si>
    <t>FJ-CFR-05-08</t>
  </si>
  <si>
    <t>FJ-CFR-06-08</t>
  </si>
  <si>
    <t>FJ-CFR-07-08</t>
  </si>
  <si>
    <t>3. "CRONUS_EARTH_V3": output from online CRONUS-Earth calculator v.3 which was used in this study.</t>
  </si>
  <si>
    <t>FJ-CFR-02</t>
  </si>
  <si>
    <t>FJ-CFR-03</t>
  </si>
  <si>
    <t>FJ-CFR-04</t>
  </si>
  <si>
    <t>FJ-CFR-05</t>
  </si>
  <si>
    <t>FJ-CFR-06</t>
  </si>
  <si>
    <t>FJ-CFR-07</t>
  </si>
  <si>
    <t>Colorado Front Range (FJ)</t>
  </si>
  <si>
    <t>Lat (DD)</t>
    <phoneticPr fontId="7" type="noConversion"/>
  </si>
  <si>
    <t>Long (DD)</t>
    <phoneticPr fontId="7" type="noConversion"/>
  </si>
  <si>
    <t>Elev (m)</t>
    <phoneticPr fontId="7" type="noConversion"/>
  </si>
  <si>
    <t>Thickness (cm)</t>
    <phoneticPr fontId="7" type="noConversion"/>
  </si>
  <si>
    <t>Density (g/cm^3)</t>
    <phoneticPr fontId="7" type="noConversion"/>
  </si>
  <si>
    <t>He-3</t>
  </si>
  <si>
    <t>pyroxene</t>
  </si>
  <si>
    <t>NONE</t>
  </si>
  <si>
    <t>BLinner-01b</t>
  </si>
  <si>
    <t>BLinner-05</t>
  </si>
  <si>
    <t>BLinner-04</t>
  </si>
  <si>
    <t>BLinner-03</t>
  </si>
  <si>
    <t>BLinner-02</t>
  </si>
  <si>
    <t>BLouter-05b</t>
  </si>
  <si>
    <t>BLouter-02</t>
  </si>
  <si>
    <t>BLouter-01</t>
  </si>
  <si>
    <t>BLouter-06</t>
  </si>
  <si>
    <t>BLouter-03</t>
  </si>
  <si>
    <t>BLouter-04b</t>
  </si>
  <si>
    <t xml:space="preserve">for CRONUS-Earth online calculator v.3 </t>
  </si>
  <si>
    <t>CRONUS-Earth online calculator v.3 output with PPT production rate (calculatued 11/13/17)</t>
  </si>
  <si>
    <t>He-3 (px)</t>
  </si>
  <si>
    <t xml:space="preserve"> </t>
  </si>
  <si>
    <t>Marcott et al. 2018</t>
  </si>
  <si>
    <t>FJ</t>
  </si>
  <si>
    <t>7. "CRONUS_EARTH_V3_Literature": output from online CRONUS-Earth v.3 calculator for previous work that was compared to and used in this study.</t>
  </si>
  <si>
    <r>
      <t>Ivy-Ochs, S.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The timing of glacier advances in the northern European Alps based on surface exposure dating with cosmogenic 10Be, 26Al, 36Cl, and 21Ne. Geological Society of America Special Paper 415, 43-60 (2006).</t>
    </r>
  </si>
  <si>
    <r>
      <t xml:space="preserve">Kelly, M. A., Ivy-Ochs, S., Kubik, P. W., Blanckenburg, F. V. &amp; SchlÜChter, C. Chronology of deglaciation based on 10Be dates of glacial erosional features in the Grimsel Pass region, central Swiss Alps. </t>
    </r>
    <r>
      <rPr>
        <i/>
        <sz val="11"/>
        <color indexed="8"/>
        <rFont val="Calibri"/>
        <family val="2"/>
      </rPr>
      <t>b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35</t>
    </r>
    <r>
      <rPr>
        <sz val="10"/>
        <rFont val="Verdana"/>
        <family val="2"/>
      </rPr>
      <t>, 634-643, doi:10.1111/j.1502-3885.2006.tb01169.x (2006).</t>
    </r>
  </si>
  <si>
    <r>
      <t xml:space="preserve">Schindelwig, I., Akçar, N., Kubik, P. W. &amp; Schlüchter, C. Lateglacial and early Holocene dynamics of adjacent valley glaciers in the Western Swiss Alps. </t>
    </r>
    <r>
      <rPr>
        <i/>
        <sz val="11"/>
        <color indexed="8"/>
        <rFont val="Calibri"/>
        <family val="2"/>
      </rPr>
      <t>Journal of Quaternary 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27</t>
    </r>
    <r>
      <rPr>
        <sz val="10"/>
        <rFont val="Verdana"/>
        <family val="2"/>
      </rPr>
      <t>, 114-124, doi:10.1002/jqs.1523 (2012).</t>
    </r>
  </si>
  <si>
    <r>
      <t xml:space="preserve">Kelly, M. A., Kubik, P. W., Von Blanckenburg, F. &amp; SchlÜchter, C. Surface exposure dating of the Great Aletsch Glacier Egesen moraine system, western Swiss Alps, using the cosmogenic nuclide 10Be. </t>
    </r>
    <r>
      <rPr>
        <i/>
        <sz val="11"/>
        <color indexed="8"/>
        <rFont val="Calibri"/>
        <family val="2"/>
      </rPr>
      <t>Journal of Quaternary 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19</t>
    </r>
    <r>
      <rPr>
        <sz val="10"/>
        <rFont val="Verdana"/>
        <family val="2"/>
      </rPr>
      <t>, 431-441, doi:10.1002/jqs.854 (2004).</t>
    </r>
  </si>
  <si>
    <r>
      <t xml:space="preserve">Young, N. E., Briner, J. P., Leonard, E. M., Licciardi, J. M. &amp; Lee, K. Assessing climatic and nonclimatic forcing of Pinedale glaciation and deglaciation in the western United States.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39</t>
    </r>
    <r>
      <rPr>
        <sz val="10"/>
        <rFont val="Verdana"/>
        <family val="2"/>
      </rPr>
      <t>, 171-174, doi:10.1130/g31527.1 (2011).</t>
    </r>
  </si>
  <si>
    <r>
      <t xml:space="preserve">Ward, D. J., Anderson, R. S., Guido, Z. S. &amp; Briner, J. P. Numerical modeling of cosmogenic deglaciation records, Front Range and San Juan mountains, Colorado. </t>
    </r>
    <r>
      <rPr>
        <i/>
        <sz val="11"/>
        <color indexed="8"/>
        <rFont val="Calibri"/>
        <family val="2"/>
      </rPr>
      <t>Journal of Geophysical Research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114</t>
    </r>
    <r>
      <rPr>
        <sz val="10"/>
        <rFont val="Verdana"/>
        <family val="2"/>
      </rPr>
      <t>, 21, doi:10.1029/2008JF001057 (2009).</t>
    </r>
  </si>
  <si>
    <r>
      <t xml:space="preserve">Licciardi, J. M. &amp; Pierce, K. L. Cosmogenic exposure-age chronologies of Pinedale and Bull Lake glaciations in greater Yellowstone and the Teton Range, USA.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27</t>
    </r>
    <r>
      <rPr>
        <sz val="10"/>
        <rFont val="Verdana"/>
        <family val="2"/>
      </rPr>
      <t>, 814-831, doi:10.1016/j.quascirev.2007.12.005 (2008).</t>
    </r>
  </si>
  <si>
    <r>
      <t>Licciardi, J. M.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Cosmogenic 3He and 10Be chronologies of the late Pinedale northern Yellowstone ice cap, Montana, USA.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29</t>
    </r>
    <r>
      <rPr>
        <sz val="10"/>
        <rFont val="Verdana"/>
        <family val="2"/>
      </rPr>
      <t>, 1095-1098 (2001).</t>
    </r>
  </si>
  <si>
    <r>
      <t xml:space="preserve">Licciardi, J. M., Clark, P. U., Brook, E. J., Elmore, D. &amp; Sharma, P. Variable responses of western US glaciers during the last deglaciation.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32</t>
    </r>
    <r>
      <rPr>
        <sz val="10"/>
        <rFont val="Verdana"/>
        <family val="2"/>
      </rPr>
      <t>, 81-84 (2004).</t>
    </r>
  </si>
  <si>
    <r>
      <t xml:space="preserve">Gosse, J. C., Klein, J., Evenson, E. B., Laen, B. &amp; Middleton, R. Beryllium-10 dating of the duration and retreat of the Last Pinedale glacial sequence. </t>
    </r>
    <r>
      <rPr>
        <i/>
        <sz val="11"/>
        <color indexed="8"/>
        <rFont val="Calibri"/>
        <family val="2"/>
      </rPr>
      <t>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268</t>
    </r>
    <r>
      <rPr>
        <sz val="10"/>
        <rFont val="Verdana"/>
        <family val="2"/>
      </rPr>
      <t>, 1329-1333 (1995).</t>
    </r>
  </si>
  <si>
    <r>
      <t>Munroe, J. S.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Latest Pleistocene advance of alpine glaciers in the southwestern Uinta Mountains, Utah, USA: Evidence for the influence of local moisture sources.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34</t>
    </r>
    <r>
      <rPr>
        <sz val="10"/>
        <rFont val="Verdana"/>
        <family val="2"/>
      </rPr>
      <t>, 841-844 (2006).</t>
    </r>
  </si>
  <si>
    <r>
      <t>Refsnider, K. A.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Last glacial maximum climate inferences from cosmogenic dating and glacier modeling of the western Uinta ice field, Uinta Mountains, Utah. </t>
    </r>
    <r>
      <rPr>
        <i/>
        <sz val="11"/>
        <color indexed="8"/>
        <rFont val="Calibri"/>
        <family val="2"/>
      </rPr>
      <t>qr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69</t>
    </r>
    <r>
      <rPr>
        <sz val="10"/>
        <rFont val="Verdana"/>
        <family val="2"/>
      </rPr>
      <t>, 130-144, doi:10.1016/j.yqres.2007.10.014 (2008).</t>
    </r>
  </si>
  <si>
    <r>
      <t>Laabs, B. J. C.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Latest Pleistocene glacial chronology of the Uinta Mountains: support for moisture-driven asynchrony of the last deglaciation.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28</t>
    </r>
    <r>
      <rPr>
        <sz val="10"/>
        <rFont val="Verdana"/>
        <family val="2"/>
      </rPr>
      <t>, 1171-1187, doi:10.1016/j.quascirev.2008.12.012 (2009).</t>
    </r>
  </si>
  <si>
    <r>
      <t xml:space="preserve">Anslow, F. S., Clark, P. U., Kurz, M. D. &amp; Hostetler, S. W. Geochronology and paleoclimatic implications of the last deglaciation of the Mauna Kea Ice Cap, Hawaii. </t>
    </r>
    <r>
      <rPr>
        <i/>
        <sz val="11"/>
        <color indexed="8"/>
        <rFont val="Calibri"/>
        <family val="2"/>
      </rPr>
      <t>Earth and Planetary Science Letters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297</t>
    </r>
    <r>
      <rPr>
        <sz val="10"/>
        <rFont val="Verdana"/>
        <family val="2"/>
      </rPr>
      <t>, 234-248, doi:10.1016/j.epsl.2010.06.025 (2010).</t>
    </r>
  </si>
  <si>
    <r>
      <t xml:space="preserve">Peng, L. &amp; King, J. W. A Late Quaternary geomagnetic secular variation record from Lake Waiau, Hawaii, and the question of the Pacific nondipole low. </t>
    </r>
    <r>
      <rPr>
        <i/>
        <sz val="11"/>
        <color indexed="8"/>
        <rFont val="Calibri"/>
        <family val="2"/>
      </rPr>
      <t>Journal of Geophysical Research: Solid Earth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97</t>
    </r>
    <r>
      <rPr>
        <sz val="10"/>
        <rFont val="Verdana"/>
        <family val="2"/>
      </rPr>
      <t>, 4407-4424, doi:10.1029/91JB03074 (1992).</t>
    </r>
  </si>
  <si>
    <r>
      <t>Kelly, M. A.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Expanded glaciers during a dry and cold Last Glacial Maximum in equatorial East Africa.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>, doi:10.1130/g35421.1 (2014).</t>
    </r>
  </si>
  <si>
    <r>
      <t>Shakun, J. D.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Cosmogenic dating of Late-Pleistocene glaciation, northern tropical Andes, Peru.  (in prep.).</t>
    </r>
  </si>
  <si>
    <r>
      <t xml:space="preserve">Smith, J. A., Seltzer, G. O., Farber, D. L., Rodbell, D. T. &amp; Finkel, R. C. Early Local Last Glacial Maximum in the Tropical Andes. </t>
    </r>
    <r>
      <rPr>
        <i/>
        <sz val="11"/>
        <color indexed="8"/>
        <rFont val="Calibri"/>
        <family val="2"/>
      </rPr>
      <t>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308</t>
    </r>
    <r>
      <rPr>
        <sz val="10"/>
        <rFont val="Verdana"/>
        <family val="2"/>
      </rPr>
      <t>, 678-681, doi:10.1126/science.1107075 (2005).</t>
    </r>
  </si>
  <si>
    <r>
      <t xml:space="preserve">Farber, D. L., Hancock, G. S., Finkel, R. C. &amp; Rodbell, D. T. The age and extent of tropical alpine glaciation in the Cordillera Blanca, Peru. </t>
    </r>
    <r>
      <rPr>
        <i/>
        <sz val="11"/>
        <color indexed="8"/>
        <rFont val="Calibri"/>
        <family val="2"/>
      </rPr>
      <t>Journal of Quaternary 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20</t>
    </r>
    <r>
      <rPr>
        <sz val="10"/>
        <rFont val="Verdana"/>
        <family val="2"/>
      </rPr>
      <t>, 759-776, doi:10.1002/jqs.994 (2005).</t>
    </r>
  </si>
  <si>
    <r>
      <t>Hall, S. R.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Geochronology of Quaternary glaciations from the tropical Cordillera Huayhuash, Peru.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28</t>
    </r>
    <r>
      <rPr>
        <sz val="10"/>
        <rFont val="Verdana"/>
        <family val="2"/>
      </rPr>
      <t xml:space="preserve"> (2009).</t>
    </r>
  </si>
  <si>
    <r>
      <t xml:space="preserve">Licciardi, J. M., Schaefer, J. M., Taggart, J. R. &amp; Lund, D. C. Holocene Glacier Fluctuations in the Peruvian Andes Indicate Northern Climate Linkages. </t>
    </r>
    <r>
      <rPr>
        <i/>
        <sz val="11"/>
        <color indexed="8"/>
        <rFont val="Calibri"/>
        <family val="2"/>
      </rPr>
      <t>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325</t>
    </r>
    <r>
      <rPr>
        <sz val="10"/>
        <rFont val="Verdana"/>
        <family val="2"/>
      </rPr>
      <t>, 1677-1679, doi:10.1126/science.1175010 (2009).</t>
    </r>
  </si>
  <si>
    <r>
      <t xml:space="preserve">Smith, J. A. &amp; Rodbell, D. T. Cross-cutting moraines reveal evidence for North Atlantic influence on glaciers in the tropical Andes. </t>
    </r>
    <r>
      <rPr>
        <i/>
        <sz val="11"/>
        <color indexed="8"/>
        <rFont val="Calibri"/>
        <family val="2"/>
      </rPr>
      <t>Journal of Quaternary 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25</t>
    </r>
    <r>
      <rPr>
        <sz val="10"/>
        <rFont val="Verdana"/>
        <family val="2"/>
      </rPr>
      <t>, 243-248, doi:10.1002/jqs.1393 (2010).</t>
    </r>
  </si>
  <si>
    <r>
      <t xml:space="preserve">Zech, R., Kull, C., Kubik, P. W. &amp; Veit, H. LGM and Late Glacial glacier advances in the Cordillera Real and Cochabamba (Bolivia) deduced from 10Be surface exposure dating. </t>
    </r>
    <r>
      <rPr>
        <i/>
        <sz val="11"/>
        <color indexed="8"/>
        <rFont val="Calibri"/>
        <family val="2"/>
      </rPr>
      <t>Clim. Past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</t>
    </r>
    <r>
      <rPr>
        <sz val="10"/>
        <rFont val="Verdana"/>
        <family val="2"/>
      </rPr>
      <t>, 623-635, doi:10.5194/cp-3-623-2007 (2007).</t>
    </r>
  </si>
  <si>
    <r>
      <t>Bromley, G. R. M.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Glacier fluctuations in the southern Peruvian Andes during the late-glacial period, constrained with cosmogenic 3He. </t>
    </r>
    <r>
      <rPr>
        <i/>
        <sz val="11"/>
        <color indexed="8"/>
        <rFont val="Calibri"/>
        <family val="2"/>
      </rPr>
      <t>Journal of Quaternary 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26</t>
    </r>
    <r>
      <rPr>
        <sz val="10"/>
        <rFont val="Verdana"/>
        <family val="2"/>
      </rPr>
      <t>, 37-43, doi:10.1002/jqs.1424 (2011).</t>
    </r>
  </si>
  <si>
    <r>
      <t xml:space="preserve">Zech, R., Kull, C., Kubik, P. W. &amp; Veit, H. Exposure dating of Late Glacial and pre-LGM moraines in the Cordon de Dona Rosa, Northern/Central Chile (~31 deg S). </t>
    </r>
    <r>
      <rPr>
        <i/>
        <sz val="11"/>
        <color indexed="8"/>
        <rFont val="Calibri"/>
        <family val="2"/>
      </rPr>
      <t>Clim. Past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</t>
    </r>
    <r>
      <rPr>
        <sz val="10"/>
        <rFont val="Verdana"/>
        <family val="2"/>
      </rPr>
      <t>, 1-14, doi:10.5194/cp-3-1-2007 (2007).</t>
    </r>
  </si>
  <si>
    <r>
      <t xml:space="preserve">Douglass, D. C., Singer, B. S., Kaplan, M. R., Mickelson, D. M. &amp; Caffee, M. W. Cosmogenic nuclide surface exposure dating of boulders on last-glacial and late-glacial moraines, Lago Buenos Aires, Argentina: Interpretive strategies and paleoclimate implications. </t>
    </r>
    <r>
      <rPr>
        <i/>
        <sz val="11"/>
        <color indexed="8"/>
        <rFont val="Calibri"/>
        <family val="2"/>
      </rPr>
      <t>Quaternary Geochronology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</t>
    </r>
    <r>
      <rPr>
        <sz val="10"/>
        <rFont val="Verdana"/>
        <family val="2"/>
      </rPr>
      <t>, 43-58 (2006).</t>
    </r>
  </si>
  <si>
    <r>
      <t xml:space="preserve">Kaplan, M. R., Ackert, R. P. J., Singer, B. S., Douglass, D. C. &amp; Kurz, M. D. Cosmogenic nuclide chronology of millennial-scale glacial advances during O-isotope stage 2 in Patagonia. </t>
    </r>
    <r>
      <rPr>
        <i/>
        <sz val="11"/>
        <color indexed="8"/>
        <rFont val="Calibri"/>
        <family val="2"/>
      </rPr>
      <t>GSA Bulletin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116</t>
    </r>
    <r>
      <rPr>
        <sz val="10"/>
        <rFont val="Verdana"/>
        <family val="2"/>
      </rPr>
      <t>, 308-321 (2004).</t>
    </r>
  </si>
  <si>
    <r>
      <t>Hein, A. S.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The chronology of the Last Glacial Maximum and deglacial events in central Argentine Patagonia.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29</t>
    </r>
    <r>
      <rPr>
        <sz val="10"/>
        <rFont val="Verdana"/>
        <family val="2"/>
      </rPr>
      <t>, 1212-1227 (2010).</t>
    </r>
  </si>
  <si>
    <r>
      <t>Murray, D. S.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Northern Hemisphere forcing of the last deglaciation in southern Patagonia.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>, doi:10.1130/g32836.1 (2012).</t>
    </r>
  </si>
  <si>
    <r>
      <t>Ackert, R. P., Jr.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Patagonian Glacier Response During the Late Glacial-Holocene Transition. </t>
    </r>
    <r>
      <rPr>
        <i/>
        <sz val="11"/>
        <color indexed="8"/>
        <rFont val="Calibri"/>
        <family val="2"/>
      </rPr>
      <t>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321</t>
    </r>
    <r>
      <rPr>
        <sz val="10"/>
        <rFont val="Verdana"/>
        <family val="2"/>
      </rPr>
      <t>, 392-395, doi:10.1126/science.1157215 (2008).</t>
    </r>
  </si>
  <si>
    <r>
      <t xml:space="preserve">McCulloch, R. D., Fogwill, C. J., Sugden, D. E., Bentley, M. J. &amp; Kubik, P. W. Chronology of the last glaciation in central Strait of Magellan and Bahia Inutil, southernmost South America. </t>
    </r>
    <r>
      <rPr>
        <i/>
        <sz val="11"/>
        <color indexed="8"/>
        <rFont val="Calibri"/>
        <family val="2"/>
      </rPr>
      <t>Geografiska Annaler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87</t>
    </r>
    <r>
      <rPr>
        <sz val="10"/>
        <rFont val="Verdana"/>
        <family val="2"/>
      </rPr>
      <t>, 289-312 (2005).</t>
    </r>
  </si>
  <si>
    <r>
      <t>Kaplan, M. R.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Southern Patagonian glacial chronology for the Last Glacial period and implications for Southern Ocean climate.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27</t>
    </r>
    <r>
      <rPr>
        <sz val="10"/>
        <rFont val="Verdana"/>
        <family val="2"/>
      </rPr>
      <t>, 284-294 (2008).</t>
    </r>
  </si>
  <si>
    <r>
      <t>García, J. L.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Glacier expansion in southern Patagonia throughout the Antarctic cold reversal. </t>
    </r>
    <r>
      <rPr>
        <i/>
        <sz val="11"/>
        <color indexed="8"/>
        <rFont val="Calibri"/>
        <family val="2"/>
      </rPr>
      <t>Geology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40</t>
    </r>
    <r>
      <rPr>
        <sz val="10"/>
        <rFont val="Verdana"/>
        <family val="2"/>
      </rPr>
      <t>, 859-862, doi:10.1130/g33164.1 (2012).</t>
    </r>
  </si>
  <si>
    <r>
      <t>Putnam, A. E.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In situ cosmogenic 10Be production-rate calibration from the Southern Alps, New Zealand. </t>
    </r>
    <r>
      <rPr>
        <i/>
        <sz val="11"/>
        <color indexed="8"/>
        <rFont val="Calibri"/>
        <family val="2"/>
      </rPr>
      <t>Quaternary Geochronology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5</t>
    </r>
    <r>
      <rPr>
        <sz val="10"/>
        <rFont val="Verdana"/>
        <family val="2"/>
      </rPr>
      <t>, 392-409, doi:10.1016/j.quageo.2009.12.001 (2010).</t>
    </r>
  </si>
  <si>
    <r>
      <t>Schaefer, J. M.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Near-Synchronous Interhemispheric Termination of the Last Glacial Maximum in Mid-Latitudes. </t>
    </r>
    <r>
      <rPr>
        <i/>
        <sz val="11"/>
        <color indexed="8"/>
        <rFont val="Calibri"/>
        <family val="2"/>
      </rPr>
      <t>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312</t>
    </r>
    <r>
      <rPr>
        <sz val="10"/>
        <rFont val="Verdana"/>
        <family val="2"/>
      </rPr>
      <t>, 1510-1513, doi:10.1126/science.1122872 (2006).</t>
    </r>
  </si>
  <si>
    <r>
      <t xml:space="preserve">Barrows, T. T., Stone, J. O., Fifield, L. K. &amp; Cresswell, R. G. Late Pleistocene glaciation of the Kosciuszko Massif, Snowy Mountains, Australia. </t>
    </r>
    <r>
      <rPr>
        <i/>
        <sz val="11"/>
        <color indexed="8"/>
        <rFont val="Calibri"/>
        <family val="2"/>
      </rPr>
      <t>Quaternary Research (New York)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55</t>
    </r>
    <r>
      <rPr>
        <sz val="10"/>
        <rFont val="Verdana"/>
        <family val="2"/>
      </rPr>
      <t>, 179-189 (2001).</t>
    </r>
  </si>
  <si>
    <r>
      <t xml:space="preserve">Barrows, T. T., Stone, J. O., Fifield, L. K. &amp; Cresswell, R. G. The timing of the last glacial maximum in Australia. </t>
    </r>
    <r>
      <rPr>
        <i/>
        <sz val="11"/>
        <color indexed="8"/>
        <rFont val="Calibri"/>
        <family val="2"/>
      </rPr>
      <t>Quaternary Science Reviews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21</t>
    </r>
    <r>
      <rPr>
        <sz val="10"/>
        <rFont val="Verdana"/>
        <family val="2"/>
      </rPr>
      <t>, 159-173 (2002).</t>
    </r>
  </si>
  <si>
    <r>
      <t>Schaefer, J. M.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High-Frequency Holocene Glacier Fluctuations in New Zealand Differ from the Northern Signature. </t>
    </r>
    <r>
      <rPr>
        <i/>
        <sz val="11"/>
        <color indexed="8"/>
        <rFont val="Calibri"/>
        <family val="2"/>
      </rPr>
      <t>Science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324</t>
    </r>
    <r>
      <rPr>
        <sz val="10"/>
        <rFont val="Verdana"/>
        <family val="2"/>
      </rPr>
      <t>, 622-625 (2009).</t>
    </r>
  </si>
  <si>
    <r>
      <t>Putnam, A. E.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Regional climate control of glaciers in New Zealand and Europe during the pre-industrial Holocene. </t>
    </r>
    <r>
      <rPr>
        <i/>
        <sz val="11"/>
        <color indexed="8"/>
        <rFont val="Calibri"/>
        <family val="2"/>
      </rPr>
      <t>Nature Geosci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5</t>
    </r>
    <r>
      <rPr>
        <sz val="10"/>
        <rFont val="Verdana"/>
        <family val="2"/>
      </rPr>
      <t>, 627-630 (2012).</t>
    </r>
  </si>
  <si>
    <r>
      <t>Rother, H.</t>
    </r>
    <r>
      <rPr>
        <i/>
        <sz val="11"/>
        <color indexed="8"/>
        <rFont val="Calibri"/>
        <family val="2"/>
      </rPr>
      <t xml:space="preserve"> et al.</t>
    </r>
    <r>
      <rPr>
        <sz val="10"/>
        <rFont val="Verdana"/>
        <family val="2"/>
      </rPr>
      <t xml:space="preserve"> The early rise and late demise of New Zealand’s last glacial maximum. </t>
    </r>
    <r>
      <rPr>
        <i/>
        <sz val="11"/>
        <color indexed="8"/>
        <rFont val="Calibri"/>
        <family val="2"/>
      </rPr>
      <t>Proceedings of the National Academy of Sciences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111</t>
    </r>
    <r>
      <rPr>
        <sz val="10"/>
        <rFont val="Verdana"/>
        <family val="2"/>
      </rPr>
      <t>, 11630-11635, doi:10.1073/pnas.1401547111 (2014).</t>
    </r>
  </si>
  <si>
    <r>
      <t xml:space="preserve">Joerin, U. E., Stocker, T. F. &amp; Schlüchter, C. Multicentury glacier fluctuations in the Swiss Alps during the Holocene. </t>
    </r>
    <r>
      <rPr>
        <i/>
        <sz val="11"/>
        <color indexed="8"/>
        <rFont val="Calibri"/>
        <family val="2"/>
      </rPr>
      <t>h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16</t>
    </r>
    <r>
      <rPr>
        <sz val="10"/>
        <rFont val="Verdana"/>
        <family val="2"/>
      </rPr>
      <t>, 697-704, doi:10.1191/0959683606hl964rp (2006).</t>
    </r>
  </si>
  <si>
    <r>
      <t xml:space="preserve">Nicolussi, K. &amp; Patzelt, G. Discovery of early Holocene wood and peat on the forefield of the Pasterze Glacier, Eastern Alps, Austria. </t>
    </r>
    <r>
      <rPr>
        <i/>
        <sz val="11"/>
        <color indexed="8"/>
        <rFont val="Calibri"/>
        <family val="2"/>
      </rPr>
      <t>h</t>
    </r>
    <r>
      <rPr>
        <sz val="10"/>
        <rFont val="Verdana"/>
        <family val="2"/>
      </rPr>
      <t xml:space="preserve"> </t>
    </r>
    <r>
      <rPr>
        <b/>
        <sz val="11"/>
        <color indexed="8"/>
        <rFont val="Calibri"/>
        <family val="2"/>
      </rPr>
      <t>10</t>
    </r>
    <r>
      <rPr>
        <sz val="10"/>
        <rFont val="Verdana"/>
        <family val="2"/>
      </rPr>
      <t>, 191-199, doi:10.1191/095968300666855842 (2000).</t>
    </r>
  </si>
  <si>
    <t>1. "RawData - Internal &amp; PRIME": sample specific information from home institution (Oregon State University &amp; University of Wisconsin-Madison) and AMS Lab (PRIME).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</si>
</sst>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;"/>
    <numFmt numFmtId="165" formatCode="0.000"/>
    <numFmt numFmtId="166" formatCode="0.00000E+00;"/>
    <numFmt numFmtId="167" formatCode="0.00000"/>
    <numFmt numFmtId="168" formatCode="0.0"/>
  </numFmts>
  <fonts count="38" x14ac:knownFonts="1">
    <font>
      <sz val="10"/>
      <name val="Verdana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1"/>
      <color theme="9"/>
      <name val="Calibri"/>
      <family val="2"/>
      <scheme val="minor"/>
    </font>
    <font>
      <b/>
      <sz val="10"/>
      <name val="Verdana"/>
      <family val="2"/>
    </font>
    <font>
      <b/>
      <i/>
      <sz val="10"/>
      <name val="Verdana"/>
      <family val="2"/>
    </font>
    <font>
      <i/>
      <u/>
      <sz val="10"/>
      <name val="Verdana"/>
      <family val="2"/>
    </font>
    <font>
      <b/>
      <i/>
      <u/>
      <sz val="10"/>
      <name val="Verdana"/>
      <family val="2"/>
    </font>
    <font>
      <sz val="12"/>
      <color indexed="8"/>
      <name val="Calibri"/>
      <family val="2"/>
    </font>
    <font>
      <i/>
      <u/>
      <sz val="12"/>
      <color indexed="8"/>
      <name val="Calibri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  <family val="2"/>
    </font>
    <font>
      <sz val="11"/>
      <color rgb="FFFF0000"/>
      <name val="Calibri"/>
      <family val="2"/>
      <scheme val="minor"/>
    </font>
    <font>
      <sz val="11"/>
      <color rgb="FF33CC33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b/>
      <i/>
      <u/>
      <sz val="11"/>
      <name val="Calibri"/>
      <family val="2"/>
    </font>
    <font>
      <i/>
      <sz val="11"/>
      <color indexed="8"/>
      <name val="Calibri"/>
      <family val="2"/>
    </font>
    <font>
      <b/>
      <u/>
      <sz val="10"/>
      <name val="Verdana"/>
      <family val="2"/>
    </font>
    <font>
      <b/>
      <sz val="11"/>
      <name val="Verdana"/>
      <family val="2"/>
    </font>
    <font>
      <b/>
      <sz val="11"/>
      <name val="Symbol"/>
      <charset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26" fillId="0" borderId="0"/>
    <xf numFmtId="0" fontId="29" fillId="0" borderId="0"/>
    <xf numFmtId="0" fontId="3" fillId="0" borderId="0"/>
  </cellStyleXfs>
  <cellXfs count="1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Font="1"/>
    <xf numFmtId="165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68" fontId="23" fillId="0" borderId="0" xfId="1026" applyNumberFormat="1" applyFont="1" applyBorder="1" applyAlignment="1">
      <alignment horizontal="left"/>
    </xf>
    <xf numFmtId="0" fontId="23" fillId="0" borderId="0" xfId="1027" applyFont="1" applyBorder="1" applyAlignment="1">
      <alignment horizontal="left"/>
    </xf>
    <xf numFmtId="0" fontId="30" fillId="0" borderId="0" xfId="1027" applyFont="1" applyBorder="1" applyAlignment="1">
      <alignment horizontal="left"/>
    </xf>
    <xf numFmtId="0" fontId="30" fillId="0" borderId="0" xfId="1027" applyFont="1" applyBorder="1" applyAlignment="1">
      <alignment horizontal="center"/>
    </xf>
    <xf numFmtId="0" fontId="23" fillId="0" borderId="0" xfId="1027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/>
    <xf numFmtId="0" fontId="10" fillId="0" borderId="0" xfId="0" applyFont="1" applyAlignment="1">
      <alignment horizontal="left"/>
    </xf>
    <xf numFmtId="0" fontId="2" fillId="0" borderId="0" xfId="1028" applyFont="1" applyAlignment="1">
      <alignment horizontal="left"/>
    </xf>
    <xf numFmtId="0" fontId="3" fillId="0" borderId="0" xfId="1028"/>
    <xf numFmtId="0" fontId="3" fillId="0" borderId="0" xfId="1028" applyFill="1" applyAlignment="1">
      <alignment horizontal="center"/>
    </xf>
    <xf numFmtId="0" fontId="3" fillId="0" borderId="0" xfId="1028" applyFont="1"/>
    <xf numFmtId="0" fontId="3" fillId="0" borderId="0" xfId="1028" applyBorder="1"/>
    <xf numFmtId="2" fontId="3" fillId="0" borderId="0" xfId="1028" applyNumberFormat="1" applyAlignment="1">
      <alignment horizontal="center"/>
    </xf>
    <xf numFmtId="2" fontId="3" fillId="0" borderId="0" xfId="1028" applyNumberFormat="1"/>
    <xf numFmtId="0" fontId="3" fillId="0" borderId="0" xfId="1028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0" fontId="34" fillId="0" borderId="0" xfId="1028" applyFont="1" applyFill="1" applyBorder="1" applyAlignment="1">
      <alignment horizontal="center"/>
    </xf>
    <xf numFmtId="0" fontId="13" fillId="0" borderId="0" xfId="1028" applyFont="1" applyFill="1" applyBorder="1" applyAlignment="1">
      <alignment horizontal="center"/>
    </xf>
    <xf numFmtId="0" fontId="3" fillId="0" borderId="0" xfId="1028" applyFont="1" applyFill="1" applyBorder="1" applyAlignment="1">
      <alignment horizontal="center"/>
    </xf>
    <xf numFmtId="0" fontId="3" fillId="0" borderId="0" xfId="1028" applyFill="1" applyBorder="1"/>
    <xf numFmtId="0" fontId="9" fillId="0" borderId="0" xfId="1028" applyFont="1" applyFill="1" applyBorder="1" applyAlignment="1">
      <alignment horizontal="left"/>
    </xf>
    <xf numFmtId="0" fontId="3" fillId="0" borderId="0" xfId="1028" applyFill="1" applyBorder="1" applyAlignment="1">
      <alignment horizontal="center"/>
    </xf>
    <xf numFmtId="0" fontId="10" fillId="0" borderId="0" xfId="1028" applyFont="1" applyFill="1" applyBorder="1"/>
    <xf numFmtId="0" fontId="3" fillId="0" borderId="0" xfId="1028" applyFill="1"/>
    <xf numFmtId="0" fontId="10" fillId="0" borderId="0" xfId="1028" applyFont="1" applyFill="1" applyBorder="1" applyAlignment="1">
      <alignment horizontal="center"/>
    </xf>
    <xf numFmtId="0" fontId="3" fillId="0" borderId="0" xfId="1028" applyFill="1" applyBorder="1" applyAlignment="1">
      <alignment horizontal="center" wrapText="1"/>
    </xf>
    <xf numFmtId="1" fontId="13" fillId="0" borderId="0" xfId="1028" applyNumberFormat="1" applyFont="1" applyFill="1" applyBorder="1" applyAlignment="1">
      <alignment horizontal="center"/>
    </xf>
    <xf numFmtId="168" fontId="35" fillId="0" borderId="0" xfId="1028" applyNumberFormat="1" applyFont="1" applyFill="1" applyBorder="1" applyAlignment="1">
      <alignment horizontal="left"/>
    </xf>
    <xf numFmtId="0" fontId="36" fillId="0" borderId="0" xfId="1028" applyFont="1" applyFill="1" applyBorder="1" applyAlignment="1">
      <alignment horizontal="center"/>
    </xf>
    <xf numFmtId="168" fontId="35" fillId="0" borderId="0" xfId="1028" applyNumberFormat="1" applyFont="1" applyFill="1" applyBorder="1" applyAlignment="1">
      <alignment horizontal="center"/>
    </xf>
    <xf numFmtId="1" fontId="9" fillId="0" borderId="0" xfId="1028" applyNumberFormat="1" applyFont="1" applyFill="1" applyBorder="1" applyAlignment="1">
      <alignment horizontal="center"/>
    </xf>
    <xf numFmtId="0" fontId="3" fillId="0" borderId="0" xfId="1028" applyAlignment="1">
      <alignment horizontal="center" wrapText="1"/>
    </xf>
    <xf numFmtId="0" fontId="13" fillId="0" borderId="0" xfId="1028" applyFont="1" applyFill="1" applyBorder="1" applyAlignment="1">
      <alignment horizontal="center" wrapText="1"/>
    </xf>
    <xf numFmtId="0" fontId="3" fillId="0" borderId="0" xfId="1028" applyAlignment="1">
      <alignment vertical="center" wrapText="1"/>
    </xf>
    <xf numFmtId="0" fontId="3" fillId="0" borderId="0" xfId="1028" applyAlignment="1">
      <alignment horizontal="center" vertical="center"/>
    </xf>
    <xf numFmtId="0" fontId="14" fillId="0" borderId="0" xfId="1028" applyFont="1" applyFill="1" applyBorder="1" applyAlignment="1">
      <alignment horizontal="center"/>
    </xf>
    <xf numFmtId="1" fontId="14" fillId="0" borderId="0" xfId="1028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/>
    </xf>
    <xf numFmtId="1" fontId="18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19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" fontId="18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Fill="1" applyBorder="1" applyAlignment="1">
      <alignment horizontal="left"/>
    </xf>
    <xf numFmtId="1" fontId="18" fillId="0" borderId="12" xfId="0" applyNumberFormat="1" applyFont="1" applyFill="1" applyBorder="1" applyAlignment="1">
      <alignment horizontal="center"/>
    </xf>
    <xf numFmtId="1" fontId="18" fillId="0" borderId="13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" fontId="18" fillId="0" borderId="0" xfId="0" applyNumberFormat="1" applyFont="1" applyBorder="1" applyAlignment="1">
      <alignment horizontal="center" vertical="center"/>
    </xf>
    <xf numFmtId="1" fontId="20" fillId="0" borderId="12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0" fillId="0" borderId="6" xfId="0" applyBorder="1"/>
    <xf numFmtId="0" fontId="0" fillId="0" borderId="9" xfId="0" applyBorder="1"/>
    <xf numFmtId="0" fontId="0" fillId="0" borderId="13" xfId="0" applyBorder="1"/>
    <xf numFmtId="1" fontId="18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18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4" fillId="0" borderId="0" xfId="0" applyNumberFormat="1" applyFont="1" applyAlignment="1">
      <alignment horizontal="center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vertical="center"/>
    </xf>
    <xf numFmtId="168" fontId="0" fillId="0" borderId="0" xfId="0" applyNumberFormat="1" applyFill="1" applyBorder="1"/>
    <xf numFmtId="0" fontId="25" fillId="0" borderId="0" xfId="0" applyFont="1" applyBorder="1"/>
    <xf numFmtId="0" fontId="27" fillId="0" borderId="0" xfId="0" applyFont="1" applyBorder="1"/>
    <xf numFmtId="0" fontId="23" fillId="0" borderId="0" xfId="0" applyFont="1" applyBorder="1" applyAlignment="1"/>
    <xf numFmtId="0" fontId="23" fillId="0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indent="5"/>
    </xf>
    <xf numFmtId="0" fontId="0" fillId="0" borderId="0" xfId="0" applyAlignment="1">
      <alignment horizontal="left" vertical="center"/>
    </xf>
    <xf numFmtId="0" fontId="16" fillId="0" borderId="0" xfId="1028" applyFont="1"/>
    <xf numFmtId="0" fontId="16" fillId="0" borderId="0" xfId="1028" applyFont="1" applyBorder="1"/>
    <xf numFmtId="0" fontId="16" fillId="0" borderId="0" xfId="1028" applyFont="1" applyAlignment="1">
      <alignment horizontal="center"/>
    </xf>
  </cellXfs>
  <cellStyles count="10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Normal" xfId="0" builtinId="0"/>
    <cellStyle name="Normal 2" xfId="1025" xr:uid="{00000000-0005-0000-0000-000001040000}"/>
    <cellStyle name="Normal 3" xfId="1028" xr:uid="{C6E757CF-1ACE-8640-BA83-80B257CA4B15}"/>
    <cellStyle name="Normal_Just the Ages" xfId="1026" xr:uid="{00000000-0005-0000-0000-000002040000}"/>
    <cellStyle name="Normal_Licciardi Final Results" xfId="1027" xr:uid="{00000000-0005-0000-0000-00000304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un/Desktop/Desktop/Dissertation/Manuscripts/Global%2010Be%20datas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ssian"/>
      <sheetName val="Alaska"/>
      <sheetName val="Baffin"/>
      <sheetName val="NH mid lat"/>
      <sheetName val="Tibet"/>
      <sheetName val="SH mid lat"/>
      <sheetName val="Tropics"/>
      <sheetName val="3He"/>
      <sheetName val="Denton 14C"/>
      <sheetName val="Brooks"/>
      <sheetName val="Terminal moraines"/>
      <sheetName val="moraine average elevation"/>
      <sheetName val="CosmoCalcVars"/>
      <sheetName val="Outl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version 1.0</v>
          </cell>
        </row>
        <row r="2">
          <cell r="A2">
            <v>2.65</v>
          </cell>
        </row>
        <row r="3">
          <cell r="A3">
            <v>0</v>
          </cell>
        </row>
        <row r="4">
          <cell r="A4">
            <v>4.5600000000000001E-7</v>
          </cell>
        </row>
        <row r="5">
          <cell r="A5">
            <v>1.2129999999999999E-4</v>
          </cell>
        </row>
        <row r="6">
          <cell r="A6">
            <v>0</v>
          </cell>
        </row>
        <row r="7">
          <cell r="A7">
            <v>9.7999999999999993E-7</v>
          </cell>
        </row>
        <row r="8">
          <cell r="A8">
            <v>2.3E-6</v>
          </cell>
        </row>
        <row r="9">
          <cell r="A9">
            <v>160</v>
          </cell>
        </row>
        <row r="10">
          <cell r="A10">
            <v>738.6</v>
          </cell>
        </row>
        <row r="11">
          <cell r="A11">
            <v>2688</v>
          </cell>
        </row>
        <row r="12">
          <cell r="A12">
            <v>4360</v>
          </cell>
        </row>
        <row r="13">
          <cell r="A13">
            <v>1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0.83</v>
          </cell>
        </row>
        <row r="22">
          <cell r="A22">
            <v>6.9099999999999995E-2</v>
          </cell>
        </row>
        <row r="23">
          <cell r="A23">
            <v>8.09E-2</v>
          </cell>
        </row>
        <row r="24">
          <cell r="A24">
            <v>0.02</v>
          </cell>
        </row>
        <row r="25">
          <cell r="A25">
            <v>0.96550000000000002</v>
          </cell>
        </row>
        <row r="26">
          <cell r="A26">
            <v>2.3300000000000001E-2</v>
          </cell>
        </row>
        <row r="27">
          <cell r="A27">
            <v>5.0000000000000001E-3</v>
          </cell>
        </row>
        <row r="28">
          <cell r="A28">
            <v>6.1999999999999998E-3</v>
          </cell>
        </row>
        <row r="29">
          <cell r="A29">
            <v>0.97240000000000004</v>
          </cell>
        </row>
        <row r="30">
          <cell r="A30">
            <v>1.8599999999999998E-2</v>
          </cell>
        </row>
        <row r="31">
          <cell r="A31">
            <v>4.0000000000000001E-3</v>
          </cell>
        </row>
        <row r="32">
          <cell r="A32">
            <v>5.0000000000000001E-3</v>
          </cell>
        </row>
        <row r="33">
          <cell r="A33">
            <v>0.90300000000000002</v>
          </cell>
        </row>
        <row r="34">
          <cell r="A34">
            <v>4.4699999999999997E-2</v>
          </cell>
        </row>
        <row r="35">
          <cell r="A35">
            <v>5.2299999999999999E-2</v>
          </cell>
        </row>
        <row r="36">
          <cell r="A36">
            <v>0</v>
          </cell>
        </row>
        <row r="37">
          <cell r="A37">
            <v>103.04434329801086</v>
          </cell>
        </row>
        <row r="38">
          <cell r="A38">
            <v>20.289333795557255</v>
          </cell>
        </row>
        <row r="39">
          <cell r="A39">
            <v>5.8631064507407871</v>
          </cell>
        </row>
        <row r="40">
          <cell r="A40">
            <v>30.313233832173985</v>
          </cell>
        </row>
        <row r="41">
          <cell r="A41">
            <v>5.1078963401948316</v>
          </cell>
        </row>
        <row r="42">
          <cell r="A42">
            <v>55.450126518500774</v>
          </cell>
        </row>
        <row r="43">
          <cell r="A43" t="str">
            <v>Lal</v>
          </cell>
        </row>
        <row r="44">
          <cell r="A44" t="str">
            <v>Granger</v>
          </cell>
        </row>
        <row r="45">
          <cell r="A45">
            <v>288.14999999999998</v>
          </cell>
        </row>
        <row r="46">
          <cell r="A46">
            <v>6.4999999999999997E-3</v>
          </cell>
        </row>
        <row r="47">
          <cell r="A47">
            <v>287.05</v>
          </cell>
        </row>
        <row r="48">
          <cell r="A48">
            <v>9.8066499999999994</v>
          </cell>
        </row>
        <row r="49">
          <cell r="A49">
            <v>1013.25</v>
          </cell>
        </row>
        <row r="50">
          <cell r="A50">
            <v>1</v>
          </cell>
        </row>
        <row r="51">
          <cell r="A51">
            <v>3.5</v>
          </cell>
        </row>
        <row r="52">
          <cell r="A52">
            <v>2</v>
          </cell>
        </row>
        <row r="53">
          <cell r="A53">
            <v>1E-10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 t="str">
            <v>log</v>
          </cell>
        </row>
        <row r="59">
          <cell r="A59" t="str">
            <v>lin</v>
          </cell>
        </row>
        <row r="60">
          <cell r="A60" t="b">
            <v>0</v>
          </cell>
        </row>
        <row r="61">
          <cell r="A61" t="b">
            <v>1</v>
          </cell>
        </row>
        <row r="62">
          <cell r="A62" t="b">
            <v>1</v>
          </cell>
        </row>
        <row r="63">
          <cell r="A63" t="b">
            <v>1</v>
          </cell>
        </row>
        <row r="64">
          <cell r="A64">
            <v>1000</v>
          </cell>
        </row>
        <row r="65">
          <cell r="A65">
            <v>5</v>
          </cell>
        </row>
        <row r="66">
          <cell r="A66">
            <v>47</v>
          </cell>
        </row>
        <row r="67">
          <cell r="A67">
            <v>29</v>
          </cell>
        </row>
        <row r="68">
          <cell r="A68">
            <v>1</v>
          </cell>
        </row>
        <row r="69">
          <cell r="A69">
            <v>8</v>
          </cell>
        </row>
        <row r="70">
          <cell r="A70">
            <v>1</v>
          </cell>
        </row>
        <row r="71">
          <cell r="A71">
            <v>1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9"/>
  <sheetViews>
    <sheetView tabSelected="1" workbookViewId="0"/>
  </sheetViews>
  <sheetFormatPr baseColWidth="10" defaultRowHeight="13" x14ac:dyDescent="0.15"/>
  <sheetData>
    <row r="1" spans="1:1" x14ac:dyDescent="0.15">
      <c r="A1" s="28" t="s">
        <v>240</v>
      </c>
    </row>
    <row r="2" spans="1:1" x14ac:dyDescent="0.15">
      <c r="A2" s="76" t="s">
        <v>625</v>
      </c>
    </row>
    <row r="3" spans="1:1" x14ac:dyDescent="0.15">
      <c r="A3" s="76" t="s">
        <v>533</v>
      </c>
    </row>
    <row r="4" spans="1:1" x14ac:dyDescent="0.15">
      <c r="A4" s="76" t="s">
        <v>549</v>
      </c>
    </row>
    <row r="5" spans="1:1" x14ac:dyDescent="0.15">
      <c r="A5" s="29" t="s">
        <v>333</v>
      </c>
    </row>
    <row r="6" spans="1:1" x14ac:dyDescent="0.15">
      <c r="A6" s="29" t="s">
        <v>342</v>
      </c>
    </row>
    <row r="7" spans="1:1" x14ac:dyDescent="0.15">
      <c r="A7" s="29" t="s">
        <v>341</v>
      </c>
    </row>
    <row r="8" spans="1:1" x14ac:dyDescent="0.15">
      <c r="A8" s="76" t="s">
        <v>582</v>
      </c>
    </row>
    <row r="9" spans="1:1" x14ac:dyDescent="0.15">
      <c r="A9" s="29" t="s">
        <v>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2:L166"/>
  <sheetViews>
    <sheetView workbookViewId="0"/>
  </sheetViews>
  <sheetFormatPr baseColWidth="10" defaultColWidth="10.6640625" defaultRowHeight="13" x14ac:dyDescent="0.15"/>
  <cols>
    <col min="1" max="1" width="11.5" style="2" bestFit="1" customWidth="1"/>
    <col min="2" max="2" width="10.83203125" style="2" bestFit="1" customWidth="1"/>
    <col min="3" max="3" width="13.83203125" style="2" bestFit="1" customWidth="1"/>
    <col min="4" max="4" width="18.83203125" style="2" customWidth="1"/>
    <col min="5" max="5" width="23.1640625" style="2" bestFit="1" customWidth="1"/>
    <col min="6" max="6" width="23.83203125" style="2" customWidth="1"/>
    <col min="7" max="7" width="12.33203125" style="2" customWidth="1"/>
    <col min="8" max="8" width="18.83203125" style="2" customWidth="1"/>
    <col min="9" max="9" width="18" style="2" bestFit="1" customWidth="1"/>
    <col min="10" max="10" width="21" style="2" customWidth="1"/>
    <col min="11" max="11" width="17.5" style="2" customWidth="1"/>
    <col min="12" max="12" width="26.5" style="2" bestFit="1" customWidth="1"/>
    <col min="13" max="16384" width="10.6640625" style="2"/>
  </cols>
  <sheetData>
    <row r="2" spans="1:12" x14ac:dyDescent="0.15">
      <c r="A2" s="3"/>
      <c r="B2" s="3"/>
      <c r="C2" s="3"/>
      <c r="D2" s="3" t="s">
        <v>172</v>
      </c>
      <c r="E2" s="3" t="s">
        <v>138</v>
      </c>
      <c r="F2" s="3"/>
      <c r="G2" s="3"/>
      <c r="H2" s="3" t="s">
        <v>97</v>
      </c>
      <c r="I2" s="3" t="s">
        <v>97</v>
      </c>
      <c r="J2" s="3" t="s">
        <v>94</v>
      </c>
      <c r="K2" s="3" t="s">
        <v>94</v>
      </c>
      <c r="L2" s="3" t="s">
        <v>140</v>
      </c>
    </row>
    <row r="3" spans="1:12" ht="14" thickBot="1" x14ac:dyDescent="0.2">
      <c r="A3" s="4" t="s">
        <v>70</v>
      </c>
      <c r="B3" s="4" t="s">
        <v>90</v>
      </c>
      <c r="C3" s="4" t="s">
        <v>91</v>
      </c>
      <c r="D3" s="4" t="s">
        <v>92</v>
      </c>
      <c r="E3" s="4" t="s">
        <v>173</v>
      </c>
      <c r="F3" s="4" t="s">
        <v>93</v>
      </c>
      <c r="G3" s="4" t="s">
        <v>71</v>
      </c>
      <c r="H3" s="4" t="s">
        <v>92</v>
      </c>
      <c r="I3" s="4" t="s">
        <v>139</v>
      </c>
      <c r="J3" s="4" t="s">
        <v>96</v>
      </c>
      <c r="K3" s="4" t="s">
        <v>95</v>
      </c>
      <c r="L3" s="4" t="s">
        <v>141</v>
      </c>
    </row>
    <row r="4" spans="1:12" x14ac:dyDescent="0.15">
      <c r="A4" s="2" t="s">
        <v>72</v>
      </c>
      <c r="B4" s="2">
        <v>51.869</v>
      </c>
      <c r="C4" s="2">
        <v>0.245</v>
      </c>
      <c r="D4" s="2">
        <v>2.1710000000000003E-12</v>
      </c>
      <c r="E4" s="2">
        <v>4.6010000000000004E-14</v>
      </c>
      <c r="F4" s="5">
        <f t="shared" ref="F4:F20" si="0">C4*1000</f>
        <v>245</v>
      </c>
      <c r="G4" s="6">
        <f t="shared" ref="G4:G20" si="1">(F4*6.022E+23)/(9.0121*1000000)</f>
        <v>1.6371212037150054E+19</v>
      </c>
      <c r="H4" s="9">
        <f t="shared" ref="H4:H20" si="2">D4-AVERAGE($D$22:$D$23)</f>
        <v>2.1673070000000003E-12</v>
      </c>
      <c r="I4" s="11">
        <f>SQRT((E4)^2+(AVERAGE($E$22:$E$23))^2)</f>
        <v>4.6025646111706032E-14</v>
      </c>
      <c r="J4" s="7">
        <f t="shared" ref="J4:J20" si="3">(H4*G4)</f>
        <v>35481442.44659958</v>
      </c>
      <c r="K4" s="8">
        <f>J4/B4</f>
        <v>684058.73347470711</v>
      </c>
      <c r="L4" s="13">
        <f>(I4/H4)*K4</f>
        <v>14526.896829350297</v>
      </c>
    </row>
    <row r="5" spans="1:12" x14ac:dyDescent="0.15">
      <c r="A5" s="2" t="s">
        <v>73</v>
      </c>
      <c r="B5" s="2">
        <v>50.33</v>
      </c>
      <c r="C5" s="2">
        <v>0.245</v>
      </c>
      <c r="D5" s="2">
        <v>1.9950000000000003E-12</v>
      </c>
      <c r="E5" s="2">
        <v>5.1110000000000003E-14</v>
      </c>
      <c r="F5" s="5">
        <f t="shared" si="0"/>
        <v>245</v>
      </c>
      <c r="G5" s="6">
        <f t="shared" si="1"/>
        <v>1.6371212037150054E+19</v>
      </c>
      <c r="H5" s="9">
        <f t="shared" si="2"/>
        <v>1.9913070000000002E-12</v>
      </c>
      <c r="I5" s="11">
        <f t="shared" ref="I5:I20" si="4">SQRT((E5)^2+(AVERAGE($E$22:$E$23))^2)</f>
        <v>5.1124085321891099E-14</v>
      </c>
      <c r="J5" s="7">
        <f t="shared" si="3"/>
        <v>32600109.128061168</v>
      </c>
      <c r="K5" s="8">
        <f t="shared" ref="K5:K20" si="5">J5/B5</f>
        <v>647727.18315241742</v>
      </c>
      <c r="L5" s="13">
        <f t="shared" ref="L5:L20" si="6">(I5/H5)*K5</f>
        <v>16629.510053845221</v>
      </c>
    </row>
    <row r="6" spans="1:12" x14ac:dyDescent="0.15">
      <c r="A6" s="2" t="s">
        <v>74</v>
      </c>
      <c r="B6" s="2">
        <v>51.42</v>
      </c>
      <c r="C6" s="2">
        <v>0.26500000000000001</v>
      </c>
      <c r="D6" s="2">
        <v>1.8550000000000001E-12</v>
      </c>
      <c r="E6" s="2">
        <v>5.0790000000000004E-14</v>
      </c>
      <c r="F6" s="5">
        <f t="shared" si="0"/>
        <v>265</v>
      </c>
      <c r="G6" s="6">
        <f t="shared" si="1"/>
        <v>1.7707637509570468E+19</v>
      </c>
      <c r="H6" s="9">
        <f t="shared" si="2"/>
        <v>1.851307E-12</v>
      </c>
      <c r="I6" s="11">
        <f t="shared" si="4"/>
        <v>5.0804174041115956E-14</v>
      </c>
      <c r="J6" s="7">
        <f t="shared" si="3"/>
        <v>32782273.274930373</v>
      </c>
      <c r="K6" s="8">
        <f t="shared" si="5"/>
        <v>637539.34801498195</v>
      </c>
      <c r="L6" s="13">
        <f t="shared" si="6"/>
        <v>17495.563941913868</v>
      </c>
    </row>
    <row r="7" spans="1:12" x14ac:dyDescent="0.15">
      <c r="A7" s="2" t="s">
        <v>75</v>
      </c>
      <c r="B7" s="2">
        <v>61.69</v>
      </c>
      <c r="C7" s="2">
        <v>0.24</v>
      </c>
      <c r="D7" s="2">
        <v>2.4040000000000003E-12</v>
      </c>
      <c r="E7" s="2">
        <v>1.0170000000000001E-13</v>
      </c>
      <c r="F7" s="5">
        <f t="shared" si="0"/>
        <v>240</v>
      </c>
      <c r="G7" s="6">
        <f t="shared" si="1"/>
        <v>1.6037105669044951E+19</v>
      </c>
      <c r="H7" s="9">
        <f t="shared" si="2"/>
        <v>2.4003070000000002E-12</v>
      </c>
      <c r="I7" s="11">
        <f t="shared" si="4"/>
        <v>1.0170707939961702E-13</v>
      </c>
      <c r="J7" s="7">
        <f t="shared" si="3"/>
        <v>38493976.997148283</v>
      </c>
      <c r="K7" s="8">
        <f t="shared" si="5"/>
        <v>623990.54947557603</v>
      </c>
      <c r="L7" s="13">
        <f t="shared" si="6"/>
        <v>26440.05802596212</v>
      </c>
    </row>
    <row r="8" spans="1:12" x14ac:dyDescent="0.15">
      <c r="A8" s="2" t="s">
        <v>76</v>
      </c>
      <c r="B8" s="2">
        <v>53.726999999999997</v>
      </c>
      <c r="C8" s="2">
        <v>0.25</v>
      </c>
      <c r="D8" s="2">
        <v>2.1210000000000004E-12</v>
      </c>
      <c r="E8" s="2">
        <v>8.9410000000000007E-14</v>
      </c>
      <c r="F8" s="5">
        <f t="shared" si="0"/>
        <v>250</v>
      </c>
      <c r="G8" s="6">
        <f t="shared" si="1"/>
        <v>1.6705318405255158E+19</v>
      </c>
      <c r="H8" s="9">
        <f t="shared" si="2"/>
        <v>2.1173070000000003E-12</v>
      </c>
      <c r="I8" s="11">
        <f t="shared" si="4"/>
        <v>8.9418052427907421E-14</v>
      </c>
      <c r="J8" s="7">
        <f t="shared" si="3"/>
        <v>35370287.59667559</v>
      </c>
      <c r="K8" s="8">
        <f t="shared" si="5"/>
        <v>658333.56779041432</v>
      </c>
      <c r="L8" s="13">
        <f t="shared" si="6"/>
        <v>27802.725575334425</v>
      </c>
    </row>
    <row r="9" spans="1:12" x14ac:dyDescent="0.15">
      <c r="A9" s="2" t="s">
        <v>77</v>
      </c>
      <c r="B9" s="2">
        <v>55.33</v>
      </c>
      <c r="C9" s="2">
        <v>0.249</v>
      </c>
      <c r="D9" s="2">
        <v>2.1700000000000002E-12</v>
      </c>
      <c r="E9" s="2">
        <v>6.9010000000000013E-14</v>
      </c>
      <c r="F9" s="5">
        <f t="shared" si="0"/>
        <v>249</v>
      </c>
      <c r="G9" s="6">
        <f t="shared" si="1"/>
        <v>1.6638497131634137E+19</v>
      </c>
      <c r="H9" s="9">
        <f t="shared" si="2"/>
        <v>2.1663070000000002E-12</v>
      </c>
      <c r="I9" s="11">
        <f t="shared" si="4"/>
        <v>6.9020432481983199E-14</v>
      </c>
      <c r="J9" s="7">
        <f t="shared" si="3"/>
        <v>36044092.805738956</v>
      </c>
      <c r="K9" s="8">
        <f t="shared" si="5"/>
        <v>651438.51085738221</v>
      </c>
      <c r="L9" s="13">
        <f t="shared" si="6"/>
        <v>20755.399744724833</v>
      </c>
    </row>
    <row r="10" spans="1:12" x14ac:dyDescent="0.15">
      <c r="A10" s="2" t="s">
        <v>78</v>
      </c>
      <c r="B10" s="2">
        <v>53.241</v>
      </c>
      <c r="C10" s="2">
        <v>0.25</v>
      </c>
      <c r="D10" s="2">
        <v>1.5920000000000001E-12</v>
      </c>
      <c r="E10" s="2">
        <v>5.5060000000000007E-14</v>
      </c>
      <c r="F10" s="5">
        <f t="shared" si="0"/>
        <v>250</v>
      </c>
      <c r="G10" s="6">
        <f t="shared" si="1"/>
        <v>1.6705318405255158E+19</v>
      </c>
      <c r="H10" s="9">
        <f t="shared" si="2"/>
        <v>1.588307E-12</v>
      </c>
      <c r="I10" s="11">
        <f t="shared" si="4"/>
        <v>5.507307509119135E-14</v>
      </c>
      <c r="J10" s="7">
        <f t="shared" si="3"/>
        <v>26533174.160295606</v>
      </c>
      <c r="K10" s="8">
        <f t="shared" si="5"/>
        <v>498359.80091086956</v>
      </c>
      <c r="L10" s="13">
        <f t="shared" si="6"/>
        <v>17280.16481574122</v>
      </c>
    </row>
    <row r="11" spans="1:12" x14ac:dyDescent="0.15">
      <c r="A11" s="2" t="s">
        <v>79</v>
      </c>
      <c r="B11" s="2">
        <v>55.494999999999997</v>
      </c>
      <c r="C11" s="2">
        <v>0.25</v>
      </c>
      <c r="D11" s="2">
        <v>1.6160000000000002E-12</v>
      </c>
      <c r="E11" s="2">
        <v>4.9190000000000003E-14</v>
      </c>
      <c r="F11" s="5">
        <f t="shared" si="0"/>
        <v>250</v>
      </c>
      <c r="G11" s="6">
        <f t="shared" si="1"/>
        <v>1.6705318405255158E+19</v>
      </c>
      <c r="H11" s="9">
        <f t="shared" si="2"/>
        <v>1.6123070000000001E-12</v>
      </c>
      <c r="I11" s="11">
        <f t="shared" si="4"/>
        <v>4.9204634944281422E-14</v>
      </c>
      <c r="J11" s="7">
        <f t="shared" si="3"/>
        <v>26934101.802021731</v>
      </c>
      <c r="K11" s="8">
        <f t="shared" si="5"/>
        <v>485342.85614959424</v>
      </c>
      <c r="L11" s="13">
        <f t="shared" si="6"/>
        <v>14811.768515335898</v>
      </c>
    </row>
    <row r="12" spans="1:12" x14ac:dyDescent="0.15">
      <c r="A12" s="2" t="s">
        <v>80</v>
      </c>
      <c r="B12" s="2">
        <v>42.933900000000001</v>
      </c>
      <c r="C12" s="2">
        <v>0.252</v>
      </c>
      <c r="D12" s="2">
        <v>1.2360000000000002E-12</v>
      </c>
      <c r="E12" s="2">
        <v>5.2450000000000006E-14</v>
      </c>
      <c r="F12" s="5">
        <f t="shared" si="0"/>
        <v>252</v>
      </c>
      <c r="G12" s="6">
        <f t="shared" si="1"/>
        <v>1.6838960952497199E+19</v>
      </c>
      <c r="H12" s="9">
        <f t="shared" si="2"/>
        <v>1.2323070000000001E-12</v>
      </c>
      <c r="I12" s="11">
        <f t="shared" si="4"/>
        <v>5.2463725563478627E-14</v>
      </c>
      <c r="J12" s="7">
        <f t="shared" si="3"/>
        <v>20750769.454488967</v>
      </c>
      <c r="K12" s="8">
        <f t="shared" si="5"/>
        <v>483318.99628240074</v>
      </c>
      <c r="L12" s="13">
        <f t="shared" si="6"/>
        <v>20576.621881216139</v>
      </c>
    </row>
    <row r="13" spans="1:12" x14ac:dyDescent="0.15">
      <c r="A13" s="2" t="s">
        <v>82</v>
      </c>
      <c r="B13" s="2">
        <v>41.805999999999997</v>
      </c>
      <c r="C13" s="2">
        <v>0.24</v>
      </c>
      <c r="D13" s="2">
        <v>1.1910000000000001E-12</v>
      </c>
      <c r="E13" s="2">
        <v>5.2030000000000007E-14</v>
      </c>
      <c r="F13" s="5">
        <f t="shared" si="0"/>
        <v>240</v>
      </c>
      <c r="G13" s="6">
        <f t="shared" si="1"/>
        <v>1.6037105669044951E+19</v>
      </c>
      <c r="H13" s="9">
        <f t="shared" si="2"/>
        <v>1.187307E-12</v>
      </c>
      <c r="I13" s="11">
        <f t="shared" si="4"/>
        <v>5.204383633053967E-14</v>
      </c>
      <c r="J13" s="7">
        <f t="shared" si="3"/>
        <v>19040967.820596755</v>
      </c>
      <c r="K13" s="8">
        <f t="shared" si="5"/>
        <v>455460.16888955544</v>
      </c>
      <c r="L13" s="13">
        <f t="shared" si="6"/>
        <v>19964.419046437004</v>
      </c>
    </row>
    <row r="14" spans="1:12" x14ac:dyDescent="0.15">
      <c r="A14" s="2" t="s">
        <v>83</v>
      </c>
      <c r="B14" s="2">
        <v>41.258000000000003</v>
      </c>
      <c r="C14" s="2">
        <v>0.247</v>
      </c>
      <c r="D14" s="2">
        <v>1.742E-12</v>
      </c>
      <c r="E14" s="2">
        <v>7.0870000000000005E-14</v>
      </c>
      <c r="F14" s="5">
        <f t="shared" si="0"/>
        <v>247</v>
      </c>
      <c r="G14" s="6">
        <f t="shared" si="1"/>
        <v>1.6504854584392096E+19</v>
      </c>
      <c r="H14" s="9">
        <f t="shared" si="2"/>
        <v>1.738307E-12</v>
      </c>
      <c r="I14" s="11">
        <f t="shared" si="4"/>
        <v>7.0880158718783923E-14</v>
      </c>
      <c r="J14" s="7">
        <f t="shared" si="3"/>
        <v>28690504.258030869</v>
      </c>
      <c r="K14" s="8">
        <f t="shared" si="5"/>
        <v>695392.51194994594</v>
      </c>
      <c r="L14" s="13">
        <f t="shared" si="6"/>
        <v>28354.906019975766</v>
      </c>
    </row>
    <row r="15" spans="1:12" x14ac:dyDescent="0.15">
      <c r="A15" s="2" t="s">
        <v>84</v>
      </c>
      <c r="B15" s="2">
        <v>38.582999999999998</v>
      </c>
      <c r="C15" s="2">
        <v>0.245</v>
      </c>
      <c r="D15" s="2">
        <v>1.1480000000000002E-12</v>
      </c>
      <c r="E15" s="2">
        <v>4.987E-14</v>
      </c>
      <c r="F15" s="5">
        <f t="shared" si="0"/>
        <v>245</v>
      </c>
      <c r="G15" s="6">
        <f t="shared" si="1"/>
        <v>1.6371212037150054E+19</v>
      </c>
      <c r="H15" s="9">
        <f t="shared" si="2"/>
        <v>1.1443070000000001E-12</v>
      </c>
      <c r="I15" s="11">
        <f t="shared" si="4"/>
        <v>4.9884435448344004E-14</v>
      </c>
      <c r="J15" s="7">
        <f t="shared" si="3"/>
        <v>18733692.532595068</v>
      </c>
      <c r="K15" s="8">
        <f t="shared" si="5"/>
        <v>485542.66212049528</v>
      </c>
      <c r="L15" s="13">
        <f t="shared" si="6"/>
        <v>21166.541484030902</v>
      </c>
    </row>
    <row r="16" spans="1:12" x14ac:dyDescent="0.15">
      <c r="A16" s="2" t="s">
        <v>85</v>
      </c>
      <c r="B16" s="2">
        <v>35.654000000000003</v>
      </c>
      <c r="C16" s="2">
        <v>0.23699999999999999</v>
      </c>
      <c r="D16" s="2">
        <v>1.1490000000000001E-12</v>
      </c>
      <c r="E16" s="2">
        <v>3.7620000000000002E-14</v>
      </c>
      <c r="F16" s="5">
        <f t="shared" si="0"/>
        <v>237</v>
      </c>
      <c r="G16" s="6">
        <f t="shared" si="1"/>
        <v>1.5836641848181891E+19</v>
      </c>
      <c r="H16" s="9">
        <f t="shared" si="2"/>
        <v>1.145307E-12</v>
      </c>
      <c r="I16" s="11">
        <f t="shared" si="4"/>
        <v>3.7639133890141522E-14</v>
      </c>
      <c r="J16" s="7">
        <f t="shared" si="3"/>
        <v>18137816.765215658</v>
      </c>
      <c r="K16" s="8">
        <f t="shared" si="5"/>
        <v>508717.5847090272</v>
      </c>
      <c r="L16" s="13">
        <f t="shared" si="6"/>
        <v>16718.39016362642</v>
      </c>
    </row>
    <row r="17" spans="1:12" x14ac:dyDescent="0.15">
      <c r="A17" s="2" t="s">
        <v>86</v>
      </c>
      <c r="B17" s="2">
        <v>35.645000000000003</v>
      </c>
      <c r="C17" s="2">
        <v>0.245</v>
      </c>
      <c r="D17" s="2">
        <v>1.1790000000000001E-12</v>
      </c>
      <c r="E17" s="2">
        <v>3.6050000000000002E-14</v>
      </c>
      <c r="F17" s="5">
        <f t="shared" si="0"/>
        <v>245</v>
      </c>
      <c r="G17" s="6">
        <f t="shared" si="1"/>
        <v>1.6371212037150054E+19</v>
      </c>
      <c r="H17" s="9">
        <f t="shared" si="2"/>
        <v>1.1753070000000001E-12</v>
      </c>
      <c r="I17" s="11">
        <f t="shared" si="4"/>
        <v>3.6069966731340353E-14</v>
      </c>
      <c r="J17" s="7">
        <f t="shared" si="3"/>
        <v>19241200.10574672</v>
      </c>
      <c r="K17" s="8">
        <f t="shared" si="5"/>
        <v>539800.81654500542</v>
      </c>
      <c r="L17" s="13">
        <f t="shared" si="6"/>
        <v>16566.392861038606</v>
      </c>
    </row>
    <row r="18" spans="1:12" x14ac:dyDescent="0.15">
      <c r="A18" s="2" t="s">
        <v>87</v>
      </c>
      <c r="B18" s="2">
        <v>36.896999999999998</v>
      </c>
      <c r="C18" s="2">
        <v>0.246</v>
      </c>
      <c r="D18" s="2">
        <v>1.232E-12</v>
      </c>
      <c r="E18" s="2">
        <v>3.9520000000000005E-14</v>
      </c>
      <c r="F18" s="5">
        <f t="shared" si="0"/>
        <v>246</v>
      </c>
      <c r="G18" s="6">
        <f t="shared" si="1"/>
        <v>1.6438033310771075E+19</v>
      </c>
      <c r="H18" s="9">
        <f t="shared" si="2"/>
        <v>1.2283069999999999E-12</v>
      </c>
      <c r="I18" s="11">
        <f t="shared" si="4"/>
        <v>3.9538214426046105E-14</v>
      </c>
      <c r="J18" s="7">
        <f t="shared" si="3"/>
        <v>20190951.381853286</v>
      </c>
      <c r="K18" s="8">
        <f t="shared" si="5"/>
        <v>547224.74406735739</v>
      </c>
      <c r="L18" s="13">
        <f t="shared" si="6"/>
        <v>17614.724389076491</v>
      </c>
    </row>
    <row r="19" spans="1:12" x14ac:dyDescent="0.15">
      <c r="A19" s="2" t="s">
        <v>88</v>
      </c>
      <c r="B19" s="2">
        <v>35.72</v>
      </c>
      <c r="C19" s="2">
        <v>0.251</v>
      </c>
      <c r="D19" s="2">
        <v>1.1330000000000001E-12</v>
      </c>
      <c r="E19" s="2">
        <v>4.3220000000000004E-14</v>
      </c>
      <c r="F19" s="5">
        <f t="shared" si="0"/>
        <v>251</v>
      </c>
      <c r="G19" s="6">
        <f t="shared" si="1"/>
        <v>1.6772139678876178E+19</v>
      </c>
      <c r="H19" s="9">
        <f t="shared" si="2"/>
        <v>1.129307E-12</v>
      </c>
      <c r="I19" s="11">
        <f t="shared" si="4"/>
        <v>4.3236655744865378E-14</v>
      </c>
      <c r="J19" s="7">
        <f t="shared" si="3"/>
        <v>18940894.744332623</v>
      </c>
      <c r="K19" s="8">
        <f t="shared" si="5"/>
        <v>530260.21120752022</v>
      </c>
      <c r="L19" s="13">
        <f t="shared" si="6"/>
        <v>20301.546175822128</v>
      </c>
    </row>
    <row r="20" spans="1:12" x14ac:dyDescent="0.15">
      <c r="A20" s="2" t="s">
        <v>89</v>
      </c>
      <c r="B20" s="2">
        <v>35.963000000000001</v>
      </c>
      <c r="C20" s="2">
        <v>0.25</v>
      </c>
      <c r="D20" s="2">
        <v>1.151E-12</v>
      </c>
      <c r="E20" s="2">
        <v>3.9479999999999999E-14</v>
      </c>
      <c r="F20" s="5">
        <f t="shared" si="0"/>
        <v>250</v>
      </c>
      <c r="G20" s="6">
        <f t="shared" si="1"/>
        <v>1.6705318405255158E+19</v>
      </c>
      <c r="H20" s="9">
        <f t="shared" si="2"/>
        <v>1.147307E-12</v>
      </c>
      <c r="I20" s="11">
        <f t="shared" si="4"/>
        <v>3.9498232871864028E-14</v>
      </c>
      <c r="J20" s="7">
        <f t="shared" si="3"/>
        <v>19166128.74357808</v>
      </c>
      <c r="K20" s="8">
        <f t="shared" si="5"/>
        <v>532940.20920329448</v>
      </c>
      <c r="L20" s="13">
        <f t="shared" si="6"/>
        <v>18347.483707404957</v>
      </c>
    </row>
    <row r="21" spans="1:12" x14ac:dyDescent="0.15">
      <c r="G21" s="6"/>
      <c r="J21" s="7"/>
    </row>
    <row r="22" spans="1:12" x14ac:dyDescent="0.15">
      <c r="A22" s="2" t="s">
        <v>159</v>
      </c>
      <c r="B22" s="2" t="s">
        <v>28</v>
      </c>
      <c r="C22" s="2">
        <v>0.252</v>
      </c>
      <c r="D22" s="2">
        <v>3.5490000000000003E-15</v>
      </c>
      <c r="E22" s="2">
        <v>1.119E-15</v>
      </c>
      <c r="F22" s="5">
        <f>C22*1000</f>
        <v>252</v>
      </c>
      <c r="G22" s="6">
        <f>(F22*6.022E+23)/(9.0121*1000000)</f>
        <v>1.6838960952497199E+19</v>
      </c>
      <c r="H22" s="2" t="s">
        <v>28</v>
      </c>
      <c r="I22" s="2" t="s">
        <v>28</v>
      </c>
      <c r="J22" s="2" t="s">
        <v>28</v>
      </c>
      <c r="K22" s="2" t="s">
        <v>28</v>
      </c>
      <c r="L22" s="2" t="s">
        <v>28</v>
      </c>
    </row>
    <row r="23" spans="1:12" x14ac:dyDescent="0.15">
      <c r="A23" s="2" t="s">
        <v>81</v>
      </c>
      <c r="B23" s="2" t="s">
        <v>28</v>
      </c>
      <c r="C23" s="2">
        <v>0.247</v>
      </c>
      <c r="D23" s="2">
        <v>3.8370000000000006E-15</v>
      </c>
      <c r="E23" s="2">
        <v>1.2810000000000001E-15</v>
      </c>
      <c r="F23" s="5">
        <f>C23*1000</f>
        <v>247</v>
      </c>
      <c r="G23" s="6">
        <f>(F23*6.022E+23)/(9.0121*1000000)</f>
        <v>1.6504854584392096E+19</v>
      </c>
      <c r="H23" s="2" t="s">
        <v>28</v>
      </c>
      <c r="I23" s="2" t="s">
        <v>28</v>
      </c>
      <c r="J23" s="2" t="s">
        <v>28</v>
      </c>
      <c r="K23" s="2" t="s">
        <v>28</v>
      </c>
      <c r="L23" s="2" t="s">
        <v>28</v>
      </c>
    </row>
    <row r="24" spans="1:12" ht="14" thickBo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ht="14" thickTop="1" x14ac:dyDescent="0.15">
      <c r="A25" s="2" t="s">
        <v>161</v>
      </c>
      <c r="B25" s="2">
        <v>34.951000000000001</v>
      </c>
      <c r="C25" s="2">
        <v>0.2495</v>
      </c>
      <c r="D25" s="2">
        <v>1.4310000000000001E-12</v>
      </c>
      <c r="E25" s="2">
        <v>5.968000030517578E-14</v>
      </c>
      <c r="F25" s="5">
        <f t="shared" ref="F25:F38" si="7">C25*1000</f>
        <v>249.5</v>
      </c>
      <c r="G25" s="6">
        <f t="shared" ref="G25:G38" si="8">(F25*6.022E+23)/(9.0121*1000000)</f>
        <v>1.6671907768444647E+19</v>
      </c>
      <c r="H25" s="9">
        <f t="shared" ref="H25:H38" si="9">D25-AVERAGE($D$40:$D$41)</f>
        <v>1.4268305000066758E-12</v>
      </c>
      <c r="I25" s="11">
        <f t="shared" ref="I25:I38" si="10">SQRT((E25)^2+(AVERAGE($E$40:$E$41))^2)</f>
        <v>5.9705367483624797E-14</v>
      </c>
      <c r="J25" s="7">
        <f>(H25*G25)</f>
        <v>23787986.49731506</v>
      </c>
      <c r="K25" s="8">
        <f>J25/B25</f>
        <v>680609.6105208738</v>
      </c>
      <c r="L25" s="13">
        <f>(I25/H25)*K25</f>
        <v>28479.939914969153</v>
      </c>
    </row>
    <row r="26" spans="1:12" x14ac:dyDescent="0.15">
      <c r="A26" s="2" t="s">
        <v>162</v>
      </c>
      <c r="B26" s="2">
        <v>35.161999999999999</v>
      </c>
      <c r="C26" s="2">
        <v>0.25019999999999998</v>
      </c>
      <c r="D26" s="2">
        <v>1.349E-12</v>
      </c>
      <c r="E26" s="2">
        <v>4.456000137329102E-14</v>
      </c>
      <c r="F26" s="5">
        <f t="shared" si="7"/>
        <v>250.2</v>
      </c>
      <c r="G26" s="6">
        <f t="shared" si="8"/>
        <v>1.671868265997936E+19</v>
      </c>
      <c r="H26" s="9">
        <f t="shared" si="9"/>
        <v>1.3448305000066757E-12</v>
      </c>
      <c r="I26" s="11">
        <f t="shared" si="10"/>
        <v>4.4593970358296162E-14</v>
      </c>
      <c r="J26" s="7">
        <f t="shared" ref="J26:J38" si="11">(H26*G26)</f>
        <v>22483794.361072984</v>
      </c>
      <c r="K26" s="8">
        <f t="shared" ref="K26:K38" si="12">J26/B26</f>
        <v>639434.45654607203</v>
      </c>
      <c r="L26" s="13">
        <f t="shared" ref="L26:L38" si="13">(I26/H26)*K26</f>
        <v>21203.35700383595</v>
      </c>
    </row>
    <row r="27" spans="1:12" x14ac:dyDescent="0.15">
      <c r="A27" s="2" t="s">
        <v>163</v>
      </c>
      <c r="B27" s="2">
        <v>35.585000000000001</v>
      </c>
      <c r="C27" s="2">
        <v>0.25080000000000002</v>
      </c>
      <c r="D27" s="2">
        <v>1.4210000000000001E-12</v>
      </c>
      <c r="E27" s="2">
        <v>5.7340000152587899E-14</v>
      </c>
      <c r="F27" s="5">
        <f t="shared" si="7"/>
        <v>250.8</v>
      </c>
      <c r="G27" s="6">
        <f t="shared" si="8"/>
        <v>1.6758775424151976E+19</v>
      </c>
      <c r="H27" s="9">
        <f t="shared" si="9"/>
        <v>1.4168305000066758E-12</v>
      </c>
      <c r="I27" s="11">
        <f t="shared" si="10"/>
        <v>5.7366402078461232E-14</v>
      </c>
      <c r="J27" s="7">
        <f t="shared" si="11"/>
        <v>23744344.163700834</v>
      </c>
      <c r="K27" s="8">
        <f t="shared" si="12"/>
        <v>667257.10731209314</v>
      </c>
      <c r="L27" s="13">
        <f t="shared" si="13"/>
        <v>27016.738775454178</v>
      </c>
    </row>
    <row r="28" spans="1:12" x14ac:dyDescent="0.15">
      <c r="A28" s="2" t="s">
        <v>164</v>
      </c>
      <c r="B28" s="2">
        <v>35.656999999999996</v>
      </c>
      <c r="C28" s="2">
        <v>0.25080000000000002</v>
      </c>
      <c r="D28" s="2">
        <v>1.4220000000000002E-12</v>
      </c>
      <c r="E28" s="2">
        <v>4.1279998779296878E-14</v>
      </c>
      <c r="F28" s="5">
        <f t="shared" si="7"/>
        <v>250.8</v>
      </c>
      <c r="G28" s="6">
        <f t="shared" si="8"/>
        <v>1.6758775424151976E+19</v>
      </c>
      <c r="H28" s="9">
        <f t="shared" si="9"/>
        <v>1.4178305000066759E-12</v>
      </c>
      <c r="I28" s="11">
        <f t="shared" si="10"/>
        <v>4.1316664545285493E-14</v>
      </c>
      <c r="J28" s="7">
        <f t="shared" si="11"/>
        <v>23761102.93912499</v>
      </c>
      <c r="K28" s="8">
        <f t="shared" si="12"/>
        <v>666379.75542319857</v>
      </c>
      <c r="L28" s="13">
        <f t="shared" si="13"/>
        <v>19418.815446881734</v>
      </c>
    </row>
    <row r="29" spans="1:12" x14ac:dyDescent="0.15">
      <c r="A29" s="2" t="s">
        <v>165</v>
      </c>
      <c r="B29" s="2">
        <v>36.191000000000003</v>
      </c>
      <c r="C29" s="2">
        <v>0.25080000000000002</v>
      </c>
      <c r="D29" s="2">
        <v>1.4320000000000002E-12</v>
      </c>
      <c r="E29" s="2">
        <v>4.2750000000000001E-14</v>
      </c>
      <c r="F29" s="5">
        <f t="shared" si="7"/>
        <v>250.8</v>
      </c>
      <c r="G29" s="6">
        <f t="shared" si="8"/>
        <v>1.6758775424151976E+19</v>
      </c>
      <c r="H29" s="9">
        <f t="shared" si="9"/>
        <v>1.4278305000066759E-12</v>
      </c>
      <c r="I29" s="11">
        <f t="shared" si="10"/>
        <v>4.2785406039079488E-14</v>
      </c>
      <c r="J29" s="7">
        <f t="shared" si="11"/>
        <v>23928690.693366509</v>
      </c>
      <c r="K29" s="8">
        <f t="shared" si="12"/>
        <v>661177.93632025935</v>
      </c>
      <c r="L29" s="13">
        <f t="shared" si="13"/>
        <v>19812.412236193773</v>
      </c>
    </row>
    <row r="30" spans="1:12" x14ac:dyDescent="0.15">
      <c r="A30" s="2" t="s">
        <v>166</v>
      </c>
      <c r="B30" s="2">
        <v>36.081000000000003</v>
      </c>
      <c r="C30" s="2">
        <v>0.2515</v>
      </c>
      <c r="D30" s="2">
        <v>1.4130000000000001E-12</v>
      </c>
      <c r="E30" s="2">
        <v>2.6200000762939455E-14</v>
      </c>
      <c r="F30" s="5">
        <f t="shared" si="7"/>
        <v>251.5</v>
      </c>
      <c r="G30" s="6">
        <f t="shared" si="8"/>
        <v>1.6805550315686689E+19</v>
      </c>
      <c r="H30" s="9">
        <f t="shared" si="9"/>
        <v>1.4088305000066759E-12</v>
      </c>
      <c r="I30" s="11">
        <f t="shared" si="10"/>
        <v>2.6257732383184342E-14</v>
      </c>
      <c r="J30" s="7">
        <f t="shared" si="11"/>
        <v>23676171.854136229</v>
      </c>
      <c r="K30" s="8">
        <f t="shared" si="12"/>
        <v>656195.00163898524</v>
      </c>
      <c r="L30" s="13">
        <f t="shared" si="13"/>
        <v>12230.138930224777</v>
      </c>
    </row>
    <row r="31" spans="1:12" x14ac:dyDescent="0.15">
      <c r="A31" s="2" t="s">
        <v>0</v>
      </c>
      <c r="B31" s="2">
        <v>38.106000000000002</v>
      </c>
      <c r="C31" s="2">
        <v>0.249</v>
      </c>
      <c r="D31" s="2">
        <v>1.4650000000000001E-12</v>
      </c>
      <c r="E31" s="2">
        <v>2.6590000152587891E-14</v>
      </c>
      <c r="F31" s="5">
        <f t="shared" si="7"/>
        <v>249</v>
      </c>
      <c r="G31" s="6">
        <f t="shared" si="8"/>
        <v>1.6638497131634137E+19</v>
      </c>
      <c r="H31" s="9">
        <f t="shared" si="9"/>
        <v>1.4608305000066758E-12</v>
      </c>
      <c r="I31" s="11">
        <f t="shared" si="10"/>
        <v>2.6646886835867408E-14</v>
      </c>
      <c r="J31" s="7">
        <f t="shared" si="11"/>
        <v>24306024.084164739</v>
      </c>
      <c r="K31" s="8">
        <f t="shared" si="12"/>
        <v>637852.93875412631</v>
      </c>
      <c r="L31" s="13">
        <f t="shared" si="13"/>
        <v>11635.022048642191</v>
      </c>
    </row>
    <row r="32" spans="1:12" x14ac:dyDescent="0.15">
      <c r="A32" s="2" t="s">
        <v>78</v>
      </c>
      <c r="B32" s="2">
        <v>25.603999999999999</v>
      </c>
      <c r="C32" s="2">
        <v>0.25069999999999998</v>
      </c>
      <c r="D32" s="2">
        <v>6.8840002441406258E-13</v>
      </c>
      <c r="E32" s="2">
        <v>1.5210000038146974E-14</v>
      </c>
      <c r="F32" s="5">
        <f t="shared" si="7"/>
        <v>250.7</v>
      </c>
      <c r="G32" s="6">
        <f t="shared" si="8"/>
        <v>1.6752093296789871E+19</v>
      </c>
      <c r="H32" s="9">
        <f t="shared" si="9"/>
        <v>6.8423052442073831E-13</v>
      </c>
      <c r="I32" s="11">
        <f t="shared" si="10"/>
        <v>1.5309231564299058E-14</v>
      </c>
      <c r="J32" s="7">
        <f t="shared" si="11"/>
        <v>11462293.581607668</v>
      </c>
      <c r="K32" s="8">
        <f t="shared" si="12"/>
        <v>447675.89367316308</v>
      </c>
      <c r="L32" s="13">
        <f t="shared" si="13"/>
        <v>10016.469124640609</v>
      </c>
    </row>
    <row r="33" spans="1:12" x14ac:dyDescent="0.15">
      <c r="A33" s="2" t="s">
        <v>2</v>
      </c>
      <c r="B33" s="2">
        <v>40.835099999999997</v>
      </c>
      <c r="C33" s="2">
        <v>0.25</v>
      </c>
      <c r="D33" s="2">
        <v>1.086E-12</v>
      </c>
      <c r="E33" s="2">
        <v>4.3759998321533206E-14</v>
      </c>
      <c r="F33" s="5">
        <f t="shared" si="7"/>
        <v>250</v>
      </c>
      <c r="G33" s="6">
        <f t="shared" si="8"/>
        <v>1.6705318405255158E+19</v>
      </c>
      <c r="H33" s="9">
        <f t="shared" si="9"/>
        <v>1.0818305000066757E-12</v>
      </c>
      <c r="I33" s="11">
        <f t="shared" si="10"/>
        <v>4.3794587828058031E-14</v>
      </c>
      <c r="J33" s="7">
        <f t="shared" si="11"/>
        <v>18072322.963127911</v>
      </c>
      <c r="K33" s="8">
        <f t="shared" si="12"/>
        <v>442568.35328254156</v>
      </c>
      <c r="L33" s="13">
        <f t="shared" si="13"/>
        <v>17916.021611178163</v>
      </c>
    </row>
    <row r="34" spans="1:12" x14ac:dyDescent="0.15">
      <c r="A34" s="2" t="s">
        <v>3</v>
      </c>
      <c r="B34" s="2">
        <v>39.9985</v>
      </c>
      <c r="C34" s="2">
        <v>0.25180000000000002</v>
      </c>
      <c r="D34" s="2">
        <v>1.2620000000000001E-12</v>
      </c>
      <c r="E34" s="2">
        <v>4.270999908447266E-14</v>
      </c>
      <c r="F34" s="5">
        <f t="shared" si="7"/>
        <v>251.8</v>
      </c>
      <c r="G34" s="6">
        <f t="shared" si="8"/>
        <v>1.6825596697772995E+19</v>
      </c>
      <c r="H34" s="9">
        <f t="shared" si="9"/>
        <v>1.2578305000066758E-12</v>
      </c>
      <c r="I34" s="11">
        <f t="shared" si="10"/>
        <v>4.2745438256316372E-14</v>
      </c>
      <c r="J34" s="7">
        <f t="shared" si="11"/>
        <v>21163748.707270481</v>
      </c>
      <c r="K34" s="8">
        <f t="shared" si="12"/>
        <v>529113.55944024108</v>
      </c>
      <c r="L34" s="13">
        <f t="shared" si="13"/>
        <v>17981.111910955067</v>
      </c>
    </row>
    <row r="35" spans="1:12" x14ac:dyDescent="0.15">
      <c r="A35" s="2" t="s">
        <v>4</v>
      </c>
      <c r="B35" s="2">
        <v>39.835999999999999</v>
      </c>
      <c r="C35" s="2">
        <v>0.25009999999999999</v>
      </c>
      <c r="D35" s="2">
        <v>1.2330000000000001E-12</v>
      </c>
      <c r="E35" s="2">
        <v>2.5440000534057618E-14</v>
      </c>
      <c r="F35" s="5">
        <f t="shared" si="7"/>
        <v>250.1</v>
      </c>
      <c r="G35" s="6">
        <f t="shared" si="8"/>
        <v>1.6712000532617259E+19</v>
      </c>
      <c r="H35" s="9">
        <f t="shared" si="9"/>
        <v>1.2288305000066758E-12</v>
      </c>
      <c r="I35" s="11">
        <f t="shared" si="10"/>
        <v>2.5499452878478621E-14</v>
      </c>
      <c r="J35" s="7">
        <f t="shared" si="11"/>
        <v>20536215.970607899</v>
      </c>
      <c r="K35" s="8">
        <f t="shared" si="12"/>
        <v>515519.02727703331</v>
      </c>
      <c r="L35" s="13">
        <f t="shared" si="13"/>
        <v>10697.531631855192</v>
      </c>
    </row>
    <row r="36" spans="1:12" x14ac:dyDescent="0.15">
      <c r="A36" s="2" t="s">
        <v>5</v>
      </c>
      <c r="B36" s="2">
        <v>39.813200000000002</v>
      </c>
      <c r="C36" s="2">
        <v>0.24729999999999999</v>
      </c>
      <c r="D36" s="2">
        <v>1.1900000000000002E-12</v>
      </c>
      <c r="E36" s="2">
        <v>3.1600000381469732E-14</v>
      </c>
      <c r="F36" s="5">
        <f t="shared" si="7"/>
        <v>247.29999999999998</v>
      </c>
      <c r="G36" s="6">
        <f t="shared" si="8"/>
        <v>1.6524900966478402E+19</v>
      </c>
      <c r="H36" s="9">
        <f t="shared" si="9"/>
        <v>1.1858305000066759E-12</v>
      </c>
      <c r="I36" s="11">
        <f t="shared" si="10"/>
        <v>3.1647882931371359E-14</v>
      </c>
      <c r="J36" s="7">
        <f t="shared" si="11"/>
        <v>19595731.575639885</v>
      </c>
      <c r="K36" s="8">
        <f t="shared" si="12"/>
        <v>492191.82521474996</v>
      </c>
      <c r="L36" s="13">
        <f t="shared" si="13"/>
        <v>13135.797455105689</v>
      </c>
    </row>
    <row r="37" spans="1:12" x14ac:dyDescent="0.15">
      <c r="A37" s="2" t="s">
        <v>6</v>
      </c>
      <c r="B37" s="2">
        <v>39.8703</v>
      </c>
      <c r="C37" s="2">
        <v>0.25019999999999998</v>
      </c>
      <c r="D37" s="2">
        <v>1.0540000000000002E-12</v>
      </c>
      <c r="E37" s="2">
        <v>3.0270000457763677E-14</v>
      </c>
      <c r="F37" s="5">
        <f t="shared" si="7"/>
        <v>250.2</v>
      </c>
      <c r="G37" s="6">
        <f t="shared" si="8"/>
        <v>1.671868265997936E+19</v>
      </c>
      <c r="H37" s="9">
        <f t="shared" si="9"/>
        <v>1.0498305000066759E-12</v>
      </c>
      <c r="I37" s="11">
        <f t="shared" si="10"/>
        <v>3.0319983470343661E-14</v>
      </c>
      <c r="J37" s="7">
        <f t="shared" si="11"/>
        <v>17551782.976379074</v>
      </c>
      <c r="K37" s="8">
        <f t="shared" si="12"/>
        <v>440221.99422575388</v>
      </c>
      <c r="L37" s="13">
        <f t="shared" si="13"/>
        <v>12713.979626350829</v>
      </c>
    </row>
    <row r="38" spans="1:12" x14ac:dyDescent="0.15">
      <c r="A38" s="2" t="s">
        <v>7</v>
      </c>
      <c r="B38" s="2">
        <v>43.941499999999998</v>
      </c>
      <c r="C38" s="2">
        <v>0.24840000000000001</v>
      </c>
      <c r="D38" s="2">
        <v>1.2770000000000001E-12</v>
      </c>
      <c r="E38" s="2">
        <v>3.3599998474121097E-14</v>
      </c>
      <c r="F38" s="5">
        <f t="shared" si="7"/>
        <v>248.4</v>
      </c>
      <c r="G38" s="6">
        <f t="shared" si="8"/>
        <v>1.6598404367461526E+19</v>
      </c>
      <c r="H38" s="9">
        <f t="shared" si="9"/>
        <v>1.2728305000066758E-12</v>
      </c>
      <c r="I38" s="11">
        <f t="shared" si="10"/>
        <v>3.3645034810352624E-14</v>
      </c>
      <c r="J38" s="7">
        <f t="shared" si="11"/>
        <v>21126955.330349047</v>
      </c>
      <c r="K38" s="8">
        <f t="shared" si="12"/>
        <v>480797.31757789443</v>
      </c>
      <c r="L38" s="13">
        <f t="shared" si="13"/>
        <v>12709.031160510045</v>
      </c>
    </row>
    <row r="40" spans="1:12" x14ac:dyDescent="0.15">
      <c r="A40" s="2" t="s">
        <v>160</v>
      </c>
      <c r="B40" s="2" t="s">
        <v>28</v>
      </c>
      <c r="C40" s="2">
        <v>0.24779999999999999</v>
      </c>
      <c r="D40" s="2">
        <v>5.5209999084472657E-15</v>
      </c>
      <c r="E40" s="2">
        <v>2.507999897003174E-15</v>
      </c>
      <c r="F40" s="5">
        <f>C40*1000</f>
        <v>247.79999999999998</v>
      </c>
      <c r="G40" s="6">
        <f>(F40*6.022E+23)/(9.0121*1000000)</f>
        <v>1.6558311603288912E+19</v>
      </c>
      <c r="H40" s="2" t="s">
        <v>28</v>
      </c>
      <c r="I40" s="2" t="s">
        <v>28</v>
      </c>
      <c r="J40" s="2" t="s">
        <v>28</v>
      </c>
      <c r="K40" s="2" t="s">
        <v>28</v>
      </c>
      <c r="L40" s="2" t="s">
        <v>28</v>
      </c>
    </row>
    <row r="41" spans="1:12" x14ac:dyDescent="0.15">
      <c r="A41" s="2" t="s">
        <v>1</v>
      </c>
      <c r="B41" s="2" t="s">
        <v>28</v>
      </c>
      <c r="C41" s="2">
        <v>0.24979999999999999</v>
      </c>
      <c r="D41" s="2">
        <v>2.8180000782012942E-15</v>
      </c>
      <c r="E41" s="2">
        <v>9.7250002622604379E-16</v>
      </c>
      <c r="F41" s="5">
        <f>C41*1000</f>
        <v>249.79999999999998</v>
      </c>
      <c r="G41" s="6">
        <f>(F41*6.022E+23)/(9.0121*1000000)</f>
        <v>1.6691954150530953E+19</v>
      </c>
      <c r="H41" s="2" t="s">
        <v>28</v>
      </c>
      <c r="I41" s="2" t="s">
        <v>28</v>
      </c>
      <c r="J41" s="2" t="s">
        <v>28</v>
      </c>
      <c r="K41" s="2" t="s">
        <v>28</v>
      </c>
      <c r="L41" s="2" t="s">
        <v>28</v>
      </c>
    </row>
    <row r="42" spans="1:12" ht="14" thickBo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4" thickTop="1" x14ac:dyDescent="0.15">
      <c r="A43" s="2" t="s">
        <v>9</v>
      </c>
      <c r="B43" s="2">
        <v>47.012900000000002</v>
      </c>
      <c r="C43" s="2">
        <v>0.25629999999999997</v>
      </c>
      <c r="D43" s="2">
        <v>1.8280000000000003E-12</v>
      </c>
      <c r="E43" s="2">
        <v>2.4899999618530276E-14</v>
      </c>
      <c r="F43" s="5">
        <f>C43*1000</f>
        <v>256.29999999999995</v>
      </c>
      <c r="G43" s="6">
        <f>(F43*6.022E+23)/(9.0121*1000000)</f>
        <v>1.7126292429067583E+19</v>
      </c>
      <c r="H43" s="9">
        <f>D43-AVERAGE($D$57:$D$58)</f>
        <v>1.8247845000028612E-12</v>
      </c>
      <c r="I43" s="11">
        <f>SQRT((E43)^2+(AVERAGE($E$57:$E$58))^2)</f>
        <v>2.4905052373282716E-14</v>
      </c>
      <c r="J43" s="7">
        <f>(H43*G43)</f>
        <v>31251792.967078876</v>
      </c>
      <c r="K43" s="8">
        <f>J43/B43</f>
        <v>664749.31278604118</v>
      </c>
      <c r="L43" s="13">
        <f>(I43/H43)*K43</f>
        <v>9072.6419749916167</v>
      </c>
    </row>
    <row r="44" spans="1:12" x14ac:dyDescent="0.15">
      <c r="A44" s="2" t="s">
        <v>10</v>
      </c>
      <c r="B44" s="2">
        <v>45.593899999999998</v>
      </c>
      <c r="C44" s="2">
        <v>0.2525</v>
      </c>
      <c r="D44" s="2">
        <v>1.8770000000000002E-12</v>
      </c>
      <c r="E44" s="2">
        <v>2.4620000839233401E-14</v>
      </c>
      <c r="F44" s="5">
        <f t="shared" ref="F44:F55" si="14">C44*1000</f>
        <v>252.5</v>
      </c>
      <c r="G44" s="6">
        <f t="shared" ref="G44:G55" si="15">(F44*6.022E+23)/(9.0121*1000000)</f>
        <v>1.6872371589307709E+19</v>
      </c>
      <c r="H44" s="9">
        <f t="shared" ref="H44:H55" si="16">D44-AVERAGE($D$57:$D$58)</f>
        <v>1.8737845000028611E-12</v>
      </c>
      <c r="I44" s="11">
        <f t="shared" ref="I44:I55" si="17">SQRT((E44)^2+(AVERAGE($E$57:$E$58))^2)</f>
        <v>2.4625111046186176E-14</v>
      </c>
      <c r="J44" s="7">
        <f t="shared" ref="J44:J55" si="18">(H44*G44)</f>
        <v>31615188.362333424</v>
      </c>
      <c r="K44" s="8">
        <f t="shared" ref="K44:K55" si="19">J44/B44</f>
        <v>693408.29282718583</v>
      </c>
      <c r="L44" s="13">
        <f t="shared" ref="L44:L55" si="20">(I44/H44)*K44</f>
        <v>9112.710779275716</v>
      </c>
    </row>
    <row r="45" spans="1:12" x14ac:dyDescent="0.15">
      <c r="A45" s="2" t="s">
        <v>11</v>
      </c>
      <c r="B45" s="2">
        <v>46.421799999999998</v>
      </c>
      <c r="C45" s="2">
        <v>0.25069999999999998</v>
      </c>
      <c r="D45" s="2">
        <v>1.7300000000000001E-12</v>
      </c>
      <c r="E45" s="2">
        <v>3.363000106811524E-14</v>
      </c>
      <c r="F45" s="5">
        <f t="shared" si="14"/>
        <v>250.7</v>
      </c>
      <c r="G45" s="6">
        <f t="shared" si="15"/>
        <v>1.6752093296789871E+19</v>
      </c>
      <c r="H45" s="9">
        <f t="shared" si="16"/>
        <v>1.7267845000028612E-12</v>
      </c>
      <c r="I45" s="11">
        <f t="shared" si="17"/>
        <v>3.3633742351314092E-14</v>
      </c>
      <c r="J45" s="7">
        <f t="shared" si="18"/>
        <v>28927255.04749858</v>
      </c>
      <c r="K45" s="8">
        <f t="shared" si="19"/>
        <v>623139.45274630841</v>
      </c>
      <c r="L45" s="13">
        <f t="shared" si="20"/>
        <v>12137.305959471765</v>
      </c>
    </row>
    <row r="46" spans="1:12" x14ac:dyDescent="0.15">
      <c r="A46" s="2" t="s">
        <v>12</v>
      </c>
      <c r="B46" s="2">
        <v>41.643799999999999</v>
      </c>
      <c r="C46" s="2">
        <v>0.25380000000000003</v>
      </c>
      <c r="D46" s="2">
        <v>4.2200000000000002E-13</v>
      </c>
      <c r="E46" s="2">
        <v>9.9029998779296884E-15</v>
      </c>
      <c r="F46" s="5">
        <f t="shared" si="14"/>
        <v>253.8</v>
      </c>
      <c r="G46" s="6">
        <f t="shared" si="15"/>
        <v>1.6959239245015036E+19</v>
      </c>
      <c r="H46" s="9">
        <f t="shared" si="16"/>
        <v>4.1878450000286103E-13</v>
      </c>
      <c r="I46" s="11">
        <f t="shared" si="17"/>
        <v>9.9156976202092061E-15</v>
      </c>
      <c r="J46" s="7">
        <f t="shared" si="18"/>
        <v>7102266.5276525207</v>
      </c>
      <c r="K46" s="8">
        <f t="shared" si="19"/>
        <v>170547.99340243975</v>
      </c>
      <c r="L46" s="13">
        <f t="shared" si="20"/>
        <v>4038.120637942603</v>
      </c>
    </row>
    <row r="47" spans="1:12" x14ac:dyDescent="0.15">
      <c r="A47" s="2" t="s">
        <v>13</v>
      </c>
      <c r="B47" s="2">
        <v>48.586599999999997</v>
      </c>
      <c r="C47" s="2">
        <v>0.2505</v>
      </c>
      <c r="D47" s="2">
        <v>2.3040000000000003E-12</v>
      </c>
      <c r="E47" s="2">
        <v>3.4490001678466801E-14</v>
      </c>
      <c r="F47" s="5">
        <f t="shared" si="14"/>
        <v>250.5</v>
      </c>
      <c r="G47" s="6">
        <f t="shared" si="15"/>
        <v>1.6738729042065668E+19</v>
      </c>
      <c r="H47" s="9">
        <f t="shared" si="16"/>
        <v>2.3007845000028612E-12</v>
      </c>
      <c r="I47" s="11">
        <f t="shared" si="17"/>
        <v>3.4493649683583643E-14</v>
      </c>
      <c r="J47" s="7">
        <f t="shared" si="18"/>
        <v>38512208.329732433</v>
      </c>
      <c r="K47" s="8">
        <f t="shared" si="19"/>
        <v>792650.81997366424</v>
      </c>
      <c r="L47" s="13">
        <f t="shared" si="20"/>
        <v>11883.520471188371</v>
      </c>
    </row>
    <row r="48" spans="1:12" x14ac:dyDescent="0.15">
      <c r="A48" s="2" t="s">
        <v>14</v>
      </c>
      <c r="B48" s="2">
        <v>49.52</v>
      </c>
      <c r="C48" s="2">
        <v>0.2545</v>
      </c>
      <c r="D48" s="2">
        <v>2.1120000000000003E-12</v>
      </c>
      <c r="E48" s="2">
        <v>4.4650001525878911E-14</v>
      </c>
      <c r="F48" s="5">
        <f t="shared" si="14"/>
        <v>254.5</v>
      </c>
      <c r="G48" s="6">
        <f t="shared" si="15"/>
        <v>1.7006014136549751E+19</v>
      </c>
      <c r="H48" s="9">
        <f t="shared" si="16"/>
        <v>2.1087845000028612E-12</v>
      </c>
      <c r="I48" s="11">
        <f>SQRT((E48)^2+(AVERAGE($E$57:$E$58))^2)</f>
        <v>4.4652819496355839E-14</v>
      </c>
      <c r="J48" s="7">
        <f t="shared" si="18"/>
        <v>35862019.017985657</v>
      </c>
      <c r="K48" s="8">
        <f t="shared" si="19"/>
        <v>724192.62960391061</v>
      </c>
      <c r="L48" s="13">
        <f t="shared" si="20"/>
        <v>15334.541187234081</v>
      </c>
    </row>
    <row r="49" spans="1:12" x14ac:dyDescent="0.15">
      <c r="A49" s="2" t="s">
        <v>16</v>
      </c>
      <c r="B49" s="2">
        <v>48.456499999999998</v>
      </c>
      <c r="C49" s="2">
        <v>0.25580000000000003</v>
      </c>
      <c r="D49" s="2">
        <v>1.85E-12</v>
      </c>
      <c r="E49" s="2">
        <v>2.7329999923706058E-14</v>
      </c>
      <c r="F49" s="5">
        <f t="shared" si="14"/>
        <v>255.80000000000004</v>
      </c>
      <c r="G49" s="6">
        <f t="shared" si="15"/>
        <v>1.7092881792257079E+19</v>
      </c>
      <c r="H49" s="9">
        <f t="shared" si="16"/>
        <v>1.8467845000028609E-12</v>
      </c>
      <c r="I49" s="11">
        <f t="shared" si="17"/>
        <v>2.7334603500744625E-14</v>
      </c>
      <c r="J49" s="7">
        <f t="shared" si="18"/>
        <v>31566869.154321495</v>
      </c>
      <c r="K49" s="8">
        <f t="shared" si="19"/>
        <v>651447.56955870718</v>
      </c>
      <c r="L49" s="13">
        <f t="shared" si="20"/>
        <v>9642.197568467478</v>
      </c>
    </row>
    <row r="50" spans="1:12" x14ac:dyDescent="0.15">
      <c r="A50" s="2" t="s">
        <v>17</v>
      </c>
      <c r="B50" s="2">
        <v>47.3202</v>
      </c>
      <c r="C50" s="2">
        <v>0.25359999999999999</v>
      </c>
      <c r="D50" s="2">
        <v>1.846E-12</v>
      </c>
      <c r="E50" s="2">
        <v>2.6559999465942384E-14</v>
      </c>
      <c r="F50" s="5">
        <f t="shared" si="14"/>
        <v>253.6</v>
      </c>
      <c r="G50" s="6">
        <f t="shared" si="15"/>
        <v>1.6945874990290831E+19</v>
      </c>
      <c r="H50" s="9">
        <f t="shared" si="16"/>
        <v>1.8427845000028609E-12</v>
      </c>
      <c r="I50" s="11">
        <f t="shared" si="17"/>
        <v>2.6564736481734707E-14</v>
      </c>
      <c r="J50" s="7">
        <f t="shared" si="18"/>
        <v>31227595.771094076</v>
      </c>
      <c r="K50" s="8">
        <f t="shared" si="19"/>
        <v>659921.04367889557</v>
      </c>
      <c r="L50" s="13">
        <f t="shared" si="20"/>
        <v>9513.1192084880167</v>
      </c>
    </row>
    <row r="51" spans="1:12" x14ac:dyDescent="0.15">
      <c r="A51" s="2" t="s">
        <v>18</v>
      </c>
      <c r="B51" s="2">
        <v>44.717700000000001</v>
      </c>
      <c r="C51" s="2">
        <v>0.25340000000000001</v>
      </c>
      <c r="D51" s="2">
        <v>1.8020000000000002E-12</v>
      </c>
      <c r="E51" s="2">
        <v>6.7089996337890629E-14</v>
      </c>
      <c r="F51" s="5">
        <f t="shared" si="14"/>
        <v>253.4</v>
      </c>
      <c r="G51" s="6">
        <f t="shared" si="15"/>
        <v>1.6932510735566629E+19</v>
      </c>
      <c r="H51" s="9">
        <f t="shared" si="16"/>
        <v>1.7987845000028613E-12</v>
      </c>
      <c r="I51" s="11">
        <f t="shared" si="17"/>
        <v>6.7091871797791762E-14</v>
      </c>
      <c r="J51" s="7">
        <f t="shared" si="18"/>
        <v>30457937.857269298</v>
      </c>
      <c r="K51" s="8">
        <f t="shared" si="19"/>
        <v>681115.93076721963</v>
      </c>
      <c r="L51" s="13">
        <f t="shared" si="20"/>
        <v>25404.567754722826</v>
      </c>
    </row>
    <row r="52" spans="1:12" x14ac:dyDescent="0.15">
      <c r="A52" s="2" t="s">
        <v>19</v>
      </c>
      <c r="B52" s="2">
        <v>42.566499999999998</v>
      </c>
      <c r="C52" s="2">
        <v>0.255</v>
      </c>
      <c r="D52" s="2">
        <v>1.6170000000000001E-12</v>
      </c>
      <c r="E52" s="2">
        <v>2.3530000686645511E-14</v>
      </c>
      <c r="F52" s="5">
        <f t="shared" si="14"/>
        <v>255</v>
      </c>
      <c r="G52" s="6">
        <f t="shared" si="15"/>
        <v>1.7039424773360261E+19</v>
      </c>
      <c r="H52" s="9">
        <f t="shared" si="16"/>
        <v>1.6137845000028612E-12</v>
      </c>
      <c r="I52" s="11">
        <f t="shared" si="17"/>
        <v>2.353534756545323E-14</v>
      </c>
      <c r="J52" s="7">
        <f t="shared" si="18"/>
        <v>27497959.588213556</v>
      </c>
      <c r="K52" s="8">
        <f t="shared" si="19"/>
        <v>646000.01381869684</v>
      </c>
      <c r="L52" s="13">
        <f t="shared" si="20"/>
        <v>9421.2299427114722</v>
      </c>
    </row>
    <row r="53" spans="1:12" x14ac:dyDescent="0.15">
      <c r="A53" s="2" t="s">
        <v>20</v>
      </c>
      <c r="B53" s="2">
        <v>43.998800000000003</v>
      </c>
      <c r="C53" s="2">
        <v>0.2525</v>
      </c>
      <c r="D53" s="2">
        <v>1.6670000000000001E-12</v>
      </c>
      <c r="E53" s="2">
        <v>3.6439998626708988E-14</v>
      </c>
      <c r="F53" s="5">
        <f t="shared" si="14"/>
        <v>252.5</v>
      </c>
      <c r="G53" s="6">
        <f t="shared" si="15"/>
        <v>1.6872371589307709E+19</v>
      </c>
      <c r="H53" s="9">
        <f t="shared" si="16"/>
        <v>1.6637845000028612E-12</v>
      </c>
      <c r="I53" s="11">
        <f t="shared" si="17"/>
        <v>3.6443451436817834E-14</v>
      </c>
      <c r="J53" s="7">
        <f t="shared" si="18"/>
        <v>28071990.328578807</v>
      </c>
      <c r="K53" s="8">
        <f t="shared" si="19"/>
        <v>638017.18066353642</v>
      </c>
      <c r="L53" s="13">
        <f t="shared" si="20"/>
        <v>13975.096017138658</v>
      </c>
    </row>
    <row r="54" spans="1:12" x14ac:dyDescent="0.15">
      <c r="A54" s="2" t="s">
        <v>21</v>
      </c>
      <c r="B54" s="2">
        <v>43.679699999999997</v>
      </c>
      <c r="C54" s="2">
        <v>0.25319999999999998</v>
      </c>
      <c r="D54" s="2">
        <v>1.7120000000000002E-12</v>
      </c>
      <c r="E54" s="2">
        <v>2.2569999694824219E-14</v>
      </c>
      <c r="F54" s="5">
        <f t="shared" si="14"/>
        <v>253.2</v>
      </c>
      <c r="G54" s="6">
        <f t="shared" si="15"/>
        <v>1.6919146480842422E+19</v>
      </c>
      <c r="H54" s="9">
        <f t="shared" si="16"/>
        <v>1.7087845000028613E-12</v>
      </c>
      <c r="I54" s="11">
        <f t="shared" si="17"/>
        <v>2.2575573944808412E-14</v>
      </c>
      <c r="J54" s="7">
        <f t="shared" si="18"/>
        <v>28911175.259741489</v>
      </c>
      <c r="K54" s="8">
        <f t="shared" si="19"/>
        <v>661890.42643931834</v>
      </c>
      <c r="L54" s="13">
        <f t="shared" si="20"/>
        <v>8744.5527890828726</v>
      </c>
    </row>
    <row r="55" spans="1:12" x14ac:dyDescent="0.15">
      <c r="A55" s="2" t="s">
        <v>78</v>
      </c>
      <c r="B55" s="2">
        <v>26.523</v>
      </c>
      <c r="C55" s="2">
        <v>0.252</v>
      </c>
      <c r="D55" s="2">
        <v>7.3179998779296882E-13</v>
      </c>
      <c r="E55" s="2">
        <v>1.9409999847412111E-14</v>
      </c>
      <c r="F55" s="5">
        <f t="shared" si="14"/>
        <v>252</v>
      </c>
      <c r="G55" s="6">
        <f t="shared" si="15"/>
        <v>1.6838960952497199E+19</v>
      </c>
      <c r="H55" s="9">
        <f t="shared" si="16"/>
        <v>7.2858448779582983E-13</v>
      </c>
      <c r="I55" s="11">
        <f t="shared" si="17"/>
        <v>1.9416481318449159E-14</v>
      </c>
      <c r="J55" s="7">
        <f t="shared" si="18"/>
        <v>12268605.740589151</v>
      </c>
      <c r="K55" s="8">
        <f t="shared" si="19"/>
        <v>462564.7830407251</v>
      </c>
      <c r="L55" s="13">
        <f t="shared" si="20"/>
        <v>12327.16399940643</v>
      </c>
    </row>
    <row r="57" spans="1:12" x14ac:dyDescent="0.15">
      <c r="A57" s="2" t="s">
        <v>8</v>
      </c>
      <c r="B57" s="2" t="s">
        <v>28</v>
      </c>
      <c r="C57" s="2">
        <v>0.25600000000000001</v>
      </c>
      <c r="D57" s="2">
        <v>2.7820000648498536E-15</v>
      </c>
      <c r="E57" s="2">
        <v>4.6419999003410347E-16</v>
      </c>
      <c r="F57" s="5">
        <f>C57*1000</f>
        <v>256</v>
      </c>
      <c r="G57" s="6">
        <f>(F57*6.022E+23)/(9.0121*1000000)</f>
        <v>1.7106246046981282E+19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</row>
    <row r="58" spans="1:12" x14ac:dyDescent="0.15">
      <c r="A58" s="2" t="s">
        <v>15</v>
      </c>
      <c r="B58" s="2" t="s">
        <v>28</v>
      </c>
      <c r="C58" s="2">
        <v>0.25309999999999999</v>
      </c>
      <c r="D58" s="2">
        <v>3.648999929428101E-15</v>
      </c>
      <c r="E58" s="2">
        <v>5.3909999132156381E-16</v>
      </c>
      <c r="F58" s="5">
        <f>C58*1000</f>
        <v>253.1</v>
      </c>
      <c r="G58" s="6">
        <f>(F58*6.022E+23)/(9.0121*1000000)</f>
        <v>1.6912464353480323E+19</v>
      </c>
      <c r="H58" s="2" t="s">
        <v>28</v>
      </c>
      <c r="I58" s="2" t="s">
        <v>28</v>
      </c>
      <c r="J58" s="2" t="s">
        <v>28</v>
      </c>
      <c r="K58" s="2" t="s">
        <v>28</v>
      </c>
      <c r="L58" s="2" t="s">
        <v>28</v>
      </c>
    </row>
    <row r="59" spans="1:12" ht="14" thickBo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ht="14" thickTop="1" x14ac:dyDescent="0.15">
      <c r="A60" s="2" t="s">
        <v>78</v>
      </c>
      <c r="B60" s="2">
        <v>30.16</v>
      </c>
      <c r="C60" s="2">
        <v>0.25159999999999999</v>
      </c>
      <c r="D60" s="2">
        <v>7.4970001220703128E-13</v>
      </c>
      <c r="E60" s="2">
        <v>2.9190000534057621E-14</v>
      </c>
      <c r="F60" s="5">
        <f>C60*1000</f>
        <v>251.6</v>
      </c>
      <c r="G60" s="6">
        <f>(F60*6.022E+23)/(9.0121*1000000)</f>
        <v>1.681223244304879E+19</v>
      </c>
      <c r="H60" s="9">
        <f>D60-AVERAGE($D$95:$D$98)</f>
        <v>7.4653551214933399E-13</v>
      </c>
      <c r="I60" s="11">
        <f>SQRT((E60)^2+(AVERAGE($E$95:$E$98))^2)</f>
        <v>2.9213406192304373E-14</v>
      </c>
      <c r="J60" s="7">
        <f>(H60*G60)</f>
        <v>12550928.557245078</v>
      </c>
      <c r="K60" s="8">
        <f>J60/B60</f>
        <v>416144.84606250259</v>
      </c>
      <c r="L60" s="13">
        <f>(I60/H60)*K60</f>
        <v>16284.568148482163</v>
      </c>
    </row>
    <row r="61" spans="1:12" x14ac:dyDescent="0.15">
      <c r="A61" s="2" t="s">
        <v>78</v>
      </c>
      <c r="B61" s="2">
        <v>26.100999999999999</v>
      </c>
      <c r="C61" s="2">
        <v>0.26100000000000001</v>
      </c>
      <c r="D61" s="2">
        <v>6.4620001220703127E-13</v>
      </c>
      <c r="E61" s="2">
        <v>2.5040000915527345E-14</v>
      </c>
      <c r="F61" s="5">
        <f t="shared" ref="F61:F98" si="21">C61*1000</f>
        <v>261</v>
      </c>
      <c r="G61" s="6">
        <f t="shared" ref="G61:G93" si="22">(F61*6.022E+23)/(9.0121*1000000)</f>
        <v>1.7440352415086385E+19</v>
      </c>
      <c r="H61" s="9">
        <f t="shared" ref="H61:H93" si="23">D61-AVERAGE($D$95:$D$98)</f>
        <v>6.4303551214933397E-13</v>
      </c>
      <c r="I61" s="11">
        <f t="shared" ref="I61:I93" si="24">SQRT((E61)^2+(AVERAGE($E$95:$E$98))^2)</f>
        <v>2.5067281783789279E-14</v>
      </c>
      <c r="J61" s="7">
        <f t="shared" ref="J61:J93" si="25">(H61*G61)</f>
        <v>11214765.947299948</v>
      </c>
      <c r="K61" s="8">
        <f t="shared" ref="K61:K93" si="26">J61/B61</f>
        <v>429668.05667598743</v>
      </c>
      <c r="L61" s="13">
        <f t="shared" ref="L61:L93" si="27">(I61/H61)*K61</f>
        <v>16749.635201622939</v>
      </c>
    </row>
    <row r="62" spans="1:12" x14ac:dyDescent="0.15">
      <c r="A62" s="2" t="s">
        <v>22</v>
      </c>
      <c r="B62" s="2">
        <v>46.837000000000003</v>
      </c>
      <c r="C62" s="2">
        <v>0.25740000000000002</v>
      </c>
      <c r="D62" s="2">
        <v>8.7990002441406252E-13</v>
      </c>
      <c r="E62" s="2">
        <v>4.3020000457763673E-14</v>
      </c>
      <c r="F62" s="5">
        <f t="shared" si="21"/>
        <v>257.40000000000003</v>
      </c>
      <c r="G62" s="6">
        <f t="shared" si="22"/>
        <v>1.7199795830050712E+19</v>
      </c>
      <c r="H62" s="9">
        <f t="shared" si="23"/>
        <v>8.7673552435636523E-13</v>
      </c>
      <c r="I62" s="11">
        <f t="shared" si="24"/>
        <v>4.3035885137455581E-14</v>
      </c>
      <c r="J62" s="7">
        <f t="shared" si="25"/>
        <v>15079672.015881935</v>
      </c>
      <c r="K62" s="8">
        <f t="shared" si="26"/>
        <v>321960.67245728662</v>
      </c>
      <c r="L62" s="13">
        <f t="shared" si="27"/>
        <v>15803.925053478017</v>
      </c>
    </row>
    <row r="63" spans="1:12" x14ac:dyDescent="0.15">
      <c r="A63" s="2" t="s">
        <v>23</v>
      </c>
      <c r="B63" s="2">
        <v>48.613</v>
      </c>
      <c r="C63" s="2">
        <v>0.25669999999999998</v>
      </c>
      <c r="D63" s="2">
        <v>8.2659997558593752E-13</v>
      </c>
      <c r="E63" s="2">
        <v>2.1500000000000003E-14</v>
      </c>
      <c r="F63" s="5">
        <f t="shared" si="21"/>
        <v>256.7</v>
      </c>
      <c r="G63" s="6">
        <f t="shared" si="22"/>
        <v>1.7153020938515997E+19</v>
      </c>
      <c r="H63" s="9">
        <f t="shared" si="23"/>
        <v>8.2343547552824023E-13</v>
      </c>
      <c r="I63" s="11">
        <f t="shared" si="24"/>
        <v>2.1531766536405778E-14</v>
      </c>
      <c r="J63" s="7">
        <f t="shared" si="25"/>
        <v>14124405.953252781</v>
      </c>
      <c r="K63" s="8">
        <f t="shared" si="26"/>
        <v>290547.91831923107</v>
      </c>
      <c r="L63" s="13">
        <f t="shared" si="27"/>
        <v>7597.4501109210769</v>
      </c>
    </row>
    <row r="64" spans="1:12" x14ac:dyDescent="0.15">
      <c r="A64" s="2" t="s">
        <v>24</v>
      </c>
      <c r="B64" s="2">
        <v>47.209400000000002</v>
      </c>
      <c r="C64" s="2">
        <v>0.26019999999999999</v>
      </c>
      <c r="D64" s="2">
        <v>8.3800000000000006E-13</v>
      </c>
      <c r="E64" s="2">
        <v>4.8970001220703129E-14</v>
      </c>
      <c r="F64" s="5">
        <f t="shared" si="21"/>
        <v>260.2</v>
      </c>
      <c r="G64" s="6">
        <f t="shared" si="22"/>
        <v>1.7386895396189565E+19</v>
      </c>
      <c r="H64" s="9">
        <f t="shared" si="23"/>
        <v>8.3483549994230277E-13</v>
      </c>
      <c r="I64" s="11">
        <f t="shared" si="24"/>
        <v>4.8983956452433992E-14</v>
      </c>
      <c r="J64" s="7">
        <f t="shared" si="25"/>
        <v>14515197.510522438</v>
      </c>
      <c r="K64" s="8">
        <f t="shared" si="26"/>
        <v>307464.13872073014</v>
      </c>
      <c r="L64" s="13">
        <f t="shared" si="27"/>
        <v>18040.452260142571</v>
      </c>
    </row>
    <row r="65" spans="1:12" x14ac:dyDescent="0.15">
      <c r="A65" s="2" t="s">
        <v>25</v>
      </c>
      <c r="B65" s="2">
        <v>49.881999999999998</v>
      </c>
      <c r="C65" s="2">
        <v>0.2545</v>
      </c>
      <c r="D65" s="2">
        <v>9.2359997558593751E-13</v>
      </c>
      <c r="E65" s="2">
        <v>3.4819999694824221E-14</v>
      </c>
      <c r="F65" s="5">
        <f t="shared" si="21"/>
        <v>254.5</v>
      </c>
      <c r="G65" s="6">
        <f t="shared" si="22"/>
        <v>1.7006014136549751E+19</v>
      </c>
      <c r="H65" s="9">
        <f t="shared" si="23"/>
        <v>9.2043547552824012E-13</v>
      </c>
      <c r="I65" s="11">
        <f t="shared" si="24"/>
        <v>3.4839623260389055E-14</v>
      </c>
      <c r="J65" s="7">
        <f t="shared" si="25"/>
        <v>15652938.708615143</v>
      </c>
      <c r="K65" s="8">
        <f t="shared" si="26"/>
        <v>313799.34061615699</v>
      </c>
      <c r="L65" s="13">
        <f t="shared" si="27"/>
        <v>11877.693871100671</v>
      </c>
    </row>
    <row r="66" spans="1:12" x14ac:dyDescent="0.15">
      <c r="A66" s="2" t="s">
        <v>26</v>
      </c>
      <c r="B66" s="2">
        <v>37.470999999999997</v>
      </c>
      <c r="C66" s="2">
        <v>0.26250000000000001</v>
      </c>
      <c r="D66" s="2">
        <v>6.055000000000001E-13</v>
      </c>
      <c r="E66" s="2">
        <v>1.9559999465942386E-14</v>
      </c>
      <c r="F66" s="5">
        <f t="shared" si="21"/>
        <v>262.5</v>
      </c>
      <c r="G66" s="6">
        <f t="shared" si="22"/>
        <v>1.7540584325517914E+19</v>
      </c>
      <c r="H66" s="9">
        <f t="shared" si="23"/>
        <v>6.023354999423028E-13</v>
      </c>
      <c r="I66" s="11">
        <f t="shared" si="24"/>
        <v>1.9594911310999852E-14</v>
      </c>
      <c r="J66" s="7">
        <f t="shared" si="25"/>
        <v>10565316.628990954</v>
      </c>
      <c r="K66" s="8">
        <f t="shared" si="26"/>
        <v>281959.82570497063</v>
      </c>
      <c r="L66" s="13">
        <f t="shared" si="27"/>
        <v>9172.5919831773299</v>
      </c>
    </row>
    <row r="67" spans="1:12" x14ac:dyDescent="0.15">
      <c r="A67" s="2" t="s">
        <v>29</v>
      </c>
      <c r="B67" s="2">
        <v>46.48</v>
      </c>
      <c r="C67" s="2">
        <v>0.26200000000000001</v>
      </c>
      <c r="D67" s="2">
        <v>1.8280000000000003E-12</v>
      </c>
      <c r="E67" s="2">
        <v>8.5940002441406259E-14</v>
      </c>
      <c r="F67" s="5">
        <f t="shared" si="21"/>
        <v>262</v>
      </c>
      <c r="G67" s="6">
        <f t="shared" si="22"/>
        <v>1.7507173688707406E+19</v>
      </c>
      <c r="H67" s="9">
        <f t="shared" si="23"/>
        <v>1.8248354999423029E-12</v>
      </c>
      <c r="I67" s="11">
        <f t="shared" si="24"/>
        <v>8.5947955122895137E-14</v>
      </c>
      <c r="J67" s="7">
        <f t="shared" si="25"/>
        <v>31947712.050809111</v>
      </c>
      <c r="K67" s="8">
        <f t="shared" si="26"/>
        <v>687343.20247007557</v>
      </c>
      <c r="L67" s="13">
        <f t="shared" si="27"/>
        <v>32373.188006147906</v>
      </c>
    </row>
    <row r="68" spans="1:12" x14ac:dyDescent="0.15">
      <c r="A68" s="2" t="s">
        <v>30</v>
      </c>
      <c r="B68" s="2">
        <v>59.085000000000001</v>
      </c>
      <c r="C68" s="2">
        <v>0.255</v>
      </c>
      <c r="D68" s="2">
        <v>1.6060000000000002E-12</v>
      </c>
      <c r="E68" s="2">
        <v>2.0210000610351564E-13</v>
      </c>
      <c r="F68" s="5">
        <f t="shared" si="21"/>
        <v>255</v>
      </c>
      <c r="G68" s="6">
        <f t="shared" si="22"/>
        <v>1.7039424773360261E+19</v>
      </c>
      <c r="H68" s="9">
        <f t="shared" si="23"/>
        <v>1.6028354999423028E-12</v>
      </c>
      <c r="I68" s="11">
        <f t="shared" si="24"/>
        <v>2.0210338799045242E-13</v>
      </c>
      <c r="J68" s="7">
        <f t="shared" si="25"/>
        <v>27311394.925338153</v>
      </c>
      <c r="K68" s="8">
        <f t="shared" si="26"/>
        <v>462239.06110414071</v>
      </c>
      <c r="L68" s="13">
        <f t="shared" si="27"/>
        <v>58284.259560033104</v>
      </c>
    </row>
    <row r="69" spans="1:12" x14ac:dyDescent="0.15">
      <c r="A69" s="2" t="s">
        <v>31</v>
      </c>
      <c r="B69" s="2">
        <v>51.946399999999997</v>
      </c>
      <c r="C69" s="2">
        <v>0.2586</v>
      </c>
      <c r="D69" s="2">
        <v>1.5020000000000001E-12</v>
      </c>
      <c r="E69" s="2">
        <v>8.6739997863769533E-14</v>
      </c>
      <c r="F69" s="5">
        <f t="shared" si="21"/>
        <v>258.60000000000002</v>
      </c>
      <c r="G69" s="6">
        <f t="shared" si="22"/>
        <v>1.7279981358395937E+19</v>
      </c>
      <c r="H69" s="9">
        <f t="shared" si="23"/>
        <v>1.4988354999423027E-12</v>
      </c>
      <c r="I69" s="11">
        <f t="shared" si="24"/>
        <v>8.6747877205064954E-14</v>
      </c>
      <c r="J69" s="7">
        <f t="shared" si="25"/>
        <v>25899849.498305045</v>
      </c>
      <c r="K69" s="8">
        <f t="shared" si="26"/>
        <v>498587.95793943462</v>
      </c>
      <c r="L69" s="13">
        <f t="shared" si="27"/>
        <v>28856.700387013196</v>
      </c>
    </row>
    <row r="70" spans="1:12" x14ac:dyDescent="0.15">
      <c r="A70" s="2" t="s">
        <v>32</v>
      </c>
      <c r="B70" s="2">
        <v>44.525599999999997</v>
      </c>
      <c r="C70" s="2">
        <v>0.26300000000000001</v>
      </c>
      <c r="D70" s="2">
        <v>1.092E-12</v>
      </c>
      <c r="E70" s="2">
        <v>3.9479999542236329E-14</v>
      </c>
      <c r="F70" s="5">
        <f t="shared" si="21"/>
        <v>263</v>
      </c>
      <c r="G70" s="6">
        <f t="shared" si="22"/>
        <v>1.7573994962328426E+19</v>
      </c>
      <c r="H70" s="9">
        <f t="shared" si="23"/>
        <v>1.0888354999423026E-12</v>
      </c>
      <c r="I70" s="11">
        <f t="shared" si="24"/>
        <v>3.9497307934000565E-14</v>
      </c>
      <c r="J70" s="7">
        <f t="shared" si="25"/>
        <v>19135189.59079038</v>
      </c>
      <c r="K70" s="8">
        <f t="shared" si="26"/>
        <v>429757.02945699508</v>
      </c>
      <c r="L70" s="13">
        <f t="shared" si="27"/>
        <v>15589.357373233837</v>
      </c>
    </row>
    <row r="71" spans="1:12" x14ac:dyDescent="0.15">
      <c r="A71" s="2" t="s">
        <v>33</v>
      </c>
      <c r="B71" s="2">
        <v>47.9</v>
      </c>
      <c r="C71" s="2">
        <v>0.254</v>
      </c>
      <c r="D71" s="2">
        <v>1.1120000000000001E-12</v>
      </c>
      <c r="E71" s="2">
        <v>1.3910000610351564E-13</v>
      </c>
      <c r="F71" s="5">
        <f t="shared" si="21"/>
        <v>254</v>
      </c>
      <c r="G71" s="6">
        <f t="shared" si="22"/>
        <v>1.697260349973924E+19</v>
      </c>
      <c r="H71" s="9">
        <f t="shared" si="23"/>
        <v>1.1088354999423027E-12</v>
      </c>
      <c r="I71" s="11">
        <f t="shared" si="24"/>
        <v>1.3910491964045114E-13</v>
      </c>
      <c r="J71" s="7">
        <f t="shared" si="25"/>
        <v>18819825.286955837</v>
      </c>
      <c r="K71" s="8">
        <f t="shared" si="26"/>
        <v>392898.23146045592</v>
      </c>
      <c r="L71" s="13">
        <f t="shared" si="27"/>
        <v>49289.616825061938</v>
      </c>
    </row>
    <row r="72" spans="1:12" x14ac:dyDescent="0.15">
      <c r="A72" s="2" t="s">
        <v>34</v>
      </c>
      <c r="B72" s="2">
        <v>53.027999999999999</v>
      </c>
      <c r="C72" s="2">
        <v>0.25790000000000002</v>
      </c>
      <c r="D72" s="2">
        <v>1.5400000000000001E-12</v>
      </c>
      <c r="E72" s="2">
        <v>2.5580000305175784E-13</v>
      </c>
      <c r="F72" s="5">
        <f t="shared" si="21"/>
        <v>257.90000000000003</v>
      </c>
      <c r="G72" s="6">
        <f t="shared" si="22"/>
        <v>1.7233206466861224E+19</v>
      </c>
      <c r="H72" s="9">
        <f t="shared" si="23"/>
        <v>1.5368354999423027E-12</v>
      </c>
      <c r="I72" s="11">
        <f t="shared" si="24"/>
        <v>2.5580267498886246E-13</v>
      </c>
      <c r="J72" s="7">
        <f t="shared" si="25"/>
        <v>26484603.476107594</v>
      </c>
      <c r="K72" s="8">
        <f t="shared" si="26"/>
        <v>499445.64147445868</v>
      </c>
      <c r="L72" s="13">
        <f t="shared" si="27"/>
        <v>83131.55904160942</v>
      </c>
    </row>
    <row r="73" spans="1:12" x14ac:dyDescent="0.15">
      <c r="A73" s="2" t="s">
        <v>35</v>
      </c>
      <c r="B73" s="2">
        <v>48.596299999999999</v>
      </c>
      <c r="C73" s="2">
        <v>0.25669999999999998</v>
      </c>
      <c r="D73" s="2">
        <v>1.3130000000000002E-12</v>
      </c>
      <c r="E73" s="2">
        <v>6.2430000305175781E-14</v>
      </c>
      <c r="F73" s="5">
        <f t="shared" si="21"/>
        <v>256.7</v>
      </c>
      <c r="G73" s="6">
        <f t="shared" si="22"/>
        <v>1.7153020938515997E+19</v>
      </c>
      <c r="H73" s="9">
        <f t="shared" si="23"/>
        <v>1.3098354999423028E-12</v>
      </c>
      <c r="I73" s="11">
        <f t="shared" si="24"/>
        <v>6.2440947368554007E-14</v>
      </c>
      <c r="J73" s="7">
        <f t="shared" si="25"/>
        <v>22467635.756521888</v>
      </c>
      <c r="K73" s="8">
        <f t="shared" si="26"/>
        <v>462332.23015994817</v>
      </c>
      <c r="L73" s="13">
        <f t="shared" si="27"/>
        <v>22039.761826179816</v>
      </c>
    </row>
    <row r="74" spans="1:12" x14ac:dyDescent="0.15">
      <c r="A74" s="2" t="s">
        <v>36</v>
      </c>
      <c r="B74" s="2">
        <v>48.942799999999998</v>
      </c>
      <c r="C74" s="2">
        <v>0.26</v>
      </c>
      <c r="D74" s="2">
        <v>1.3230000000000001E-12</v>
      </c>
      <c r="E74" s="2">
        <v>3.9029998779296881E-14</v>
      </c>
      <c r="F74" s="5">
        <f t="shared" si="21"/>
        <v>260</v>
      </c>
      <c r="G74" s="6">
        <f t="shared" si="22"/>
        <v>1.7373531141465364E+19</v>
      </c>
      <c r="H74" s="9">
        <f t="shared" si="23"/>
        <v>1.3198354999423027E-12</v>
      </c>
      <c r="I74" s="11">
        <f t="shared" si="24"/>
        <v>3.9047506641144185E-14</v>
      </c>
      <c r="J74" s="7">
        <f t="shared" si="25"/>
        <v>22930203.159859106</v>
      </c>
      <c r="K74" s="8">
        <f t="shared" si="26"/>
        <v>468510.24379191844</v>
      </c>
      <c r="L74" s="13">
        <f t="shared" si="27"/>
        <v>13860.937106714251</v>
      </c>
    </row>
    <row r="75" spans="1:12" x14ac:dyDescent="0.15">
      <c r="A75" s="2" t="s">
        <v>37</v>
      </c>
      <c r="B75" s="2">
        <v>49.139000000000003</v>
      </c>
      <c r="C75" s="2">
        <v>0.26150000000000001</v>
      </c>
      <c r="D75" s="2">
        <v>1.3300000000000002E-12</v>
      </c>
      <c r="E75" s="2">
        <v>4.043999862670899E-14</v>
      </c>
      <c r="F75" s="5">
        <f t="shared" si="21"/>
        <v>261.5</v>
      </c>
      <c r="G75" s="6">
        <f t="shared" si="22"/>
        <v>1.7473763051896893E+19</v>
      </c>
      <c r="H75" s="9">
        <f t="shared" si="23"/>
        <v>1.3268354999423028E-12</v>
      </c>
      <c r="I75" s="11">
        <f t="shared" si="24"/>
        <v>4.0456896310845555E-14</v>
      </c>
      <c r="J75" s="7">
        <f t="shared" si="25"/>
        <v>23184809.134836953</v>
      </c>
      <c r="K75" s="8">
        <f t="shared" si="26"/>
        <v>471820.93927098543</v>
      </c>
      <c r="L75" s="13">
        <f t="shared" si="27"/>
        <v>14386.418526035874</v>
      </c>
    </row>
    <row r="76" spans="1:12" x14ac:dyDescent="0.15">
      <c r="A76" s="2" t="s">
        <v>38</v>
      </c>
      <c r="B76" s="2">
        <v>47.07</v>
      </c>
      <c r="C76" s="2">
        <v>0.25619999999999998</v>
      </c>
      <c r="D76" s="2">
        <v>1.1270000000000001E-12</v>
      </c>
      <c r="E76" s="2">
        <v>3.3549999237060553E-14</v>
      </c>
      <c r="F76" s="5">
        <f t="shared" si="21"/>
        <v>256.2</v>
      </c>
      <c r="G76" s="6">
        <f t="shared" si="22"/>
        <v>1.7119610301705486E+19</v>
      </c>
      <c r="H76" s="9">
        <f t="shared" si="23"/>
        <v>1.1238354999423028E-12</v>
      </c>
      <c r="I76" s="11">
        <f t="shared" si="24"/>
        <v>3.357036518992677E-14</v>
      </c>
      <c r="J76" s="7">
        <f t="shared" si="25"/>
        <v>19239625.802234583</v>
      </c>
      <c r="K76" s="8">
        <f t="shared" si="26"/>
        <v>408744.97136678529</v>
      </c>
      <c r="L76" s="13">
        <f t="shared" si="27"/>
        <v>12209.721048172629</v>
      </c>
    </row>
    <row r="77" spans="1:12" x14ac:dyDescent="0.15">
      <c r="A77" s="2" t="s">
        <v>39</v>
      </c>
      <c r="B77" s="2">
        <v>53.209000000000003</v>
      </c>
      <c r="C77" s="2">
        <v>0.25380000000000003</v>
      </c>
      <c r="D77" s="2">
        <v>1.3980000000000001E-12</v>
      </c>
      <c r="E77" s="2">
        <v>5.931000137329102E-14</v>
      </c>
      <c r="F77" s="5">
        <f t="shared" si="21"/>
        <v>253.8</v>
      </c>
      <c r="G77" s="6">
        <f t="shared" si="22"/>
        <v>1.6959239245015036E+19</v>
      </c>
      <c r="H77" s="9">
        <f t="shared" si="23"/>
        <v>1.3948354999423027E-12</v>
      </c>
      <c r="I77" s="11">
        <f t="shared" si="24"/>
        <v>5.9321524197192252E-14</v>
      </c>
      <c r="J77" s="7">
        <f t="shared" si="25"/>
        <v>23655348.950961668</v>
      </c>
      <c r="K77" s="8">
        <f t="shared" si="26"/>
        <v>444574.20644931623</v>
      </c>
      <c r="L77" s="13">
        <f t="shared" si="27"/>
        <v>18907.476578006197</v>
      </c>
    </row>
    <row r="78" spans="1:12" x14ac:dyDescent="0.15">
      <c r="A78" s="2" t="s">
        <v>40</v>
      </c>
      <c r="B78" s="2">
        <v>50.920999999999999</v>
      </c>
      <c r="C78" s="2">
        <v>0.251</v>
      </c>
      <c r="D78" s="2">
        <v>1.4460000000000001E-12</v>
      </c>
      <c r="E78" s="2">
        <v>4.0490001678466801E-14</v>
      </c>
      <c r="F78" s="5">
        <f t="shared" si="21"/>
        <v>251</v>
      </c>
      <c r="G78" s="6">
        <f t="shared" si="22"/>
        <v>1.6772139678876178E+19</v>
      </c>
      <c r="H78" s="9">
        <f t="shared" si="23"/>
        <v>1.4428354999423027E-12</v>
      </c>
      <c r="I78" s="11">
        <f t="shared" si="24"/>
        <v>4.0506878503539713E-14</v>
      </c>
      <c r="J78" s="7">
        <f t="shared" si="25"/>
        <v>24199438.538673442</v>
      </c>
      <c r="K78" s="8">
        <f t="shared" si="26"/>
        <v>475234.9431211768</v>
      </c>
      <c r="L78" s="13">
        <f t="shared" si="27"/>
        <v>13341.981190798197</v>
      </c>
    </row>
    <row r="79" spans="1:12" x14ac:dyDescent="0.15">
      <c r="A79" s="2" t="s">
        <v>42</v>
      </c>
      <c r="B79" s="2">
        <v>41.208500000000001</v>
      </c>
      <c r="C79" s="2">
        <v>0.26100000000000001</v>
      </c>
      <c r="D79" s="2">
        <v>1.3230000000000001E-12</v>
      </c>
      <c r="E79" s="2">
        <v>1.2080000305175781E-13</v>
      </c>
      <c r="F79" s="5">
        <f t="shared" si="21"/>
        <v>261</v>
      </c>
      <c r="G79" s="6">
        <f t="shared" si="22"/>
        <v>1.7440352415086385E+19</v>
      </c>
      <c r="H79" s="9">
        <f t="shared" si="23"/>
        <v>1.3198354999423027E-12</v>
      </c>
      <c r="I79" s="11">
        <f t="shared" si="24"/>
        <v>1.2080566090826614E-13</v>
      </c>
      <c r="J79" s="7">
        <f t="shared" si="25"/>
        <v>23018396.248935487</v>
      </c>
      <c r="K79" s="8">
        <f t="shared" si="26"/>
        <v>558583.69629895501</v>
      </c>
      <c r="L79" s="13">
        <f t="shared" si="27"/>
        <v>51127.638714769681</v>
      </c>
    </row>
    <row r="80" spans="1:12" x14ac:dyDescent="0.15">
      <c r="A80" s="2" t="s">
        <v>43</v>
      </c>
      <c r="B80" s="2">
        <v>43.520400000000002</v>
      </c>
      <c r="C80" s="2">
        <v>0.25580000000000003</v>
      </c>
      <c r="D80" s="2">
        <v>6.6159997558593752E-13</v>
      </c>
      <c r="E80" s="2">
        <v>1.9680000305175784E-14</v>
      </c>
      <c r="F80" s="5">
        <f t="shared" si="21"/>
        <v>255.80000000000004</v>
      </c>
      <c r="G80" s="6">
        <f t="shared" si="22"/>
        <v>1.7092881792257079E+19</v>
      </c>
      <c r="H80" s="9">
        <f t="shared" si="23"/>
        <v>6.5843547552824023E-13</v>
      </c>
      <c r="I80" s="11">
        <f t="shared" si="24"/>
        <v>1.9714699647471234E-14</v>
      </c>
      <c r="J80" s="7">
        <f t="shared" si="25"/>
        <v>11254559.751032788</v>
      </c>
      <c r="K80" s="8">
        <f t="shared" si="26"/>
        <v>258604.23504914448</v>
      </c>
      <c r="L80" s="13">
        <f t="shared" si="27"/>
        <v>7743.0591319031546</v>
      </c>
    </row>
    <row r="81" spans="1:12" x14ac:dyDescent="0.15">
      <c r="A81" s="2" t="s">
        <v>44</v>
      </c>
      <c r="B81" s="2">
        <v>45.731000000000002</v>
      </c>
      <c r="C81" s="2">
        <v>0.25669999999999998</v>
      </c>
      <c r="D81" s="2">
        <v>1.466E-12</v>
      </c>
      <c r="E81" s="2">
        <v>5.5619998931884771E-14</v>
      </c>
      <c r="F81" s="5">
        <f t="shared" si="21"/>
        <v>256.7</v>
      </c>
      <c r="G81" s="6">
        <f t="shared" si="22"/>
        <v>1.7153020938515997E+19</v>
      </c>
      <c r="H81" s="9">
        <f t="shared" si="23"/>
        <v>1.4628354999423026E-12</v>
      </c>
      <c r="I81" s="11">
        <f t="shared" si="24"/>
        <v>5.5632286051906464E-14</v>
      </c>
      <c r="J81" s="7">
        <f t="shared" si="25"/>
        <v>25092047.960114833</v>
      </c>
      <c r="K81" s="8">
        <f t="shared" si="26"/>
        <v>548687.93510124052</v>
      </c>
      <c r="L81" s="13">
        <f t="shared" si="27"/>
        <v>20866.846723357525</v>
      </c>
    </row>
    <row r="82" spans="1:12" x14ac:dyDescent="0.15">
      <c r="A82" s="2" t="s">
        <v>45</v>
      </c>
      <c r="B82" s="2">
        <v>40.357999999999997</v>
      </c>
      <c r="C82" s="2">
        <v>0.25679999999999997</v>
      </c>
      <c r="D82" s="2">
        <v>1.186E-12</v>
      </c>
      <c r="E82" s="2">
        <v>5.6270000457763674E-14</v>
      </c>
      <c r="F82" s="5">
        <f t="shared" si="21"/>
        <v>256.79999999999995</v>
      </c>
      <c r="G82" s="6">
        <f t="shared" si="22"/>
        <v>1.7159703065878094E+19</v>
      </c>
      <c r="H82" s="9">
        <f t="shared" si="23"/>
        <v>1.1828354999423026E-12</v>
      </c>
      <c r="I82" s="11">
        <f t="shared" si="24"/>
        <v>5.6282145674227873E-14</v>
      </c>
      <c r="J82" s="7">
        <f t="shared" si="25"/>
        <v>20297105.954789378</v>
      </c>
      <c r="K82" s="8">
        <f t="shared" si="26"/>
        <v>502926.45707887853</v>
      </c>
      <c r="L82" s="13">
        <f t="shared" si="27"/>
        <v>23930.445207399913</v>
      </c>
    </row>
    <row r="83" spans="1:12" x14ac:dyDescent="0.15">
      <c r="A83" s="2" t="s">
        <v>46</v>
      </c>
      <c r="B83" s="2">
        <v>40.375700000000002</v>
      </c>
      <c r="C83" s="2">
        <v>0.25569999999999998</v>
      </c>
      <c r="D83" s="2">
        <v>1.1770000000000001E-12</v>
      </c>
      <c r="E83" s="2">
        <v>5.4229999542236335E-14</v>
      </c>
      <c r="F83" s="5">
        <f t="shared" si="21"/>
        <v>255.7</v>
      </c>
      <c r="G83" s="6">
        <f t="shared" si="22"/>
        <v>1.7086199664894976E+19</v>
      </c>
      <c r="H83" s="9">
        <f t="shared" si="23"/>
        <v>1.1738354999423027E-12</v>
      </c>
      <c r="I83" s="11">
        <f t="shared" si="24"/>
        <v>5.4242601528035472E-14</v>
      </c>
      <c r="J83" s="7">
        <f t="shared" si="25"/>
        <v>20056387.725756001</v>
      </c>
      <c r="K83" s="8">
        <f t="shared" si="26"/>
        <v>496744.02489011956</v>
      </c>
      <c r="L83" s="13">
        <f t="shared" si="27"/>
        <v>22954.398810456572</v>
      </c>
    </row>
    <row r="84" spans="1:12" x14ac:dyDescent="0.15">
      <c r="A84" s="2" t="s">
        <v>47</v>
      </c>
      <c r="B84" s="2">
        <v>43.465000000000003</v>
      </c>
      <c r="C84" s="2">
        <v>0.2581</v>
      </c>
      <c r="D84" s="2">
        <v>1.249E-12</v>
      </c>
      <c r="E84" s="2">
        <v>5.4590000152587892E-14</v>
      </c>
      <c r="F84" s="5">
        <f t="shared" si="21"/>
        <v>258.10000000000002</v>
      </c>
      <c r="G84" s="6">
        <f t="shared" si="22"/>
        <v>1.7246570721585424E+19</v>
      </c>
      <c r="H84" s="9">
        <f t="shared" si="23"/>
        <v>1.2458354999423026E-12</v>
      </c>
      <c r="I84" s="11">
        <f t="shared" si="24"/>
        <v>5.460251905212643E-14</v>
      </c>
      <c r="J84" s="7">
        <f t="shared" si="25"/>
        <v>21486390.057216655</v>
      </c>
      <c r="K84" s="8">
        <f t="shared" si="26"/>
        <v>494337.74432800309</v>
      </c>
      <c r="L84" s="13">
        <f t="shared" si="27"/>
        <v>21665.850831915654</v>
      </c>
    </row>
    <row r="85" spans="1:12" x14ac:dyDescent="0.15">
      <c r="A85" s="2" t="s">
        <v>48</v>
      </c>
      <c r="B85" s="2">
        <v>40.799999999999997</v>
      </c>
      <c r="C85" s="2">
        <v>0.25819999999999999</v>
      </c>
      <c r="D85" s="2">
        <v>1.2270000000000001E-12</v>
      </c>
      <c r="E85" s="2">
        <v>3.7E-14</v>
      </c>
      <c r="F85" s="5">
        <f t="shared" si="21"/>
        <v>258.2</v>
      </c>
      <c r="G85" s="6">
        <f t="shared" si="22"/>
        <v>1.7253252848947526E+19</v>
      </c>
      <c r="H85" s="9">
        <f t="shared" si="23"/>
        <v>1.2238354999423027E-12</v>
      </c>
      <c r="I85" s="11">
        <f t="shared" si="24"/>
        <v>3.7018467960982442E-14</v>
      </c>
      <c r="J85" s="7">
        <f t="shared" si="25"/>
        <v>21115143.326022655</v>
      </c>
      <c r="K85" s="8">
        <f t="shared" si="26"/>
        <v>517528.02269663371</v>
      </c>
      <c r="L85" s="13">
        <f t="shared" si="27"/>
        <v>15654.141858124831</v>
      </c>
    </row>
    <row r="86" spans="1:12" x14ac:dyDescent="0.15">
      <c r="A86" s="2" t="s">
        <v>49</v>
      </c>
      <c r="B86" s="2">
        <v>46.372500000000002</v>
      </c>
      <c r="C86" s="2">
        <v>0.25850000000000001</v>
      </c>
      <c r="D86" s="2">
        <v>9.3509997558593762E-13</v>
      </c>
      <c r="E86" s="2">
        <v>4.1580001831054694E-14</v>
      </c>
      <c r="F86" s="5">
        <f t="shared" si="21"/>
        <v>258.5</v>
      </c>
      <c r="G86" s="6">
        <f t="shared" si="22"/>
        <v>1.7273299231033833E+19</v>
      </c>
      <c r="H86" s="9">
        <f t="shared" si="23"/>
        <v>9.3193547552824022E-13</v>
      </c>
      <c r="I86" s="11">
        <f t="shared" si="24"/>
        <v>4.1596436415260323E-14</v>
      </c>
      <c r="J86" s="7">
        <f t="shared" si="25"/>
        <v>16097600.332815101</v>
      </c>
      <c r="K86" s="8">
        <f t="shared" si="26"/>
        <v>347136.7800488458</v>
      </c>
      <c r="L86" s="13">
        <f t="shared" si="27"/>
        <v>15494.262615676616</v>
      </c>
    </row>
    <row r="87" spans="1:12" x14ac:dyDescent="0.15">
      <c r="A87" s="2" t="s">
        <v>51</v>
      </c>
      <c r="B87" s="2">
        <v>41.137</v>
      </c>
      <c r="C87" s="2">
        <v>0.25700000000000001</v>
      </c>
      <c r="D87" s="2">
        <v>5.1359997558593755E-13</v>
      </c>
      <c r="E87" s="2">
        <v>1.4889999389648437E-13</v>
      </c>
      <c r="F87" s="5">
        <f t="shared" si="21"/>
        <v>257</v>
      </c>
      <c r="G87" s="6">
        <f t="shared" si="22"/>
        <v>1.7173067320602305E+19</v>
      </c>
      <c r="H87" s="9">
        <f t="shared" si="23"/>
        <v>5.1043547552824025E-13</v>
      </c>
      <c r="I87" s="11">
        <f t="shared" si="24"/>
        <v>1.4890458405486169E-13</v>
      </c>
      <c r="J87" s="7">
        <f t="shared" si="25"/>
        <v>8765742.7840701193</v>
      </c>
      <c r="K87" s="8">
        <f t="shared" si="26"/>
        <v>213086.58346671169</v>
      </c>
      <c r="L87" s="13">
        <f t="shared" si="27"/>
        <v>62161.763043499137</v>
      </c>
    </row>
    <row r="88" spans="1:12" x14ac:dyDescent="0.15">
      <c r="A88" s="2" t="s">
        <v>52</v>
      </c>
      <c r="B88" s="2">
        <v>41.005000000000003</v>
      </c>
      <c r="C88" s="2">
        <v>0.2555</v>
      </c>
      <c r="D88" s="2">
        <v>1.393E-12</v>
      </c>
      <c r="E88" s="2">
        <v>3.2329998779296879E-13</v>
      </c>
      <c r="F88" s="5">
        <f t="shared" si="21"/>
        <v>255.5</v>
      </c>
      <c r="G88" s="6">
        <f t="shared" si="22"/>
        <v>1.7072835410170771E+19</v>
      </c>
      <c r="H88" s="9">
        <f t="shared" si="23"/>
        <v>1.3898354999423026E-12</v>
      </c>
      <c r="I88" s="11">
        <f t="shared" si="24"/>
        <v>3.233021018754936E-13</v>
      </c>
      <c r="J88" s="7">
        <f t="shared" si="25"/>
        <v>23728432.73772734</v>
      </c>
      <c r="K88" s="8">
        <f t="shared" si="26"/>
        <v>578671.69217723061</v>
      </c>
      <c r="L88" s="13">
        <f t="shared" si="27"/>
        <v>134610.01275655566</v>
      </c>
    </row>
    <row r="89" spans="1:12" x14ac:dyDescent="0.15">
      <c r="A89" s="2" t="s">
        <v>53</v>
      </c>
      <c r="B89" s="2">
        <v>45.648299999999999</v>
      </c>
      <c r="C89" s="2">
        <v>0.26369999999999999</v>
      </c>
      <c r="D89" s="2">
        <v>9.6759997558593753E-13</v>
      </c>
      <c r="E89" s="2">
        <v>1.1780000305175783E-13</v>
      </c>
      <c r="F89" s="5">
        <f t="shared" si="21"/>
        <v>263.7</v>
      </c>
      <c r="G89" s="6">
        <f t="shared" si="22"/>
        <v>1.7620769853863139E+19</v>
      </c>
      <c r="H89" s="9">
        <f t="shared" si="23"/>
        <v>9.6443547552824014E-13</v>
      </c>
      <c r="I89" s="11">
        <f t="shared" si="24"/>
        <v>1.178058049892807E-13</v>
      </c>
      <c r="J89" s="7">
        <f t="shared" si="25"/>
        <v>16994095.553184174</v>
      </c>
      <c r="K89" s="8">
        <f t="shared" si="26"/>
        <v>372283.20776861731</v>
      </c>
      <c r="L89" s="13">
        <f t="shared" si="27"/>
        <v>45474.398327324285</v>
      </c>
    </row>
    <row r="90" spans="1:12" x14ac:dyDescent="0.15">
      <c r="A90" s="2" t="s">
        <v>54</v>
      </c>
      <c r="B90" s="2">
        <v>44.76</v>
      </c>
      <c r="C90" s="2">
        <v>0.246</v>
      </c>
      <c r="D90" s="2">
        <v>1.441E-12</v>
      </c>
      <c r="E90" s="2">
        <v>2.8829998779296879E-13</v>
      </c>
      <c r="F90" s="5">
        <f t="shared" si="21"/>
        <v>246</v>
      </c>
      <c r="G90" s="6">
        <f t="shared" si="22"/>
        <v>1.6438033310771075E+19</v>
      </c>
      <c r="H90" s="9">
        <f t="shared" si="23"/>
        <v>1.4378354999423026E-12</v>
      </c>
      <c r="I90" s="11">
        <f t="shared" si="24"/>
        <v>2.8830235852591328E-13</v>
      </c>
      <c r="J90" s="7">
        <f t="shared" si="25"/>
        <v>23635187.843460754</v>
      </c>
      <c r="K90" s="8">
        <f t="shared" si="26"/>
        <v>528042.62384854234</v>
      </c>
      <c r="L90" s="13">
        <f t="shared" si="27"/>
        <v>105878.54720783798</v>
      </c>
    </row>
    <row r="91" spans="1:12" x14ac:dyDescent="0.15">
      <c r="A91" s="2" t="s">
        <v>55</v>
      </c>
      <c r="B91" s="2">
        <v>43.442999999999998</v>
      </c>
      <c r="C91" s="2">
        <v>0.253</v>
      </c>
      <c r="D91" s="2">
        <v>1.483E-12</v>
      </c>
      <c r="E91" s="2">
        <v>7.6919998168945319E-14</v>
      </c>
      <c r="F91" s="5">
        <f t="shared" si="21"/>
        <v>253</v>
      </c>
      <c r="G91" s="6">
        <f t="shared" si="22"/>
        <v>1.690578222611822E+19</v>
      </c>
      <c r="H91" s="9">
        <f t="shared" si="23"/>
        <v>1.4798354999423026E-12</v>
      </c>
      <c r="I91" s="11">
        <f t="shared" si="24"/>
        <v>7.6928883317573476E-14</v>
      </c>
      <c r="J91" s="7">
        <f t="shared" si="25"/>
        <v>25017776.692503352</v>
      </c>
      <c r="K91" s="8">
        <f t="shared" si="26"/>
        <v>575875.89928189479</v>
      </c>
      <c r="L91" s="13">
        <f t="shared" si="27"/>
        <v>29936.766527757209</v>
      </c>
    </row>
    <row r="92" spans="1:12" x14ac:dyDescent="0.15">
      <c r="A92" s="2" t="s">
        <v>56</v>
      </c>
      <c r="B92" s="2">
        <v>46.291400000000003</v>
      </c>
      <c r="C92" s="2">
        <v>0.25650000000000001</v>
      </c>
      <c r="D92" s="2">
        <v>1.203E-12</v>
      </c>
      <c r="E92" s="2">
        <v>6.6230003356933601E-14</v>
      </c>
      <c r="F92" s="5">
        <f t="shared" si="21"/>
        <v>256.5</v>
      </c>
      <c r="G92" s="6">
        <f t="shared" si="22"/>
        <v>1.7139656683791792E+19</v>
      </c>
      <c r="H92" s="9">
        <f t="shared" si="23"/>
        <v>1.1998354999423026E-12</v>
      </c>
      <c r="I92" s="11">
        <f t="shared" si="24"/>
        <v>6.6240322424016923E-14</v>
      </c>
      <c r="J92" s="7">
        <f t="shared" si="25"/>
        <v>20564768.546036754</v>
      </c>
      <c r="K92" s="8">
        <f t="shared" si="26"/>
        <v>444245.98404966696</v>
      </c>
      <c r="L92" s="13">
        <f t="shared" si="27"/>
        <v>24525.859770309926</v>
      </c>
    </row>
    <row r="93" spans="1:12" x14ac:dyDescent="0.15">
      <c r="A93" s="2" t="s">
        <v>57</v>
      </c>
      <c r="B93" s="2">
        <v>42.942399999999999</v>
      </c>
      <c r="C93" s="2">
        <v>0.25700000000000001</v>
      </c>
      <c r="D93" s="2">
        <v>1.2460000000000001E-12</v>
      </c>
      <c r="E93" s="2">
        <v>7.4339996337890636E-14</v>
      </c>
      <c r="F93" s="5">
        <f t="shared" si="21"/>
        <v>257</v>
      </c>
      <c r="G93" s="6">
        <f t="shared" si="22"/>
        <v>1.7173067320602305E+19</v>
      </c>
      <c r="H93" s="9">
        <f t="shared" si="23"/>
        <v>1.2428354999423027E-12</v>
      </c>
      <c r="I93" s="11">
        <f t="shared" si="24"/>
        <v>7.4349189811966863E-14</v>
      </c>
      <c r="J93" s="7">
        <f t="shared" si="25"/>
        <v>21343297.708943587</v>
      </c>
      <c r="K93" s="8">
        <f t="shared" si="26"/>
        <v>497021.53836170281</v>
      </c>
      <c r="L93" s="13">
        <f t="shared" si="27"/>
        <v>29732.936255848439</v>
      </c>
    </row>
    <row r="95" spans="1:12" x14ac:dyDescent="0.15">
      <c r="A95" s="2" t="s">
        <v>27</v>
      </c>
      <c r="B95" s="2" t="s">
        <v>28</v>
      </c>
      <c r="C95" s="2">
        <v>0.26350000000000001</v>
      </c>
      <c r="D95" s="2">
        <v>5.0300002098083502E-15</v>
      </c>
      <c r="E95" s="2">
        <v>1.1909999847412111E-15</v>
      </c>
      <c r="F95" s="5">
        <f t="shared" si="21"/>
        <v>263.5</v>
      </c>
      <c r="G95" s="2" t="s">
        <v>28</v>
      </c>
      <c r="H95" s="2" t="s">
        <v>28</v>
      </c>
      <c r="I95" s="2" t="s">
        <v>28</v>
      </c>
      <c r="J95" s="2" t="s">
        <v>28</v>
      </c>
      <c r="K95" s="2" t="s">
        <v>28</v>
      </c>
      <c r="L95" s="2" t="s">
        <v>28</v>
      </c>
    </row>
    <row r="96" spans="1:12" x14ac:dyDescent="0.15">
      <c r="A96" s="2" t="s">
        <v>41</v>
      </c>
      <c r="B96" s="2" t="s">
        <v>28</v>
      </c>
      <c r="C96" s="2">
        <v>0.25800000000000001</v>
      </c>
      <c r="D96" s="2">
        <v>1.572000026702881E-15</v>
      </c>
      <c r="E96" s="2">
        <v>7.7069997787475595E-16</v>
      </c>
      <c r="F96" s="5">
        <f t="shared" si="21"/>
        <v>258</v>
      </c>
      <c r="G96" s="2" t="s">
        <v>28</v>
      </c>
      <c r="H96" s="2" t="s">
        <v>28</v>
      </c>
      <c r="I96" s="2" t="s">
        <v>28</v>
      </c>
      <c r="J96" s="2" t="s">
        <v>28</v>
      </c>
      <c r="K96" s="2" t="s">
        <v>28</v>
      </c>
      <c r="L96" s="2" t="s">
        <v>28</v>
      </c>
    </row>
    <row r="97" spans="1:12" x14ac:dyDescent="0.15">
      <c r="A97" s="2" t="s">
        <v>50</v>
      </c>
      <c r="B97" s="2" t="s">
        <v>28</v>
      </c>
      <c r="C97" s="2">
        <v>0.25769999999999998</v>
      </c>
      <c r="D97" s="2">
        <v>2.7300000190734866E-15</v>
      </c>
      <c r="E97" s="2">
        <v>1.5329999923706056E-15</v>
      </c>
      <c r="F97" s="5">
        <f t="shared" si="21"/>
        <v>257.7</v>
      </c>
      <c r="G97" s="2" t="s">
        <v>28</v>
      </c>
      <c r="H97" s="2" t="s">
        <v>28</v>
      </c>
      <c r="I97" s="2" t="s">
        <v>28</v>
      </c>
      <c r="J97" s="2" t="s">
        <v>28</v>
      </c>
      <c r="K97" s="2" t="s">
        <v>28</v>
      </c>
      <c r="L97" s="2" t="s">
        <v>28</v>
      </c>
    </row>
    <row r="98" spans="1:12" x14ac:dyDescent="0.15">
      <c r="A98" s="2" t="s">
        <v>58</v>
      </c>
      <c r="B98" s="2" t="s">
        <v>28</v>
      </c>
      <c r="C98" s="2">
        <v>0.2445</v>
      </c>
      <c r="D98" s="2">
        <v>3.325999975204468E-15</v>
      </c>
      <c r="E98" s="2">
        <v>1.1820000410079957E-15</v>
      </c>
      <c r="F98" s="5">
        <f t="shared" si="21"/>
        <v>244.5</v>
      </c>
    </row>
    <row r="99" spans="1:12" ht="14" thickBo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ht="14" thickTop="1" x14ac:dyDescent="0.15">
      <c r="A100" s="2" t="s">
        <v>59</v>
      </c>
      <c r="B100" s="2">
        <v>41.205300000000001</v>
      </c>
      <c r="C100" s="2">
        <v>0.2477</v>
      </c>
      <c r="D100" s="2">
        <v>1.6410000000000002E-12</v>
      </c>
      <c r="E100" s="2">
        <v>3.3029998779296875E-14</v>
      </c>
      <c r="F100" s="5">
        <f t="shared" ref="F100" si="28">C100*1000</f>
        <v>247.70000000000002</v>
      </c>
      <c r="G100" s="6">
        <f>(F100*6.022E+23)/(9.0121*1000000)</f>
        <v>1.6551629475926811E+19</v>
      </c>
      <c r="H100" s="9">
        <f>D100-AVERAGE($D$147:$D$149)</f>
        <v>1.6275146669546764E-12</v>
      </c>
      <c r="I100" s="11">
        <f>SQRT((E100)^2+(AVERAGE($E$147:$E$149))^2)</f>
        <v>3.3130683785784414E-14</v>
      </c>
      <c r="J100" s="7">
        <f t="shared" ref="J100" si="29">(H100*G100)</f>
        <v>26938019.73407023</v>
      </c>
      <c r="K100" s="8">
        <f t="shared" ref="K100" si="30">J100/B100</f>
        <v>653751.33135956363</v>
      </c>
      <c r="L100" s="13">
        <f t="shared" ref="L100" si="31">(I100/H100)*K100</f>
        <v>13308.161870108936</v>
      </c>
    </row>
    <row r="101" spans="1:12" x14ac:dyDescent="0.15">
      <c r="A101" s="2" t="s">
        <v>60</v>
      </c>
      <c r="B101" s="2">
        <v>41.826799999999999</v>
      </c>
      <c r="C101" s="2">
        <v>0.2475</v>
      </c>
      <c r="D101" s="2">
        <v>1.7570000000000001E-12</v>
      </c>
      <c r="E101" s="2">
        <v>5.133000183105469E-14</v>
      </c>
      <c r="F101" s="5">
        <f t="shared" ref="F101:F145" si="32">C101*1000</f>
        <v>247.5</v>
      </c>
      <c r="G101" s="6">
        <f t="shared" ref="G101:G145" si="33">(F101*6.022E+23)/(9.0121*1000000)</f>
        <v>1.6538265221202606E+19</v>
      </c>
      <c r="H101" s="9">
        <f t="shared" ref="H101:H145" si="34">D101-AVERAGE($D$147:$D$149)</f>
        <v>1.7435146669546764E-12</v>
      </c>
      <c r="I101" s="11">
        <f t="shared" ref="I101:I145" si="35">SQRT((E101)^2+(AVERAGE($E$147:$E$149))^2)</f>
        <v>5.1394848737294318E-14</v>
      </c>
      <c r="J101" s="7">
        <f t="shared" ref="J101:J145" si="36">(H101*G101)</f>
        <v>28834707.979153167</v>
      </c>
      <c r="K101" s="8">
        <f t="shared" ref="K101:K145" si="37">J101/B101</f>
        <v>689383.55263020762</v>
      </c>
      <c r="L101" s="13">
        <f t="shared" ref="L101:L145" si="38">(I101/H101)*K101</f>
        <v>20321.459911371734</v>
      </c>
    </row>
    <row r="102" spans="1:12" x14ac:dyDescent="0.15">
      <c r="A102" s="2" t="s">
        <v>61</v>
      </c>
      <c r="B102" s="2">
        <v>41.395000000000003</v>
      </c>
      <c r="C102" s="2">
        <v>0.2485</v>
      </c>
      <c r="D102" s="2">
        <v>1.6620000000000002E-12</v>
      </c>
      <c r="E102" s="2">
        <v>4.9119998931884767E-14</v>
      </c>
      <c r="F102" s="5">
        <f t="shared" si="32"/>
        <v>248.5</v>
      </c>
      <c r="G102" s="6">
        <f t="shared" si="33"/>
        <v>1.6605086494823627E+19</v>
      </c>
      <c r="H102" s="9">
        <f t="shared" si="34"/>
        <v>1.6485146669546765E-12</v>
      </c>
      <c r="I102" s="11">
        <f t="shared" si="35"/>
        <v>4.91877594917846E-14</v>
      </c>
      <c r="J102" s="7">
        <f t="shared" si="36"/>
        <v>27373728.632767767</v>
      </c>
      <c r="K102" s="8">
        <f t="shared" si="37"/>
        <v>661281.03956438613</v>
      </c>
      <c r="L102" s="13">
        <f t="shared" si="38"/>
        <v>19731.054495655633</v>
      </c>
    </row>
    <row r="103" spans="1:12" x14ac:dyDescent="0.15">
      <c r="A103" s="2" t="s">
        <v>62</v>
      </c>
      <c r="B103" s="2">
        <v>33.088999999999999</v>
      </c>
      <c r="C103" s="2">
        <v>0.2465</v>
      </c>
      <c r="D103" s="2">
        <v>1.3120000000000001E-12</v>
      </c>
      <c r="E103" s="2">
        <v>3.2790000915527346E-14</v>
      </c>
      <c r="F103" s="5">
        <f t="shared" si="32"/>
        <v>246.5</v>
      </c>
      <c r="G103" s="6">
        <f t="shared" si="33"/>
        <v>1.6471443947581585E+19</v>
      </c>
      <c r="H103" s="9">
        <f t="shared" si="34"/>
        <v>1.2985146669546763E-12</v>
      </c>
      <c r="I103" s="11">
        <f t="shared" si="35"/>
        <v>3.2891420595553023E-14</v>
      </c>
      <c r="J103" s="7">
        <f t="shared" si="36"/>
        <v>21388411.551856522</v>
      </c>
      <c r="K103" s="8">
        <f t="shared" si="37"/>
        <v>646390.38810047216</v>
      </c>
      <c r="L103" s="13">
        <f t="shared" si="38"/>
        <v>16373.090474054285</v>
      </c>
    </row>
    <row r="104" spans="1:12" x14ac:dyDescent="0.15">
      <c r="A104" s="2" t="s">
        <v>63</v>
      </c>
      <c r="B104" s="2">
        <v>51.901000000000003</v>
      </c>
      <c r="C104" s="2">
        <v>0.25290000000000001</v>
      </c>
      <c r="D104" s="2">
        <v>1.9110000000000002E-12</v>
      </c>
      <c r="E104" s="2">
        <v>6.4010002136230469E-14</v>
      </c>
      <c r="F104" s="5">
        <f t="shared" si="32"/>
        <v>252.9</v>
      </c>
      <c r="G104" s="6">
        <f t="shared" si="33"/>
        <v>1.6899100098756119E+19</v>
      </c>
      <c r="H104" s="9">
        <f t="shared" si="34"/>
        <v>1.8975146669546765E-12</v>
      </c>
      <c r="I104" s="11">
        <f t="shared" si="35"/>
        <v>6.4062014971693756E-14</v>
      </c>
      <c r="J104" s="7">
        <f t="shared" si="36"/>
        <v>32066290.295724958</v>
      </c>
      <c r="K104" s="8">
        <f t="shared" si="37"/>
        <v>617835.69287152379</v>
      </c>
      <c r="L104" s="13">
        <f t="shared" si="38"/>
        <v>20858.75808818069</v>
      </c>
    </row>
    <row r="105" spans="1:12" x14ac:dyDescent="0.15">
      <c r="A105" s="2" t="s">
        <v>64</v>
      </c>
      <c r="B105" s="2">
        <v>43.572000000000003</v>
      </c>
      <c r="C105" s="2">
        <v>0.24990000000000001</v>
      </c>
      <c r="D105" s="2">
        <v>1.3570000000000002E-12</v>
      </c>
      <c r="E105" s="2">
        <v>4.688000106811524E-14</v>
      </c>
      <c r="F105" s="5">
        <f t="shared" si="32"/>
        <v>249.9</v>
      </c>
      <c r="G105" s="6">
        <f t="shared" si="33"/>
        <v>1.6698636277893057E+19</v>
      </c>
      <c r="H105" s="9">
        <f t="shared" si="34"/>
        <v>1.3435146669546764E-12</v>
      </c>
      <c r="I105" s="11">
        <f t="shared" si="35"/>
        <v>4.6950994546439287E-14</v>
      </c>
      <c r="J105" s="7">
        <f t="shared" si="36"/>
        <v>22434862.757490769</v>
      </c>
      <c r="K105" s="8">
        <f t="shared" si="37"/>
        <v>514891.73683766567</v>
      </c>
      <c r="L105" s="13">
        <f t="shared" si="38"/>
        <v>17993.610135323834</v>
      </c>
    </row>
    <row r="106" spans="1:12" x14ac:dyDescent="0.15">
      <c r="A106" s="2" t="s">
        <v>65</v>
      </c>
      <c r="B106" s="2">
        <v>48.210999999999999</v>
      </c>
      <c r="C106" s="2">
        <v>0.2482</v>
      </c>
      <c r="D106" s="2">
        <v>1.7500000000000002E-12</v>
      </c>
      <c r="E106" s="2">
        <v>7.4500000000000011E-14</v>
      </c>
      <c r="F106" s="5">
        <f t="shared" si="32"/>
        <v>248.20000000000002</v>
      </c>
      <c r="G106" s="6">
        <f t="shared" si="33"/>
        <v>1.6585040112737321E+19</v>
      </c>
      <c r="H106" s="9">
        <f t="shared" si="34"/>
        <v>1.7365146669546765E-12</v>
      </c>
      <c r="I106" s="11">
        <f t="shared" si="35"/>
        <v>7.4544693900728347E-14</v>
      </c>
      <c r="J106" s="7">
        <f t="shared" si="36"/>
        <v>28800165.4078</v>
      </c>
      <c r="K106" s="8">
        <f t="shared" si="37"/>
        <v>597377.47418224055</v>
      </c>
      <c r="L106" s="13">
        <f t="shared" si="38"/>
        <v>25644.079951365969</v>
      </c>
    </row>
    <row r="107" spans="1:12" x14ac:dyDescent="0.15">
      <c r="A107" s="2" t="s">
        <v>66</v>
      </c>
      <c r="B107" s="2">
        <v>41.783999999999999</v>
      </c>
      <c r="C107" s="2">
        <v>0.24840000000000001</v>
      </c>
      <c r="D107" s="2">
        <v>1.5730000000000001E-12</v>
      </c>
      <c r="E107" s="2">
        <v>7.4E-14</v>
      </c>
      <c r="F107" s="5">
        <f t="shared" si="32"/>
        <v>248.4</v>
      </c>
      <c r="G107" s="6">
        <f t="shared" si="33"/>
        <v>1.6598404367461526E+19</v>
      </c>
      <c r="H107" s="9">
        <f t="shared" si="34"/>
        <v>1.5595146669546763E-12</v>
      </c>
      <c r="I107" s="11">
        <f t="shared" si="35"/>
        <v>7.4044995703648235E-14</v>
      </c>
      <c r="J107" s="7">
        <f t="shared" si="36"/>
        <v>25885455.059100807</v>
      </c>
      <c r="K107" s="8">
        <f t="shared" si="37"/>
        <v>619506.39142018009</v>
      </c>
      <c r="L107" s="13">
        <f t="shared" si="38"/>
        <v>29413.861288438271</v>
      </c>
    </row>
    <row r="108" spans="1:12" x14ac:dyDescent="0.15">
      <c r="A108" s="2" t="s">
        <v>67</v>
      </c>
      <c r="B108" s="2">
        <v>42.283999999999999</v>
      </c>
      <c r="C108" s="2">
        <v>0.24959999999999999</v>
      </c>
      <c r="D108" s="2">
        <v>1.3770000000000001E-12</v>
      </c>
      <c r="E108" s="2">
        <v>5.8560001373291024E-14</v>
      </c>
      <c r="F108" s="5">
        <f t="shared" si="32"/>
        <v>249.6</v>
      </c>
      <c r="G108" s="6">
        <f t="shared" si="33"/>
        <v>1.6678589895806749E+19</v>
      </c>
      <c r="H108" s="9">
        <f t="shared" si="34"/>
        <v>1.3635146669546764E-12</v>
      </c>
      <c r="I108" s="11">
        <f t="shared" si="35"/>
        <v>5.8616850389569144E-14</v>
      </c>
      <c r="J108" s="7">
        <f t="shared" si="36"/>
        <v>22741501.947054569</v>
      </c>
      <c r="K108" s="8">
        <f t="shared" si="37"/>
        <v>537827.59310979489</v>
      </c>
      <c r="L108" s="13">
        <f t="shared" si="38"/>
        <v>23120.953756302235</v>
      </c>
    </row>
    <row r="109" spans="1:12" x14ac:dyDescent="0.15">
      <c r="A109" s="2" t="s">
        <v>68</v>
      </c>
      <c r="B109" s="2">
        <v>41.241999999999997</v>
      </c>
      <c r="C109" s="2">
        <v>0.2452</v>
      </c>
      <c r="D109" s="2">
        <v>1.6030000000000001E-12</v>
      </c>
      <c r="E109" s="2">
        <v>7.9930000305175783E-14</v>
      </c>
      <c r="F109" s="5">
        <f t="shared" si="32"/>
        <v>245.2</v>
      </c>
      <c r="G109" s="6">
        <f>(F109*6.022E+23)/(9.0121*1000000)</f>
        <v>1.6384576291874259E+19</v>
      </c>
      <c r="H109" s="9">
        <f>D109-AVERAGE($D$147:$D$149)</f>
        <v>1.5895146669546764E-12</v>
      </c>
      <c r="I109" s="11">
        <f t="shared" si="35"/>
        <v>7.9971659589748951E-14</v>
      </c>
      <c r="J109" s="7">
        <f t="shared" si="36"/>
        <v>26043524.327771999</v>
      </c>
      <c r="K109" s="8">
        <f t="shared" si="37"/>
        <v>631480.63449328358</v>
      </c>
      <c r="L109" s="13">
        <f>(I109/H109)*K109</f>
        <v>31771.052755347446</v>
      </c>
    </row>
    <row r="110" spans="1:12" x14ac:dyDescent="0.15">
      <c r="A110" s="2" t="s">
        <v>69</v>
      </c>
      <c r="B110" s="2">
        <v>40.454999999999998</v>
      </c>
      <c r="C110" s="2">
        <v>0.2555</v>
      </c>
      <c r="D110" s="2">
        <v>1.5860000000000001E-12</v>
      </c>
      <c r="E110" s="2">
        <v>3.6750000000000001E-14</v>
      </c>
      <c r="F110" s="5">
        <f t="shared" si="32"/>
        <v>255.5</v>
      </c>
      <c r="G110" s="6">
        <f t="shared" si="33"/>
        <v>1.7072835410170771E+19</v>
      </c>
      <c r="H110" s="9">
        <f t="shared" si="34"/>
        <v>1.5725146669546764E-12</v>
      </c>
      <c r="I110" s="11">
        <f t="shared" si="35"/>
        <v>3.6840519659110205E-14</v>
      </c>
      <c r="J110" s="7">
        <f t="shared" si="36"/>
        <v>26847284.088996697</v>
      </c>
      <c r="K110" s="8">
        <f t="shared" si="37"/>
        <v>663633.27373616851</v>
      </c>
      <c r="L110" s="13">
        <f t="shared" si="38"/>
        <v>15547.450959464817</v>
      </c>
    </row>
    <row r="111" spans="1:12" x14ac:dyDescent="0.15">
      <c r="A111" s="2" t="s">
        <v>167</v>
      </c>
      <c r="B111" s="2">
        <v>45.122999999999998</v>
      </c>
      <c r="C111" s="2">
        <v>0.254</v>
      </c>
      <c r="D111" s="2">
        <v>1.6460000000000001E-12</v>
      </c>
      <c r="E111" s="2">
        <v>7.7330001831054693E-14</v>
      </c>
      <c r="F111" s="5">
        <f t="shared" si="32"/>
        <v>254</v>
      </c>
      <c r="G111" s="6">
        <f t="shared" si="33"/>
        <v>1.697260349973924E+19</v>
      </c>
      <c r="H111" s="9">
        <f t="shared" si="34"/>
        <v>1.6325146669546763E-12</v>
      </c>
      <c r="I111" s="11">
        <f t="shared" si="35"/>
        <v>7.7373061022194331E-14</v>
      </c>
      <c r="J111" s="7">
        <f t="shared" si="36"/>
        <v>27708024.149730578</v>
      </c>
      <c r="K111" s="8">
        <f t="shared" si="37"/>
        <v>614055.45175920438</v>
      </c>
      <c r="L111" s="13">
        <f t="shared" si="38"/>
        <v>29103.168811710952</v>
      </c>
    </row>
    <row r="112" spans="1:12" x14ac:dyDescent="0.15">
      <c r="A112" s="2" t="s">
        <v>168</v>
      </c>
      <c r="B112" s="2">
        <v>42.728999999999999</v>
      </c>
      <c r="C112" s="2">
        <v>0.24709999999999999</v>
      </c>
      <c r="D112" s="2">
        <v>1.6940000000000001E-12</v>
      </c>
      <c r="E112" s="2">
        <v>7.3000000000000004E-14</v>
      </c>
      <c r="F112" s="5">
        <f t="shared" si="32"/>
        <v>247.1</v>
      </c>
      <c r="G112" s="6">
        <f t="shared" si="33"/>
        <v>1.6511536711754197E+19</v>
      </c>
      <c r="H112" s="9">
        <f t="shared" si="34"/>
        <v>1.6805146669546763E-12</v>
      </c>
      <c r="I112" s="11">
        <f t="shared" si="35"/>
        <v>7.3045611700863222E-14</v>
      </c>
      <c r="J112" s="7">
        <f t="shared" si="36"/>
        <v>27747879.618063517</v>
      </c>
      <c r="K112" s="8">
        <f t="shared" si="37"/>
        <v>649392.20712077315</v>
      </c>
      <c r="L112" s="13">
        <f t="shared" si="38"/>
        <v>28226.621246257695</v>
      </c>
    </row>
    <row r="113" spans="1:12" x14ac:dyDescent="0.15">
      <c r="A113" s="2" t="s">
        <v>169</v>
      </c>
      <c r="B113" s="2">
        <v>47.375</v>
      </c>
      <c r="C113" s="2">
        <v>0.246</v>
      </c>
      <c r="D113" s="2">
        <v>1.7140000000000002E-12</v>
      </c>
      <c r="E113" s="2">
        <v>4.1869998931884766E-14</v>
      </c>
      <c r="F113" s="5">
        <f t="shared" si="32"/>
        <v>246</v>
      </c>
      <c r="G113" s="6">
        <f t="shared" si="33"/>
        <v>1.6438033310771075E+19</v>
      </c>
      <c r="H113" s="9">
        <f t="shared" si="34"/>
        <v>1.7005146669546764E-12</v>
      </c>
      <c r="I113" s="11">
        <f t="shared" si="35"/>
        <v>4.194947197890954E-14</v>
      </c>
      <c r="J113" s="7">
        <f t="shared" si="36"/>
        <v>27953116.740855753</v>
      </c>
      <c r="K113" s="8">
        <f t="shared" si="37"/>
        <v>590039.40350091294</v>
      </c>
      <c r="L113" s="13">
        <f t="shared" si="38"/>
        <v>14555.500110998897</v>
      </c>
    </row>
    <row r="114" spans="1:12" x14ac:dyDescent="0.15">
      <c r="A114" s="2" t="s">
        <v>170</v>
      </c>
      <c r="B114" s="2">
        <v>42.375</v>
      </c>
      <c r="C114" s="2">
        <v>0.24929999999999999</v>
      </c>
      <c r="D114" s="2">
        <v>1.4250000000000001E-12</v>
      </c>
      <c r="E114" s="2">
        <v>5.2459999084472663E-14</v>
      </c>
      <c r="F114" s="5">
        <f t="shared" si="32"/>
        <v>249.29999999999998</v>
      </c>
      <c r="G114" s="6">
        <f t="shared" si="33"/>
        <v>1.6658543513720443E+19</v>
      </c>
      <c r="H114" s="9">
        <f t="shared" si="34"/>
        <v>1.4115146669546764E-12</v>
      </c>
      <c r="I114" s="11">
        <f t="shared" si="35"/>
        <v>5.2523450883354555E-14</v>
      </c>
      <c r="J114" s="7">
        <f t="shared" si="36"/>
        <v>23513778.499719094</v>
      </c>
      <c r="K114" s="8">
        <f t="shared" si="37"/>
        <v>554897.42772198457</v>
      </c>
      <c r="L114" s="13">
        <f t="shared" si="38"/>
        <v>20648.12252580815</v>
      </c>
    </row>
    <row r="115" spans="1:12" x14ac:dyDescent="0.15">
      <c r="A115" s="2" t="s">
        <v>171</v>
      </c>
      <c r="B115" s="2">
        <v>52.805</v>
      </c>
      <c r="C115" s="2">
        <v>0.25729999999999997</v>
      </c>
      <c r="D115" s="2">
        <v>1.7410000000000002E-12</v>
      </c>
      <c r="E115" s="2">
        <v>3.7569999694824222E-14</v>
      </c>
      <c r="F115" s="5">
        <f t="shared" si="32"/>
        <v>257.29999999999995</v>
      </c>
      <c r="G115" s="6">
        <f t="shared" si="33"/>
        <v>1.7193113702688604E+19</v>
      </c>
      <c r="H115" s="9">
        <f t="shared" si="34"/>
        <v>1.7275146669546764E-12</v>
      </c>
      <c r="I115" s="11">
        <f t="shared" si="35"/>
        <v>3.7658548376462647E-14</v>
      </c>
      <c r="J115" s="7">
        <f t="shared" si="36"/>
        <v>29701356.092013989</v>
      </c>
      <c r="K115" s="8">
        <f t="shared" si="37"/>
        <v>562472.41912724148</v>
      </c>
      <c r="L115" s="13">
        <f t="shared" si="38"/>
        <v>12261.484785810464</v>
      </c>
    </row>
    <row r="116" spans="1:12" x14ac:dyDescent="0.15">
      <c r="A116" s="2" t="s">
        <v>98</v>
      </c>
      <c r="B116" s="2">
        <v>47.533999999999999</v>
      </c>
      <c r="C116" s="2">
        <v>0.26050000000000001</v>
      </c>
      <c r="D116" s="2">
        <v>1.412E-12</v>
      </c>
      <c r="E116" s="2">
        <v>7.6860000610351565E-14</v>
      </c>
      <c r="F116" s="5">
        <f t="shared" si="32"/>
        <v>260.5</v>
      </c>
      <c r="G116" s="6">
        <f t="shared" si="33"/>
        <v>1.7406941778275873E+19</v>
      </c>
      <c r="H116" s="9">
        <f t="shared" si="34"/>
        <v>1.3985146669546763E-12</v>
      </c>
      <c r="I116" s="11">
        <f t="shared" si="35"/>
        <v>7.6903322961862507E-14</v>
      </c>
      <c r="J116" s="7">
        <f t="shared" si="36"/>
        <v>24343863.383744922</v>
      </c>
      <c r="K116" s="8">
        <f t="shared" si="37"/>
        <v>512135.80560745829</v>
      </c>
      <c r="L116" s="13">
        <f t="shared" si="38"/>
        <v>28161.982272753958</v>
      </c>
    </row>
    <row r="117" spans="1:12" x14ac:dyDescent="0.15">
      <c r="A117" s="2" t="s">
        <v>99</v>
      </c>
      <c r="B117" s="2">
        <v>61.932000000000002</v>
      </c>
      <c r="C117" s="2">
        <v>0.25559999999999999</v>
      </c>
      <c r="D117" s="2">
        <v>2.0480000000000002E-12</v>
      </c>
      <c r="E117" s="2">
        <v>3.4819999694824221E-14</v>
      </c>
      <c r="F117" s="5">
        <f t="shared" si="32"/>
        <v>255.6</v>
      </c>
      <c r="G117" s="6">
        <f t="shared" si="33"/>
        <v>1.7079517537532873E+19</v>
      </c>
      <c r="H117" s="9">
        <f t="shared" si="34"/>
        <v>2.0345146669546764E-12</v>
      </c>
      <c r="I117" s="11">
        <f t="shared" si="35"/>
        <v>3.491552330269223E-14</v>
      </c>
      <c r="J117" s="7">
        <f t="shared" si="36"/>
        <v>34748528.934620246</v>
      </c>
      <c r="K117" s="8">
        <f t="shared" si="37"/>
        <v>561075.51725473499</v>
      </c>
      <c r="L117" s="13">
        <f t="shared" si="38"/>
        <v>9628.9526025393916</v>
      </c>
    </row>
    <row r="118" spans="1:12" x14ac:dyDescent="0.15">
      <c r="A118" s="2" t="s">
        <v>100</v>
      </c>
      <c r="B118" s="2">
        <v>65.091999999999999</v>
      </c>
      <c r="C118" s="2">
        <v>0.25819999999999999</v>
      </c>
      <c r="D118" s="2">
        <v>2.264E-12</v>
      </c>
      <c r="E118" s="2">
        <v>3.4380001068115237E-14</v>
      </c>
      <c r="F118" s="5">
        <f t="shared" si="32"/>
        <v>258.2</v>
      </c>
      <c r="G118" s="6">
        <f t="shared" si="33"/>
        <v>1.7253252848947526E+19</v>
      </c>
      <c r="H118" s="9">
        <f t="shared" si="34"/>
        <v>2.2505146669546763E-12</v>
      </c>
      <c r="I118" s="11">
        <f t="shared" si="35"/>
        <v>3.4476743787615585E-14</v>
      </c>
      <c r="J118" s="7">
        <f t="shared" si="36"/>
        <v>38828698.589233957</v>
      </c>
      <c r="K118" s="8">
        <f t="shared" si="37"/>
        <v>596520.28804206289</v>
      </c>
      <c r="L118" s="13">
        <f t="shared" si="38"/>
        <v>9138.3884037379776</v>
      </c>
    </row>
    <row r="119" spans="1:12" x14ac:dyDescent="0.15">
      <c r="A119" s="2" t="s">
        <v>101</v>
      </c>
      <c r="B119" s="2">
        <v>29.274999999999999</v>
      </c>
      <c r="C119" s="2">
        <v>0.2555</v>
      </c>
      <c r="D119" s="2">
        <v>9.0150000000000005E-13</v>
      </c>
      <c r="E119" s="2">
        <v>1.7719999313354493E-14</v>
      </c>
      <c r="F119" s="5">
        <f t="shared" si="32"/>
        <v>255.5</v>
      </c>
      <c r="G119" s="6">
        <f t="shared" si="33"/>
        <v>1.7072835410170771E+19</v>
      </c>
      <c r="H119" s="9">
        <f t="shared" si="34"/>
        <v>8.8801466695467631E-13</v>
      </c>
      <c r="I119" s="11">
        <f t="shared" si="35"/>
        <v>1.7906975300663399E-14</v>
      </c>
      <c r="J119" s="7">
        <f t="shared" si="36"/>
        <v>15160928.250734802</v>
      </c>
      <c r="K119" s="8">
        <f t="shared" si="37"/>
        <v>517879.70113526226</v>
      </c>
      <c r="L119" s="13">
        <f t="shared" si="38"/>
        <v>10443.137216130468</v>
      </c>
    </row>
    <row r="120" spans="1:12" x14ac:dyDescent="0.15">
      <c r="A120" s="2" t="s">
        <v>102</v>
      </c>
      <c r="B120" s="2">
        <v>50.695</v>
      </c>
      <c r="C120" s="2">
        <v>0.25650000000000001</v>
      </c>
      <c r="D120" s="2">
        <v>1.3580000000000001E-12</v>
      </c>
      <c r="E120" s="2">
        <v>3.3119998931884766E-14</v>
      </c>
      <c r="F120" s="5">
        <f t="shared" si="32"/>
        <v>256.5</v>
      </c>
      <c r="G120" s="6">
        <f t="shared" si="33"/>
        <v>1.7139656683791792E+19</v>
      </c>
      <c r="H120" s="9">
        <f t="shared" si="34"/>
        <v>1.3445146669546763E-12</v>
      </c>
      <c r="I120" s="11">
        <f t="shared" si="35"/>
        <v>3.322041116544666E-14</v>
      </c>
      <c r="J120" s="7">
        <f t="shared" si="36"/>
        <v>23044519.797925815</v>
      </c>
      <c r="K120" s="8">
        <f t="shared" si="37"/>
        <v>454571.84728130617</v>
      </c>
      <c r="L120" s="13">
        <f t="shared" si="38"/>
        <v>11231.609473718501</v>
      </c>
    </row>
    <row r="121" spans="1:12" x14ac:dyDescent="0.15">
      <c r="A121" s="2" t="s">
        <v>103</v>
      </c>
      <c r="B121" s="2">
        <v>47.698</v>
      </c>
      <c r="C121" s="2">
        <v>0.2571</v>
      </c>
      <c r="D121" s="2">
        <v>1.1390000000000001E-12</v>
      </c>
      <c r="E121" s="2">
        <v>3.1569999694824222E-14</v>
      </c>
      <c r="F121" s="5">
        <f t="shared" si="32"/>
        <v>257.10000000000002</v>
      </c>
      <c r="G121" s="6">
        <f t="shared" si="33"/>
        <v>1.7179749447964404E+19</v>
      </c>
      <c r="H121" s="9">
        <f t="shared" si="34"/>
        <v>1.1255146669546764E-12</v>
      </c>
      <c r="I121" s="11">
        <f t="shared" si="35"/>
        <v>3.1675325878110343E-14</v>
      </c>
      <c r="J121" s="7">
        <f t="shared" si="36"/>
        <v>19336059.978290442</v>
      </c>
      <c r="K121" s="8">
        <f t="shared" si="37"/>
        <v>405385.13099690643</v>
      </c>
      <c r="L121" s="13">
        <f t="shared" si="38"/>
        <v>11408.741713878124</v>
      </c>
    </row>
    <row r="122" spans="1:12" x14ac:dyDescent="0.15">
      <c r="A122" s="2" t="s">
        <v>104</v>
      </c>
      <c r="B122" s="2">
        <v>46.122</v>
      </c>
      <c r="C122" s="2">
        <v>0.25569999999999998</v>
      </c>
      <c r="D122" s="2">
        <v>1.3990000000000002E-12</v>
      </c>
      <c r="E122" s="2">
        <v>4.8340000152587893E-14</v>
      </c>
      <c r="F122" s="5">
        <f t="shared" si="32"/>
        <v>255.7</v>
      </c>
      <c r="G122" s="6">
        <f t="shared" si="33"/>
        <v>1.7086199664894976E+19</v>
      </c>
      <c r="H122" s="9">
        <f t="shared" si="34"/>
        <v>1.3855146669546765E-12</v>
      </c>
      <c r="I122" s="11">
        <f t="shared" si="35"/>
        <v>4.8408852532418934E-14</v>
      </c>
      <c r="J122" s="7">
        <f t="shared" si="36"/>
        <v>23673180.238228068</v>
      </c>
      <c r="K122" s="8">
        <f t="shared" si="37"/>
        <v>513273.06357547519</v>
      </c>
      <c r="L122" s="13">
        <f t="shared" si="38"/>
        <v>17933.379296590923</v>
      </c>
    </row>
    <row r="123" spans="1:12" x14ac:dyDescent="0.15">
      <c r="A123" s="2" t="s">
        <v>105</v>
      </c>
      <c r="B123" s="2">
        <v>41.237000000000002</v>
      </c>
      <c r="C123" s="2">
        <v>0.25459999999999999</v>
      </c>
      <c r="D123" s="2">
        <v>1.2660000000000001E-12</v>
      </c>
      <c r="E123" s="2">
        <v>2.3739999771118166E-14</v>
      </c>
      <c r="F123" s="5">
        <f t="shared" si="32"/>
        <v>254.6</v>
      </c>
      <c r="G123" s="6">
        <f t="shared" si="33"/>
        <v>1.7012696263911852E+19</v>
      </c>
      <c r="H123" s="9">
        <f t="shared" si="34"/>
        <v>1.2525146669546763E-12</v>
      </c>
      <c r="I123" s="11">
        <f t="shared" si="35"/>
        <v>2.3879886471379546E-14</v>
      </c>
      <c r="J123" s="7">
        <f t="shared" si="36"/>
        <v>21308651.594994619</v>
      </c>
      <c r="K123" s="8">
        <f t="shared" si="37"/>
        <v>516736.22220323054</v>
      </c>
      <c r="L123" s="13">
        <f t="shared" si="38"/>
        <v>9851.8625349632111</v>
      </c>
    </row>
    <row r="124" spans="1:12" x14ac:dyDescent="0.15">
      <c r="A124" s="2" t="s">
        <v>106</v>
      </c>
      <c r="B124" s="2">
        <v>47.543999999999997</v>
      </c>
      <c r="C124" s="2">
        <v>0.25459999999999999</v>
      </c>
      <c r="D124" s="2">
        <v>1.186E-12</v>
      </c>
      <c r="E124" s="2">
        <v>2.9749999999999999E-14</v>
      </c>
      <c r="F124" s="5">
        <f t="shared" si="32"/>
        <v>254.6</v>
      </c>
      <c r="G124" s="6">
        <f t="shared" si="33"/>
        <v>1.7012696263911852E+19</v>
      </c>
      <c r="H124" s="9">
        <f t="shared" si="34"/>
        <v>1.1725146669546763E-12</v>
      </c>
      <c r="I124" s="11">
        <f t="shared" si="35"/>
        <v>2.9861746244204893E-14</v>
      </c>
      <c r="J124" s="7">
        <f t="shared" si="36"/>
        <v>19947635.893881671</v>
      </c>
      <c r="K124" s="8">
        <f t="shared" si="37"/>
        <v>419561.58282604895</v>
      </c>
      <c r="L124" s="13">
        <f t="shared" si="38"/>
        <v>10685.44545605478</v>
      </c>
    </row>
    <row r="125" spans="1:12" x14ac:dyDescent="0.15">
      <c r="A125" s="2" t="s">
        <v>107</v>
      </c>
      <c r="B125" s="2">
        <v>45.006</v>
      </c>
      <c r="C125" s="2">
        <v>0.255</v>
      </c>
      <c r="D125" s="2">
        <v>1.161E-12</v>
      </c>
      <c r="E125" s="2">
        <v>4.0310001373291019E-14</v>
      </c>
      <c r="F125" s="5">
        <f t="shared" si="32"/>
        <v>255</v>
      </c>
      <c r="G125" s="6">
        <f t="shared" si="33"/>
        <v>1.7039424773360261E+19</v>
      </c>
      <c r="H125" s="9">
        <f t="shared" si="34"/>
        <v>1.1475146669546763E-12</v>
      </c>
      <c r="I125" s="11">
        <f t="shared" si="35"/>
        <v>4.0392543859826525E-14</v>
      </c>
      <c r="J125" s="7">
        <f t="shared" si="36"/>
        <v>19552989.843901761</v>
      </c>
      <c r="K125" s="8">
        <f t="shared" si="37"/>
        <v>434452.9583589246</v>
      </c>
      <c r="L125" s="13">
        <f t="shared" si="38"/>
        <v>15292.754577260121</v>
      </c>
    </row>
    <row r="126" spans="1:12" x14ac:dyDescent="0.15">
      <c r="A126" s="2" t="s">
        <v>108</v>
      </c>
      <c r="B126" s="2">
        <v>52.707599999999999</v>
      </c>
      <c r="C126" s="2">
        <v>0.24809999999999999</v>
      </c>
      <c r="D126" s="2">
        <v>1.6540000000000002E-12</v>
      </c>
      <c r="E126" s="2">
        <v>6.5410003662109375E-14</v>
      </c>
      <c r="F126" s="5">
        <f t="shared" si="32"/>
        <v>248.1</v>
      </c>
      <c r="G126" s="6">
        <f t="shared" si="33"/>
        <v>1.6578357985375218E+19</v>
      </c>
      <c r="H126" s="9">
        <f t="shared" si="34"/>
        <v>1.6405146669546765E-12</v>
      </c>
      <c r="I126" s="11">
        <f t="shared" si="35"/>
        <v>6.5460904117117478E-14</v>
      </c>
      <c r="J126" s="7">
        <f t="shared" si="36"/>
        <v>27197039.429033227</v>
      </c>
      <c r="K126" s="8">
        <f t="shared" si="37"/>
        <v>515998.44100344594</v>
      </c>
      <c r="L126" s="13">
        <f t="shared" si="38"/>
        <v>20589.711967532123</v>
      </c>
    </row>
    <row r="127" spans="1:12" x14ac:dyDescent="0.15">
      <c r="A127" s="2" t="s">
        <v>109</v>
      </c>
      <c r="B127" s="2">
        <v>53.026000000000003</v>
      </c>
      <c r="C127" s="2">
        <v>0.24879999999999999</v>
      </c>
      <c r="D127" s="2">
        <v>1.5880000000000001E-12</v>
      </c>
      <c r="E127" s="2">
        <v>5.3569999694824223E-14</v>
      </c>
      <c r="F127" s="5">
        <f t="shared" si="32"/>
        <v>248.79999999999998</v>
      </c>
      <c r="G127" s="6">
        <f t="shared" si="33"/>
        <v>1.6625132876909933E+19</v>
      </c>
      <c r="H127" s="9">
        <f t="shared" si="34"/>
        <v>1.5745146669546764E-12</v>
      </c>
      <c r="I127" s="11">
        <f t="shared" si="35"/>
        <v>5.3632138276007166E-14</v>
      </c>
      <c r="J127" s="7">
        <f t="shared" si="36"/>
        <v>26176515.554765083</v>
      </c>
      <c r="K127" s="8">
        <f t="shared" si="37"/>
        <v>493654.3498428145</v>
      </c>
      <c r="L127" s="13">
        <f t="shared" si="38"/>
        <v>16815.1741657192</v>
      </c>
    </row>
    <row r="128" spans="1:12" x14ac:dyDescent="0.15">
      <c r="A128" s="2" t="s">
        <v>110</v>
      </c>
      <c r="B128" s="2">
        <v>60.606999999999999</v>
      </c>
      <c r="C128" s="2">
        <v>0.248</v>
      </c>
      <c r="D128" s="2">
        <v>1.7460000000000002E-12</v>
      </c>
      <c r="E128" s="2">
        <v>6.5970001220703126E-14</v>
      </c>
      <c r="F128" s="5">
        <f t="shared" si="32"/>
        <v>248</v>
      </c>
      <c r="G128" s="6">
        <f t="shared" si="33"/>
        <v>1.6571675858013116E+19</v>
      </c>
      <c r="H128" s="9">
        <f t="shared" si="34"/>
        <v>1.7325146669546765E-12</v>
      </c>
      <c r="I128" s="11">
        <f t="shared" si="35"/>
        <v>6.6020469930263733E-14</v>
      </c>
      <c r="J128" s="7">
        <f t="shared" si="36"/>
        <v>28710671.480026446</v>
      </c>
      <c r="K128" s="8">
        <f t="shared" si="37"/>
        <v>473718.73678001628</v>
      </c>
      <c r="L128" s="13">
        <f t="shared" si="38"/>
        <v>18051.872352666069</v>
      </c>
    </row>
    <row r="129" spans="1:12" x14ac:dyDescent="0.15">
      <c r="A129" s="2" t="s">
        <v>111</v>
      </c>
      <c r="B129" s="2">
        <v>53.51</v>
      </c>
      <c r="C129" s="2">
        <v>0.246</v>
      </c>
      <c r="D129" s="2">
        <v>1.6460000000000001E-12</v>
      </c>
      <c r="E129" s="2">
        <v>3.1809999465942384E-14</v>
      </c>
      <c r="F129" s="5">
        <f t="shared" si="32"/>
        <v>246</v>
      </c>
      <c r="G129" s="6">
        <f t="shared" si="33"/>
        <v>1.6438033310771075E+19</v>
      </c>
      <c r="H129" s="9">
        <f t="shared" si="34"/>
        <v>1.6325146669546763E-12</v>
      </c>
      <c r="I129" s="11">
        <f t="shared" si="35"/>
        <v>3.1914533597979151E-14</v>
      </c>
      <c r="J129" s="7">
        <f t="shared" si="36"/>
        <v>26835330.475723319</v>
      </c>
      <c r="K129" s="8">
        <f t="shared" si="37"/>
        <v>501501.22361658234</v>
      </c>
      <c r="L129" s="13">
        <f t="shared" si="38"/>
        <v>9804.002361825902</v>
      </c>
    </row>
    <row r="130" spans="1:12" x14ac:dyDescent="0.15">
      <c r="A130" s="2" t="s">
        <v>112</v>
      </c>
      <c r="B130" s="2">
        <v>61.029400000000003</v>
      </c>
      <c r="C130" s="2">
        <v>0.247</v>
      </c>
      <c r="D130" s="2">
        <v>1.9830000000000003E-12</v>
      </c>
      <c r="E130" s="2">
        <v>3.4799999237060547E-14</v>
      </c>
      <c r="F130" s="5">
        <f t="shared" si="32"/>
        <v>247</v>
      </c>
      <c r="G130" s="6">
        <f t="shared" si="33"/>
        <v>1.6504854584392096E+19</v>
      </c>
      <c r="H130" s="9">
        <f t="shared" si="34"/>
        <v>1.9695146669546766E-12</v>
      </c>
      <c r="I130" s="11">
        <f t="shared" si="35"/>
        <v>3.4895577594484659E-14</v>
      </c>
      <c r="J130" s="7">
        <f t="shared" si="36"/>
        <v>32506553.179914366</v>
      </c>
      <c r="K130" s="8">
        <f t="shared" si="37"/>
        <v>532637.60056488123</v>
      </c>
      <c r="L130" s="13">
        <f t="shared" si="38"/>
        <v>9437.1963977253617</v>
      </c>
    </row>
    <row r="131" spans="1:12" x14ac:dyDescent="0.15">
      <c r="A131" s="2" t="s">
        <v>113</v>
      </c>
      <c r="B131" s="2">
        <v>52.894199999999998</v>
      </c>
      <c r="C131" s="2">
        <v>0.24709999999999999</v>
      </c>
      <c r="D131" s="2">
        <v>1.604E-12</v>
      </c>
      <c r="E131" s="2">
        <v>3.5490001678466797E-14</v>
      </c>
      <c r="F131" s="5">
        <f t="shared" si="32"/>
        <v>247.1</v>
      </c>
      <c r="G131" s="6">
        <f t="shared" si="33"/>
        <v>1.6511536711754197E+19</v>
      </c>
      <c r="H131" s="9">
        <f t="shared" si="34"/>
        <v>1.5905146669546763E-12</v>
      </c>
      <c r="I131" s="11">
        <f t="shared" si="35"/>
        <v>3.5583726728532259E-14</v>
      </c>
      <c r="J131" s="7">
        <f t="shared" si="36"/>
        <v>26261841.314005639</v>
      </c>
      <c r="K131" s="8">
        <f t="shared" si="37"/>
        <v>496497.56143406348</v>
      </c>
      <c r="L131" s="13">
        <f t="shared" si="38"/>
        <v>11107.872133791408</v>
      </c>
    </row>
    <row r="132" spans="1:12" x14ac:dyDescent="0.15">
      <c r="A132" s="2" t="s">
        <v>114</v>
      </c>
      <c r="B132" s="2">
        <v>43.18</v>
      </c>
      <c r="C132" s="2">
        <v>0.25690000000000002</v>
      </c>
      <c r="D132" s="2">
        <v>1.6190000000000001E-12</v>
      </c>
      <c r="E132" s="2">
        <v>4.0669998168945316E-14</v>
      </c>
      <c r="F132" s="5">
        <f t="shared" si="32"/>
        <v>256.90000000000003</v>
      </c>
      <c r="G132" s="6">
        <f t="shared" si="33"/>
        <v>1.7166385193240201E+19</v>
      </c>
      <c r="H132" s="9">
        <f t="shared" si="34"/>
        <v>1.6055146669546763E-12</v>
      </c>
      <c r="I132" s="11">
        <f t="shared" si="35"/>
        <v>4.0751811491212274E-14</v>
      </c>
      <c r="J132" s="7">
        <f t="shared" si="36"/>
        <v>27560883.20634073</v>
      </c>
      <c r="K132" s="8">
        <f t="shared" si="37"/>
        <v>638278.90704818734</v>
      </c>
      <c r="L132" s="13">
        <f t="shared" si="38"/>
        <v>16201.048943503063</v>
      </c>
    </row>
    <row r="133" spans="1:12" x14ac:dyDescent="0.15">
      <c r="A133" s="2" t="s">
        <v>115</v>
      </c>
      <c r="B133" s="2">
        <v>64.551000000000002</v>
      </c>
      <c r="C133" s="2">
        <v>0.25700000000000001</v>
      </c>
      <c r="D133" s="2">
        <v>2.2460000000000003E-12</v>
      </c>
      <c r="E133" s="2">
        <v>7.5260002136230471E-14</v>
      </c>
      <c r="F133" s="5">
        <f t="shared" si="32"/>
        <v>257</v>
      </c>
      <c r="G133" s="6">
        <f t="shared" si="33"/>
        <v>1.7173067320602305E+19</v>
      </c>
      <c r="H133" s="9">
        <f t="shared" si="34"/>
        <v>2.2325146669546766E-12</v>
      </c>
      <c r="I133" s="11">
        <f t="shared" si="35"/>
        <v>7.5304244968651669E-14</v>
      </c>
      <c r="J133" s="7">
        <f t="shared" si="36"/>
        <v>38339124.669844694</v>
      </c>
      <c r="K133" s="8">
        <f t="shared" si="37"/>
        <v>593935.41029332916</v>
      </c>
      <c r="L133" s="13">
        <f t="shared" si="38"/>
        <v>20033.847165400726</v>
      </c>
    </row>
    <row r="134" spans="1:12" x14ac:dyDescent="0.15">
      <c r="A134" s="2" t="s">
        <v>116</v>
      </c>
      <c r="B134" s="2">
        <v>51.966999999999999</v>
      </c>
      <c r="C134" s="2">
        <v>0.2631</v>
      </c>
      <c r="D134" s="2">
        <v>1.9610000000000002E-12</v>
      </c>
      <c r="E134" s="2">
        <v>6.3259998321533205E-14</v>
      </c>
      <c r="F134" s="5">
        <f t="shared" si="32"/>
        <v>263.10000000000002</v>
      </c>
      <c r="G134" s="6">
        <f t="shared" si="33"/>
        <v>1.758067708969053E+19</v>
      </c>
      <c r="H134" s="9">
        <f t="shared" si="34"/>
        <v>1.9475146669546765E-12</v>
      </c>
      <c r="I134" s="11">
        <f t="shared" si="35"/>
        <v>6.3312627306041161E-14</v>
      </c>
      <c r="J134" s="7">
        <f t="shared" si="36"/>
        <v>34238626.48716636</v>
      </c>
      <c r="K134" s="8">
        <f t="shared" si="37"/>
        <v>658853.24315751076</v>
      </c>
      <c r="L134" s="13">
        <f t="shared" si="38"/>
        <v>21418.955421083243</v>
      </c>
    </row>
    <row r="135" spans="1:12" x14ac:dyDescent="0.15">
      <c r="A135" s="2" t="s">
        <v>117</v>
      </c>
      <c r="B135" s="2">
        <v>47.537999999999997</v>
      </c>
      <c r="C135" s="2">
        <v>0.25700000000000001</v>
      </c>
      <c r="D135" s="2">
        <v>1.7430000000000001E-12</v>
      </c>
      <c r="E135" s="2">
        <v>6.8419998168945317E-14</v>
      </c>
      <c r="F135" s="5">
        <f t="shared" si="32"/>
        <v>257</v>
      </c>
      <c r="G135" s="6">
        <f t="shared" si="33"/>
        <v>1.7173067320602305E+19</v>
      </c>
      <c r="H135" s="9">
        <f t="shared" si="34"/>
        <v>1.7295146669546764E-12</v>
      </c>
      <c r="I135" s="11">
        <f t="shared" si="35"/>
        <v>6.8468660993127108E-14</v>
      </c>
      <c r="J135" s="7">
        <f t="shared" si="36"/>
        <v>29701071.80758173</v>
      </c>
      <c r="K135" s="8">
        <f t="shared" si="37"/>
        <v>624785.89355003857</v>
      </c>
      <c r="L135" s="13">
        <f t="shared" si="38"/>
        <v>24734.253115117775</v>
      </c>
    </row>
    <row r="136" spans="1:12" x14ac:dyDescent="0.15">
      <c r="A136" s="2" t="s">
        <v>118</v>
      </c>
      <c r="B136" s="2">
        <v>66.944000000000003</v>
      </c>
      <c r="C136" s="2">
        <v>0.25650000000000001</v>
      </c>
      <c r="D136" s="2">
        <v>2.5120000000000002E-12</v>
      </c>
      <c r="E136" s="2">
        <v>3.9330001831054691E-14</v>
      </c>
      <c r="F136" s="5">
        <f t="shared" si="32"/>
        <v>256.5</v>
      </c>
      <c r="G136" s="6">
        <f t="shared" si="33"/>
        <v>1.7139656683791792E+19</v>
      </c>
      <c r="H136" s="9">
        <f t="shared" si="34"/>
        <v>2.4985146669546765E-12</v>
      </c>
      <c r="I136" s="11">
        <f t="shared" si="35"/>
        <v>3.9414596696960514E-14</v>
      </c>
      <c r="J136" s="7">
        <f t="shared" si="36"/>
        <v>42823683.611021541</v>
      </c>
      <c r="K136" s="8">
        <f t="shared" si="37"/>
        <v>639694.12659867259</v>
      </c>
      <c r="L136" s="13">
        <f t="shared" si="38"/>
        <v>10091.309986197673</v>
      </c>
    </row>
    <row r="137" spans="1:12" x14ac:dyDescent="0.15">
      <c r="A137" s="2" t="s">
        <v>119</v>
      </c>
      <c r="B137" s="2">
        <v>49.327300000000001</v>
      </c>
      <c r="C137" s="2">
        <v>0.25829999999999997</v>
      </c>
      <c r="D137" s="2">
        <v>1.8600000000000002E-12</v>
      </c>
      <c r="E137" s="2">
        <v>3.25E-14</v>
      </c>
      <c r="F137" s="5">
        <f t="shared" si="32"/>
        <v>258.29999999999995</v>
      </c>
      <c r="G137" s="6">
        <f t="shared" si="33"/>
        <v>1.7259934976309625E+19</v>
      </c>
      <c r="H137" s="9">
        <f t="shared" si="34"/>
        <v>1.8465146669546764E-12</v>
      </c>
      <c r="I137" s="11">
        <f t="shared" si="35"/>
        <v>3.2602321830711465E-14</v>
      </c>
      <c r="J137" s="7">
        <f t="shared" si="36"/>
        <v>31870723.084439736</v>
      </c>
      <c r="K137" s="8">
        <f t="shared" si="37"/>
        <v>646107.18779336661</v>
      </c>
      <c r="L137" s="13">
        <f t="shared" si="38"/>
        <v>11407.759088269571</v>
      </c>
    </row>
    <row r="138" spans="1:12" x14ac:dyDescent="0.15">
      <c r="A138" s="2" t="s">
        <v>120</v>
      </c>
      <c r="B138" s="2">
        <v>53.948</v>
      </c>
      <c r="C138" s="2">
        <v>0.25840000000000002</v>
      </c>
      <c r="D138" s="2">
        <v>1.9780000000000003E-12</v>
      </c>
      <c r="E138" s="2">
        <v>3.094000053405762E-14</v>
      </c>
      <c r="F138" s="5">
        <f t="shared" si="32"/>
        <v>258.40000000000003</v>
      </c>
      <c r="G138" s="6">
        <f t="shared" si="33"/>
        <v>1.7266617103671732E+19</v>
      </c>
      <c r="H138" s="9">
        <f t="shared" si="34"/>
        <v>1.9645146669546765E-12</v>
      </c>
      <c r="I138" s="11">
        <f t="shared" si="35"/>
        <v>3.1047464015612788E-14</v>
      </c>
      <c r="J138" s="7">
        <f t="shared" si="36"/>
        <v>33920522.548853591</v>
      </c>
      <c r="K138" s="8">
        <f t="shared" si="37"/>
        <v>628763.30074986268</v>
      </c>
      <c r="L138" s="13">
        <f t="shared" si="38"/>
        <v>9937.0629717063166</v>
      </c>
    </row>
    <row r="139" spans="1:12" x14ac:dyDescent="0.15">
      <c r="A139" s="2" t="s">
        <v>121</v>
      </c>
      <c r="B139" s="2">
        <v>54.23</v>
      </c>
      <c r="C139" s="2">
        <v>0.254</v>
      </c>
      <c r="D139" s="2">
        <v>2.3790000000000003E-12</v>
      </c>
      <c r="E139" s="2">
        <v>5.5279998779296881E-14</v>
      </c>
      <c r="F139" s="5">
        <f t="shared" si="32"/>
        <v>254</v>
      </c>
      <c r="G139" s="6">
        <f t="shared" si="33"/>
        <v>1.697260349973924E+19</v>
      </c>
      <c r="H139" s="9">
        <f t="shared" si="34"/>
        <v>2.3655146669546765E-12</v>
      </c>
      <c r="I139" s="11">
        <f t="shared" si="35"/>
        <v>5.5340217326934579E-14</v>
      </c>
      <c r="J139" s="7">
        <f t="shared" si="36"/>
        <v>40148942.515039444</v>
      </c>
      <c r="K139" s="8">
        <f t="shared" si="37"/>
        <v>740345.61156259349</v>
      </c>
      <c r="L139" s="13">
        <f t="shared" si="38"/>
        <v>17320.073138105476</v>
      </c>
    </row>
    <row r="140" spans="1:12" x14ac:dyDescent="0.15">
      <c r="A140" s="2" t="s">
        <v>122</v>
      </c>
      <c r="B140" s="2">
        <v>42.755099999999999</v>
      </c>
      <c r="C140" s="2">
        <v>0.25340000000000001</v>
      </c>
      <c r="D140" s="2">
        <v>1.8740000000000003E-12</v>
      </c>
      <c r="E140" s="2">
        <v>6.1590000152587894E-14</v>
      </c>
      <c r="F140" s="5">
        <f t="shared" si="32"/>
        <v>253.4</v>
      </c>
      <c r="G140" s="6">
        <f t="shared" si="33"/>
        <v>1.6932510735566629E+19</v>
      </c>
      <c r="H140" s="9">
        <f t="shared" si="34"/>
        <v>1.8605146669546766E-12</v>
      </c>
      <c r="I140" s="11">
        <f t="shared" si="35"/>
        <v>6.1644054924615908E-14</v>
      </c>
      <c r="J140" s="7">
        <f t="shared" si="36"/>
        <v>31503184.571889233</v>
      </c>
      <c r="K140" s="8">
        <f t="shared" si="37"/>
        <v>736828.69580212026</v>
      </c>
      <c r="L140" s="13">
        <f t="shared" si="38"/>
        <v>24413.195660749661</v>
      </c>
    </row>
    <row r="141" spans="1:12" x14ac:dyDescent="0.15">
      <c r="A141" s="2" t="s">
        <v>123</v>
      </c>
      <c r="B141" s="2">
        <v>43.618600000000001</v>
      </c>
      <c r="C141" s="2">
        <v>0.25840000000000002</v>
      </c>
      <c r="D141" s="2">
        <v>2.0360000000000002E-12</v>
      </c>
      <c r="E141" s="2">
        <v>6.033000183105469E-14</v>
      </c>
      <c r="F141" s="5">
        <f t="shared" si="32"/>
        <v>258.40000000000003</v>
      </c>
      <c r="G141" s="6">
        <f t="shared" si="33"/>
        <v>1.7266617103671732E+19</v>
      </c>
      <c r="H141" s="9">
        <f t="shared" si="34"/>
        <v>2.0225146669546765E-12</v>
      </c>
      <c r="I141" s="11">
        <f t="shared" si="35"/>
        <v>6.0385184521439928E-14</v>
      </c>
      <c r="J141" s="7">
        <f t="shared" si="36"/>
        <v>34921986.340866551</v>
      </c>
      <c r="K141" s="8">
        <f t="shared" si="37"/>
        <v>800621.43995604059</v>
      </c>
      <c r="L141" s="13">
        <f t="shared" si="38"/>
        <v>23903.744271165699</v>
      </c>
    </row>
    <row r="142" spans="1:12" x14ac:dyDescent="0.15">
      <c r="A142" s="2" t="s">
        <v>124</v>
      </c>
      <c r="B142" s="2">
        <v>42.161099999999998</v>
      </c>
      <c r="C142" s="2">
        <v>0.25600000000000001</v>
      </c>
      <c r="D142" s="2">
        <v>2.0200000000000003E-12</v>
      </c>
      <c r="E142" s="2">
        <v>6.2900001525878909E-14</v>
      </c>
      <c r="F142" s="5">
        <f t="shared" si="32"/>
        <v>256</v>
      </c>
      <c r="G142" s="6">
        <f t="shared" si="33"/>
        <v>1.7106246046981282E+19</v>
      </c>
      <c r="H142" s="9">
        <f t="shared" si="34"/>
        <v>2.0065146669546765E-12</v>
      </c>
      <c r="I142" s="11">
        <f t="shared" si="35"/>
        <v>6.2952931470336273E-14</v>
      </c>
      <c r="J142" s="7">
        <f t="shared" si="36"/>
        <v>34323933.589803398</v>
      </c>
      <c r="K142" s="8">
        <f t="shared" si="37"/>
        <v>814113.80608673394</v>
      </c>
      <c r="L142" s="13">
        <f t="shared" si="38"/>
        <v>25542.225774714683</v>
      </c>
    </row>
    <row r="143" spans="1:12" x14ac:dyDescent="0.15">
      <c r="A143" s="2" t="s">
        <v>125</v>
      </c>
      <c r="B143" s="2">
        <v>42.097999999999999</v>
      </c>
      <c r="C143" s="2">
        <v>0.25659999999999999</v>
      </c>
      <c r="D143" s="2">
        <v>2.0080000000000003E-12</v>
      </c>
      <c r="E143" s="2">
        <v>5.0439998626708985E-14</v>
      </c>
      <c r="F143" s="5">
        <f t="shared" si="32"/>
        <v>256.60000000000002</v>
      </c>
      <c r="G143" s="6">
        <f t="shared" si="33"/>
        <v>1.7146338811153895E+19</v>
      </c>
      <c r="H143" s="9">
        <f t="shared" si="34"/>
        <v>1.9945146669546766E-12</v>
      </c>
      <c r="I143" s="11">
        <f t="shared" si="35"/>
        <v>5.0505988260954658E-14</v>
      </c>
      <c r="J143" s="7">
        <f t="shared" si="36"/>
        <v>34198624.24342066</v>
      </c>
      <c r="K143" s="8">
        <f t="shared" si="37"/>
        <v>812357.45744264952</v>
      </c>
      <c r="L143" s="13">
        <f t="shared" si="38"/>
        <v>20570.877160779371</v>
      </c>
    </row>
    <row r="144" spans="1:12" x14ac:dyDescent="0.15">
      <c r="A144" s="2" t="s">
        <v>78</v>
      </c>
      <c r="B144" s="2">
        <v>20.739000000000001</v>
      </c>
      <c r="C144" s="2">
        <v>0.24490000000000001</v>
      </c>
      <c r="D144" s="2">
        <v>6.647999877929688E-13</v>
      </c>
      <c r="E144" s="2">
        <v>1.6309999465942384E-14</v>
      </c>
      <c r="F144" s="5">
        <f t="shared" si="32"/>
        <v>244.9</v>
      </c>
      <c r="G144" s="6">
        <f t="shared" si="33"/>
        <v>1.6364529909787953E+19</v>
      </c>
      <c r="H144" s="9">
        <f t="shared" si="34"/>
        <v>6.5131465474764507E-13</v>
      </c>
      <c r="I144" s="11">
        <f t="shared" si="35"/>
        <v>1.6512948595945128E-14</v>
      </c>
      <c r="J144" s="7">
        <f t="shared" si="36"/>
        <v>10658458.148301052</v>
      </c>
      <c r="K144" s="8">
        <f t="shared" si="37"/>
        <v>513933.08010516665</v>
      </c>
      <c r="L144" s="13">
        <f t="shared" si="38"/>
        <v>13029.878065342351</v>
      </c>
    </row>
    <row r="145" spans="1:12" x14ac:dyDescent="0.15">
      <c r="A145" s="2" t="s">
        <v>76</v>
      </c>
      <c r="B145" s="2">
        <v>25.553999999999998</v>
      </c>
      <c r="C145" s="2">
        <v>0.25569999999999998</v>
      </c>
      <c r="D145" s="2">
        <v>9.4450000000000006E-13</v>
      </c>
      <c r="E145" s="2">
        <v>2.1090000152587893E-14</v>
      </c>
      <c r="F145" s="5">
        <f t="shared" si="32"/>
        <v>255.7</v>
      </c>
      <c r="G145" s="6">
        <f t="shared" si="33"/>
        <v>1.7086199664894976E+19</v>
      </c>
      <c r="H145" s="9">
        <f t="shared" si="34"/>
        <v>9.3101466695467633E-13</v>
      </c>
      <c r="I145" s="11">
        <f t="shared" si="35"/>
        <v>2.1247340896908549E-14</v>
      </c>
      <c r="J145" s="7">
        <f t="shared" si="36"/>
        <v>15907502.490533298</v>
      </c>
      <c r="K145" s="8">
        <f t="shared" si="37"/>
        <v>622505.38039184862</v>
      </c>
      <c r="L145" s="13">
        <f t="shared" si="38"/>
        <v>14206.633361222046</v>
      </c>
    </row>
    <row r="147" spans="1:12" x14ac:dyDescent="0.15">
      <c r="A147" s="2" t="s">
        <v>126</v>
      </c>
      <c r="B147" s="2" t="s">
        <v>28</v>
      </c>
      <c r="C147" s="2">
        <v>0.24429999999999999</v>
      </c>
      <c r="D147" s="2">
        <v>2.0659999847412112E-14</v>
      </c>
      <c r="E147" s="2">
        <v>4.6059999465942385E-15</v>
      </c>
      <c r="F147" s="5">
        <f t="shared" ref="F147:F149" si="39">C147*1000</f>
        <v>244.29999999999998</v>
      </c>
      <c r="G147" s="2" t="s">
        <v>28</v>
      </c>
      <c r="H147" s="2" t="s">
        <v>28</v>
      </c>
      <c r="I147" s="2" t="s">
        <v>28</v>
      </c>
      <c r="J147" s="2" t="s">
        <v>28</v>
      </c>
      <c r="K147" s="2" t="s">
        <v>28</v>
      </c>
      <c r="L147" s="2" t="s">
        <v>28</v>
      </c>
    </row>
    <row r="148" spans="1:12" x14ac:dyDescent="0.15">
      <c r="A148" s="2" t="s">
        <v>127</v>
      </c>
      <c r="B148" s="2" t="s">
        <v>28</v>
      </c>
      <c r="C148" s="2">
        <v>0.24629999999999999</v>
      </c>
      <c r="D148" s="2">
        <v>1.7719999313354493E-14</v>
      </c>
      <c r="E148" s="2">
        <v>2.447999954223633E-15</v>
      </c>
      <c r="F148" s="5">
        <f t="shared" si="39"/>
        <v>246.29999999999998</v>
      </c>
      <c r="G148" s="2" t="s">
        <v>28</v>
      </c>
      <c r="H148" s="2" t="s">
        <v>28</v>
      </c>
      <c r="I148" s="2" t="s">
        <v>28</v>
      </c>
      <c r="J148" s="2" t="s">
        <v>28</v>
      </c>
      <c r="K148" s="2" t="s">
        <v>28</v>
      </c>
      <c r="L148" s="2" t="s">
        <v>28</v>
      </c>
    </row>
    <row r="149" spans="1:12" x14ac:dyDescent="0.15">
      <c r="A149" s="2" t="s">
        <v>128</v>
      </c>
      <c r="B149" s="2" t="s">
        <v>28</v>
      </c>
      <c r="C149" s="2">
        <v>0.2586</v>
      </c>
      <c r="D149" s="2">
        <v>2.0759999752044678E-15</v>
      </c>
      <c r="E149" s="2">
        <v>6.8889999389648438E-16</v>
      </c>
      <c r="F149" s="5">
        <f t="shared" si="39"/>
        <v>258.60000000000002</v>
      </c>
      <c r="G149" s="2" t="s">
        <v>28</v>
      </c>
      <c r="H149" s="2" t="s">
        <v>28</v>
      </c>
      <c r="I149" s="2" t="s">
        <v>28</v>
      </c>
      <c r="J149" s="2" t="s">
        <v>28</v>
      </c>
      <c r="K149" s="2" t="s">
        <v>28</v>
      </c>
      <c r="L149" s="2" t="s">
        <v>28</v>
      </c>
    </row>
    <row r="150" spans="1:12" ht="14" thickBo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2" ht="14" thickTop="1" x14ac:dyDescent="0.15">
      <c r="A151" s="2" t="s">
        <v>78</v>
      </c>
      <c r="B151" s="2">
        <v>16.385000000000002</v>
      </c>
      <c r="C151" s="2">
        <v>0.251</v>
      </c>
      <c r="D151" s="2">
        <v>4.5200000000000004E-13</v>
      </c>
      <c r="E151" s="2">
        <v>1.2000000000000001E-14</v>
      </c>
      <c r="F151" s="5">
        <f t="shared" ref="F151" si="40">C151*1000</f>
        <v>251</v>
      </c>
      <c r="G151" s="6">
        <f>(F151*6.022E+23)/(9.0121*1000000)</f>
        <v>1.6772139678876178E+19</v>
      </c>
      <c r="H151" s="9">
        <f>D151-AVERAGE($D$154)</f>
        <v>4.4240000000000006E-13</v>
      </c>
      <c r="I151" s="11">
        <f>SQRT((E151)^2+(AVERAGE($E$154))^2)</f>
        <v>1.2237646832622684E-14</v>
      </c>
      <c r="J151" s="7">
        <f>(H151*G151)</f>
        <v>7419994.5939348228</v>
      </c>
      <c r="K151" s="8">
        <f>J151/B151</f>
        <v>452852.88946810021</v>
      </c>
      <c r="L151" s="13">
        <f t="shared" ref="L151" si="41">(I151/H151)*K151</f>
        <v>12526.794142050918</v>
      </c>
    </row>
    <row r="152" spans="1:12" x14ac:dyDescent="0.15">
      <c r="A152" s="2" t="s">
        <v>76</v>
      </c>
      <c r="B152" s="2">
        <v>26.278700000000001</v>
      </c>
      <c r="C152" s="2">
        <v>0.252</v>
      </c>
      <c r="D152" s="2">
        <v>1.0140000000000001E-12</v>
      </c>
      <c r="E152" s="2">
        <v>2.7000000000000002E-14</v>
      </c>
      <c r="F152" s="5">
        <f t="shared" ref="F152:F154" si="42">C152*1000</f>
        <v>252</v>
      </c>
      <c r="G152" s="6">
        <f>(F152*6.022E+23)/(9.0121*1000000)</f>
        <v>1.6838960952497199E+19</v>
      </c>
      <c r="H152" s="9">
        <f>D152-AVERAGE($D$154)</f>
        <v>1.0044E-12</v>
      </c>
      <c r="I152" s="11">
        <f>SQRT((E152)^2+(AVERAGE($E$154))^2)</f>
        <v>2.7106456795383644E-14</v>
      </c>
      <c r="J152" s="7">
        <f>(H152*G152)</f>
        <v>16913052.380688187</v>
      </c>
      <c r="K152" s="8">
        <f>J152/B152</f>
        <v>643603.08465366194</v>
      </c>
      <c r="L152" s="13">
        <f t="shared" ref="L152" si="43">(I152/H152)*K152</f>
        <v>17369.373962106856</v>
      </c>
    </row>
    <row r="154" spans="1:12" x14ac:dyDescent="0.15">
      <c r="A154" s="2" t="s">
        <v>129</v>
      </c>
      <c r="B154" s="2" t="s">
        <v>28</v>
      </c>
      <c r="C154" s="2">
        <v>0.25519999999999998</v>
      </c>
      <c r="D154" s="2">
        <v>9.5999999999999998E-15</v>
      </c>
      <c r="E154" s="2">
        <v>2.3999999999999999E-15</v>
      </c>
      <c r="F154" s="5">
        <f t="shared" si="42"/>
        <v>255.2</v>
      </c>
      <c r="G154" s="2" t="s">
        <v>28</v>
      </c>
      <c r="H154" s="2" t="s">
        <v>28</v>
      </c>
      <c r="I154" s="2" t="s">
        <v>28</v>
      </c>
      <c r="J154" s="2" t="s">
        <v>28</v>
      </c>
      <c r="K154" s="2" t="s">
        <v>28</v>
      </c>
      <c r="L154" s="2" t="s">
        <v>28</v>
      </c>
    </row>
    <row r="155" spans="1:12" ht="14" thickBo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 spans="1:12" ht="14" thickTop="1" x14ac:dyDescent="0.15"/>
    <row r="157" spans="1:12" x14ac:dyDescent="0.15">
      <c r="A157" s="2" t="s">
        <v>174</v>
      </c>
      <c r="B157" s="2">
        <v>41.456299999999999</v>
      </c>
      <c r="C157" s="2">
        <v>0.85680000000000001</v>
      </c>
      <c r="D157" s="2">
        <v>1.255E-12</v>
      </c>
      <c r="E157" s="2">
        <v>2.5000000000000001E-14</v>
      </c>
      <c r="F157" s="21">
        <f>C157*358</f>
        <v>306.73439999999999</v>
      </c>
      <c r="G157" s="9">
        <f>(F157*6.022E+23)/(9.0121*1000000)</f>
        <v>2.0496383271379591E+19</v>
      </c>
      <c r="H157" s="9">
        <f>D157-AVERAGE($D$166)</f>
        <v>1.2534000000000001E-12</v>
      </c>
      <c r="I157" s="11">
        <f>SQRT((E157)^2+(AVERAGE($E$166))^2)</f>
        <v>2.500319979522621E-14</v>
      </c>
      <c r="J157" s="21">
        <f>(H157*G157)</f>
        <v>25690166.792347182</v>
      </c>
      <c r="K157" s="21">
        <f>J157/B157</f>
        <v>619692.7075582525</v>
      </c>
      <c r="L157" s="21">
        <f>(I157/H157)*K157</f>
        <v>12361.816322581517</v>
      </c>
    </row>
    <row r="158" spans="1:12" x14ac:dyDescent="0.15">
      <c r="A158" s="2" t="s">
        <v>175</v>
      </c>
      <c r="B158" s="2">
        <v>40.662999999999997</v>
      </c>
      <c r="C158" s="2">
        <v>0.83320000000000005</v>
      </c>
      <c r="D158" s="2">
        <v>1.274E-12</v>
      </c>
      <c r="E158" s="2">
        <v>2.8000000000000001E-14</v>
      </c>
      <c r="F158" s="21">
        <f t="shared" ref="F158:F164" si="44">C158*358</f>
        <v>298.28560000000004</v>
      </c>
      <c r="G158" s="9">
        <f t="shared" ref="G158:G164" si="45">(F158*6.022E+23)/(9.0121*1000000)</f>
        <v>1.9931823694810313E+19</v>
      </c>
      <c r="H158" s="9">
        <f t="shared" ref="H158:H164" si="46">D158-AVERAGE($D$166)</f>
        <v>1.2724000000000001E-12</v>
      </c>
      <c r="I158" s="11">
        <f t="shared" ref="I158:I164" si="47">SQRT((E158)^2+(AVERAGE($E$166))^2)</f>
        <v>2.8002856997099422E-14</v>
      </c>
      <c r="J158" s="21">
        <f t="shared" ref="J158:J164" si="48">(H158*G158)</f>
        <v>25361252.469276644</v>
      </c>
      <c r="K158" s="21">
        <f t="shared" ref="K158:K164" si="49">J158/B158</f>
        <v>623693.59046987793</v>
      </c>
      <c r="L158" s="21">
        <f t="shared" ref="L158:L164" si="50">(I158/H158)*K158</f>
        <v>13726.188638742125</v>
      </c>
    </row>
    <row r="159" spans="1:12" x14ac:dyDescent="0.15">
      <c r="A159" s="2" t="s">
        <v>176</v>
      </c>
      <c r="B159" s="2">
        <v>36.996200000000002</v>
      </c>
      <c r="C159" s="2">
        <v>0.82989999999999997</v>
      </c>
      <c r="D159" s="2">
        <v>1.2200000000000001E-12</v>
      </c>
      <c r="E159" s="2">
        <v>3.0000000000000005E-14</v>
      </c>
      <c r="F159" s="21">
        <f t="shared" si="44"/>
        <v>297.10419999999999</v>
      </c>
      <c r="G159" s="9">
        <f t="shared" si="45"/>
        <v>1.9852881042154439E+19</v>
      </c>
      <c r="H159" s="9">
        <f t="shared" si="46"/>
        <v>1.2184000000000001E-12</v>
      </c>
      <c r="I159" s="11">
        <f t="shared" si="47"/>
        <v>3.0002666548158685E-14</v>
      </c>
      <c r="J159" s="21">
        <f t="shared" si="48"/>
        <v>24188750.261760972</v>
      </c>
      <c r="K159" s="21">
        <f t="shared" si="49"/>
        <v>653817.15586360148</v>
      </c>
      <c r="L159" s="21">
        <f t="shared" si="50"/>
        <v>16100.014864446099</v>
      </c>
    </row>
    <row r="160" spans="1:12" x14ac:dyDescent="0.15">
      <c r="A160" s="2" t="s">
        <v>177</v>
      </c>
      <c r="B160" s="2">
        <v>41.406100000000002</v>
      </c>
      <c r="C160" s="2">
        <v>0.84730000000000005</v>
      </c>
      <c r="D160" s="2">
        <v>1.27E-12</v>
      </c>
      <c r="E160" s="2">
        <v>3.0000000000000005E-14</v>
      </c>
      <c r="F160" s="21">
        <f t="shared" si="44"/>
        <v>303.33340000000004</v>
      </c>
      <c r="G160" s="9">
        <f t="shared" si="45"/>
        <v>2.02691241197945E+19</v>
      </c>
      <c r="H160" s="9">
        <f t="shared" si="46"/>
        <v>1.2684000000000001E-12</v>
      </c>
      <c r="I160" s="11">
        <f t="shared" si="47"/>
        <v>3.0002666548158685E-14</v>
      </c>
      <c r="J160" s="21">
        <f t="shared" si="48"/>
        <v>25709357.033547346</v>
      </c>
      <c r="K160" s="21">
        <f t="shared" si="49"/>
        <v>620907.47579577274</v>
      </c>
      <c r="L160" s="21">
        <f t="shared" si="50"/>
        <v>14686.912609239576</v>
      </c>
    </row>
    <row r="161" spans="1:12" x14ac:dyDescent="0.15">
      <c r="A161" s="2" t="s">
        <v>178</v>
      </c>
      <c r="B161" s="2">
        <v>40.717300000000002</v>
      </c>
      <c r="C161" s="2">
        <v>0.79569999999999996</v>
      </c>
      <c r="D161" s="2">
        <v>1.3400000000000001E-12</v>
      </c>
      <c r="E161" s="2">
        <v>3.0000000000000005E-14</v>
      </c>
      <c r="F161" s="21">
        <f t="shared" si="44"/>
        <v>284.86059999999998</v>
      </c>
      <c r="G161" s="9">
        <f t="shared" si="45"/>
        <v>1.9034748096448106E+19</v>
      </c>
      <c r="H161" s="9">
        <f t="shared" si="46"/>
        <v>1.3384000000000002E-12</v>
      </c>
      <c r="I161" s="11">
        <f t="shared" si="47"/>
        <v>3.0002666548158685E-14</v>
      </c>
      <c r="J161" s="21">
        <f t="shared" si="48"/>
        <v>25476106.852286149</v>
      </c>
      <c r="K161" s="21">
        <f t="shared" si="49"/>
        <v>625682.61776409904</v>
      </c>
      <c r="L161" s="21">
        <f t="shared" si="50"/>
        <v>14025.812123248123</v>
      </c>
    </row>
    <row r="162" spans="1:12" x14ac:dyDescent="0.15">
      <c r="A162" s="2" t="s">
        <v>179</v>
      </c>
      <c r="B162" s="2">
        <v>50.752000000000002</v>
      </c>
      <c r="C162" s="2">
        <v>0.84899999999999998</v>
      </c>
      <c r="D162" s="2">
        <v>4.2300000000000004E-12</v>
      </c>
      <c r="E162" s="2">
        <v>1.1000000000000001E-13</v>
      </c>
      <c r="F162" s="21">
        <f t="shared" si="44"/>
        <v>303.94200000000001</v>
      </c>
      <c r="G162" s="9">
        <f t="shared" si="45"/>
        <v>2.0309791546920255E+19</v>
      </c>
      <c r="H162" s="9">
        <f t="shared" si="46"/>
        <v>4.2284E-12</v>
      </c>
      <c r="I162" s="11">
        <f t="shared" si="47"/>
        <v>1.1000072727032309E-13</v>
      </c>
      <c r="J162" s="21">
        <f t="shared" si="48"/>
        <v>85877922.576997608</v>
      </c>
      <c r="K162" s="21">
        <f t="shared" si="49"/>
        <v>1692109.1302214218</v>
      </c>
      <c r="L162" s="21">
        <f t="shared" si="50"/>
        <v>44019.779336181593</v>
      </c>
    </row>
    <row r="163" spans="1:12" x14ac:dyDescent="0.15">
      <c r="A163" s="2" t="s">
        <v>180</v>
      </c>
      <c r="B163" s="2">
        <v>40.290100000000002</v>
      </c>
      <c r="C163" s="2">
        <v>0.84909999999999997</v>
      </c>
      <c r="D163" s="2">
        <v>1.1500000000000001E-12</v>
      </c>
      <c r="E163" s="2">
        <v>2.7000000000000002E-14</v>
      </c>
      <c r="F163" s="21">
        <f t="shared" si="44"/>
        <v>303.9778</v>
      </c>
      <c r="G163" s="9">
        <f t="shared" si="45"/>
        <v>2.0312183748515885E+19</v>
      </c>
      <c r="H163" s="9">
        <f t="shared" si="46"/>
        <v>1.1484000000000002E-12</v>
      </c>
      <c r="I163" s="11">
        <f t="shared" si="47"/>
        <v>2.7002962800403958E-14</v>
      </c>
      <c r="J163" s="21">
        <f t="shared" si="48"/>
        <v>23326511.816795647</v>
      </c>
      <c r="K163" s="21">
        <f t="shared" si="49"/>
        <v>578963.86002505943</v>
      </c>
      <c r="L163" s="21">
        <f t="shared" si="50"/>
        <v>13613.496669309441</v>
      </c>
    </row>
    <row r="164" spans="1:12" x14ac:dyDescent="0.15">
      <c r="A164" s="2" t="s">
        <v>181</v>
      </c>
      <c r="B164" s="2">
        <v>41.892000000000003</v>
      </c>
      <c r="C164" s="2">
        <v>0.81440000000000001</v>
      </c>
      <c r="D164" s="2">
        <v>1.4500000000000001E-12</v>
      </c>
      <c r="E164" s="2">
        <v>7.0000000000000005E-14</v>
      </c>
      <c r="F164" s="21">
        <f t="shared" si="44"/>
        <v>291.55520000000001</v>
      </c>
      <c r="G164" s="9">
        <f t="shared" si="45"/>
        <v>1.9482089794831393E+19</v>
      </c>
      <c r="H164" s="9">
        <f t="shared" si="46"/>
        <v>1.4484000000000002E-12</v>
      </c>
      <c r="I164" s="11">
        <f t="shared" si="47"/>
        <v>7.0001142847813567E-14</v>
      </c>
      <c r="J164" s="21">
        <f t="shared" si="48"/>
        <v>28217858.858833794</v>
      </c>
      <c r="K164" s="21">
        <f t="shared" si="49"/>
        <v>673585.86027961876</v>
      </c>
      <c r="L164" s="21">
        <f t="shared" si="50"/>
        <v>32554.39106993992</v>
      </c>
    </row>
    <row r="166" spans="1:12" x14ac:dyDescent="0.15">
      <c r="A166" s="2" t="s">
        <v>182</v>
      </c>
      <c r="B166" s="2" t="s">
        <v>28</v>
      </c>
      <c r="C166" s="2">
        <v>0.81140000000000001</v>
      </c>
      <c r="D166" s="2">
        <v>1.6000000000000002E-15</v>
      </c>
      <c r="E166" s="2">
        <v>4.0000000000000004E-16</v>
      </c>
      <c r="F166" s="21">
        <f>C166*358</f>
        <v>290.4812</v>
      </c>
      <c r="G166" s="2" t="s">
        <v>28</v>
      </c>
      <c r="H166" s="2" t="s">
        <v>28</v>
      </c>
      <c r="I166" s="2" t="s">
        <v>28</v>
      </c>
      <c r="J166" s="2" t="s">
        <v>28</v>
      </c>
      <c r="K166" s="2" t="s">
        <v>28</v>
      </c>
      <c r="L166" s="2" t="s">
        <v>28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BO142"/>
  <sheetViews>
    <sheetView workbookViewId="0"/>
  </sheetViews>
  <sheetFormatPr baseColWidth="10" defaultColWidth="10.6640625" defaultRowHeight="13" x14ac:dyDescent="0.15"/>
  <cols>
    <col min="1" max="1" width="13" style="2" bestFit="1" customWidth="1"/>
    <col min="2" max="2" width="9" style="2" bestFit="1" customWidth="1"/>
    <col min="3" max="3" width="10.6640625" style="2" bestFit="1" customWidth="1"/>
    <col min="4" max="4" width="7.33203125" style="2" bestFit="1" customWidth="1"/>
    <col min="5" max="5" width="8.5" style="2" bestFit="1" customWidth="1"/>
    <col min="6" max="6" width="12.1640625" style="2" bestFit="1" customWidth="1"/>
    <col min="7" max="7" width="14.1640625" style="2" bestFit="1" customWidth="1"/>
    <col min="8" max="8" width="7.6640625" style="12" bestFit="1" customWidth="1"/>
    <col min="9" max="9" width="6.5" style="2" bestFit="1" customWidth="1"/>
    <col min="10" max="10" width="9.1640625" style="2" bestFit="1" customWidth="1"/>
    <col min="11" max="11" width="13.33203125" style="2" bestFit="1" customWidth="1"/>
    <col min="12" max="12" width="8" style="2" bestFit="1" customWidth="1"/>
    <col min="13" max="13" width="4.6640625" style="2" bestFit="1" customWidth="1"/>
    <col min="14" max="14" width="8.83203125" style="2" bestFit="1" customWidth="1"/>
    <col min="15" max="15" width="6.1640625" style="2" bestFit="1" customWidth="1"/>
    <col min="16" max="19" width="10.6640625" style="2"/>
    <col min="20" max="20" width="14.5" style="2" customWidth="1"/>
    <col min="21" max="21" width="14.33203125" style="2" customWidth="1"/>
    <col min="22" max="25" width="10.6640625" style="2"/>
    <col min="26" max="26" width="12" style="2" bestFit="1" customWidth="1"/>
    <col min="27" max="27" width="10.6640625" style="2"/>
    <col min="28" max="28" width="8.6640625" style="2" bestFit="1" customWidth="1"/>
    <col min="29" max="29" width="6.33203125" style="2" bestFit="1" customWidth="1"/>
    <col min="30" max="30" width="8.33203125" style="2" bestFit="1" customWidth="1"/>
    <col min="31" max="31" width="9.1640625" style="2" bestFit="1" customWidth="1"/>
    <col min="32" max="32" width="13.33203125" style="2" bestFit="1" customWidth="1"/>
    <col min="33" max="33" width="8" style="2" bestFit="1" customWidth="1"/>
    <col min="34" max="34" width="9.1640625" style="2" bestFit="1" customWidth="1"/>
    <col min="35" max="35" width="10.6640625" style="2"/>
    <col min="36" max="36" width="18.33203125" style="2" customWidth="1"/>
    <col min="37" max="37" width="11.1640625" style="2" bestFit="1" customWidth="1"/>
    <col min="38" max="38" width="6.33203125" style="2" bestFit="1" customWidth="1"/>
    <col min="39" max="40" width="12.83203125" style="2" bestFit="1" customWidth="1"/>
    <col min="41" max="41" width="7.6640625" style="2" bestFit="1" customWidth="1"/>
    <col min="42" max="42" width="7.33203125" style="2" bestFit="1" customWidth="1"/>
    <col min="43" max="43" width="35" style="2" bestFit="1" customWidth="1"/>
    <col min="44" max="44" width="14" style="2" bestFit="1" customWidth="1"/>
    <col min="45" max="45" width="10.1640625" style="2" bestFit="1" customWidth="1"/>
    <col min="46" max="46" width="12.6640625" style="2" bestFit="1" customWidth="1"/>
    <col min="47" max="47" width="10.1640625" style="2" bestFit="1" customWidth="1"/>
    <col min="48" max="48" width="14.6640625" style="2" bestFit="1" customWidth="1"/>
    <col min="49" max="49" width="22.1640625" style="2" bestFit="1" customWidth="1"/>
    <col min="50" max="50" width="14.6640625" style="2" bestFit="1" customWidth="1"/>
    <col min="51" max="51" width="22.1640625" style="2" bestFit="1" customWidth="1"/>
    <col min="52" max="52" width="14.5" style="2" bestFit="1" customWidth="1"/>
    <col min="53" max="53" width="18.1640625" style="2" bestFit="1" customWidth="1"/>
    <col min="54" max="54" width="11.33203125" style="2" bestFit="1" customWidth="1"/>
    <col min="55" max="55" width="14.33203125" style="2" bestFit="1" customWidth="1"/>
    <col min="56" max="56" width="15.5" style="2" bestFit="1" customWidth="1"/>
    <col min="57" max="57" width="14.83203125" style="2" bestFit="1" customWidth="1"/>
    <col min="58" max="58" width="14.5" style="2" bestFit="1" customWidth="1"/>
    <col min="59" max="59" width="20.33203125" style="2" bestFit="1" customWidth="1"/>
    <col min="60" max="60" width="16.83203125" style="2" bestFit="1" customWidth="1"/>
    <col min="61" max="61" width="19.33203125" style="2" bestFit="1" customWidth="1"/>
    <col min="62" max="62" width="17.1640625" style="2" bestFit="1" customWidth="1"/>
    <col min="63" max="63" width="16.1640625" style="2" bestFit="1" customWidth="1"/>
    <col min="64" max="64" width="15.6640625" style="2" bestFit="1" customWidth="1"/>
    <col min="65" max="65" width="21.5" style="2" bestFit="1" customWidth="1"/>
    <col min="66" max="66" width="24.1640625" style="2" bestFit="1" customWidth="1"/>
    <col min="67" max="67" width="18.1640625" style="2" bestFit="1" customWidth="1"/>
    <col min="68" max="16384" width="10.6640625" style="2"/>
  </cols>
  <sheetData>
    <row r="1" spans="1:67" s="1" customFormat="1" ht="16" thickBot="1" x14ac:dyDescent="0.25">
      <c r="A1" s="10" t="s">
        <v>253</v>
      </c>
      <c r="H1" s="30"/>
      <c r="Q1" s="77" t="s">
        <v>254</v>
      </c>
      <c r="AJ1" s="10" t="s">
        <v>196</v>
      </c>
      <c r="AK1" s="31" t="s">
        <v>197</v>
      </c>
      <c r="AL1" s="31" t="s">
        <v>198</v>
      </c>
      <c r="AM1" s="31" t="s">
        <v>199</v>
      </c>
      <c r="AN1" s="31" t="s">
        <v>200</v>
      </c>
      <c r="AO1" s="31" t="s">
        <v>201</v>
      </c>
      <c r="AP1" s="31" t="s">
        <v>202</v>
      </c>
      <c r="AQ1" s="31" t="s">
        <v>203</v>
      </c>
      <c r="AR1" s="31" t="s">
        <v>204</v>
      </c>
      <c r="AS1" s="31" t="s">
        <v>205</v>
      </c>
      <c r="AT1" s="31" t="s">
        <v>130</v>
      </c>
      <c r="AU1" s="31" t="s">
        <v>206</v>
      </c>
      <c r="AV1" s="31" t="s">
        <v>207</v>
      </c>
      <c r="AW1" s="31" t="s">
        <v>208</v>
      </c>
      <c r="AX1" s="31" t="s">
        <v>209</v>
      </c>
      <c r="AY1" s="31" t="s">
        <v>210</v>
      </c>
      <c r="AZ1" s="31" t="s">
        <v>211</v>
      </c>
      <c r="BA1" s="31" t="s">
        <v>212</v>
      </c>
      <c r="BB1" s="31" t="s">
        <v>213</v>
      </c>
      <c r="BC1" s="32" t="s">
        <v>214</v>
      </c>
      <c r="BD1" s="32" t="s">
        <v>215</v>
      </c>
      <c r="BE1" s="32" t="s">
        <v>216</v>
      </c>
      <c r="BF1" s="32" t="s">
        <v>217</v>
      </c>
      <c r="BG1" s="32" t="s">
        <v>218</v>
      </c>
      <c r="BH1" s="32" t="s">
        <v>219</v>
      </c>
      <c r="BI1" s="32" t="s">
        <v>220</v>
      </c>
      <c r="BJ1" s="32" t="s">
        <v>221</v>
      </c>
      <c r="BK1" s="32" t="s">
        <v>222</v>
      </c>
      <c r="BL1" s="32" t="s">
        <v>223</v>
      </c>
      <c r="BM1" s="32" t="s">
        <v>224</v>
      </c>
      <c r="BN1" s="32" t="s">
        <v>225</v>
      </c>
      <c r="BO1" s="32" t="s">
        <v>226</v>
      </c>
    </row>
    <row r="2" spans="1:67" ht="16" thickBot="1" x14ac:dyDescent="0.25">
      <c r="A2" s="14" t="s">
        <v>70</v>
      </c>
      <c r="B2" s="14" t="s">
        <v>155</v>
      </c>
      <c r="C2" s="14" t="s">
        <v>156</v>
      </c>
      <c r="D2" s="14" t="s">
        <v>154</v>
      </c>
      <c r="E2" s="14" t="s">
        <v>142</v>
      </c>
      <c r="F2" s="14" t="s">
        <v>157</v>
      </c>
      <c r="G2" s="14" t="s">
        <v>158</v>
      </c>
      <c r="H2" s="14" t="s">
        <v>143</v>
      </c>
      <c r="I2" s="14" t="s">
        <v>144</v>
      </c>
      <c r="J2" s="14" t="s">
        <v>145</v>
      </c>
      <c r="K2" s="14" t="s">
        <v>146</v>
      </c>
      <c r="L2" s="14" t="s">
        <v>147</v>
      </c>
      <c r="M2" s="14" t="s">
        <v>148</v>
      </c>
      <c r="N2" s="14" t="s">
        <v>149</v>
      </c>
      <c r="O2" s="14" t="s">
        <v>150</v>
      </c>
      <c r="Q2" s="14" t="s">
        <v>70</v>
      </c>
      <c r="R2" s="14" t="s">
        <v>155</v>
      </c>
      <c r="S2" s="14" t="s">
        <v>156</v>
      </c>
      <c r="T2" s="14" t="s">
        <v>154</v>
      </c>
      <c r="U2" s="14" t="s">
        <v>142</v>
      </c>
      <c r="V2" s="14" t="s">
        <v>157</v>
      </c>
      <c r="W2" s="14" t="s">
        <v>158</v>
      </c>
      <c r="X2" s="14" t="s">
        <v>143</v>
      </c>
      <c r="Y2" s="14" t="s">
        <v>144</v>
      </c>
      <c r="Z2" s="14" t="s">
        <v>183</v>
      </c>
      <c r="AA2" s="14" t="s">
        <v>187</v>
      </c>
      <c r="AB2" s="14" t="s">
        <v>70</v>
      </c>
      <c r="AC2" s="14" t="s">
        <v>188</v>
      </c>
      <c r="AD2" s="14" t="s">
        <v>189</v>
      </c>
      <c r="AE2" s="14" t="s">
        <v>145</v>
      </c>
      <c r="AF2" s="14" t="s">
        <v>146</v>
      </c>
      <c r="AG2" s="14" t="s">
        <v>147</v>
      </c>
      <c r="AH2" s="14" t="s">
        <v>187</v>
      </c>
      <c r="AK2" s="23"/>
      <c r="AL2" s="24"/>
      <c r="AM2" s="24" t="s">
        <v>228</v>
      </c>
      <c r="AN2" s="24" t="s">
        <v>228</v>
      </c>
      <c r="AO2" s="24" t="s">
        <v>229</v>
      </c>
      <c r="AP2" s="24" t="s">
        <v>230</v>
      </c>
      <c r="AQ2" s="24" t="s">
        <v>227</v>
      </c>
      <c r="AR2" s="24" t="s">
        <v>231</v>
      </c>
      <c r="AS2" s="24" t="s">
        <v>232</v>
      </c>
      <c r="AT2" s="24" t="s">
        <v>233</v>
      </c>
      <c r="AU2" s="24" t="s">
        <v>234</v>
      </c>
      <c r="AV2" s="24" t="s">
        <v>235</v>
      </c>
      <c r="AW2" s="24" t="s">
        <v>227</v>
      </c>
      <c r="AX2" s="24" t="s">
        <v>235</v>
      </c>
      <c r="AY2" s="24" t="s">
        <v>227</v>
      </c>
      <c r="AZ2" s="24" t="s">
        <v>236</v>
      </c>
      <c r="BA2" s="24" t="s">
        <v>236</v>
      </c>
      <c r="BB2" s="24" t="s">
        <v>237</v>
      </c>
      <c r="BC2" s="25" t="s">
        <v>228</v>
      </c>
      <c r="BD2" s="25" t="s">
        <v>228</v>
      </c>
      <c r="BE2" s="25" t="s">
        <v>229</v>
      </c>
      <c r="BF2" s="25" t="s">
        <v>230</v>
      </c>
      <c r="BG2" s="25" t="s">
        <v>231</v>
      </c>
      <c r="BH2" s="25" t="s">
        <v>232</v>
      </c>
      <c r="BI2" s="25" t="s">
        <v>233</v>
      </c>
      <c r="BJ2" s="25" t="s">
        <v>234</v>
      </c>
      <c r="BK2" s="25" t="s">
        <v>235</v>
      </c>
      <c r="BL2" s="25" t="s">
        <v>235</v>
      </c>
      <c r="BM2" s="25" t="s">
        <v>236</v>
      </c>
      <c r="BN2" s="25" t="s">
        <v>236</v>
      </c>
      <c r="BO2" s="26" t="s">
        <v>237</v>
      </c>
    </row>
    <row r="3" spans="1:67" ht="14" thickTop="1" x14ac:dyDescent="0.15">
      <c r="A3" s="2" t="s">
        <v>72</v>
      </c>
      <c r="B3" s="16">
        <v>41.339799999999997</v>
      </c>
      <c r="C3" s="16">
        <v>-106.3236</v>
      </c>
      <c r="D3" s="2">
        <v>3251</v>
      </c>
      <c r="E3" s="2" t="s">
        <v>151</v>
      </c>
      <c r="F3" s="2">
        <v>2</v>
      </c>
      <c r="G3" s="2">
        <v>2.7</v>
      </c>
      <c r="H3" s="12">
        <v>0.97834248000000001</v>
      </c>
      <c r="I3" s="2">
        <v>0</v>
      </c>
      <c r="J3" s="15">
        <v>684058.73347470711</v>
      </c>
      <c r="K3" s="15">
        <v>14526.896829350297</v>
      </c>
      <c r="L3" s="2" t="s">
        <v>152</v>
      </c>
      <c r="M3" s="2">
        <v>0</v>
      </c>
      <c r="N3" s="2">
        <v>0</v>
      </c>
      <c r="O3" s="2" t="s">
        <v>153</v>
      </c>
      <c r="P3" s="19"/>
      <c r="Q3" s="2" t="str">
        <f>A3</f>
        <v>LL-MB-01</v>
      </c>
      <c r="R3" s="2">
        <f t="shared" ref="R3:Y3" si="0">B3</f>
        <v>41.339799999999997</v>
      </c>
      <c r="S3" s="2">
        <f t="shared" si="0"/>
        <v>-106.3236</v>
      </c>
      <c r="T3" s="2">
        <f t="shared" si="0"/>
        <v>3251</v>
      </c>
      <c r="U3" s="2" t="str">
        <f t="shared" si="0"/>
        <v>std</v>
      </c>
      <c r="V3" s="2">
        <f t="shared" si="0"/>
        <v>2</v>
      </c>
      <c r="W3" s="2">
        <f t="shared" si="0"/>
        <v>2.7</v>
      </c>
      <c r="X3" s="2">
        <f t="shared" si="0"/>
        <v>0.97834248000000001</v>
      </c>
      <c r="Y3" s="2">
        <f t="shared" si="0"/>
        <v>0</v>
      </c>
      <c r="Z3" s="2">
        <v>2008</v>
      </c>
      <c r="AA3" s="2" t="s">
        <v>184</v>
      </c>
      <c r="AB3" s="2" t="str">
        <f>Q3</f>
        <v>LL-MB-01</v>
      </c>
      <c r="AC3" s="2" t="s">
        <v>185</v>
      </c>
      <c r="AD3" s="2" t="s">
        <v>186</v>
      </c>
      <c r="AE3" s="21">
        <f t="shared" ref="AE3:AG4" si="1">J3</f>
        <v>684058.73347470711</v>
      </c>
      <c r="AF3" s="21">
        <f t="shared" si="1"/>
        <v>14526.896829350297</v>
      </c>
      <c r="AG3" s="2" t="str">
        <f t="shared" si="1"/>
        <v>07KNSTD</v>
      </c>
      <c r="AH3" s="2" t="s">
        <v>184</v>
      </c>
      <c r="AK3" s="2" t="str">
        <f>A3</f>
        <v>LL-MB-01</v>
      </c>
      <c r="AL3" s="2" t="s">
        <v>238</v>
      </c>
      <c r="AM3" s="22">
        <f>B3</f>
        <v>41.339799999999997</v>
      </c>
      <c r="AN3" s="22">
        <f t="shared" ref="AN3:AO3" si="2">C3</f>
        <v>-106.3236</v>
      </c>
      <c r="AO3" s="22">
        <f t="shared" si="2"/>
        <v>3251</v>
      </c>
      <c r="AQ3" s="2" t="s">
        <v>201</v>
      </c>
      <c r="AR3" s="2">
        <f t="shared" ref="AR3:AT4" si="3">F3</f>
        <v>2</v>
      </c>
      <c r="AS3" s="2">
        <f t="shared" si="3"/>
        <v>2.7</v>
      </c>
      <c r="AT3" s="22">
        <f t="shared" si="3"/>
        <v>0.97834248000000001</v>
      </c>
      <c r="AU3" s="2">
        <v>0</v>
      </c>
      <c r="AV3" s="21">
        <f>J3</f>
        <v>684058.73347470711</v>
      </c>
      <c r="AW3" s="2" t="str">
        <f>L3</f>
        <v>07KNSTD</v>
      </c>
      <c r="AX3" s="2">
        <v>0</v>
      </c>
      <c r="AY3" s="2" t="s">
        <v>153</v>
      </c>
      <c r="AZ3" s="2">
        <v>160</v>
      </c>
      <c r="BA3" s="2">
        <v>0</v>
      </c>
      <c r="BB3" s="2">
        <v>2008</v>
      </c>
      <c r="BC3" s="2">
        <v>0</v>
      </c>
      <c r="BD3" s="2">
        <v>0</v>
      </c>
      <c r="BE3" s="2">
        <v>10</v>
      </c>
      <c r="BG3" s="2">
        <v>0.1</v>
      </c>
      <c r="BH3" s="2">
        <v>0.05</v>
      </c>
      <c r="BI3" s="2">
        <v>0</v>
      </c>
      <c r="BJ3" s="2">
        <v>0</v>
      </c>
      <c r="BK3" s="21">
        <f>K3</f>
        <v>14526.896829350297</v>
      </c>
      <c r="BL3" s="2">
        <v>0</v>
      </c>
      <c r="BM3" s="2">
        <v>0</v>
      </c>
      <c r="BN3" s="2">
        <v>0</v>
      </c>
      <c r="BO3" s="2">
        <v>0</v>
      </c>
    </row>
    <row r="4" spans="1:67" x14ac:dyDescent="0.15">
      <c r="A4" s="2" t="s">
        <v>73</v>
      </c>
      <c r="B4" s="16">
        <v>41.34</v>
      </c>
      <c r="C4" s="16">
        <v>-106.32335999999999</v>
      </c>
      <c r="D4" s="2">
        <v>3253</v>
      </c>
      <c r="E4" s="2" t="s">
        <v>151</v>
      </c>
      <c r="F4" s="2">
        <v>2</v>
      </c>
      <c r="G4" s="2">
        <v>2.7</v>
      </c>
      <c r="H4" s="12">
        <v>0.97825141199999999</v>
      </c>
      <c r="I4" s="2">
        <v>0</v>
      </c>
      <c r="J4" s="15">
        <v>647727.18315241742</v>
      </c>
      <c r="K4" s="15">
        <v>16629.510053845221</v>
      </c>
      <c r="L4" s="2" t="s">
        <v>152</v>
      </c>
      <c r="M4" s="2">
        <v>0</v>
      </c>
      <c r="N4" s="2">
        <v>0</v>
      </c>
      <c r="O4" s="2" t="s">
        <v>153</v>
      </c>
      <c r="P4" s="19"/>
      <c r="Q4" s="2" t="str">
        <f>A4</f>
        <v>LL-MB-03</v>
      </c>
      <c r="R4" s="2">
        <f t="shared" ref="R4" si="4">B4</f>
        <v>41.34</v>
      </c>
      <c r="S4" s="2">
        <f t="shared" ref="S4" si="5">C4</f>
        <v>-106.32335999999999</v>
      </c>
      <c r="T4" s="2">
        <f t="shared" ref="T4" si="6">D4</f>
        <v>3253</v>
      </c>
      <c r="U4" s="2" t="str">
        <f t="shared" ref="U4" si="7">E4</f>
        <v>std</v>
      </c>
      <c r="V4" s="2">
        <f t="shared" ref="V4" si="8">F4</f>
        <v>2</v>
      </c>
      <c r="W4" s="2">
        <f t="shared" ref="W4" si="9">G4</f>
        <v>2.7</v>
      </c>
      <c r="X4" s="2">
        <f t="shared" ref="X4" si="10">H4</f>
        <v>0.97825141199999999</v>
      </c>
      <c r="Y4" s="2">
        <f t="shared" ref="Y4" si="11">I4</f>
        <v>0</v>
      </c>
      <c r="Z4" s="2">
        <v>2008</v>
      </c>
      <c r="AA4" s="2" t="s">
        <v>184</v>
      </c>
      <c r="AB4" s="2" t="str">
        <f>Q4</f>
        <v>LL-MB-03</v>
      </c>
      <c r="AC4" s="2" t="s">
        <v>185</v>
      </c>
      <c r="AD4" s="2" t="s">
        <v>186</v>
      </c>
      <c r="AE4" s="21">
        <f t="shared" si="1"/>
        <v>647727.18315241742</v>
      </c>
      <c r="AF4" s="21">
        <f t="shared" si="1"/>
        <v>16629.510053845221</v>
      </c>
      <c r="AG4" s="2" t="str">
        <f t="shared" si="1"/>
        <v>07KNSTD</v>
      </c>
      <c r="AH4" s="2" t="s">
        <v>184</v>
      </c>
      <c r="AK4" s="2" t="str">
        <f>A4</f>
        <v>LL-MB-03</v>
      </c>
      <c r="AL4" s="2" t="s">
        <v>238</v>
      </c>
      <c r="AM4" s="22">
        <f>B4</f>
        <v>41.34</v>
      </c>
      <c r="AN4" s="22">
        <f t="shared" ref="AN4:AN5" si="12">C4</f>
        <v>-106.32335999999999</v>
      </c>
      <c r="AO4" s="22">
        <f t="shared" ref="AO4:AO5" si="13">D4</f>
        <v>3253</v>
      </c>
      <c r="AQ4" s="2" t="s">
        <v>201</v>
      </c>
      <c r="AR4" s="2">
        <f t="shared" si="3"/>
        <v>2</v>
      </c>
      <c r="AS4" s="2">
        <f t="shared" si="3"/>
        <v>2.7</v>
      </c>
      <c r="AT4" s="22">
        <f t="shared" si="3"/>
        <v>0.97825141199999999</v>
      </c>
      <c r="AU4" s="2">
        <v>0</v>
      </c>
      <c r="AV4" s="21">
        <f>J4</f>
        <v>647727.18315241742</v>
      </c>
      <c r="AW4" s="2" t="str">
        <f>L4</f>
        <v>07KNSTD</v>
      </c>
      <c r="AX4" s="2">
        <v>0</v>
      </c>
      <c r="AY4" s="2" t="s">
        <v>153</v>
      </c>
      <c r="AZ4" s="2">
        <v>160</v>
      </c>
      <c r="BA4" s="2">
        <v>0</v>
      </c>
      <c r="BB4" s="2">
        <v>2008</v>
      </c>
      <c r="BC4" s="2">
        <v>0</v>
      </c>
      <c r="BD4" s="2">
        <v>0</v>
      </c>
      <c r="BE4" s="2">
        <v>10</v>
      </c>
      <c r="BG4" s="2">
        <v>0.1</v>
      </c>
      <c r="BH4" s="2">
        <v>0.05</v>
      </c>
      <c r="BI4" s="2">
        <v>0</v>
      </c>
      <c r="BJ4" s="2">
        <v>0</v>
      </c>
      <c r="BK4" s="21">
        <f>K4</f>
        <v>16629.510053845221</v>
      </c>
      <c r="BL4" s="2">
        <v>0</v>
      </c>
      <c r="BM4" s="2">
        <v>0</v>
      </c>
      <c r="BN4" s="2">
        <v>0</v>
      </c>
      <c r="BO4" s="2">
        <v>0</v>
      </c>
    </row>
    <row r="5" spans="1:67" x14ac:dyDescent="0.15">
      <c r="A5" s="2" t="s">
        <v>74</v>
      </c>
      <c r="B5" s="16">
        <v>41.34</v>
      </c>
      <c r="C5" s="16">
        <v>-106.32335999999999</v>
      </c>
      <c r="D5" s="2">
        <v>3253</v>
      </c>
      <c r="E5" s="2" t="s">
        <v>151</v>
      </c>
      <c r="F5" s="2">
        <v>2</v>
      </c>
      <c r="G5" s="2">
        <v>2.7</v>
      </c>
      <c r="H5" s="12">
        <v>0.97863188599999995</v>
      </c>
      <c r="I5" s="2">
        <v>0</v>
      </c>
      <c r="J5" s="15">
        <v>637539.34801498195</v>
      </c>
      <c r="K5" s="15">
        <v>17495.563941913868</v>
      </c>
      <c r="L5" s="2" t="s">
        <v>152</v>
      </c>
      <c r="M5" s="2">
        <v>0</v>
      </c>
      <c r="N5" s="2">
        <v>0</v>
      </c>
      <c r="O5" s="2" t="s">
        <v>153</v>
      </c>
      <c r="P5" s="19"/>
      <c r="Q5" s="2" t="str">
        <f t="shared" ref="Q5:Q19" si="14">A5</f>
        <v>LL-MB-04</v>
      </c>
      <c r="R5" s="2">
        <f t="shared" ref="R5:R19" si="15">B5</f>
        <v>41.34</v>
      </c>
      <c r="S5" s="2">
        <f t="shared" ref="S5:S19" si="16">C5</f>
        <v>-106.32335999999999</v>
      </c>
      <c r="T5" s="2">
        <f t="shared" ref="T5:T19" si="17">D5</f>
        <v>3253</v>
      </c>
      <c r="U5" s="2" t="str">
        <f t="shared" ref="U5:U19" si="18">E5</f>
        <v>std</v>
      </c>
      <c r="V5" s="2">
        <f t="shared" ref="V5:V19" si="19">F5</f>
        <v>2</v>
      </c>
      <c r="W5" s="2">
        <f t="shared" ref="W5:W19" si="20">G5</f>
        <v>2.7</v>
      </c>
      <c r="X5" s="2">
        <f t="shared" ref="X5:X19" si="21">H5</f>
        <v>0.97863188599999995</v>
      </c>
      <c r="Y5" s="2">
        <f t="shared" ref="Y5:Y19" si="22">I5</f>
        <v>0</v>
      </c>
      <c r="Z5" s="2">
        <v>2008</v>
      </c>
      <c r="AA5" s="2" t="s">
        <v>184</v>
      </c>
      <c r="AB5" s="2" t="str">
        <f t="shared" ref="AB5:AB19" si="23">Q5</f>
        <v>LL-MB-04</v>
      </c>
      <c r="AC5" s="2" t="s">
        <v>185</v>
      </c>
      <c r="AD5" s="2" t="s">
        <v>186</v>
      </c>
      <c r="AE5" s="21">
        <f t="shared" ref="AE5:AE19" si="24">J5</f>
        <v>637539.34801498195</v>
      </c>
      <c r="AF5" s="21">
        <f t="shared" ref="AF5:AF19" si="25">K5</f>
        <v>17495.563941913868</v>
      </c>
      <c r="AG5" s="2" t="str">
        <f t="shared" ref="AG5:AG19" si="26">L5</f>
        <v>07KNSTD</v>
      </c>
      <c r="AH5" s="2" t="s">
        <v>184</v>
      </c>
      <c r="AK5" s="2" t="str">
        <f t="shared" ref="AK5:AK21" si="27">A5</f>
        <v>LL-MB-04</v>
      </c>
      <c r="AL5" s="2" t="s">
        <v>238</v>
      </c>
      <c r="AM5" s="22">
        <f t="shared" ref="AM5:AM21" si="28">B5</f>
        <v>41.34</v>
      </c>
      <c r="AN5" s="22">
        <f t="shared" si="12"/>
        <v>-106.32335999999999</v>
      </c>
      <c r="AO5" s="22">
        <f t="shared" si="13"/>
        <v>3253</v>
      </c>
      <c r="AQ5" s="2" t="s">
        <v>201</v>
      </c>
      <c r="AR5" s="2">
        <f t="shared" ref="AR5:AR21" si="29">F5</f>
        <v>2</v>
      </c>
      <c r="AS5" s="2">
        <f t="shared" ref="AS5:AS21" si="30">G5</f>
        <v>2.7</v>
      </c>
      <c r="AT5" s="22">
        <f t="shared" ref="AT5:AT21" si="31">H5</f>
        <v>0.97863188599999995</v>
      </c>
      <c r="AU5" s="2">
        <v>0</v>
      </c>
      <c r="AV5" s="21">
        <f t="shared" ref="AV5:AV21" si="32">J5</f>
        <v>637539.34801498195</v>
      </c>
      <c r="AW5" s="2" t="str">
        <f t="shared" ref="AW5:AW21" si="33">L5</f>
        <v>07KNSTD</v>
      </c>
      <c r="AX5" s="2">
        <v>0</v>
      </c>
      <c r="AY5" s="2" t="s">
        <v>153</v>
      </c>
      <c r="AZ5" s="2">
        <v>160</v>
      </c>
      <c r="BA5" s="2">
        <v>0</v>
      </c>
      <c r="BB5" s="2">
        <v>2008</v>
      </c>
      <c r="BC5" s="2">
        <v>0</v>
      </c>
      <c r="BD5" s="2">
        <v>0</v>
      </c>
      <c r="BE5" s="2">
        <v>10</v>
      </c>
      <c r="BG5" s="2">
        <v>0.1</v>
      </c>
      <c r="BH5" s="2">
        <v>0.05</v>
      </c>
      <c r="BI5" s="2">
        <v>0</v>
      </c>
      <c r="BJ5" s="2">
        <v>0</v>
      </c>
      <c r="BK5" s="21">
        <f t="shared" ref="BK5:BK21" si="34">K5</f>
        <v>17495.563941913868</v>
      </c>
      <c r="BL5" s="2">
        <v>0</v>
      </c>
      <c r="BM5" s="2">
        <v>0</v>
      </c>
      <c r="BN5" s="2">
        <v>0</v>
      </c>
      <c r="BO5" s="2">
        <v>0</v>
      </c>
    </row>
    <row r="6" spans="1:67" x14ac:dyDescent="0.15">
      <c r="A6" s="2" t="s">
        <v>75</v>
      </c>
      <c r="B6" s="16">
        <v>41.341099999999997</v>
      </c>
      <c r="C6" s="16">
        <v>-106.32203</v>
      </c>
      <c r="D6" s="2">
        <v>3260</v>
      </c>
      <c r="E6" s="2" t="s">
        <v>151</v>
      </c>
      <c r="F6" s="2">
        <v>2</v>
      </c>
      <c r="G6" s="2">
        <v>2.7</v>
      </c>
      <c r="H6" s="12">
        <v>0.98884164399999996</v>
      </c>
      <c r="I6" s="2">
        <v>0</v>
      </c>
      <c r="J6" s="18">
        <v>623990.54947557603</v>
      </c>
      <c r="K6" s="15">
        <v>26440.05802596212</v>
      </c>
      <c r="L6" s="2" t="s">
        <v>152</v>
      </c>
      <c r="M6" s="2">
        <v>0</v>
      </c>
      <c r="N6" s="2">
        <v>0</v>
      </c>
      <c r="O6" s="2" t="s">
        <v>153</v>
      </c>
      <c r="P6" s="19"/>
      <c r="Q6" s="2" t="str">
        <f t="shared" si="14"/>
        <v>LL-MB-06</v>
      </c>
      <c r="R6" s="2">
        <f t="shared" si="15"/>
        <v>41.341099999999997</v>
      </c>
      <c r="S6" s="2">
        <f t="shared" si="16"/>
        <v>-106.32203</v>
      </c>
      <c r="T6" s="2">
        <f t="shared" si="17"/>
        <v>3260</v>
      </c>
      <c r="U6" s="2" t="str">
        <f t="shared" si="18"/>
        <v>std</v>
      </c>
      <c r="V6" s="2">
        <f t="shared" si="19"/>
        <v>2</v>
      </c>
      <c r="W6" s="2">
        <f t="shared" si="20"/>
        <v>2.7</v>
      </c>
      <c r="X6" s="2">
        <f t="shared" si="21"/>
        <v>0.98884164399999996</v>
      </c>
      <c r="Y6" s="2">
        <f t="shared" si="22"/>
        <v>0</v>
      </c>
      <c r="Z6" s="2">
        <v>2008</v>
      </c>
      <c r="AA6" s="2" t="s">
        <v>184</v>
      </c>
      <c r="AB6" s="2" t="str">
        <f t="shared" si="23"/>
        <v>LL-MB-06</v>
      </c>
      <c r="AC6" s="2" t="s">
        <v>185</v>
      </c>
      <c r="AD6" s="2" t="s">
        <v>186</v>
      </c>
      <c r="AE6" s="21">
        <f t="shared" si="24"/>
        <v>623990.54947557603</v>
      </c>
      <c r="AF6" s="21">
        <f t="shared" si="25"/>
        <v>26440.05802596212</v>
      </c>
      <c r="AG6" s="2" t="str">
        <f t="shared" si="26"/>
        <v>07KNSTD</v>
      </c>
      <c r="AH6" s="2" t="s">
        <v>184</v>
      </c>
      <c r="AK6" s="2" t="str">
        <f t="shared" si="27"/>
        <v>LL-MB-06</v>
      </c>
      <c r="AL6" s="2" t="s">
        <v>238</v>
      </c>
      <c r="AM6" s="22">
        <f t="shared" si="28"/>
        <v>41.341099999999997</v>
      </c>
      <c r="AN6" s="22">
        <f t="shared" ref="AN6:AN22" si="35">C6</f>
        <v>-106.32203</v>
      </c>
      <c r="AO6" s="22">
        <f t="shared" ref="AO6:AO22" si="36">D6</f>
        <v>3260</v>
      </c>
      <c r="AQ6" s="2" t="s">
        <v>201</v>
      </c>
      <c r="AR6" s="2">
        <f t="shared" si="29"/>
        <v>2</v>
      </c>
      <c r="AS6" s="2">
        <f t="shared" si="30"/>
        <v>2.7</v>
      </c>
      <c r="AT6" s="22">
        <f t="shared" si="31"/>
        <v>0.98884164399999996</v>
      </c>
      <c r="AU6" s="2">
        <v>0</v>
      </c>
      <c r="AV6" s="21">
        <f t="shared" si="32"/>
        <v>623990.54947557603</v>
      </c>
      <c r="AW6" s="2" t="str">
        <f t="shared" si="33"/>
        <v>07KNSTD</v>
      </c>
      <c r="AX6" s="2">
        <v>0</v>
      </c>
      <c r="AY6" s="2" t="s">
        <v>153</v>
      </c>
      <c r="AZ6" s="2">
        <v>160</v>
      </c>
      <c r="BA6" s="2">
        <v>0</v>
      </c>
      <c r="BB6" s="2">
        <v>2008</v>
      </c>
      <c r="BC6" s="2">
        <v>0</v>
      </c>
      <c r="BD6" s="2">
        <v>0</v>
      </c>
      <c r="BE6" s="2">
        <v>10</v>
      </c>
      <c r="BG6" s="2">
        <v>0.1</v>
      </c>
      <c r="BH6" s="2">
        <v>0.05</v>
      </c>
      <c r="BI6" s="2">
        <v>0</v>
      </c>
      <c r="BJ6" s="2">
        <v>0</v>
      </c>
      <c r="BK6" s="21">
        <f t="shared" si="34"/>
        <v>26440.05802596212</v>
      </c>
      <c r="BL6" s="2">
        <v>0</v>
      </c>
      <c r="BM6" s="2">
        <v>0</v>
      </c>
      <c r="BN6" s="2">
        <v>0</v>
      </c>
      <c r="BO6" s="2">
        <v>0</v>
      </c>
    </row>
    <row r="7" spans="1:67" x14ac:dyDescent="0.15">
      <c r="A7" s="2" t="s">
        <v>76</v>
      </c>
      <c r="B7" s="16">
        <v>41.341200000000001</v>
      </c>
      <c r="C7" s="16">
        <v>-106.32187999999999</v>
      </c>
      <c r="D7" s="2">
        <v>3260</v>
      </c>
      <c r="E7" s="2" t="s">
        <v>151</v>
      </c>
      <c r="F7" s="2">
        <v>2</v>
      </c>
      <c r="G7" s="2">
        <v>2.7</v>
      </c>
      <c r="H7" s="12">
        <v>0.98849067300000004</v>
      </c>
      <c r="I7" s="2">
        <v>0</v>
      </c>
      <c r="J7" s="18">
        <v>658333.56779041432</v>
      </c>
      <c r="K7" s="15">
        <v>27802.725575334425</v>
      </c>
      <c r="L7" s="2" t="s">
        <v>152</v>
      </c>
      <c r="M7" s="2">
        <v>0</v>
      </c>
      <c r="N7" s="2">
        <v>0</v>
      </c>
      <c r="O7" s="2" t="s">
        <v>153</v>
      </c>
      <c r="P7" s="19"/>
      <c r="Q7" s="2" t="str">
        <f t="shared" si="14"/>
        <v>LL-MB-07</v>
      </c>
      <c r="R7" s="2">
        <f t="shared" si="15"/>
        <v>41.341200000000001</v>
      </c>
      <c r="S7" s="2">
        <f t="shared" si="16"/>
        <v>-106.32187999999999</v>
      </c>
      <c r="T7" s="2">
        <f t="shared" si="17"/>
        <v>3260</v>
      </c>
      <c r="U7" s="2" t="str">
        <f t="shared" si="18"/>
        <v>std</v>
      </c>
      <c r="V7" s="2">
        <f t="shared" si="19"/>
        <v>2</v>
      </c>
      <c r="W7" s="2">
        <f t="shared" si="20"/>
        <v>2.7</v>
      </c>
      <c r="X7" s="2">
        <f t="shared" si="21"/>
        <v>0.98849067300000004</v>
      </c>
      <c r="Y7" s="2">
        <f t="shared" si="22"/>
        <v>0</v>
      </c>
      <c r="Z7" s="2">
        <v>2008</v>
      </c>
      <c r="AA7" s="2" t="s">
        <v>184</v>
      </c>
      <c r="AB7" s="2" t="str">
        <f t="shared" si="23"/>
        <v>LL-MB-07</v>
      </c>
      <c r="AC7" s="2" t="s">
        <v>185</v>
      </c>
      <c r="AD7" s="2" t="s">
        <v>186</v>
      </c>
      <c r="AE7" s="21">
        <f t="shared" si="24"/>
        <v>658333.56779041432</v>
      </c>
      <c r="AF7" s="21">
        <f t="shared" si="25"/>
        <v>27802.725575334425</v>
      </c>
      <c r="AG7" s="2" t="str">
        <f t="shared" si="26"/>
        <v>07KNSTD</v>
      </c>
      <c r="AH7" s="2" t="s">
        <v>184</v>
      </c>
      <c r="AK7" s="2" t="str">
        <f t="shared" si="27"/>
        <v>LL-MB-07</v>
      </c>
      <c r="AL7" s="2" t="s">
        <v>238</v>
      </c>
      <c r="AM7" s="22">
        <f t="shared" si="28"/>
        <v>41.341200000000001</v>
      </c>
      <c r="AN7" s="22">
        <f t="shared" si="35"/>
        <v>-106.32187999999999</v>
      </c>
      <c r="AO7" s="22">
        <f t="shared" si="36"/>
        <v>3260</v>
      </c>
      <c r="AQ7" s="2" t="s">
        <v>201</v>
      </c>
      <c r="AR7" s="2">
        <f t="shared" si="29"/>
        <v>2</v>
      </c>
      <c r="AS7" s="2">
        <f t="shared" si="30"/>
        <v>2.7</v>
      </c>
      <c r="AT7" s="22">
        <f t="shared" si="31"/>
        <v>0.98849067300000004</v>
      </c>
      <c r="AU7" s="2">
        <v>0</v>
      </c>
      <c r="AV7" s="21">
        <f t="shared" si="32"/>
        <v>658333.56779041432</v>
      </c>
      <c r="AW7" s="2" t="str">
        <f t="shared" si="33"/>
        <v>07KNSTD</v>
      </c>
      <c r="AX7" s="2">
        <v>0</v>
      </c>
      <c r="AY7" s="2" t="s">
        <v>153</v>
      </c>
      <c r="AZ7" s="2">
        <v>160</v>
      </c>
      <c r="BA7" s="2">
        <v>0</v>
      </c>
      <c r="BB7" s="2">
        <v>2008</v>
      </c>
      <c r="BC7" s="2">
        <v>0</v>
      </c>
      <c r="BD7" s="2">
        <v>0</v>
      </c>
      <c r="BE7" s="2">
        <v>10</v>
      </c>
      <c r="BG7" s="2">
        <v>0.1</v>
      </c>
      <c r="BH7" s="2">
        <v>0.05</v>
      </c>
      <c r="BI7" s="2">
        <v>0</v>
      </c>
      <c r="BJ7" s="2">
        <v>0</v>
      </c>
      <c r="BK7" s="21">
        <f t="shared" si="34"/>
        <v>27802.725575334425</v>
      </c>
      <c r="BL7" s="2">
        <v>0</v>
      </c>
      <c r="BM7" s="2">
        <v>0</v>
      </c>
      <c r="BN7" s="2">
        <v>0</v>
      </c>
      <c r="BO7" s="2">
        <v>0</v>
      </c>
    </row>
    <row r="8" spans="1:67" x14ac:dyDescent="0.15">
      <c r="A8" s="2" t="s">
        <v>77</v>
      </c>
      <c r="B8" s="16">
        <v>41.341949999999997</v>
      </c>
      <c r="C8" s="16">
        <v>-106.32170000000001</v>
      </c>
      <c r="D8" s="2">
        <v>3253</v>
      </c>
      <c r="E8" s="2" t="s">
        <v>151</v>
      </c>
      <c r="F8" s="2">
        <v>2</v>
      </c>
      <c r="G8" s="2">
        <v>2.7</v>
      </c>
      <c r="H8" s="12">
        <v>0.98572784999999996</v>
      </c>
      <c r="I8" s="2">
        <v>0</v>
      </c>
      <c r="J8" s="18">
        <v>651438.51085738221</v>
      </c>
      <c r="K8" s="15">
        <v>20755.399744724833</v>
      </c>
      <c r="L8" s="2" t="s">
        <v>152</v>
      </c>
      <c r="M8" s="2">
        <v>0</v>
      </c>
      <c r="N8" s="2">
        <v>0</v>
      </c>
      <c r="O8" s="2" t="s">
        <v>153</v>
      </c>
      <c r="P8" s="19"/>
      <c r="Q8" s="2" t="str">
        <f t="shared" si="14"/>
        <v>LL-MB-08</v>
      </c>
      <c r="R8" s="2">
        <f t="shared" si="15"/>
        <v>41.341949999999997</v>
      </c>
      <c r="S8" s="2">
        <f t="shared" si="16"/>
        <v>-106.32170000000001</v>
      </c>
      <c r="T8" s="2">
        <f t="shared" si="17"/>
        <v>3253</v>
      </c>
      <c r="U8" s="2" t="str">
        <f t="shared" si="18"/>
        <v>std</v>
      </c>
      <c r="V8" s="2">
        <f t="shared" si="19"/>
        <v>2</v>
      </c>
      <c r="W8" s="2">
        <f t="shared" si="20"/>
        <v>2.7</v>
      </c>
      <c r="X8" s="2">
        <f t="shared" si="21"/>
        <v>0.98572784999999996</v>
      </c>
      <c r="Y8" s="2">
        <f t="shared" si="22"/>
        <v>0</v>
      </c>
      <c r="Z8" s="2">
        <v>2008</v>
      </c>
      <c r="AA8" s="2" t="s">
        <v>184</v>
      </c>
      <c r="AB8" s="2" t="str">
        <f t="shared" si="23"/>
        <v>LL-MB-08</v>
      </c>
      <c r="AC8" s="2" t="s">
        <v>185</v>
      </c>
      <c r="AD8" s="2" t="s">
        <v>186</v>
      </c>
      <c r="AE8" s="21">
        <f t="shared" si="24"/>
        <v>651438.51085738221</v>
      </c>
      <c r="AF8" s="21">
        <f t="shared" si="25"/>
        <v>20755.399744724833</v>
      </c>
      <c r="AG8" s="2" t="str">
        <f t="shared" si="26"/>
        <v>07KNSTD</v>
      </c>
      <c r="AH8" s="2" t="s">
        <v>184</v>
      </c>
      <c r="AK8" s="2" t="str">
        <f t="shared" si="27"/>
        <v>LL-MB-08</v>
      </c>
      <c r="AL8" s="2" t="s">
        <v>238</v>
      </c>
      <c r="AM8" s="22">
        <f t="shared" si="28"/>
        <v>41.341949999999997</v>
      </c>
      <c r="AN8" s="22">
        <f t="shared" si="35"/>
        <v>-106.32170000000001</v>
      </c>
      <c r="AO8" s="22">
        <f t="shared" si="36"/>
        <v>3253</v>
      </c>
      <c r="AQ8" s="2" t="s">
        <v>201</v>
      </c>
      <c r="AR8" s="2">
        <f t="shared" si="29"/>
        <v>2</v>
      </c>
      <c r="AS8" s="2">
        <f t="shared" si="30"/>
        <v>2.7</v>
      </c>
      <c r="AT8" s="22">
        <f t="shared" si="31"/>
        <v>0.98572784999999996</v>
      </c>
      <c r="AU8" s="2">
        <v>0</v>
      </c>
      <c r="AV8" s="21">
        <f t="shared" si="32"/>
        <v>651438.51085738221</v>
      </c>
      <c r="AW8" s="2" t="str">
        <f t="shared" si="33"/>
        <v>07KNSTD</v>
      </c>
      <c r="AX8" s="2">
        <v>0</v>
      </c>
      <c r="AY8" s="2" t="s">
        <v>153</v>
      </c>
      <c r="AZ8" s="2">
        <v>160</v>
      </c>
      <c r="BA8" s="2">
        <v>0</v>
      </c>
      <c r="BB8" s="2">
        <v>2008</v>
      </c>
      <c r="BC8" s="2">
        <v>0</v>
      </c>
      <c r="BD8" s="2">
        <v>0</v>
      </c>
      <c r="BE8" s="2">
        <v>10</v>
      </c>
      <c r="BG8" s="2">
        <v>0.1</v>
      </c>
      <c r="BH8" s="2">
        <v>0.05</v>
      </c>
      <c r="BI8" s="2">
        <v>0</v>
      </c>
      <c r="BJ8" s="2">
        <v>0</v>
      </c>
      <c r="BK8" s="21">
        <f t="shared" si="34"/>
        <v>20755.399744724833</v>
      </c>
      <c r="BL8" s="2">
        <v>0</v>
      </c>
      <c r="BM8" s="2">
        <v>0</v>
      </c>
      <c r="BN8" s="2">
        <v>0</v>
      </c>
      <c r="BO8" s="2">
        <v>0</v>
      </c>
    </row>
    <row r="9" spans="1:67" x14ac:dyDescent="0.15">
      <c r="A9" s="2" t="s">
        <v>78</v>
      </c>
      <c r="B9" s="16">
        <v>41.340600000000002</v>
      </c>
      <c r="C9" s="16">
        <v>-106.32575</v>
      </c>
      <c r="D9" s="2">
        <v>3267</v>
      </c>
      <c r="E9" s="2" t="s">
        <v>151</v>
      </c>
      <c r="F9" s="2">
        <v>2</v>
      </c>
      <c r="G9" s="2">
        <v>2.7</v>
      </c>
      <c r="H9" s="12">
        <v>0.96714375600000002</v>
      </c>
      <c r="I9" s="2">
        <v>0</v>
      </c>
      <c r="J9" s="18">
        <v>498359.80091086956</v>
      </c>
      <c r="K9" s="15">
        <v>17280.16481574122</v>
      </c>
      <c r="L9" s="2" t="s">
        <v>152</v>
      </c>
      <c r="M9" s="2">
        <v>0</v>
      </c>
      <c r="N9" s="2">
        <v>0</v>
      </c>
      <c r="O9" s="2" t="s">
        <v>153</v>
      </c>
      <c r="P9" s="19"/>
      <c r="Q9" s="2" t="str">
        <f t="shared" si="14"/>
        <v>DPI-MB-01</v>
      </c>
      <c r="R9" s="2">
        <f t="shared" si="15"/>
        <v>41.340600000000002</v>
      </c>
      <c r="S9" s="2">
        <f t="shared" si="16"/>
        <v>-106.32575</v>
      </c>
      <c r="T9" s="2">
        <f t="shared" si="17"/>
        <v>3267</v>
      </c>
      <c r="U9" s="2" t="str">
        <f t="shared" si="18"/>
        <v>std</v>
      </c>
      <c r="V9" s="2">
        <f t="shared" si="19"/>
        <v>2</v>
      </c>
      <c r="W9" s="2">
        <f t="shared" si="20"/>
        <v>2.7</v>
      </c>
      <c r="X9" s="2">
        <f t="shared" si="21"/>
        <v>0.96714375600000002</v>
      </c>
      <c r="Y9" s="2">
        <f t="shared" si="22"/>
        <v>0</v>
      </c>
      <c r="Z9" s="2">
        <v>2008</v>
      </c>
      <c r="AA9" s="2" t="s">
        <v>184</v>
      </c>
      <c r="AB9" s="2" t="str">
        <f t="shared" si="23"/>
        <v>DPI-MB-01</v>
      </c>
      <c r="AC9" s="2" t="s">
        <v>185</v>
      </c>
      <c r="AD9" s="2" t="s">
        <v>186</v>
      </c>
      <c r="AE9" s="21">
        <f t="shared" si="24"/>
        <v>498359.80091086956</v>
      </c>
      <c r="AF9" s="21">
        <f t="shared" si="25"/>
        <v>17280.16481574122</v>
      </c>
      <c r="AG9" s="2" t="str">
        <f t="shared" si="26"/>
        <v>07KNSTD</v>
      </c>
      <c r="AH9" s="2" t="s">
        <v>184</v>
      </c>
      <c r="AK9" s="2" t="str">
        <f t="shared" si="27"/>
        <v>DPI-MB-01</v>
      </c>
      <c r="AL9" s="2" t="s">
        <v>238</v>
      </c>
      <c r="AM9" s="22">
        <f t="shared" si="28"/>
        <v>41.340600000000002</v>
      </c>
      <c r="AN9" s="22">
        <f t="shared" si="35"/>
        <v>-106.32575</v>
      </c>
      <c r="AO9" s="22">
        <f t="shared" si="36"/>
        <v>3267</v>
      </c>
      <c r="AQ9" s="2" t="s">
        <v>201</v>
      </c>
      <c r="AR9" s="2">
        <f t="shared" si="29"/>
        <v>2</v>
      </c>
      <c r="AS9" s="2">
        <f t="shared" si="30"/>
        <v>2.7</v>
      </c>
      <c r="AT9" s="22">
        <f t="shared" si="31"/>
        <v>0.96714375600000002</v>
      </c>
      <c r="AU9" s="2">
        <v>0</v>
      </c>
      <c r="AV9" s="21">
        <f t="shared" si="32"/>
        <v>498359.80091086956</v>
      </c>
      <c r="AW9" s="2" t="str">
        <f t="shared" si="33"/>
        <v>07KNSTD</v>
      </c>
      <c r="AX9" s="2">
        <v>0</v>
      </c>
      <c r="AY9" s="2" t="s">
        <v>153</v>
      </c>
      <c r="AZ9" s="2">
        <v>160</v>
      </c>
      <c r="BA9" s="2">
        <v>0</v>
      </c>
      <c r="BB9" s="2">
        <v>2008</v>
      </c>
      <c r="BC9" s="2">
        <v>0</v>
      </c>
      <c r="BD9" s="2">
        <v>0</v>
      </c>
      <c r="BE9" s="2">
        <v>10</v>
      </c>
      <c r="BG9" s="2">
        <v>0.1</v>
      </c>
      <c r="BH9" s="2">
        <v>0.05</v>
      </c>
      <c r="BI9" s="2">
        <v>0</v>
      </c>
      <c r="BJ9" s="2">
        <v>0</v>
      </c>
      <c r="BK9" s="21">
        <f t="shared" si="34"/>
        <v>17280.16481574122</v>
      </c>
      <c r="BL9" s="2">
        <v>0</v>
      </c>
      <c r="BM9" s="2">
        <v>0</v>
      </c>
      <c r="BN9" s="2">
        <v>0</v>
      </c>
      <c r="BO9" s="2">
        <v>0</v>
      </c>
    </row>
    <row r="10" spans="1:67" x14ac:dyDescent="0.15">
      <c r="A10" s="2" t="s">
        <v>79</v>
      </c>
      <c r="B10" s="16">
        <v>41.34</v>
      </c>
      <c r="C10" s="16">
        <v>-106.3258</v>
      </c>
      <c r="D10" s="2">
        <v>3276</v>
      </c>
      <c r="E10" s="2" t="s">
        <v>151</v>
      </c>
      <c r="F10" s="2">
        <v>2</v>
      </c>
      <c r="G10" s="2">
        <v>2.7</v>
      </c>
      <c r="H10" s="12">
        <v>0.95802056599999996</v>
      </c>
      <c r="I10" s="2">
        <v>0</v>
      </c>
      <c r="J10" s="18">
        <v>485342.85614959424</v>
      </c>
      <c r="K10" s="15">
        <v>14811.768515335898</v>
      </c>
      <c r="L10" s="2" t="s">
        <v>152</v>
      </c>
      <c r="M10" s="2">
        <v>0</v>
      </c>
      <c r="N10" s="2">
        <v>0</v>
      </c>
      <c r="O10" s="2" t="s">
        <v>153</v>
      </c>
      <c r="P10" s="19"/>
      <c r="Q10" s="2" t="str">
        <f t="shared" si="14"/>
        <v>DPI-MB-03</v>
      </c>
      <c r="R10" s="2">
        <f t="shared" si="15"/>
        <v>41.34</v>
      </c>
      <c r="S10" s="2">
        <f t="shared" si="16"/>
        <v>-106.3258</v>
      </c>
      <c r="T10" s="2">
        <f t="shared" si="17"/>
        <v>3276</v>
      </c>
      <c r="U10" s="2" t="str">
        <f t="shared" si="18"/>
        <v>std</v>
      </c>
      <c r="V10" s="2">
        <f t="shared" si="19"/>
        <v>2</v>
      </c>
      <c r="W10" s="2">
        <f t="shared" si="20"/>
        <v>2.7</v>
      </c>
      <c r="X10" s="2">
        <f t="shared" si="21"/>
        <v>0.95802056599999996</v>
      </c>
      <c r="Y10" s="2">
        <f t="shared" si="22"/>
        <v>0</v>
      </c>
      <c r="Z10" s="2">
        <v>2008</v>
      </c>
      <c r="AA10" s="2" t="s">
        <v>184</v>
      </c>
      <c r="AB10" s="2" t="str">
        <f t="shared" si="23"/>
        <v>DPI-MB-03</v>
      </c>
      <c r="AC10" s="2" t="s">
        <v>185</v>
      </c>
      <c r="AD10" s="2" t="s">
        <v>186</v>
      </c>
      <c r="AE10" s="21">
        <f t="shared" si="24"/>
        <v>485342.85614959424</v>
      </c>
      <c r="AF10" s="21">
        <f t="shared" si="25"/>
        <v>14811.768515335898</v>
      </c>
      <c r="AG10" s="2" t="str">
        <f t="shared" si="26"/>
        <v>07KNSTD</v>
      </c>
      <c r="AH10" s="2" t="s">
        <v>184</v>
      </c>
      <c r="AK10" s="2" t="str">
        <f t="shared" si="27"/>
        <v>DPI-MB-03</v>
      </c>
      <c r="AL10" s="2" t="s">
        <v>238</v>
      </c>
      <c r="AM10" s="22">
        <f t="shared" si="28"/>
        <v>41.34</v>
      </c>
      <c r="AN10" s="22">
        <f t="shared" si="35"/>
        <v>-106.3258</v>
      </c>
      <c r="AO10" s="22">
        <f t="shared" si="36"/>
        <v>3276</v>
      </c>
      <c r="AQ10" s="2" t="s">
        <v>201</v>
      </c>
      <c r="AR10" s="2">
        <f t="shared" si="29"/>
        <v>2</v>
      </c>
      <c r="AS10" s="2">
        <f t="shared" si="30"/>
        <v>2.7</v>
      </c>
      <c r="AT10" s="22">
        <f t="shared" si="31"/>
        <v>0.95802056599999996</v>
      </c>
      <c r="AU10" s="2">
        <v>0</v>
      </c>
      <c r="AV10" s="21">
        <f t="shared" si="32"/>
        <v>485342.85614959424</v>
      </c>
      <c r="AW10" s="2" t="str">
        <f t="shared" si="33"/>
        <v>07KNSTD</v>
      </c>
      <c r="AX10" s="2">
        <v>0</v>
      </c>
      <c r="AY10" s="2" t="s">
        <v>153</v>
      </c>
      <c r="AZ10" s="2">
        <v>160</v>
      </c>
      <c r="BA10" s="2">
        <v>0</v>
      </c>
      <c r="BB10" s="2">
        <v>2008</v>
      </c>
      <c r="BC10" s="2">
        <v>0</v>
      </c>
      <c r="BD10" s="2">
        <v>0</v>
      </c>
      <c r="BE10" s="2">
        <v>10</v>
      </c>
      <c r="BG10" s="2">
        <v>0.1</v>
      </c>
      <c r="BH10" s="2">
        <v>0.05</v>
      </c>
      <c r="BI10" s="2">
        <v>0</v>
      </c>
      <c r="BJ10" s="2">
        <v>0</v>
      </c>
      <c r="BK10" s="21">
        <f t="shared" si="34"/>
        <v>14811.768515335898</v>
      </c>
      <c r="BL10" s="2">
        <v>0</v>
      </c>
      <c r="BM10" s="2">
        <v>0</v>
      </c>
      <c r="BN10" s="2">
        <v>0</v>
      </c>
      <c r="BO10" s="2">
        <v>0</v>
      </c>
    </row>
    <row r="11" spans="1:67" x14ac:dyDescent="0.15">
      <c r="A11" s="2" t="s">
        <v>80</v>
      </c>
      <c r="B11" s="16">
        <v>41.34</v>
      </c>
      <c r="C11" s="16">
        <v>-106.3258</v>
      </c>
      <c r="D11" s="2">
        <v>3276</v>
      </c>
      <c r="E11" s="2" t="s">
        <v>151</v>
      </c>
      <c r="F11" s="2">
        <v>2</v>
      </c>
      <c r="G11" s="2">
        <v>2.7</v>
      </c>
      <c r="H11" s="12">
        <v>0.95620135699999997</v>
      </c>
      <c r="I11" s="2">
        <v>0</v>
      </c>
      <c r="J11" s="18">
        <v>483318.99628240074</v>
      </c>
      <c r="K11" s="15">
        <v>20576.621881216139</v>
      </c>
      <c r="L11" s="2" t="s">
        <v>152</v>
      </c>
      <c r="M11" s="2">
        <v>0</v>
      </c>
      <c r="N11" s="2">
        <v>0</v>
      </c>
      <c r="O11" s="2" t="s">
        <v>153</v>
      </c>
      <c r="P11" s="19"/>
      <c r="Q11" s="2" t="str">
        <f t="shared" si="14"/>
        <v>DPI-MB-04</v>
      </c>
      <c r="R11" s="2">
        <f t="shared" si="15"/>
        <v>41.34</v>
      </c>
      <c r="S11" s="2">
        <f t="shared" si="16"/>
        <v>-106.3258</v>
      </c>
      <c r="T11" s="2">
        <f t="shared" si="17"/>
        <v>3276</v>
      </c>
      <c r="U11" s="2" t="str">
        <f t="shared" si="18"/>
        <v>std</v>
      </c>
      <c r="V11" s="2">
        <f t="shared" si="19"/>
        <v>2</v>
      </c>
      <c r="W11" s="2">
        <f t="shared" si="20"/>
        <v>2.7</v>
      </c>
      <c r="X11" s="2">
        <f t="shared" si="21"/>
        <v>0.95620135699999997</v>
      </c>
      <c r="Y11" s="2">
        <f t="shared" si="22"/>
        <v>0</v>
      </c>
      <c r="Z11" s="2">
        <v>2008</v>
      </c>
      <c r="AA11" s="2" t="s">
        <v>184</v>
      </c>
      <c r="AB11" s="2" t="str">
        <f t="shared" si="23"/>
        <v>DPI-MB-04</v>
      </c>
      <c r="AC11" s="2" t="s">
        <v>185</v>
      </c>
      <c r="AD11" s="2" t="s">
        <v>186</v>
      </c>
      <c r="AE11" s="21">
        <f t="shared" si="24"/>
        <v>483318.99628240074</v>
      </c>
      <c r="AF11" s="21">
        <f t="shared" si="25"/>
        <v>20576.621881216139</v>
      </c>
      <c r="AG11" s="2" t="str">
        <f t="shared" si="26"/>
        <v>07KNSTD</v>
      </c>
      <c r="AH11" s="2" t="s">
        <v>184</v>
      </c>
      <c r="AK11" s="2" t="str">
        <f t="shared" si="27"/>
        <v>DPI-MB-04</v>
      </c>
      <c r="AL11" s="2" t="s">
        <v>238</v>
      </c>
      <c r="AM11" s="22">
        <f t="shared" si="28"/>
        <v>41.34</v>
      </c>
      <c r="AN11" s="22">
        <f t="shared" si="35"/>
        <v>-106.3258</v>
      </c>
      <c r="AO11" s="22">
        <f t="shared" si="36"/>
        <v>3276</v>
      </c>
      <c r="AQ11" s="2" t="s">
        <v>201</v>
      </c>
      <c r="AR11" s="2">
        <f t="shared" si="29"/>
        <v>2</v>
      </c>
      <c r="AS11" s="2">
        <f t="shared" si="30"/>
        <v>2.7</v>
      </c>
      <c r="AT11" s="22">
        <f t="shared" si="31"/>
        <v>0.95620135699999997</v>
      </c>
      <c r="AU11" s="2">
        <v>0</v>
      </c>
      <c r="AV11" s="21">
        <f t="shared" si="32"/>
        <v>483318.99628240074</v>
      </c>
      <c r="AW11" s="2" t="str">
        <f t="shared" si="33"/>
        <v>07KNSTD</v>
      </c>
      <c r="AX11" s="2">
        <v>0</v>
      </c>
      <c r="AY11" s="2" t="s">
        <v>153</v>
      </c>
      <c r="AZ11" s="2">
        <v>160</v>
      </c>
      <c r="BA11" s="2">
        <v>0</v>
      </c>
      <c r="BB11" s="2">
        <v>2008</v>
      </c>
      <c r="BC11" s="2">
        <v>0</v>
      </c>
      <c r="BD11" s="2">
        <v>0</v>
      </c>
      <c r="BE11" s="2">
        <v>10</v>
      </c>
      <c r="BG11" s="2">
        <v>0.1</v>
      </c>
      <c r="BH11" s="2">
        <v>0.05</v>
      </c>
      <c r="BI11" s="2">
        <v>0</v>
      </c>
      <c r="BJ11" s="2">
        <v>0</v>
      </c>
      <c r="BK11" s="21">
        <f t="shared" si="34"/>
        <v>20576.621881216139</v>
      </c>
      <c r="BL11" s="2">
        <v>0</v>
      </c>
      <c r="BM11" s="2">
        <v>0</v>
      </c>
      <c r="BN11" s="2">
        <v>0</v>
      </c>
      <c r="BO11" s="2">
        <v>0</v>
      </c>
    </row>
    <row r="12" spans="1:67" x14ac:dyDescent="0.15">
      <c r="A12" s="2" t="s">
        <v>82</v>
      </c>
      <c r="B12" s="16">
        <v>41.34</v>
      </c>
      <c r="C12" s="16">
        <v>-106.3258</v>
      </c>
      <c r="D12" s="2">
        <v>3276</v>
      </c>
      <c r="E12" s="2" t="s">
        <v>151</v>
      </c>
      <c r="F12" s="2">
        <v>2</v>
      </c>
      <c r="G12" s="2">
        <v>2.7</v>
      </c>
      <c r="H12" s="12">
        <v>0.95530701500000004</v>
      </c>
      <c r="I12" s="2">
        <v>0</v>
      </c>
      <c r="J12" s="18">
        <v>455460.16888955544</v>
      </c>
      <c r="K12" s="15">
        <v>19964.419046437004</v>
      </c>
      <c r="L12" s="2" t="s">
        <v>152</v>
      </c>
      <c r="M12" s="2">
        <v>0</v>
      </c>
      <c r="N12" s="2">
        <v>0</v>
      </c>
      <c r="O12" s="2" t="s">
        <v>153</v>
      </c>
      <c r="P12" s="19"/>
      <c r="Q12" s="2" t="str">
        <f t="shared" si="14"/>
        <v>DPI-MB-05</v>
      </c>
      <c r="R12" s="2">
        <f t="shared" si="15"/>
        <v>41.34</v>
      </c>
      <c r="S12" s="2">
        <f t="shared" si="16"/>
        <v>-106.3258</v>
      </c>
      <c r="T12" s="2">
        <f t="shared" si="17"/>
        <v>3276</v>
      </c>
      <c r="U12" s="2" t="str">
        <f t="shared" si="18"/>
        <v>std</v>
      </c>
      <c r="V12" s="2">
        <f t="shared" si="19"/>
        <v>2</v>
      </c>
      <c r="W12" s="2">
        <f t="shared" si="20"/>
        <v>2.7</v>
      </c>
      <c r="X12" s="2">
        <f t="shared" si="21"/>
        <v>0.95530701500000004</v>
      </c>
      <c r="Y12" s="2">
        <f t="shared" si="22"/>
        <v>0</v>
      </c>
      <c r="Z12" s="2">
        <v>2008</v>
      </c>
      <c r="AA12" s="2" t="s">
        <v>184</v>
      </c>
      <c r="AB12" s="2" t="str">
        <f t="shared" si="23"/>
        <v>DPI-MB-05</v>
      </c>
      <c r="AC12" s="2" t="s">
        <v>185</v>
      </c>
      <c r="AD12" s="2" t="s">
        <v>186</v>
      </c>
      <c r="AE12" s="21">
        <f t="shared" si="24"/>
        <v>455460.16888955544</v>
      </c>
      <c r="AF12" s="21">
        <f t="shared" si="25"/>
        <v>19964.419046437004</v>
      </c>
      <c r="AG12" s="2" t="str">
        <f t="shared" si="26"/>
        <v>07KNSTD</v>
      </c>
      <c r="AH12" s="2" t="s">
        <v>184</v>
      </c>
      <c r="AK12" s="2" t="str">
        <f t="shared" si="27"/>
        <v>DPI-MB-05</v>
      </c>
      <c r="AL12" s="2" t="s">
        <v>238</v>
      </c>
      <c r="AM12" s="22">
        <f t="shared" si="28"/>
        <v>41.34</v>
      </c>
      <c r="AN12" s="22">
        <f t="shared" si="35"/>
        <v>-106.3258</v>
      </c>
      <c r="AO12" s="22">
        <f t="shared" si="36"/>
        <v>3276</v>
      </c>
      <c r="AQ12" s="2" t="s">
        <v>201</v>
      </c>
      <c r="AR12" s="2">
        <f t="shared" si="29"/>
        <v>2</v>
      </c>
      <c r="AS12" s="2">
        <f t="shared" si="30"/>
        <v>2.7</v>
      </c>
      <c r="AT12" s="22">
        <f t="shared" si="31"/>
        <v>0.95530701500000004</v>
      </c>
      <c r="AU12" s="2">
        <v>0</v>
      </c>
      <c r="AV12" s="21">
        <f t="shared" si="32"/>
        <v>455460.16888955544</v>
      </c>
      <c r="AW12" s="2" t="str">
        <f t="shared" si="33"/>
        <v>07KNSTD</v>
      </c>
      <c r="AX12" s="2">
        <v>0</v>
      </c>
      <c r="AY12" s="2" t="s">
        <v>153</v>
      </c>
      <c r="AZ12" s="2">
        <v>160</v>
      </c>
      <c r="BA12" s="2">
        <v>0</v>
      </c>
      <c r="BB12" s="2">
        <v>2008</v>
      </c>
      <c r="BC12" s="2">
        <v>0</v>
      </c>
      <c r="BD12" s="2">
        <v>0</v>
      </c>
      <c r="BE12" s="2">
        <v>10</v>
      </c>
      <c r="BG12" s="2">
        <v>0.1</v>
      </c>
      <c r="BH12" s="2">
        <v>0.05</v>
      </c>
      <c r="BI12" s="2">
        <v>0</v>
      </c>
      <c r="BJ12" s="2">
        <v>0</v>
      </c>
      <c r="BK12" s="21">
        <f t="shared" si="34"/>
        <v>19964.419046437004</v>
      </c>
      <c r="BL12" s="2">
        <v>0</v>
      </c>
      <c r="BM12" s="2">
        <v>0</v>
      </c>
      <c r="BN12" s="2">
        <v>0</v>
      </c>
      <c r="BO12" s="2">
        <v>0</v>
      </c>
    </row>
    <row r="13" spans="1:67" x14ac:dyDescent="0.15">
      <c r="A13" s="2" t="s">
        <v>83</v>
      </c>
      <c r="B13" s="16">
        <v>41.339350000000003</v>
      </c>
      <c r="C13" s="16">
        <v>-106.32565</v>
      </c>
      <c r="D13" s="2">
        <v>3265</v>
      </c>
      <c r="E13" s="2" t="s">
        <v>151</v>
      </c>
      <c r="F13" s="2">
        <v>2</v>
      </c>
      <c r="G13" s="2">
        <v>2.7</v>
      </c>
      <c r="H13" s="12">
        <v>0.96739621899999995</v>
      </c>
      <c r="I13" s="2">
        <v>0</v>
      </c>
      <c r="J13" s="18">
        <v>695392.51194994594</v>
      </c>
      <c r="K13" s="15">
        <v>28354.906019975766</v>
      </c>
      <c r="L13" s="2" t="s">
        <v>152</v>
      </c>
      <c r="M13" s="2">
        <v>0</v>
      </c>
      <c r="N13" s="2">
        <v>0</v>
      </c>
      <c r="O13" s="2" t="s">
        <v>153</v>
      </c>
      <c r="P13" s="19"/>
      <c r="Q13" s="2" t="str">
        <f t="shared" si="14"/>
        <v>DPI-MB-08</v>
      </c>
      <c r="R13" s="2">
        <f t="shared" si="15"/>
        <v>41.339350000000003</v>
      </c>
      <c r="S13" s="2">
        <f t="shared" si="16"/>
        <v>-106.32565</v>
      </c>
      <c r="T13" s="2">
        <f t="shared" si="17"/>
        <v>3265</v>
      </c>
      <c r="U13" s="2" t="str">
        <f t="shared" si="18"/>
        <v>std</v>
      </c>
      <c r="V13" s="2">
        <f t="shared" si="19"/>
        <v>2</v>
      </c>
      <c r="W13" s="2">
        <f t="shared" si="20"/>
        <v>2.7</v>
      </c>
      <c r="X13" s="2">
        <f t="shared" si="21"/>
        <v>0.96739621899999995</v>
      </c>
      <c r="Y13" s="2">
        <f t="shared" si="22"/>
        <v>0</v>
      </c>
      <c r="Z13" s="2">
        <v>2008</v>
      </c>
      <c r="AA13" s="2" t="s">
        <v>184</v>
      </c>
      <c r="AB13" s="2" t="str">
        <f t="shared" si="23"/>
        <v>DPI-MB-08</v>
      </c>
      <c r="AC13" s="2" t="s">
        <v>185</v>
      </c>
      <c r="AD13" s="2" t="s">
        <v>186</v>
      </c>
      <c r="AE13" s="21">
        <f t="shared" si="24"/>
        <v>695392.51194994594</v>
      </c>
      <c r="AF13" s="21">
        <f t="shared" si="25"/>
        <v>28354.906019975766</v>
      </c>
      <c r="AG13" s="2" t="str">
        <f t="shared" si="26"/>
        <v>07KNSTD</v>
      </c>
      <c r="AH13" s="2" t="s">
        <v>184</v>
      </c>
      <c r="AK13" s="2" t="str">
        <f t="shared" si="27"/>
        <v>DPI-MB-08</v>
      </c>
      <c r="AL13" s="2" t="s">
        <v>238</v>
      </c>
      <c r="AM13" s="22">
        <f t="shared" si="28"/>
        <v>41.339350000000003</v>
      </c>
      <c r="AN13" s="22">
        <f t="shared" si="35"/>
        <v>-106.32565</v>
      </c>
      <c r="AO13" s="22">
        <f t="shared" si="36"/>
        <v>3265</v>
      </c>
      <c r="AQ13" s="2" t="s">
        <v>201</v>
      </c>
      <c r="AR13" s="2">
        <f t="shared" si="29"/>
        <v>2</v>
      </c>
      <c r="AS13" s="2">
        <f t="shared" si="30"/>
        <v>2.7</v>
      </c>
      <c r="AT13" s="22">
        <f t="shared" si="31"/>
        <v>0.96739621899999995</v>
      </c>
      <c r="AU13" s="2">
        <v>0</v>
      </c>
      <c r="AV13" s="21">
        <f t="shared" si="32"/>
        <v>695392.51194994594</v>
      </c>
      <c r="AW13" s="2" t="str">
        <f t="shared" si="33"/>
        <v>07KNSTD</v>
      </c>
      <c r="AX13" s="2">
        <v>0</v>
      </c>
      <c r="AY13" s="2" t="s">
        <v>153</v>
      </c>
      <c r="AZ13" s="2">
        <v>160</v>
      </c>
      <c r="BA13" s="2">
        <v>0</v>
      </c>
      <c r="BB13" s="2">
        <v>2008</v>
      </c>
      <c r="BC13" s="2">
        <v>0</v>
      </c>
      <c r="BD13" s="2">
        <v>0</v>
      </c>
      <c r="BE13" s="2">
        <v>10</v>
      </c>
      <c r="BG13" s="2">
        <v>0.1</v>
      </c>
      <c r="BH13" s="2">
        <v>0.05</v>
      </c>
      <c r="BI13" s="2">
        <v>0</v>
      </c>
      <c r="BJ13" s="2">
        <v>0</v>
      </c>
      <c r="BK13" s="21">
        <f t="shared" si="34"/>
        <v>28354.906019975766</v>
      </c>
      <c r="BL13" s="2">
        <v>0</v>
      </c>
      <c r="BM13" s="2">
        <v>0</v>
      </c>
      <c r="BN13" s="2">
        <v>0</v>
      </c>
      <c r="BO13" s="2">
        <v>0</v>
      </c>
    </row>
    <row r="14" spans="1:67" x14ac:dyDescent="0.15">
      <c r="A14" s="2" t="s">
        <v>84</v>
      </c>
      <c r="B14" s="16">
        <v>41.340600000000002</v>
      </c>
      <c r="C14" s="16">
        <v>-106.32447999999999</v>
      </c>
      <c r="D14" s="2">
        <v>3261</v>
      </c>
      <c r="E14" s="2" t="s">
        <v>151</v>
      </c>
      <c r="F14" s="2">
        <v>2</v>
      </c>
      <c r="G14" s="2">
        <v>2.7</v>
      </c>
      <c r="H14" s="12">
        <v>0.97899797300000002</v>
      </c>
      <c r="I14" s="2">
        <v>0</v>
      </c>
      <c r="J14" s="18">
        <v>485542.66212049528</v>
      </c>
      <c r="K14" s="15">
        <v>21166.541484030902</v>
      </c>
      <c r="L14" s="2" t="s">
        <v>152</v>
      </c>
      <c r="M14" s="2">
        <v>0</v>
      </c>
      <c r="N14" s="2">
        <v>0</v>
      </c>
      <c r="O14" s="2" t="s">
        <v>153</v>
      </c>
      <c r="P14" s="19"/>
      <c r="Q14" s="2" t="str">
        <f t="shared" si="14"/>
        <v>DP0-MB-01</v>
      </c>
      <c r="R14" s="2">
        <f t="shared" si="15"/>
        <v>41.340600000000002</v>
      </c>
      <c r="S14" s="2">
        <f t="shared" si="16"/>
        <v>-106.32447999999999</v>
      </c>
      <c r="T14" s="2">
        <f t="shared" si="17"/>
        <v>3261</v>
      </c>
      <c r="U14" s="2" t="str">
        <f t="shared" si="18"/>
        <v>std</v>
      </c>
      <c r="V14" s="2">
        <f t="shared" si="19"/>
        <v>2</v>
      </c>
      <c r="W14" s="2">
        <f t="shared" si="20"/>
        <v>2.7</v>
      </c>
      <c r="X14" s="2">
        <f t="shared" si="21"/>
        <v>0.97899797300000002</v>
      </c>
      <c r="Y14" s="2">
        <f t="shared" si="22"/>
        <v>0</v>
      </c>
      <c r="Z14" s="2">
        <v>2008</v>
      </c>
      <c r="AA14" s="2" t="s">
        <v>184</v>
      </c>
      <c r="AB14" s="2" t="str">
        <f t="shared" si="23"/>
        <v>DP0-MB-01</v>
      </c>
      <c r="AC14" s="2" t="s">
        <v>185</v>
      </c>
      <c r="AD14" s="2" t="s">
        <v>186</v>
      </c>
      <c r="AE14" s="21">
        <f t="shared" si="24"/>
        <v>485542.66212049528</v>
      </c>
      <c r="AF14" s="21">
        <f t="shared" si="25"/>
        <v>21166.541484030902</v>
      </c>
      <c r="AG14" s="2" t="str">
        <f t="shared" si="26"/>
        <v>07KNSTD</v>
      </c>
      <c r="AH14" s="2" t="s">
        <v>184</v>
      </c>
      <c r="AK14" s="2" t="str">
        <f t="shared" si="27"/>
        <v>DP0-MB-01</v>
      </c>
      <c r="AL14" s="2" t="s">
        <v>238</v>
      </c>
      <c r="AM14" s="22">
        <f t="shared" si="28"/>
        <v>41.340600000000002</v>
      </c>
      <c r="AN14" s="22">
        <f t="shared" si="35"/>
        <v>-106.32447999999999</v>
      </c>
      <c r="AO14" s="22">
        <f t="shared" si="36"/>
        <v>3261</v>
      </c>
      <c r="AQ14" s="2" t="s">
        <v>201</v>
      </c>
      <c r="AR14" s="2">
        <f t="shared" si="29"/>
        <v>2</v>
      </c>
      <c r="AS14" s="2">
        <f t="shared" si="30"/>
        <v>2.7</v>
      </c>
      <c r="AT14" s="22">
        <f t="shared" si="31"/>
        <v>0.97899797300000002</v>
      </c>
      <c r="AU14" s="2">
        <v>0</v>
      </c>
      <c r="AV14" s="21">
        <f t="shared" si="32"/>
        <v>485542.66212049528</v>
      </c>
      <c r="AW14" s="2" t="str">
        <f t="shared" si="33"/>
        <v>07KNSTD</v>
      </c>
      <c r="AX14" s="2">
        <v>0</v>
      </c>
      <c r="AY14" s="2" t="s">
        <v>153</v>
      </c>
      <c r="AZ14" s="2">
        <v>160</v>
      </c>
      <c r="BA14" s="2">
        <v>0</v>
      </c>
      <c r="BB14" s="2">
        <v>2008</v>
      </c>
      <c r="BC14" s="2">
        <v>0</v>
      </c>
      <c r="BD14" s="2">
        <v>0</v>
      </c>
      <c r="BE14" s="2">
        <v>10</v>
      </c>
      <c r="BG14" s="2">
        <v>0.1</v>
      </c>
      <c r="BH14" s="2">
        <v>0.05</v>
      </c>
      <c r="BI14" s="2">
        <v>0</v>
      </c>
      <c r="BJ14" s="2">
        <v>0</v>
      </c>
      <c r="BK14" s="21">
        <f t="shared" si="34"/>
        <v>21166.541484030902</v>
      </c>
      <c r="BL14" s="2">
        <v>0</v>
      </c>
      <c r="BM14" s="2">
        <v>0</v>
      </c>
      <c r="BN14" s="2">
        <v>0</v>
      </c>
      <c r="BO14" s="2">
        <v>0</v>
      </c>
    </row>
    <row r="15" spans="1:67" x14ac:dyDescent="0.15">
      <c r="A15" s="2" t="s">
        <v>85</v>
      </c>
      <c r="B15" s="16">
        <v>41.340299999999999</v>
      </c>
      <c r="C15" s="16">
        <v>-106.32442</v>
      </c>
      <c r="D15" s="2">
        <v>3272</v>
      </c>
      <c r="E15" s="2" t="s">
        <v>151</v>
      </c>
      <c r="F15" s="2">
        <v>2</v>
      </c>
      <c r="G15" s="2">
        <v>2.7</v>
      </c>
      <c r="H15" s="12">
        <v>0.97990852699999997</v>
      </c>
      <c r="I15" s="2">
        <v>0</v>
      </c>
      <c r="J15" s="18">
        <v>508717.5847090272</v>
      </c>
      <c r="K15" s="15">
        <v>16718.39016362642</v>
      </c>
      <c r="L15" s="2" t="s">
        <v>152</v>
      </c>
      <c r="M15" s="2">
        <v>0</v>
      </c>
      <c r="N15" s="2">
        <v>0</v>
      </c>
      <c r="O15" s="2" t="s">
        <v>153</v>
      </c>
      <c r="P15" s="19"/>
      <c r="Q15" s="2" t="str">
        <f t="shared" si="14"/>
        <v>DP0-MB-02</v>
      </c>
      <c r="R15" s="2">
        <f t="shared" si="15"/>
        <v>41.340299999999999</v>
      </c>
      <c r="S15" s="2">
        <f t="shared" si="16"/>
        <v>-106.32442</v>
      </c>
      <c r="T15" s="2">
        <f t="shared" si="17"/>
        <v>3272</v>
      </c>
      <c r="U15" s="2" t="str">
        <f t="shared" si="18"/>
        <v>std</v>
      </c>
      <c r="V15" s="2">
        <f t="shared" si="19"/>
        <v>2</v>
      </c>
      <c r="W15" s="2">
        <f t="shared" si="20"/>
        <v>2.7</v>
      </c>
      <c r="X15" s="2">
        <f t="shared" si="21"/>
        <v>0.97990852699999997</v>
      </c>
      <c r="Y15" s="2">
        <f t="shared" si="22"/>
        <v>0</v>
      </c>
      <c r="Z15" s="2">
        <v>2008</v>
      </c>
      <c r="AA15" s="2" t="s">
        <v>184</v>
      </c>
      <c r="AB15" s="2" t="str">
        <f t="shared" si="23"/>
        <v>DP0-MB-02</v>
      </c>
      <c r="AC15" s="2" t="s">
        <v>185</v>
      </c>
      <c r="AD15" s="2" t="s">
        <v>186</v>
      </c>
      <c r="AE15" s="21">
        <f t="shared" si="24"/>
        <v>508717.5847090272</v>
      </c>
      <c r="AF15" s="21">
        <f t="shared" si="25"/>
        <v>16718.39016362642</v>
      </c>
      <c r="AG15" s="2" t="str">
        <f t="shared" si="26"/>
        <v>07KNSTD</v>
      </c>
      <c r="AH15" s="2" t="s">
        <v>184</v>
      </c>
      <c r="AK15" s="2" t="str">
        <f t="shared" si="27"/>
        <v>DP0-MB-02</v>
      </c>
      <c r="AL15" s="2" t="s">
        <v>238</v>
      </c>
      <c r="AM15" s="22">
        <f t="shared" si="28"/>
        <v>41.340299999999999</v>
      </c>
      <c r="AN15" s="22">
        <f t="shared" si="35"/>
        <v>-106.32442</v>
      </c>
      <c r="AO15" s="22">
        <f t="shared" si="36"/>
        <v>3272</v>
      </c>
      <c r="AQ15" s="2" t="s">
        <v>201</v>
      </c>
      <c r="AR15" s="2">
        <f t="shared" si="29"/>
        <v>2</v>
      </c>
      <c r="AS15" s="2">
        <f t="shared" si="30"/>
        <v>2.7</v>
      </c>
      <c r="AT15" s="22">
        <f t="shared" si="31"/>
        <v>0.97990852699999997</v>
      </c>
      <c r="AU15" s="2">
        <v>0</v>
      </c>
      <c r="AV15" s="21">
        <f t="shared" si="32"/>
        <v>508717.5847090272</v>
      </c>
      <c r="AW15" s="2" t="str">
        <f t="shared" si="33"/>
        <v>07KNSTD</v>
      </c>
      <c r="AX15" s="2">
        <v>0</v>
      </c>
      <c r="AY15" s="2" t="s">
        <v>153</v>
      </c>
      <c r="AZ15" s="2">
        <v>160</v>
      </c>
      <c r="BA15" s="2">
        <v>0</v>
      </c>
      <c r="BB15" s="2">
        <v>2008</v>
      </c>
      <c r="BC15" s="2">
        <v>0</v>
      </c>
      <c r="BD15" s="2">
        <v>0</v>
      </c>
      <c r="BE15" s="2">
        <v>10</v>
      </c>
      <c r="BG15" s="2">
        <v>0.1</v>
      </c>
      <c r="BH15" s="2">
        <v>0.05</v>
      </c>
      <c r="BI15" s="2">
        <v>0</v>
      </c>
      <c r="BJ15" s="2">
        <v>0</v>
      </c>
      <c r="BK15" s="21">
        <f t="shared" si="34"/>
        <v>16718.39016362642</v>
      </c>
      <c r="BL15" s="2">
        <v>0</v>
      </c>
      <c r="BM15" s="2">
        <v>0</v>
      </c>
      <c r="BN15" s="2">
        <v>0</v>
      </c>
      <c r="BO15" s="2">
        <v>0</v>
      </c>
    </row>
    <row r="16" spans="1:67" x14ac:dyDescent="0.15">
      <c r="A16" s="2" t="s">
        <v>86</v>
      </c>
      <c r="B16" s="16">
        <v>41.340299999999999</v>
      </c>
      <c r="C16" s="16">
        <v>-106.32442</v>
      </c>
      <c r="D16" s="2">
        <v>3272</v>
      </c>
      <c r="E16" s="2" t="s">
        <v>151</v>
      </c>
      <c r="F16" s="2">
        <v>2</v>
      </c>
      <c r="G16" s="2">
        <v>2.7</v>
      </c>
      <c r="H16" s="12">
        <v>0.97983644199999997</v>
      </c>
      <c r="I16" s="2">
        <v>0</v>
      </c>
      <c r="J16" s="18">
        <v>539800.81654500542</v>
      </c>
      <c r="K16" s="15">
        <v>16566.392861038606</v>
      </c>
      <c r="L16" s="2" t="s">
        <v>152</v>
      </c>
      <c r="M16" s="2">
        <v>0</v>
      </c>
      <c r="N16" s="2">
        <v>0</v>
      </c>
      <c r="O16" s="2" t="s">
        <v>153</v>
      </c>
      <c r="P16" s="19"/>
      <c r="Q16" s="2" t="str">
        <f t="shared" si="14"/>
        <v>DP0-MB-03</v>
      </c>
      <c r="R16" s="2">
        <f t="shared" si="15"/>
        <v>41.340299999999999</v>
      </c>
      <c r="S16" s="2">
        <f t="shared" si="16"/>
        <v>-106.32442</v>
      </c>
      <c r="T16" s="2">
        <f t="shared" si="17"/>
        <v>3272</v>
      </c>
      <c r="U16" s="2" t="str">
        <f t="shared" si="18"/>
        <v>std</v>
      </c>
      <c r="V16" s="2">
        <f t="shared" si="19"/>
        <v>2</v>
      </c>
      <c r="W16" s="2">
        <f t="shared" si="20"/>
        <v>2.7</v>
      </c>
      <c r="X16" s="2">
        <f t="shared" si="21"/>
        <v>0.97983644199999997</v>
      </c>
      <c r="Y16" s="2">
        <f t="shared" si="22"/>
        <v>0</v>
      </c>
      <c r="Z16" s="2">
        <v>2008</v>
      </c>
      <c r="AA16" s="2" t="s">
        <v>184</v>
      </c>
      <c r="AB16" s="2" t="str">
        <f t="shared" si="23"/>
        <v>DP0-MB-03</v>
      </c>
      <c r="AC16" s="2" t="s">
        <v>185</v>
      </c>
      <c r="AD16" s="2" t="s">
        <v>186</v>
      </c>
      <c r="AE16" s="21">
        <f t="shared" si="24"/>
        <v>539800.81654500542</v>
      </c>
      <c r="AF16" s="21">
        <f t="shared" si="25"/>
        <v>16566.392861038606</v>
      </c>
      <c r="AG16" s="2" t="str">
        <f t="shared" si="26"/>
        <v>07KNSTD</v>
      </c>
      <c r="AH16" s="2" t="s">
        <v>184</v>
      </c>
      <c r="AK16" s="2" t="str">
        <f t="shared" si="27"/>
        <v>DP0-MB-03</v>
      </c>
      <c r="AL16" s="2" t="s">
        <v>238</v>
      </c>
      <c r="AM16" s="22">
        <f t="shared" si="28"/>
        <v>41.340299999999999</v>
      </c>
      <c r="AN16" s="22">
        <f t="shared" si="35"/>
        <v>-106.32442</v>
      </c>
      <c r="AO16" s="22">
        <f t="shared" si="36"/>
        <v>3272</v>
      </c>
      <c r="AQ16" s="2" t="s">
        <v>201</v>
      </c>
      <c r="AR16" s="2">
        <f t="shared" si="29"/>
        <v>2</v>
      </c>
      <c r="AS16" s="2">
        <f t="shared" si="30"/>
        <v>2.7</v>
      </c>
      <c r="AT16" s="22">
        <f t="shared" si="31"/>
        <v>0.97983644199999997</v>
      </c>
      <c r="AU16" s="2">
        <v>0</v>
      </c>
      <c r="AV16" s="21">
        <f t="shared" si="32"/>
        <v>539800.81654500542</v>
      </c>
      <c r="AW16" s="2" t="str">
        <f t="shared" si="33"/>
        <v>07KNSTD</v>
      </c>
      <c r="AX16" s="2">
        <v>0</v>
      </c>
      <c r="AY16" s="2" t="s">
        <v>153</v>
      </c>
      <c r="AZ16" s="2">
        <v>160</v>
      </c>
      <c r="BA16" s="2">
        <v>0</v>
      </c>
      <c r="BB16" s="2">
        <v>2008</v>
      </c>
      <c r="BC16" s="2">
        <v>0</v>
      </c>
      <c r="BD16" s="2">
        <v>0</v>
      </c>
      <c r="BE16" s="2">
        <v>10</v>
      </c>
      <c r="BG16" s="2">
        <v>0.1</v>
      </c>
      <c r="BH16" s="2">
        <v>0.05</v>
      </c>
      <c r="BI16" s="2">
        <v>0</v>
      </c>
      <c r="BJ16" s="2">
        <v>0</v>
      </c>
      <c r="BK16" s="21">
        <f t="shared" si="34"/>
        <v>16566.392861038606</v>
      </c>
      <c r="BL16" s="2">
        <v>0</v>
      </c>
      <c r="BM16" s="2">
        <v>0</v>
      </c>
      <c r="BN16" s="2">
        <v>0</v>
      </c>
      <c r="BO16" s="2">
        <v>0</v>
      </c>
    </row>
    <row r="17" spans="1:67" x14ac:dyDescent="0.15">
      <c r="A17" s="2" t="s">
        <v>87</v>
      </c>
      <c r="B17" s="16">
        <v>41.340200000000003</v>
      </c>
      <c r="C17" s="16">
        <v>-106.3246</v>
      </c>
      <c r="D17" s="2">
        <v>3270</v>
      </c>
      <c r="E17" s="2" t="s">
        <v>151</v>
      </c>
      <c r="F17" s="2">
        <v>2</v>
      </c>
      <c r="G17" s="2">
        <v>2.7</v>
      </c>
      <c r="H17" s="12">
        <v>0.97842275099999998</v>
      </c>
      <c r="I17" s="2">
        <v>0</v>
      </c>
      <c r="J17" s="18">
        <v>547224.74406735739</v>
      </c>
      <c r="K17" s="15">
        <v>17614.724389076491</v>
      </c>
      <c r="L17" s="2" t="s">
        <v>152</v>
      </c>
      <c r="M17" s="2">
        <v>0</v>
      </c>
      <c r="N17" s="2">
        <v>0</v>
      </c>
      <c r="O17" s="2" t="s">
        <v>153</v>
      </c>
      <c r="P17" s="19"/>
      <c r="Q17" s="2" t="str">
        <f t="shared" si="14"/>
        <v>DP0-MB-04</v>
      </c>
      <c r="R17" s="2">
        <f t="shared" si="15"/>
        <v>41.340200000000003</v>
      </c>
      <c r="S17" s="2">
        <f t="shared" si="16"/>
        <v>-106.3246</v>
      </c>
      <c r="T17" s="2">
        <f t="shared" si="17"/>
        <v>3270</v>
      </c>
      <c r="U17" s="2" t="str">
        <f t="shared" si="18"/>
        <v>std</v>
      </c>
      <c r="V17" s="2">
        <f t="shared" si="19"/>
        <v>2</v>
      </c>
      <c r="W17" s="2">
        <f t="shared" si="20"/>
        <v>2.7</v>
      </c>
      <c r="X17" s="2">
        <f t="shared" si="21"/>
        <v>0.97842275099999998</v>
      </c>
      <c r="Y17" s="2">
        <f t="shared" si="22"/>
        <v>0</v>
      </c>
      <c r="Z17" s="2">
        <v>2008</v>
      </c>
      <c r="AA17" s="2" t="s">
        <v>184</v>
      </c>
      <c r="AB17" s="2" t="str">
        <f t="shared" si="23"/>
        <v>DP0-MB-04</v>
      </c>
      <c r="AC17" s="2" t="s">
        <v>185</v>
      </c>
      <c r="AD17" s="2" t="s">
        <v>186</v>
      </c>
      <c r="AE17" s="21">
        <f t="shared" si="24"/>
        <v>547224.74406735739</v>
      </c>
      <c r="AF17" s="21">
        <f t="shared" si="25"/>
        <v>17614.724389076491</v>
      </c>
      <c r="AG17" s="2" t="str">
        <f t="shared" si="26"/>
        <v>07KNSTD</v>
      </c>
      <c r="AH17" s="2" t="s">
        <v>184</v>
      </c>
      <c r="AK17" s="2" t="str">
        <f t="shared" si="27"/>
        <v>DP0-MB-04</v>
      </c>
      <c r="AL17" s="2" t="s">
        <v>238</v>
      </c>
      <c r="AM17" s="22">
        <f t="shared" si="28"/>
        <v>41.340200000000003</v>
      </c>
      <c r="AN17" s="22">
        <f t="shared" si="35"/>
        <v>-106.3246</v>
      </c>
      <c r="AO17" s="22">
        <f t="shared" si="36"/>
        <v>3270</v>
      </c>
      <c r="AQ17" s="2" t="s">
        <v>201</v>
      </c>
      <c r="AR17" s="2">
        <f t="shared" si="29"/>
        <v>2</v>
      </c>
      <c r="AS17" s="2">
        <f t="shared" si="30"/>
        <v>2.7</v>
      </c>
      <c r="AT17" s="22">
        <f t="shared" si="31"/>
        <v>0.97842275099999998</v>
      </c>
      <c r="AU17" s="2">
        <v>0</v>
      </c>
      <c r="AV17" s="21">
        <f t="shared" si="32"/>
        <v>547224.74406735739</v>
      </c>
      <c r="AW17" s="2" t="str">
        <f t="shared" si="33"/>
        <v>07KNSTD</v>
      </c>
      <c r="AX17" s="2">
        <v>0</v>
      </c>
      <c r="AY17" s="2" t="s">
        <v>153</v>
      </c>
      <c r="AZ17" s="2">
        <v>160</v>
      </c>
      <c r="BA17" s="2">
        <v>0</v>
      </c>
      <c r="BB17" s="2">
        <v>2008</v>
      </c>
      <c r="BC17" s="2">
        <v>0</v>
      </c>
      <c r="BD17" s="2">
        <v>0</v>
      </c>
      <c r="BE17" s="2">
        <v>10</v>
      </c>
      <c r="BG17" s="2">
        <v>0.1</v>
      </c>
      <c r="BH17" s="2">
        <v>0.05</v>
      </c>
      <c r="BI17" s="2">
        <v>0</v>
      </c>
      <c r="BJ17" s="2">
        <v>0</v>
      </c>
      <c r="BK17" s="21">
        <f t="shared" si="34"/>
        <v>17614.724389076491</v>
      </c>
      <c r="BL17" s="2">
        <v>0</v>
      </c>
      <c r="BM17" s="2">
        <v>0</v>
      </c>
      <c r="BN17" s="2">
        <v>0</v>
      </c>
      <c r="BO17" s="2">
        <v>0</v>
      </c>
    </row>
    <row r="18" spans="1:67" x14ac:dyDescent="0.15">
      <c r="A18" s="2" t="s">
        <v>88</v>
      </c>
      <c r="B18" s="16">
        <v>41.340200000000003</v>
      </c>
      <c r="C18" s="16">
        <v>-106.3246</v>
      </c>
      <c r="D18" s="2">
        <v>3270</v>
      </c>
      <c r="E18" s="2" t="s">
        <v>151</v>
      </c>
      <c r="F18" s="2">
        <v>2</v>
      </c>
      <c r="G18" s="2">
        <v>2.7</v>
      </c>
      <c r="H18" s="12">
        <v>0.97990852699999997</v>
      </c>
      <c r="I18" s="2">
        <v>0</v>
      </c>
      <c r="J18" s="18">
        <v>530260.21120752022</v>
      </c>
      <c r="K18" s="15">
        <v>20301.546175822128</v>
      </c>
      <c r="L18" s="2" t="s">
        <v>152</v>
      </c>
      <c r="M18" s="2">
        <v>0</v>
      </c>
      <c r="N18" s="2">
        <v>0</v>
      </c>
      <c r="O18" s="2" t="s">
        <v>153</v>
      </c>
      <c r="P18" s="19"/>
      <c r="Q18" s="2" t="str">
        <f t="shared" si="14"/>
        <v>DP0-MB-05</v>
      </c>
      <c r="R18" s="2">
        <f t="shared" si="15"/>
        <v>41.340200000000003</v>
      </c>
      <c r="S18" s="2">
        <f t="shared" si="16"/>
        <v>-106.3246</v>
      </c>
      <c r="T18" s="2">
        <f t="shared" si="17"/>
        <v>3270</v>
      </c>
      <c r="U18" s="2" t="str">
        <f t="shared" si="18"/>
        <v>std</v>
      </c>
      <c r="V18" s="2">
        <f t="shared" si="19"/>
        <v>2</v>
      </c>
      <c r="W18" s="2">
        <f t="shared" si="20"/>
        <v>2.7</v>
      </c>
      <c r="X18" s="2">
        <f t="shared" si="21"/>
        <v>0.97990852699999997</v>
      </c>
      <c r="Y18" s="2">
        <f t="shared" si="22"/>
        <v>0</v>
      </c>
      <c r="Z18" s="2">
        <v>2008</v>
      </c>
      <c r="AA18" s="2" t="s">
        <v>184</v>
      </c>
      <c r="AB18" s="2" t="str">
        <f t="shared" si="23"/>
        <v>DP0-MB-05</v>
      </c>
      <c r="AC18" s="2" t="s">
        <v>185</v>
      </c>
      <c r="AD18" s="2" t="s">
        <v>186</v>
      </c>
      <c r="AE18" s="21">
        <f t="shared" si="24"/>
        <v>530260.21120752022</v>
      </c>
      <c r="AF18" s="21">
        <f t="shared" si="25"/>
        <v>20301.546175822128</v>
      </c>
      <c r="AG18" s="2" t="str">
        <f t="shared" si="26"/>
        <v>07KNSTD</v>
      </c>
      <c r="AH18" s="2" t="s">
        <v>184</v>
      </c>
      <c r="AK18" s="2" t="str">
        <f t="shared" si="27"/>
        <v>DP0-MB-05</v>
      </c>
      <c r="AL18" s="2" t="s">
        <v>238</v>
      </c>
      <c r="AM18" s="22">
        <f t="shared" si="28"/>
        <v>41.340200000000003</v>
      </c>
      <c r="AN18" s="22">
        <f t="shared" si="35"/>
        <v>-106.3246</v>
      </c>
      <c r="AO18" s="22">
        <f t="shared" si="36"/>
        <v>3270</v>
      </c>
      <c r="AQ18" s="2" t="s">
        <v>201</v>
      </c>
      <c r="AR18" s="2">
        <f t="shared" si="29"/>
        <v>2</v>
      </c>
      <c r="AS18" s="2">
        <f t="shared" si="30"/>
        <v>2.7</v>
      </c>
      <c r="AT18" s="22">
        <f t="shared" si="31"/>
        <v>0.97990852699999997</v>
      </c>
      <c r="AU18" s="2">
        <v>0</v>
      </c>
      <c r="AV18" s="21">
        <f t="shared" si="32"/>
        <v>530260.21120752022</v>
      </c>
      <c r="AW18" s="2" t="str">
        <f t="shared" si="33"/>
        <v>07KNSTD</v>
      </c>
      <c r="AX18" s="2">
        <v>0</v>
      </c>
      <c r="AY18" s="2" t="s">
        <v>153</v>
      </c>
      <c r="AZ18" s="2">
        <v>160</v>
      </c>
      <c r="BA18" s="2">
        <v>0</v>
      </c>
      <c r="BB18" s="2">
        <v>2008</v>
      </c>
      <c r="BC18" s="2">
        <v>0</v>
      </c>
      <c r="BD18" s="2">
        <v>0</v>
      </c>
      <c r="BE18" s="2">
        <v>10</v>
      </c>
      <c r="BG18" s="2">
        <v>0.1</v>
      </c>
      <c r="BH18" s="2">
        <v>0.05</v>
      </c>
      <c r="BI18" s="2">
        <v>0</v>
      </c>
      <c r="BJ18" s="2">
        <v>0</v>
      </c>
      <c r="BK18" s="21">
        <f t="shared" si="34"/>
        <v>20301.546175822128</v>
      </c>
      <c r="BL18" s="2">
        <v>0</v>
      </c>
      <c r="BM18" s="2">
        <v>0</v>
      </c>
      <c r="BN18" s="2">
        <v>0</v>
      </c>
      <c r="BO18" s="2">
        <v>0</v>
      </c>
    </row>
    <row r="19" spans="1:67" x14ac:dyDescent="0.15">
      <c r="A19" s="2" t="s">
        <v>89</v>
      </c>
      <c r="B19" s="16">
        <v>41.340049999999998</v>
      </c>
      <c r="C19" s="16">
        <v>-106.32465999999999</v>
      </c>
      <c r="D19" s="2">
        <v>3277</v>
      </c>
      <c r="E19" s="2" t="s">
        <v>151</v>
      </c>
      <c r="F19" s="2">
        <v>2</v>
      </c>
      <c r="G19" s="2">
        <v>2.7</v>
      </c>
      <c r="H19" s="12">
        <v>0.98332225699999998</v>
      </c>
      <c r="I19" s="2">
        <v>0</v>
      </c>
      <c r="J19" s="18">
        <v>532940.20920329448</v>
      </c>
      <c r="K19" s="15">
        <v>18347.483707404957</v>
      </c>
      <c r="L19" s="2" t="s">
        <v>152</v>
      </c>
      <c r="M19" s="2">
        <v>0</v>
      </c>
      <c r="N19" s="2">
        <v>0</v>
      </c>
      <c r="O19" s="2" t="s">
        <v>153</v>
      </c>
      <c r="P19" s="19"/>
      <c r="Q19" s="2" t="str">
        <f t="shared" si="14"/>
        <v>DP0-MB-06</v>
      </c>
      <c r="R19" s="2">
        <f t="shared" si="15"/>
        <v>41.340049999999998</v>
      </c>
      <c r="S19" s="2">
        <f t="shared" si="16"/>
        <v>-106.32465999999999</v>
      </c>
      <c r="T19" s="2">
        <f t="shared" si="17"/>
        <v>3277</v>
      </c>
      <c r="U19" s="2" t="str">
        <f t="shared" si="18"/>
        <v>std</v>
      </c>
      <c r="V19" s="2">
        <f t="shared" si="19"/>
        <v>2</v>
      </c>
      <c r="W19" s="2">
        <f t="shared" si="20"/>
        <v>2.7</v>
      </c>
      <c r="X19" s="2">
        <f t="shared" si="21"/>
        <v>0.98332225699999998</v>
      </c>
      <c r="Y19" s="2">
        <f t="shared" si="22"/>
        <v>0</v>
      </c>
      <c r="Z19" s="2">
        <v>2008</v>
      </c>
      <c r="AA19" s="2" t="s">
        <v>184</v>
      </c>
      <c r="AB19" s="2" t="str">
        <f t="shared" si="23"/>
        <v>DP0-MB-06</v>
      </c>
      <c r="AC19" s="2" t="s">
        <v>185</v>
      </c>
      <c r="AD19" s="2" t="s">
        <v>186</v>
      </c>
      <c r="AE19" s="21">
        <f t="shared" si="24"/>
        <v>532940.20920329448</v>
      </c>
      <c r="AF19" s="21">
        <f t="shared" si="25"/>
        <v>18347.483707404957</v>
      </c>
      <c r="AG19" s="2" t="str">
        <f t="shared" si="26"/>
        <v>07KNSTD</v>
      </c>
      <c r="AH19" s="2" t="s">
        <v>184</v>
      </c>
      <c r="AK19" s="2" t="str">
        <f t="shared" si="27"/>
        <v>DP0-MB-06</v>
      </c>
      <c r="AL19" s="2" t="s">
        <v>238</v>
      </c>
      <c r="AM19" s="22">
        <f t="shared" si="28"/>
        <v>41.340049999999998</v>
      </c>
      <c r="AN19" s="22">
        <f t="shared" si="35"/>
        <v>-106.32465999999999</v>
      </c>
      <c r="AO19" s="22">
        <f t="shared" si="36"/>
        <v>3277</v>
      </c>
      <c r="AQ19" s="2" t="s">
        <v>201</v>
      </c>
      <c r="AR19" s="2">
        <f t="shared" si="29"/>
        <v>2</v>
      </c>
      <c r="AS19" s="2">
        <f t="shared" si="30"/>
        <v>2.7</v>
      </c>
      <c r="AT19" s="22">
        <f t="shared" si="31"/>
        <v>0.98332225699999998</v>
      </c>
      <c r="AU19" s="2">
        <v>0</v>
      </c>
      <c r="AV19" s="21">
        <f t="shared" si="32"/>
        <v>532940.20920329448</v>
      </c>
      <c r="AW19" s="2" t="str">
        <f t="shared" si="33"/>
        <v>07KNSTD</v>
      </c>
      <c r="AX19" s="2">
        <v>0</v>
      </c>
      <c r="AY19" s="2" t="s">
        <v>153</v>
      </c>
      <c r="AZ19" s="2">
        <v>160</v>
      </c>
      <c r="BA19" s="2">
        <v>0</v>
      </c>
      <c r="BB19" s="2">
        <v>2008</v>
      </c>
      <c r="BC19" s="2">
        <v>0</v>
      </c>
      <c r="BD19" s="2">
        <v>0</v>
      </c>
      <c r="BE19" s="2">
        <v>10</v>
      </c>
      <c r="BG19" s="2">
        <v>0.1</v>
      </c>
      <c r="BH19" s="2">
        <v>0.05</v>
      </c>
      <c r="BI19" s="2">
        <v>0</v>
      </c>
      <c r="BJ19" s="2">
        <v>0</v>
      </c>
      <c r="BK19" s="21">
        <f t="shared" si="34"/>
        <v>18347.483707404957</v>
      </c>
      <c r="BL19" s="2">
        <v>0</v>
      </c>
      <c r="BM19" s="2">
        <v>0</v>
      </c>
      <c r="BN19" s="2">
        <v>0</v>
      </c>
      <c r="BO19" s="2">
        <v>0</v>
      </c>
    </row>
    <row r="20" spans="1:67" x14ac:dyDescent="0.15">
      <c r="B20" s="16"/>
      <c r="C20" s="16"/>
      <c r="J20" s="3"/>
      <c r="P20" s="19"/>
      <c r="AM20" s="22"/>
      <c r="AN20" s="22"/>
      <c r="AO20" s="22"/>
      <c r="AT20" s="22"/>
      <c r="AV20" s="21"/>
      <c r="BK20" s="21"/>
    </row>
    <row r="21" spans="1:67" x14ac:dyDescent="0.15">
      <c r="A21" s="2" t="s">
        <v>161</v>
      </c>
      <c r="B21" s="16">
        <v>35.832900000000002</v>
      </c>
      <c r="C21" s="16">
        <v>-105.7513</v>
      </c>
      <c r="D21" s="2">
        <v>3590</v>
      </c>
      <c r="E21" s="2" t="s">
        <v>151</v>
      </c>
      <c r="F21" s="2">
        <v>2</v>
      </c>
      <c r="G21" s="2">
        <v>2.65</v>
      </c>
      <c r="H21" s="12">
        <v>0.97419197599999996</v>
      </c>
      <c r="I21" s="2">
        <v>0</v>
      </c>
      <c r="J21" s="18">
        <v>680609.6105208738</v>
      </c>
      <c r="K21" s="15">
        <v>28479.939914969153</v>
      </c>
      <c r="L21" s="2" t="s">
        <v>152</v>
      </c>
      <c r="M21" s="2">
        <v>0</v>
      </c>
      <c r="N21" s="2">
        <v>0</v>
      </c>
      <c r="O21" s="2" t="s">
        <v>153</v>
      </c>
      <c r="P21" s="19"/>
      <c r="Q21" s="2" t="str">
        <f>A21</f>
        <v>SBO-SFF-01</v>
      </c>
      <c r="R21" s="2">
        <f t="shared" ref="R21:R27" si="37">B21</f>
        <v>35.832900000000002</v>
      </c>
      <c r="S21" s="2">
        <f t="shared" ref="S21:S27" si="38">C21</f>
        <v>-105.7513</v>
      </c>
      <c r="T21" s="2">
        <f t="shared" ref="T21:T27" si="39">D21</f>
        <v>3590</v>
      </c>
      <c r="U21" s="2" t="str">
        <f t="shared" ref="U21:U27" si="40">E21</f>
        <v>std</v>
      </c>
      <c r="V21" s="2">
        <f t="shared" ref="V21:V27" si="41">F21</f>
        <v>2</v>
      </c>
      <c r="W21" s="2">
        <f t="shared" ref="W21:W27" si="42">G21</f>
        <v>2.65</v>
      </c>
      <c r="X21" s="2">
        <f t="shared" ref="X21:X27" si="43">H21</f>
        <v>0.97419197599999996</v>
      </c>
      <c r="Y21" s="2">
        <f t="shared" ref="Y21:Y27" si="44">I21</f>
        <v>0</v>
      </c>
      <c r="Z21" s="2">
        <v>2008</v>
      </c>
      <c r="AA21" s="2" t="s">
        <v>184</v>
      </c>
      <c r="AB21" s="2" t="str">
        <f>Q21</f>
        <v>SBO-SFF-01</v>
      </c>
      <c r="AC21" s="2" t="s">
        <v>185</v>
      </c>
      <c r="AD21" s="2" t="s">
        <v>186</v>
      </c>
      <c r="AE21" s="21">
        <f t="shared" ref="AE21:AG22" si="45">J21</f>
        <v>680609.6105208738</v>
      </c>
      <c r="AF21" s="21">
        <f t="shared" si="45"/>
        <v>28479.939914969153</v>
      </c>
      <c r="AG21" s="2" t="str">
        <f t="shared" si="45"/>
        <v>07KNSTD</v>
      </c>
      <c r="AH21" s="2" t="s">
        <v>184</v>
      </c>
      <c r="AK21" s="2" t="str">
        <f t="shared" si="27"/>
        <v>SBO-SFF-01</v>
      </c>
      <c r="AL21" s="2" t="s">
        <v>238</v>
      </c>
      <c r="AM21" s="22">
        <f t="shared" si="28"/>
        <v>35.832900000000002</v>
      </c>
      <c r="AN21" s="22">
        <f t="shared" si="35"/>
        <v>-105.7513</v>
      </c>
      <c r="AO21" s="22">
        <f t="shared" si="36"/>
        <v>3590</v>
      </c>
      <c r="AQ21" s="2" t="s">
        <v>201</v>
      </c>
      <c r="AR21" s="2">
        <f t="shared" si="29"/>
        <v>2</v>
      </c>
      <c r="AS21" s="2">
        <f t="shared" si="30"/>
        <v>2.65</v>
      </c>
      <c r="AT21" s="22">
        <f t="shared" si="31"/>
        <v>0.97419197599999996</v>
      </c>
      <c r="AU21" s="2">
        <v>0</v>
      </c>
      <c r="AV21" s="21">
        <f t="shared" si="32"/>
        <v>680609.6105208738</v>
      </c>
      <c r="AW21" s="2" t="str">
        <f t="shared" si="33"/>
        <v>07KNSTD</v>
      </c>
      <c r="AX21" s="2">
        <v>0</v>
      </c>
      <c r="AY21" s="2" t="s">
        <v>153</v>
      </c>
      <c r="AZ21" s="2">
        <v>160</v>
      </c>
      <c r="BA21" s="2">
        <v>0</v>
      </c>
      <c r="BB21" s="2">
        <v>2008</v>
      </c>
      <c r="BC21" s="2">
        <v>0</v>
      </c>
      <c r="BD21" s="2">
        <v>0</v>
      </c>
      <c r="BE21" s="2">
        <v>10</v>
      </c>
      <c r="BG21" s="2">
        <v>0.1</v>
      </c>
      <c r="BH21" s="2">
        <v>0.05</v>
      </c>
      <c r="BI21" s="2">
        <v>0</v>
      </c>
      <c r="BJ21" s="2">
        <v>0</v>
      </c>
      <c r="BK21" s="21">
        <f t="shared" si="34"/>
        <v>28479.939914969153</v>
      </c>
      <c r="BL21" s="2">
        <v>0</v>
      </c>
      <c r="BM21" s="2">
        <v>0</v>
      </c>
      <c r="BN21" s="2">
        <v>0</v>
      </c>
      <c r="BO21" s="2">
        <v>0</v>
      </c>
    </row>
    <row r="22" spans="1:67" x14ac:dyDescent="0.15">
      <c r="A22" s="2" t="s">
        <v>162</v>
      </c>
      <c r="B22" s="16">
        <v>35.832900000000002</v>
      </c>
      <c r="C22" s="16">
        <v>-105.7513</v>
      </c>
      <c r="D22" s="2">
        <v>3590</v>
      </c>
      <c r="E22" s="2" t="s">
        <v>151</v>
      </c>
      <c r="F22" s="2">
        <v>2</v>
      </c>
      <c r="G22" s="2">
        <v>2.65</v>
      </c>
      <c r="H22" s="12">
        <v>0.97419197599999996</v>
      </c>
      <c r="I22" s="2">
        <v>0</v>
      </c>
      <c r="J22" s="18">
        <v>639434.45654607203</v>
      </c>
      <c r="K22" s="15">
        <v>21203.35700383595</v>
      </c>
      <c r="L22" s="2" t="s">
        <v>152</v>
      </c>
      <c r="M22" s="2">
        <v>0</v>
      </c>
      <c r="N22" s="2">
        <v>0</v>
      </c>
      <c r="O22" s="2" t="s">
        <v>153</v>
      </c>
      <c r="P22" s="19"/>
      <c r="Q22" s="2" t="str">
        <f>A22</f>
        <v>SBO-SFF-02</v>
      </c>
      <c r="R22" s="2">
        <f t="shared" si="37"/>
        <v>35.832900000000002</v>
      </c>
      <c r="S22" s="2">
        <f t="shared" si="38"/>
        <v>-105.7513</v>
      </c>
      <c r="T22" s="2">
        <f t="shared" si="39"/>
        <v>3590</v>
      </c>
      <c r="U22" s="2" t="str">
        <f t="shared" si="40"/>
        <v>std</v>
      </c>
      <c r="V22" s="2">
        <f t="shared" si="41"/>
        <v>2</v>
      </c>
      <c r="W22" s="2">
        <f t="shared" si="42"/>
        <v>2.65</v>
      </c>
      <c r="X22" s="2">
        <f t="shared" si="43"/>
        <v>0.97419197599999996</v>
      </c>
      <c r="Y22" s="2">
        <f t="shared" si="44"/>
        <v>0</v>
      </c>
      <c r="Z22" s="2">
        <v>2008</v>
      </c>
      <c r="AA22" s="2" t="s">
        <v>184</v>
      </c>
      <c r="AB22" s="2" t="str">
        <f>Q22</f>
        <v>SBO-SFF-02</v>
      </c>
      <c r="AC22" s="2" t="s">
        <v>185</v>
      </c>
      <c r="AD22" s="2" t="s">
        <v>186</v>
      </c>
      <c r="AE22" s="21">
        <f t="shared" si="45"/>
        <v>639434.45654607203</v>
      </c>
      <c r="AF22" s="21">
        <f t="shared" si="45"/>
        <v>21203.35700383595</v>
      </c>
      <c r="AG22" s="2" t="str">
        <f t="shared" si="45"/>
        <v>07KNSTD</v>
      </c>
      <c r="AH22" s="2" t="s">
        <v>184</v>
      </c>
      <c r="AK22" s="2" t="str">
        <f t="shared" ref="AK22:AK85" si="46">A22</f>
        <v>SBO-SFF-02</v>
      </c>
      <c r="AL22" s="2" t="s">
        <v>238</v>
      </c>
      <c r="AM22" s="22">
        <f t="shared" ref="AM22:AM85" si="47">B22</f>
        <v>35.832900000000002</v>
      </c>
      <c r="AN22" s="22">
        <f t="shared" si="35"/>
        <v>-105.7513</v>
      </c>
      <c r="AO22" s="22">
        <f t="shared" si="36"/>
        <v>3590</v>
      </c>
      <c r="AQ22" s="2" t="s">
        <v>201</v>
      </c>
      <c r="AR22" s="2">
        <f t="shared" ref="AR22:AR85" si="48">F22</f>
        <v>2</v>
      </c>
      <c r="AS22" s="2">
        <f t="shared" ref="AS22:AS85" si="49">G22</f>
        <v>2.65</v>
      </c>
      <c r="AT22" s="22">
        <f t="shared" ref="AT22:AT85" si="50">H22</f>
        <v>0.97419197599999996</v>
      </c>
      <c r="AU22" s="2">
        <v>0</v>
      </c>
      <c r="AV22" s="21">
        <f t="shared" ref="AV22:AV85" si="51">J22</f>
        <v>639434.45654607203</v>
      </c>
      <c r="AW22" s="2" t="str">
        <f t="shared" ref="AW22:AW85" si="52">L22</f>
        <v>07KNSTD</v>
      </c>
      <c r="AX22" s="2">
        <v>0</v>
      </c>
      <c r="AY22" s="2" t="s">
        <v>153</v>
      </c>
      <c r="AZ22" s="2">
        <v>160</v>
      </c>
      <c r="BA22" s="2">
        <v>0</v>
      </c>
      <c r="BB22" s="2">
        <v>2008</v>
      </c>
      <c r="BC22" s="2">
        <v>0</v>
      </c>
      <c r="BD22" s="2">
        <v>0</v>
      </c>
      <c r="BE22" s="2">
        <v>10</v>
      </c>
      <c r="BG22" s="2">
        <v>0.1</v>
      </c>
      <c r="BH22" s="2">
        <v>0.05</v>
      </c>
      <c r="BI22" s="2">
        <v>0</v>
      </c>
      <c r="BJ22" s="2">
        <v>0</v>
      </c>
      <c r="BK22" s="21">
        <f t="shared" ref="BK22:BK85" si="53">K22</f>
        <v>21203.35700383595</v>
      </c>
      <c r="BL22" s="2">
        <v>0</v>
      </c>
      <c r="BM22" s="2">
        <v>0</v>
      </c>
      <c r="BN22" s="2">
        <v>0</v>
      </c>
      <c r="BO22" s="2">
        <v>0</v>
      </c>
    </row>
    <row r="23" spans="1:67" x14ac:dyDescent="0.15">
      <c r="A23" s="2" t="s">
        <v>163</v>
      </c>
      <c r="B23" s="16">
        <v>35.832900000000002</v>
      </c>
      <c r="C23" s="16">
        <v>-105.7513</v>
      </c>
      <c r="D23" s="2">
        <v>3590</v>
      </c>
      <c r="E23" s="2" t="s">
        <v>151</v>
      </c>
      <c r="F23" s="2">
        <v>2</v>
      </c>
      <c r="G23" s="2">
        <v>2.65</v>
      </c>
      <c r="H23" s="12">
        <v>0.97419197599999996</v>
      </c>
      <c r="I23" s="2">
        <v>0</v>
      </c>
      <c r="J23" s="18">
        <v>667257.10731209314</v>
      </c>
      <c r="K23" s="15">
        <v>27016.738775454178</v>
      </c>
      <c r="L23" s="2" t="s">
        <v>152</v>
      </c>
      <c r="M23" s="2">
        <v>0</v>
      </c>
      <c r="N23" s="2">
        <v>0</v>
      </c>
      <c r="O23" s="2" t="s">
        <v>153</v>
      </c>
      <c r="P23" s="19"/>
      <c r="Q23" s="2" t="str">
        <f t="shared" ref="Q23:Q27" si="54">A23</f>
        <v>SBO-SFF-03</v>
      </c>
      <c r="R23" s="2">
        <f t="shared" si="37"/>
        <v>35.832900000000002</v>
      </c>
      <c r="S23" s="2">
        <f t="shared" si="38"/>
        <v>-105.7513</v>
      </c>
      <c r="T23" s="2">
        <f t="shared" si="39"/>
        <v>3590</v>
      </c>
      <c r="U23" s="2" t="str">
        <f t="shared" si="40"/>
        <v>std</v>
      </c>
      <c r="V23" s="2">
        <f t="shared" si="41"/>
        <v>2</v>
      </c>
      <c r="W23" s="2">
        <f t="shared" si="42"/>
        <v>2.65</v>
      </c>
      <c r="X23" s="2">
        <f t="shared" si="43"/>
        <v>0.97419197599999996</v>
      </c>
      <c r="Y23" s="2">
        <f t="shared" si="44"/>
        <v>0</v>
      </c>
      <c r="Z23" s="2">
        <v>2008</v>
      </c>
      <c r="AA23" s="2" t="s">
        <v>184</v>
      </c>
      <c r="AB23" s="2" t="str">
        <f t="shared" ref="AB23:AB27" si="55">Q23</f>
        <v>SBO-SFF-03</v>
      </c>
      <c r="AC23" s="2" t="s">
        <v>185</v>
      </c>
      <c r="AD23" s="2" t="s">
        <v>186</v>
      </c>
      <c r="AE23" s="21">
        <f t="shared" ref="AE23:AE27" si="56">J23</f>
        <v>667257.10731209314</v>
      </c>
      <c r="AF23" s="21">
        <f t="shared" ref="AF23:AF27" si="57">K23</f>
        <v>27016.738775454178</v>
      </c>
      <c r="AG23" s="2" t="str">
        <f t="shared" ref="AG23:AG27" si="58">L23</f>
        <v>07KNSTD</v>
      </c>
      <c r="AH23" s="2" t="s">
        <v>184</v>
      </c>
      <c r="AK23" s="2" t="str">
        <f t="shared" si="46"/>
        <v>SBO-SFF-03</v>
      </c>
      <c r="AL23" s="2" t="s">
        <v>238</v>
      </c>
      <c r="AM23" s="22">
        <f t="shared" si="47"/>
        <v>35.832900000000002</v>
      </c>
      <c r="AN23" s="22">
        <f t="shared" ref="AN23:AN86" si="59">C23</f>
        <v>-105.7513</v>
      </c>
      <c r="AO23" s="22">
        <f t="shared" ref="AO23:AO86" si="60">D23</f>
        <v>3590</v>
      </c>
      <c r="AQ23" s="2" t="s">
        <v>201</v>
      </c>
      <c r="AR23" s="2">
        <f t="shared" si="48"/>
        <v>2</v>
      </c>
      <c r="AS23" s="2">
        <f t="shared" si="49"/>
        <v>2.65</v>
      </c>
      <c r="AT23" s="22">
        <f t="shared" si="50"/>
        <v>0.97419197599999996</v>
      </c>
      <c r="AU23" s="2">
        <v>0</v>
      </c>
      <c r="AV23" s="21">
        <f t="shared" si="51"/>
        <v>667257.10731209314</v>
      </c>
      <c r="AW23" s="2" t="str">
        <f t="shared" si="52"/>
        <v>07KNSTD</v>
      </c>
      <c r="AX23" s="2">
        <v>0</v>
      </c>
      <c r="AY23" s="2" t="s">
        <v>153</v>
      </c>
      <c r="AZ23" s="2">
        <v>160</v>
      </c>
      <c r="BA23" s="2">
        <v>0</v>
      </c>
      <c r="BB23" s="2">
        <v>2008</v>
      </c>
      <c r="BC23" s="2">
        <v>0</v>
      </c>
      <c r="BD23" s="2">
        <v>0</v>
      </c>
      <c r="BE23" s="2">
        <v>10</v>
      </c>
      <c r="BG23" s="2">
        <v>0.1</v>
      </c>
      <c r="BH23" s="2">
        <v>0.05</v>
      </c>
      <c r="BI23" s="2">
        <v>0</v>
      </c>
      <c r="BJ23" s="2">
        <v>0</v>
      </c>
      <c r="BK23" s="21">
        <f t="shared" si="53"/>
        <v>27016.738775454178</v>
      </c>
      <c r="BL23" s="2">
        <v>0</v>
      </c>
      <c r="BM23" s="2">
        <v>0</v>
      </c>
      <c r="BN23" s="2">
        <v>0</v>
      </c>
      <c r="BO23" s="2">
        <v>0</v>
      </c>
    </row>
    <row r="24" spans="1:67" x14ac:dyDescent="0.15">
      <c r="A24" s="2" t="s">
        <v>164</v>
      </c>
      <c r="B24" s="16">
        <v>35.833500000000001</v>
      </c>
      <c r="C24" s="16">
        <v>-105.75109999999999</v>
      </c>
      <c r="D24" s="2">
        <v>3590</v>
      </c>
      <c r="E24" s="2" t="s">
        <v>151</v>
      </c>
      <c r="F24" s="2">
        <v>2</v>
      </c>
      <c r="G24" s="2">
        <v>2.65</v>
      </c>
      <c r="H24" s="12">
        <v>0.97419197599999996</v>
      </c>
      <c r="I24" s="2">
        <v>0</v>
      </c>
      <c r="J24" s="18">
        <v>666379.75542319857</v>
      </c>
      <c r="K24" s="15">
        <v>19418.815446881734</v>
      </c>
      <c r="L24" s="2" t="s">
        <v>152</v>
      </c>
      <c r="M24" s="2">
        <v>0</v>
      </c>
      <c r="N24" s="2">
        <v>0</v>
      </c>
      <c r="O24" s="2" t="s">
        <v>153</v>
      </c>
      <c r="P24" s="19"/>
      <c r="Q24" s="2" t="str">
        <f t="shared" si="54"/>
        <v>SBO-SFF-04</v>
      </c>
      <c r="R24" s="2">
        <f t="shared" si="37"/>
        <v>35.833500000000001</v>
      </c>
      <c r="S24" s="2">
        <f t="shared" si="38"/>
        <v>-105.75109999999999</v>
      </c>
      <c r="T24" s="2">
        <f t="shared" si="39"/>
        <v>3590</v>
      </c>
      <c r="U24" s="2" t="str">
        <f t="shared" si="40"/>
        <v>std</v>
      </c>
      <c r="V24" s="2">
        <f t="shared" si="41"/>
        <v>2</v>
      </c>
      <c r="W24" s="2">
        <f t="shared" si="42"/>
        <v>2.65</v>
      </c>
      <c r="X24" s="2">
        <f t="shared" si="43"/>
        <v>0.97419197599999996</v>
      </c>
      <c r="Y24" s="2">
        <f t="shared" si="44"/>
        <v>0</v>
      </c>
      <c r="Z24" s="2">
        <v>2008</v>
      </c>
      <c r="AA24" s="2" t="s">
        <v>184</v>
      </c>
      <c r="AB24" s="2" t="str">
        <f t="shared" si="55"/>
        <v>SBO-SFF-04</v>
      </c>
      <c r="AC24" s="2" t="s">
        <v>185</v>
      </c>
      <c r="AD24" s="2" t="s">
        <v>186</v>
      </c>
      <c r="AE24" s="21">
        <f t="shared" si="56"/>
        <v>666379.75542319857</v>
      </c>
      <c r="AF24" s="21">
        <f t="shared" si="57"/>
        <v>19418.815446881734</v>
      </c>
      <c r="AG24" s="2" t="str">
        <f t="shared" si="58"/>
        <v>07KNSTD</v>
      </c>
      <c r="AH24" s="2" t="s">
        <v>184</v>
      </c>
      <c r="AK24" s="2" t="str">
        <f t="shared" si="46"/>
        <v>SBO-SFF-04</v>
      </c>
      <c r="AL24" s="2" t="s">
        <v>238</v>
      </c>
      <c r="AM24" s="22">
        <f t="shared" si="47"/>
        <v>35.833500000000001</v>
      </c>
      <c r="AN24" s="22">
        <f t="shared" si="59"/>
        <v>-105.75109999999999</v>
      </c>
      <c r="AO24" s="22">
        <f t="shared" si="60"/>
        <v>3590</v>
      </c>
      <c r="AQ24" s="2" t="s">
        <v>201</v>
      </c>
      <c r="AR24" s="2">
        <f t="shared" si="48"/>
        <v>2</v>
      </c>
      <c r="AS24" s="2">
        <f t="shared" si="49"/>
        <v>2.65</v>
      </c>
      <c r="AT24" s="22">
        <f t="shared" si="50"/>
        <v>0.97419197599999996</v>
      </c>
      <c r="AU24" s="2">
        <v>0</v>
      </c>
      <c r="AV24" s="21">
        <f t="shared" si="51"/>
        <v>666379.75542319857</v>
      </c>
      <c r="AW24" s="2" t="str">
        <f t="shared" si="52"/>
        <v>07KNSTD</v>
      </c>
      <c r="AX24" s="2">
        <v>0</v>
      </c>
      <c r="AY24" s="2" t="s">
        <v>153</v>
      </c>
      <c r="AZ24" s="2">
        <v>160</v>
      </c>
      <c r="BA24" s="2">
        <v>0</v>
      </c>
      <c r="BB24" s="2">
        <v>2008</v>
      </c>
      <c r="BC24" s="2">
        <v>0</v>
      </c>
      <c r="BD24" s="2">
        <v>0</v>
      </c>
      <c r="BE24" s="2">
        <v>10</v>
      </c>
      <c r="BG24" s="2">
        <v>0.1</v>
      </c>
      <c r="BH24" s="2">
        <v>0.05</v>
      </c>
      <c r="BI24" s="2">
        <v>0</v>
      </c>
      <c r="BJ24" s="2">
        <v>0</v>
      </c>
      <c r="BK24" s="21">
        <f t="shared" si="53"/>
        <v>19418.815446881734</v>
      </c>
      <c r="BL24" s="2">
        <v>0</v>
      </c>
      <c r="BM24" s="2">
        <v>0</v>
      </c>
      <c r="BN24" s="2">
        <v>0</v>
      </c>
      <c r="BO24" s="2">
        <v>0</v>
      </c>
    </row>
    <row r="25" spans="1:67" x14ac:dyDescent="0.15">
      <c r="A25" s="2" t="s">
        <v>165</v>
      </c>
      <c r="B25" s="16">
        <v>35.833500000000001</v>
      </c>
      <c r="C25" s="16">
        <v>-105.75109999999999</v>
      </c>
      <c r="D25" s="2">
        <v>3590</v>
      </c>
      <c r="E25" s="2" t="s">
        <v>151</v>
      </c>
      <c r="F25" s="2">
        <v>2</v>
      </c>
      <c r="G25" s="2">
        <v>2.65</v>
      </c>
      <c r="H25" s="12">
        <v>0.97419197599999996</v>
      </c>
      <c r="I25" s="2">
        <v>0</v>
      </c>
      <c r="J25" s="18">
        <v>661177.93632025935</v>
      </c>
      <c r="K25" s="15">
        <v>19812.412236193773</v>
      </c>
      <c r="L25" s="2" t="s">
        <v>152</v>
      </c>
      <c r="M25" s="2">
        <v>0</v>
      </c>
      <c r="N25" s="2">
        <v>0</v>
      </c>
      <c r="O25" s="2" t="s">
        <v>153</v>
      </c>
      <c r="P25" s="19"/>
      <c r="Q25" s="2" t="str">
        <f t="shared" si="54"/>
        <v>SBO-SFF-05</v>
      </c>
      <c r="R25" s="2">
        <f t="shared" si="37"/>
        <v>35.833500000000001</v>
      </c>
      <c r="S25" s="2">
        <f t="shared" si="38"/>
        <v>-105.75109999999999</v>
      </c>
      <c r="T25" s="2">
        <f t="shared" si="39"/>
        <v>3590</v>
      </c>
      <c r="U25" s="2" t="str">
        <f t="shared" si="40"/>
        <v>std</v>
      </c>
      <c r="V25" s="2">
        <f t="shared" si="41"/>
        <v>2</v>
      </c>
      <c r="W25" s="2">
        <f t="shared" si="42"/>
        <v>2.65</v>
      </c>
      <c r="X25" s="2">
        <f t="shared" si="43"/>
        <v>0.97419197599999996</v>
      </c>
      <c r="Y25" s="2">
        <f t="shared" si="44"/>
        <v>0</v>
      </c>
      <c r="Z25" s="2">
        <v>2008</v>
      </c>
      <c r="AA25" s="2" t="s">
        <v>184</v>
      </c>
      <c r="AB25" s="2" t="str">
        <f t="shared" si="55"/>
        <v>SBO-SFF-05</v>
      </c>
      <c r="AC25" s="2" t="s">
        <v>185</v>
      </c>
      <c r="AD25" s="2" t="s">
        <v>186</v>
      </c>
      <c r="AE25" s="21">
        <f t="shared" si="56"/>
        <v>661177.93632025935</v>
      </c>
      <c r="AF25" s="21">
        <f t="shared" si="57"/>
        <v>19812.412236193773</v>
      </c>
      <c r="AG25" s="2" t="str">
        <f t="shared" si="58"/>
        <v>07KNSTD</v>
      </c>
      <c r="AH25" s="2" t="s">
        <v>184</v>
      </c>
      <c r="AK25" s="2" t="str">
        <f t="shared" si="46"/>
        <v>SBO-SFF-05</v>
      </c>
      <c r="AL25" s="2" t="s">
        <v>238</v>
      </c>
      <c r="AM25" s="22">
        <f t="shared" si="47"/>
        <v>35.833500000000001</v>
      </c>
      <c r="AN25" s="22">
        <f t="shared" si="59"/>
        <v>-105.75109999999999</v>
      </c>
      <c r="AO25" s="22">
        <f t="shared" si="60"/>
        <v>3590</v>
      </c>
      <c r="AQ25" s="2" t="s">
        <v>201</v>
      </c>
      <c r="AR25" s="2">
        <f t="shared" si="48"/>
        <v>2</v>
      </c>
      <c r="AS25" s="2">
        <f t="shared" si="49"/>
        <v>2.65</v>
      </c>
      <c r="AT25" s="22">
        <f t="shared" si="50"/>
        <v>0.97419197599999996</v>
      </c>
      <c r="AU25" s="2">
        <v>0</v>
      </c>
      <c r="AV25" s="21">
        <f t="shared" si="51"/>
        <v>661177.93632025935</v>
      </c>
      <c r="AW25" s="2" t="str">
        <f t="shared" si="52"/>
        <v>07KNSTD</v>
      </c>
      <c r="AX25" s="2">
        <v>0</v>
      </c>
      <c r="AY25" s="2" t="s">
        <v>153</v>
      </c>
      <c r="AZ25" s="2">
        <v>160</v>
      </c>
      <c r="BA25" s="2">
        <v>0</v>
      </c>
      <c r="BB25" s="2">
        <v>2008</v>
      </c>
      <c r="BC25" s="2">
        <v>0</v>
      </c>
      <c r="BD25" s="2">
        <v>0</v>
      </c>
      <c r="BE25" s="2">
        <v>10</v>
      </c>
      <c r="BG25" s="2">
        <v>0.1</v>
      </c>
      <c r="BH25" s="2">
        <v>0.05</v>
      </c>
      <c r="BI25" s="2">
        <v>0</v>
      </c>
      <c r="BJ25" s="2">
        <v>0</v>
      </c>
      <c r="BK25" s="21">
        <f t="shared" si="53"/>
        <v>19812.412236193773</v>
      </c>
      <c r="BL25" s="2">
        <v>0</v>
      </c>
      <c r="BM25" s="2">
        <v>0</v>
      </c>
      <c r="BN25" s="2">
        <v>0</v>
      </c>
      <c r="BO25" s="2">
        <v>0</v>
      </c>
    </row>
    <row r="26" spans="1:67" x14ac:dyDescent="0.15">
      <c r="A26" s="2" t="s">
        <v>166</v>
      </c>
      <c r="B26" s="16">
        <v>35.834000000000003</v>
      </c>
      <c r="C26" s="16">
        <v>-105.7505</v>
      </c>
      <c r="D26" s="2">
        <v>3590</v>
      </c>
      <c r="E26" s="2" t="s">
        <v>151</v>
      </c>
      <c r="F26" s="2">
        <v>2</v>
      </c>
      <c r="G26" s="2">
        <v>2.65</v>
      </c>
      <c r="H26" s="12">
        <v>0.97419178500000003</v>
      </c>
      <c r="I26" s="2">
        <v>0</v>
      </c>
      <c r="J26" s="18">
        <v>656195.00163898524</v>
      </c>
      <c r="K26" s="15">
        <v>12230.138930224777</v>
      </c>
      <c r="L26" s="2" t="s">
        <v>152</v>
      </c>
      <c r="M26" s="2">
        <v>0</v>
      </c>
      <c r="N26" s="2">
        <v>0</v>
      </c>
      <c r="O26" s="2" t="s">
        <v>153</v>
      </c>
      <c r="P26" s="19"/>
      <c r="Q26" s="2" t="str">
        <f t="shared" si="54"/>
        <v>SBO-SFF-06</v>
      </c>
      <c r="R26" s="2">
        <f t="shared" si="37"/>
        <v>35.834000000000003</v>
      </c>
      <c r="S26" s="2">
        <f t="shared" si="38"/>
        <v>-105.7505</v>
      </c>
      <c r="T26" s="2">
        <f t="shared" si="39"/>
        <v>3590</v>
      </c>
      <c r="U26" s="2" t="str">
        <f t="shared" si="40"/>
        <v>std</v>
      </c>
      <c r="V26" s="2">
        <f t="shared" si="41"/>
        <v>2</v>
      </c>
      <c r="W26" s="2">
        <f t="shared" si="42"/>
        <v>2.65</v>
      </c>
      <c r="X26" s="2">
        <f t="shared" si="43"/>
        <v>0.97419178500000003</v>
      </c>
      <c r="Y26" s="2">
        <f t="shared" si="44"/>
        <v>0</v>
      </c>
      <c r="Z26" s="2">
        <v>2008</v>
      </c>
      <c r="AA26" s="2" t="s">
        <v>184</v>
      </c>
      <c r="AB26" s="2" t="str">
        <f t="shared" si="55"/>
        <v>SBO-SFF-06</v>
      </c>
      <c r="AC26" s="2" t="s">
        <v>185</v>
      </c>
      <c r="AD26" s="2" t="s">
        <v>186</v>
      </c>
      <c r="AE26" s="21">
        <f t="shared" si="56"/>
        <v>656195.00163898524</v>
      </c>
      <c r="AF26" s="21">
        <f t="shared" si="57"/>
        <v>12230.138930224777</v>
      </c>
      <c r="AG26" s="2" t="str">
        <f t="shared" si="58"/>
        <v>07KNSTD</v>
      </c>
      <c r="AH26" s="2" t="s">
        <v>184</v>
      </c>
      <c r="AK26" s="2" t="str">
        <f t="shared" si="46"/>
        <v>SBO-SFF-06</v>
      </c>
      <c r="AL26" s="2" t="s">
        <v>238</v>
      </c>
      <c r="AM26" s="22">
        <f t="shared" si="47"/>
        <v>35.834000000000003</v>
      </c>
      <c r="AN26" s="22">
        <f t="shared" si="59"/>
        <v>-105.7505</v>
      </c>
      <c r="AO26" s="22">
        <f t="shared" si="60"/>
        <v>3590</v>
      </c>
      <c r="AQ26" s="2" t="s">
        <v>201</v>
      </c>
      <c r="AR26" s="2">
        <f t="shared" si="48"/>
        <v>2</v>
      </c>
      <c r="AS26" s="2">
        <f t="shared" si="49"/>
        <v>2.65</v>
      </c>
      <c r="AT26" s="22">
        <f t="shared" si="50"/>
        <v>0.97419178500000003</v>
      </c>
      <c r="AU26" s="2">
        <v>0</v>
      </c>
      <c r="AV26" s="21">
        <f t="shared" si="51"/>
        <v>656195.00163898524</v>
      </c>
      <c r="AW26" s="2" t="str">
        <f t="shared" si="52"/>
        <v>07KNSTD</v>
      </c>
      <c r="AX26" s="2">
        <v>0</v>
      </c>
      <c r="AY26" s="2" t="s">
        <v>153</v>
      </c>
      <c r="AZ26" s="2">
        <v>160</v>
      </c>
      <c r="BA26" s="2">
        <v>0</v>
      </c>
      <c r="BB26" s="2">
        <v>2008</v>
      </c>
      <c r="BC26" s="2">
        <v>0</v>
      </c>
      <c r="BD26" s="2">
        <v>0</v>
      </c>
      <c r="BE26" s="2">
        <v>10</v>
      </c>
      <c r="BG26" s="2">
        <v>0.1</v>
      </c>
      <c r="BH26" s="2">
        <v>0.05</v>
      </c>
      <c r="BI26" s="2">
        <v>0</v>
      </c>
      <c r="BJ26" s="2">
        <v>0</v>
      </c>
      <c r="BK26" s="21">
        <f t="shared" si="53"/>
        <v>12230.138930224777</v>
      </c>
      <c r="BL26" s="2">
        <v>0</v>
      </c>
      <c r="BM26" s="2">
        <v>0</v>
      </c>
      <c r="BN26" s="2">
        <v>0</v>
      </c>
      <c r="BO26" s="2">
        <v>0</v>
      </c>
    </row>
    <row r="27" spans="1:67" x14ac:dyDescent="0.15">
      <c r="A27" s="2" t="s">
        <v>0</v>
      </c>
      <c r="B27" s="16">
        <v>35.834000000000003</v>
      </c>
      <c r="C27" s="16">
        <v>-105.7505</v>
      </c>
      <c r="D27" s="2">
        <v>3590</v>
      </c>
      <c r="E27" s="2" t="s">
        <v>151</v>
      </c>
      <c r="F27" s="2">
        <v>2</v>
      </c>
      <c r="G27" s="2">
        <v>2.65</v>
      </c>
      <c r="H27" s="12">
        <v>0.97419197599999996</v>
      </c>
      <c r="I27" s="2">
        <v>0</v>
      </c>
      <c r="J27" s="18">
        <v>637852.93875412631</v>
      </c>
      <c r="K27" s="15">
        <v>11635.022048642191</v>
      </c>
      <c r="L27" s="2" t="s">
        <v>152</v>
      </c>
      <c r="M27" s="2">
        <v>0</v>
      </c>
      <c r="N27" s="2">
        <v>0</v>
      </c>
      <c r="O27" s="2" t="s">
        <v>153</v>
      </c>
      <c r="P27" s="19"/>
      <c r="Q27" s="2" t="str">
        <f t="shared" si="54"/>
        <v>SBO-SFF-07</v>
      </c>
      <c r="R27" s="2">
        <f t="shared" si="37"/>
        <v>35.834000000000003</v>
      </c>
      <c r="S27" s="2">
        <f t="shared" si="38"/>
        <v>-105.7505</v>
      </c>
      <c r="T27" s="2">
        <f t="shared" si="39"/>
        <v>3590</v>
      </c>
      <c r="U27" s="2" t="str">
        <f t="shared" si="40"/>
        <v>std</v>
      </c>
      <c r="V27" s="2">
        <f t="shared" si="41"/>
        <v>2</v>
      </c>
      <c r="W27" s="2">
        <f t="shared" si="42"/>
        <v>2.65</v>
      </c>
      <c r="X27" s="2">
        <f t="shared" si="43"/>
        <v>0.97419197599999996</v>
      </c>
      <c r="Y27" s="2">
        <f t="shared" si="44"/>
        <v>0</v>
      </c>
      <c r="Z27" s="2">
        <v>2008</v>
      </c>
      <c r="AA27" s="2" t="s">
        <v>184</v>
      </c>
      <c r="AB27" s="2" t="str">
        <f t="shared" si="55"/>
        <v>SBO-SFF-07</v>
      </c>
      <c r="AC27" s="2" t="s">
        <v>185</v>
      </c>
      <c r="AD27" s="2" t="s">
        <v>186</v>
      </c>
      <c r="AE27" s="21">
        <f t="shared" si="56"/>
        <v>637852.93875412631</v>
      </c>
      <c r="AF27" s="21">
        <f t="shared" si="57"/>
        <v>11635.022048642191</v>
      </c>
      <c r="AG27" s="2" t="str">
        <f t="shared" si="58"/>
        <v>07KNSTD</v>
      </c>
      <c r="AH27" s="2" t="s">
        <v>184</v>
      </c>
      <c r="AK27" s="2" t="str">
        <f t="shared" si="46"/>
        <v>SBO-SFF-07</v>
      </c>
      <c r="AL27" s="2" t="s">
        <v>238</v>
      </c>
      <c r="AM27" s="22">
        <f t="shared" si="47"/>
        <v>35.834000000000003</v>
      </c>
      <c r="AN27" s="22">
        <f t="shared" si="59"/>
        <v>-105.7505</v>
      </c>
      <c r="AO27" s="22">
        <f t="shared" si="60"/>
        <v>3590</v>
      </c>
      <c r="AQ27" s="2" t="s">
        <v>201</v>
      </c>
      <c r="AR27" s="2">
        <f t="shared" si="48"/>
        <v>2</v>
      </c>
      <c r="AS27" s="2">
        <f t="shared" si="49"/>
        <v>2.65</v>
      </c>
      <c r="AT27" s="22">
        <f t="shared" si="50"/>
        <v>0.97419197599999996</v>
      </c>
      <c r="AU27" s="2">
        <v>0</v>
      </c>
      <c r="AV27" s="21">
        <f t="shared" si="51"/>
        <v>637852.93875412631</v>
      </c>
      <c r="AW27" s="2" t="str">
        <f t="shared" si="52"/>
        <v>07KNSTD</v>
      </c>
      <c r="AX27" s="2">
        <v>0</v>
      </c>
      <c r="AY27" s="2" t="s">
        <v>153</v>
      </c>
      <c r="AZ27" s="2">
        <v>160</v>
      </c>
      <c r="BA27" s="2">
        <v>0</v>
      </c>
      <c r="BB27" s="2">
        <v>2008</v>
      </c>
      <c r="BC27" s="2">
        <v>0</v>
      </c>
      <c r="BD27" s="2">
        <v>0</v>
      </c>
      <c r="BE27" s="2">
        <v>10</v>
      </c>
      <c r="BG27" s="2">
        <v>0.1</v>
      </c>
      <c r="BH27" s="2">
        <v>0.05</v>
      </c>
      <c r="BI27" s="2">
        <v>0</v>
      </c>
      <c r="BJ27" s="2">
        <v>0</v>
      </c>
      <c r="BK27" s="21">
        <f t="shared" si="53"/>
        <v>11635.022048642191</v>
      </c>
      <c r="BL27" s="2">
        <v>0</v>
      </c>
      <c r="BM27" s="2">
        <v>0</v>
      </c>
      <c r="BN27" s="2">
        <v>0</v>
      </c>
      <c r="BO27" s="2">
        <v>0</v>
      </c>
    </row>
    <row r="28" spans="1:67" x14ac:dyDescent="0.15">
      <c r="A28" s="2" t="s">
        <v>78</v>
      </c>
      <c r="B28" s="16">
        <v>41.340600000000002</v>
      </c>
      <c r="C28" s="16">
        <v>-106.32575</v>
      </c>
      <c r="D28" s="2">
        <v>3267</v>
      </c>
      <c r="E28" s="2" t="s">
        <v>151</v>
      </c>
      <c r="F28" s="2">
        <v>2</v>
      </c>
      <c r="G28" s="2">
        <v>2.7</v>
      </c>
      <c r="H28" s="12">
        <v>0.96714375600000002</v>
      </c>
      <c r="I28" s="2">
        <v>0</v>
      </c>
      <c r="J28" s="18">
        <v>447675.89367316308</v>
      </c>
      <c r="K28" s="15">
        <v>10016.469124640609</v>
      </c>
      <c r="L28" s="2" t="s">
        <v>152</v>
      </c>
      <c r="M28" s="2">
        <v>0</v>
      </c>
      <c r="N28" s="2">
        <v>0</v>
      </c>
      <c r="O28" s="2" t="s">
        <v>153</v>
      </c>
      <c r="P28" s="19"/>
      <c r="Q28" s="2" t="str">
        <f>A28</f>
        <v>DPI-MB-01</v>
      </c>
      <c r="R28" s="2">
        <f t="shared" ref="R28:R34" si="61">B28</f>
        <v>41.340600000000002</v>
      </c>
      <c r="S28" s="2">
        <f t="shared" ref="S28:S34" si="62">C28</f>
        <v>-106.32575</v>
      </c>
      <c r="T28" s="2">
        <f t="shared" ref="T28:T34" si="63">D28</f>
        <v>3267</v>
      </c>
      <c r="U28" s="2" t="str">
        <f t="shared" ref="U28:U34" si="64">E28</f>
        <v>std</v>
      </c>
      <c r="V28" s="2">
        <f t="shared" ref="V28:V34" si="65">F28</f>
        <v>2</v>
      </c>
      <c r="W28" s="2">
        <f t="shared" ref="W28:W34" si="66">G28</f>
        <v>2.7</v>
      </c>
      <c r="X28" s="2">
        <f t="shared" ref="X28:X34" si="67">H28</f>
        <v>0.96714375600000002</v>
      </c>
      <c r="Y28" s="2">
        <f t="shared" ref="Y28:Y34" si="68">I28</f>
        <v>0</v>
      </c>
      <c r="Z28" s="2">
        <v>2008</v>
      </c>
      <c r="AA28" s="2" t="s">
        <v>184</v>
      </c>
      <c r="AB28" s="2" t="str">
        <f>Q28</f>
        <v>DPI-MB-01</v>
      </c>
      <c r="AC28" s="2" t="s">
        <v>185</v>
      </c>
      <c r="AD28" s="2" t="s">
        <v>186</v>
      </c>
      <c r="AE28" s="21">
        <f t="shared" ref="AE28:AG29" si="69">J28</f>
        <v>447675.89367316308</v>
      </c>
      <c r="AF28" s="21">
        <f t="shared" si="69"/>
        <v>10016.469124640609</v>
      </c>
      <c r="AG28" s="2" t="str">
        <f t="shared" si="69"/>
        <v>07KNSTD</v>
      </c>
      <c r="AH28" s="2" t="s">
        <v>184</v>
      </c>
      <c r="AK28" s="2" t="str">
        <f t="shared" si="46"/>
        <v>DPI-MB-01</v>
      </c>
      <c r="AL28" s="2" t="s">
        <v>238</v>
      </c>
      <c r="AM28" s="22">
        <f t="shared" si="47"/>
        <v>41.340600000000002</v>
      </c>
      <c r="AN28" s="22">
        <f t="shared" si="59"/>
        <v>-106.32575</v>
      </c>
      <c r="AO28" s="22">
        <f t="shared" si="60"/>
        <v>3267</v>
      </c>
      <c r="AQ28" s="2" t="s">
        <v>201</v>
      </c>
      <c r="AR28" s="2">
        <f t="shared" si="48"/>
        <v>2</v>
      </c>
      <c r="AS28" s="2">
        <f t="shared" si="49"/>
        <v>2.7</v>
      </c>
      <c r="AT28" s="22">
        <f t="shared" si="50"/>
        <v>0.96714375600000002</v>
      </c>
      <c r="AU28" s="2">
        <v>0</v>
      </c>
      <c r="AV28" s="21">
        <f t="shared" si="51"/>
        <v>447675.89367316308</v>
      </c>
      <c r="AW28" s="2" t="str">
        <f t="shared" si="52"/>
        <v>07KNSTD</v>
      </c>
      <c r="AX28" s="2">
        <v>0</v>
      </c>
      <c r="AY28" s="2" t="s">
        <v>153</v>
      </c>
      <c r="AZ28" s="2">
        <v>160</v>
      </c>
      <c r="BA28" s="2">
        <v>0</v>
      </c>
      <c r="BB28" s="2">
        <v>2008</v>
      </c>
      <c r="BC28" s="2">
        <v>0</v>
      </c>
      <c r="BD28" s="2">
        <v>0</v>
      </c>
      <c r="BE28" s="2">
        <v>10</v>
      </c>
      <c r="BG28" s="2">
        <v>0.1</v>
      </c>
      <c r="BH28" s="2">
        <v>0.05</v>
      </c>
      <c r="BI28" s="2">
        <v>0</v>
      </c>
      <c r="BJ28" s="2">
        <v>0</v>
      </c>
      <c r="BK28" s="21">
        <f t="shared" si="53"/>
        <v>10016.469124640609</v>
      </c>
      <c r="BL28" s="2">
        <v>0</v>
      </c>
      <c r="BM28" s="2">
        <v>0</v>
      </c>
      <c r="BN28" s="2">
        <v>0</v>
      </c>
      <c r="BO28" s="2">
        <v>0</v>
      </c>
    </row>
    <row r="29" spans="1:67" x14ac:dyDescent="0.15">
      <c r="A29" s="2" t="s">
        <v>2</v>
      </c>
      <c r="B29" s="16">
        <v>39.001300000000001</v>
      </c>
      <c r="C29" s="16">
        <v>-114.30370000000001</v>
      </c>
      <c r="D29" s="2">
        <v>3190</v>
      </c>
      <c r="E29" s="2" t="s">
        <v>151</v>
      </c>
      <c r="F29" s="2">
        <v>2</v>
      </c>
      <c r="G29" s="2">
        <v>2.7</v>
      </c>
      <c r="H29" s="12">
        <v>0.98304028300000001</v>
      </c>
      <c r="I29" s="2">
        <v>0</v>
      </c>
      <c r="J29" s="18">
        <v>442568.35328254156</v>
      </c>
      <c r="K29" s="15">
        <v>17916.021611178163</v>
      </c>
      <c r="L29" s="2" t="s">
        <v>152</v>
      </c>
      <c r="M29" s="2">
        <v>0</v>
      </c>
      <c r="N29" s="2">
        <v>0</v>
      </c>
      <c r="O29" s="2" t="s">
        <v>153</v>
      </c>
      <c r="P29" s="19"/>
      <c r="Q29" s="2" t="str">
        <f>A29</f>
        <v>BLI-WP-01</v>
      </c>
      <c r="R29" s="2">
        <f t="shared" si="61"/>
        <v>39.001300000000001</v>
      </c>
      <c r="S29" s="2">
        <f t="shared" si="62"/>
        <v>-114.30370000000001</v>
      </c>
      <c r="T29" s="2">
        <f t="shared" si="63"/>
        <v>3190</v>
      </c>
      <c r="U29" s="2" t="str">
        <f t="shared" si="64"/>
        <v>std</v>
      </c>
      <c r="V29" s="2">
        <f t="shared" si="65"/>
        <v>2</v>
      </c>
      <c r="W29" s="2">
        <f t="shared" si="66"/>
        <v>2.7</v>
      </c>
      <c r="X29" s="2">
        <f t="shared" si="67"/>
        <v>0.98304028300000001</v>
      </c>
      <c r="Y29" s="2">
        <f t="shared" si="68"/>
        <v>0</v>
      </c>
      <c r="Z29" s="2">
        <v>2008</v>
      </c>
      <c r="AA29" s="2" t="s">
        <v>184</v>
      </c>
      <c r="AB29" s="2" t="str">
        <f>Q29</f>
        <v>BLI-WP-01</v>
      </c>
      <c r="AC29" s="2" t="s">
        <v>185</v>
      </c>
      <c r="AD29" s="2" t="s">
        <v>186</v>
      </c>
      <c r="AE29" s="21">
        <f t="shared" si="69"/>
        <v>442568.35328254156</v>
      </c>
      <c r="AF29" s="21">
        <f t="shared" si="69"/>
        <v>17916.021611178163</v>
      </c>
      <c r="AG29" s="2" t="str">
        <f t="shared" si="69"/>
        <v>07KNSTD</v>
      </c>
      <c r="AH29" s="2" t="s">
        <v>184</v>
      </c>
      <c r="AK29" s="2" t="str">
        <f t="shared" si="46"/>
        <v>BLI-WP-01</v>
      </c>
      <c r="AL29" s="2" t="s">
        <v>238</v>
      </c>
      <c r="AM29" s="22">
        <f t="shared" si="47"/>
        <v>39.001300000000001</v>
      </c>
      <c r="AN29" s="22">
        <f t="shared" si="59"/>
        <v>-114.30370000000001</v>
      </c>
      <c r="AO29" s="22">
        <f t="shared" si="60"/>
        <v>3190</v>
      </c>
      <c r="AQ29" s="2" t="s">
        <v>201</v>
      </c>
      <c r="AR29" s="2">
        <f t="shared" si="48"/>
        <v>2</v>
      </c>
      <c r="AS29" s="2">
        <f t="shared" si="49"/>
        <v>2.7</v>
      </c>
      <c r="AT29" s="22">
        <f t="shared" si="50"/>
        <v>0.98304028300000001</v>
      </c>
      <c r="AU29" s="2">
        <v>0</v>
      </c>
      <c r="AV29" s="21">
        <f t="shared" si="51"/>
        <v>442568.35328254156</v>
      </c>
      <c r="AW29" s="2" t="str">
        <f t="shared" si="52"/>
        <v>07KNSTD</v>
      </c>
      <c r="AX29" s="2">
        <v>0</v>
      </c>
      <c r="AY29" s="2" t="s">
        <v>153</v>
      </c>
      <c r="AZ29" s="2">
        <v>160</v>
      </c>
      <c r="BA29" s="2">
        <v>0</v>
      </c>
      <c r="BB29" s="2">
        <v>2008</v>
      </c>
      <c r="BC29" s="2">
        <v>0</v>
      </c>
      <c r="BD29" s="2">
        <v>0</v>
      </c>
      <c r="BE29" s="2">
        <v>10</v>
      </c>
      <c r="BG29" s="2">
        <v>0.1</v>
      </c>
      <c r="BH29" s="2">
        <v>0.05</v>
      </c>
      <c r="BI29" s="2">
        <v>0</v>
      </c>
      <c r="BJ29" s="2">
        <v>0</v>
      </c>
      <c r="BK29" s="21">
        <f t="shared" si="53"/>
        <v>17916.021611178163</v>
      </c>
      <c r="BL29" s="2">
        <v>0</v>
      </c>
      <c r="BM29" s="2">
        <v>0</v>
      </c>
      <c r="BN29" s="2">
        <v>0</v>
      </c>
      <c r="BO29" s="2">
        <v>0</v>
      </c>
    </row>
    <row r="30" spans="1:67" x14ac:dyDescent="0.15">
      <c r="A30" s="2" t="s">
        <v>3</v>
      </c>
      <c r="B30" s="16">
        <v>39.001300000000001</v>
      </c>
      <c r="C30" s="16">
        <v>-114.30370000000001</v>
      </c>
      <c r="D30" s="2">
        <v>3190</v>
      </c>
      <c r="E30" s="2" t="s">
        <v>151</v>
      </c>
      <c r="F30" s="2">
        <v>2</v>
      </c>
      <c r="G30" s="2">
        <v>2.7</v>
      </c>
      <c r="H30" s="12">
        <v>0.98400413499999995</v>
      </c>
      <c r="I30" s="2">
        <v>0</v>
      </c>
      <c r="J30" s="18">
        <v>529113.55944024108</v>
      </c>
      <c r="K30" s="15">
        <v>17981.111910955067</v>
      </c>
      <c r="L30" s="2" t="s">
        <v>152</v>
      </c>
      <c r="M30" s="2">
        <v>0</v>
      </c>
      <c r="N30" s="2">
        <v>0</v>
      </c>
      <c r="O30" s="2" t="s">
        <v>153</v>
      </c>
      <c r="P30" s="19"/>
      <c r="Q30" s="2" t="str">
        <f t="shared" ref="Q30:Q34" si="70">A30</f>
        <v>BLI-WP-02</v>
      </c>
      <c r="R30" s="2">
        <f t="shared" si="61"/>
        <v>39.001300000000001</v>
      </c>
      <c r="S30" s="2">
        <f t="shared" si="62"/>
        <v>-114.30370000000001</v>
      </c>
      <c r="T30" s="2">
        <f t="shared" si="63"/>
        <v>3190</v>
      </c>
      <c r="U30" s="2" t="str">
        <f t="shared" si="64"/>
        <v>std</v>
      </c>
      <c r="V30" s="2">
        <f t="shared" si="65"/>
        <v>2</v>
      </c>
      <c r="W30" s="2">
        <f t="shared" si="66"/>
        <v>2.7</v>
      </c>
      <c r="X30" s="2">
        <f t="shared" si="67"/>
        <v>0.98400413499999995</v>
      </c>
      <c r="Y30" s="2">
        <f t="shared" si="68"/>
        <v>0</v>
      </c>
      <c r="Z30" s="2">
        <v>2008</v>
      </c>
      <c r="AA30" s="2" t="s">
        <v>184</v>
      </c>
      <c r="AB30" s="2" t="str">
        <f t="shared" ref="AB30:AB34" si="71">Q30</f>
        <v>BLI-WP-02</v>
      </c>
      <c r="AC30" s="2" t="s">
        <v>185</v>
      </c>
      <c r="AD30" s="2" t="s">
        <v>186</v>
      </c>
      <c r="AE30" s="21">
        <f t="shared" ref="AE30:AE34" si="72">J30</f>
        <v>529113.55944024108</v>
      </c>
      <c r="AF30" s="21">
        <f t="shared" ref="AF30:AF34" si="73">K30</f>
        <v>17981.111910955067</v>
      </c>
      <c r="AG30" s="2" t="str">
        <f t="shared" ref="AG30:AG34" si="74">L30</f>
        <v>07KNSTD</v>
      </c>
      <c r="AH30" s="2" t="s">
        <v>184</v>
      </c>
      <c r="AK30" s="2" t="str">
        <f t="shared" si="46"/>
        <v>BLI-WP-02</v>
      </c>
      <c r="AL30" s="2" t="s">
        <v>238</v>
      </c>
      <c r="AM30" s="22">
        <f t="shared" si="47"/>
        <v>39.001300000000001</v>
      </c>
      <c r="AN30" s="22">
        <f t="shared" si="59"/>
        <v>-114.30370000000001</v>
      </c>
      <c r="AO30" s="22">
        <f t="shared" si="60"/>
        <v>3190</v>
      </c>
      <c r="AQ30" s="2" t="s">
        <v>201</v>
      </c>
      <c r="AR30" s="2">
        <f t="shared" si="48"/>
        <v>2</v>
      </c>
      <c r="AS30" s="2">
        <f t="shared" si="49"/>
        <v>2.7</v>
      </c>
      <c r="AT30" s="22">
        <f t="shared" si="50"/>
        <v>0.98400413499999995</v>
      </c>
      <c r="AU30" s="2">
        <v>0</v>
      </c>
      <c r="AV30" s="21">
        <f t="shared" si="51"/>
        <v>529113.55944024108</v>
      </c>
      <c r="AW30" s="2" t="str">
        <f t="shared" si="52"/>
        <v>07KNSTD</v>
      </c>
      <c r="AX30" s="2">
        <v>0</v>
      </c>
      <c r="AY30" s="2" t="s">
        <v>153</v>
      </c>
      <c r="AZ30" s="2">
        <v>160</v>
      </c>
      <c r="BA30" s="2">
        <v>0</v>
      </c>
      <c r="BB30" s="2">
        <v>2008</v>
      </c>
      <c r="BC30" s="2">
        <v>0</v>
      </c>
      <c r="BD30" s="2">
        <v>0</v>
      </c>
      <c r="BE30" s="2">
        <v>10</v>
      </c>
      <c r="BG30" s="2">
        <v>0.1</v>
      </c>
      <c r="BH30" s="2">
        <v>0.05</v>
      </c>
      <c r="BI30" s="2">
        <v>0</v>
      </c>
      <c r="BJ30" s="2">
        <v>0</v>
      </c>
      <c r="BK30" s="21">
        <f t="shared" si="53"/>
        <v>17981.111910955067</v>
      </c>
      <c r="BL30" s="2">
        <v>0</v>
      </c>
      <c r="BM30" s="2">
        <v>0</v>
      </c>
      <c r="BN30" s="2">
        <v>0</v>
      </c>
      <c r="BO30" s="2">
        <v>0</v>
      </c>
    </row>
    <row r="31" spans="1:67" x14ac:dyDescent="0.15">
      <c r="A31" s="2" t="s">
        <v>4</v>
      </c>
      <c r="B31" s="16">
        <v>39.001300000000001</v>
      </c>
      <c r="C31" s="16">
        <v>-114.30370000000001</v>
      </c>
      <c r="D31" s="2">
        <v>3190</v>
      </c>
      <c r="E31" s="2" t="s">
        <v>151</v>
      </c>
      <c r="F31" s="2">
        <v>2</v>
      </c>
      <c r="G31" s="2">
        <v>2.7</v>
      </c>
      <c r="H31" s="12">
        <v>0.98428180300000001</v>
      </c>
      <c r="I31" s="2">
        <v>0</v>
      </c>
      <c r="J31" s="18">
        <v>515519.02727703331</v>
      </c>
      <c r="K31" s="15">
        <v>10697.531631855192</v>
      </c>
      <c r="L31" s="2" t="s">
        <v>152</v>
      </c>
      <c r="M31" s="2">
        <v>0</v>
      </c>
      <c r="N31" s="2">
        <v>0</v>
      </c>
      <c r="O31" s="2" t="s">
        <v>153</v>
      </c>
      <c r="P31" s="19"/>
      <c r="Q31" s="2" t="str">
        <f t="shared" si="70"/>
        <v>BLI-WP-04</v>
      </c>
      <c r="R31" s="2">
        <f t="shared" si="61"/>
        <v>39.001300000000001</v>
      </c>
      <c r="S31" s="2">
        <f t="shared" si="62"/>
        <v>-114.30370000000001</v>
      </c>
      <c r="T31" s="2">
        <f t="shared" si="63"/>
        <v>3190</v>
      </c>
      <c r="U31" s="2" t="str">
        <f t="shared" si="64"/>
        <v>std</v>
      </c>
      <c r="V31" s="2">
        <f t="shared" si="65"/>
        <v>2</v>
      </c>
      <c r="W31" s="2">
        <f t="shared" si="66"/>
        <v>2.7</v>
      </c>
      <c r="X31" s="2">
        <f t="shared" si="67"/>
        <v>0.98428180300000001</v>
      </c>
      <c r="Y31" s="2">
        <f t="shared" si="68"/>
        <v>0</v>
      </c>
      <c r="Z31" s="2">
        <v>2008</v>
      </c>
      <c r="AA31" s="2" t="s">
        <v>184</v>
      </c>
      <c r="AB31" s="2" t="str">
        <f t="shared" si="71"/>
        <v>BLI-WP-04</v>
      </c>
      <c r="AC31" s="2" t="s">
        <v>185</v>
      </c>
      <c r="AD31" s="2" t="s">
        <v>186</v>
      </c>
      <c r="AE31" s="21">
        <f t="shared" si="72"/>
        <v>515519.02727703331</v>
      </c>
      <c r="AF31" s="21">
        <f t="shared" si="73"/>
        <v>10697.531631855192</v>
      </c>
      <c r="AG31" s="2" t="str">
        <f t="shared" si="74"/>
        <v>07KNSTD</v>
      </c>
      <c r="AH31" s="2" t="s">
        <v>184</v>
      </c>
      <c r="AK31" s="2" t="str">
        <f t="shared" si="46"/>
        <v>BLI-WP-04</v>
      </c>
      <c r="AL31" s="2" t="s">
        <v>238</v>
      </c>
      <c r="AM31" s="22">
        <f t="shared" si="47"/>
        <v>39.001300000000001</v>
      </c>
      <c r="AN31" s="22">
        <f t="shared" si="59"/>
        <v>-114.30370000000001</v>
      </c>
      <c r="AO31" s="22">
        <f t="shared" si="60"/>
        <v>3190</v>
      </c>
      <c r="AQ31" s="2" t="s">
        <v>201</v>
      </c>
      <c r="AR31" s="2">
        <f t="shared" si="48"/>
        <v>2</v>
      </c>
      <c r="AS31" s="2">
        <f t="shared" si="49"/>
        <v>2.7</v>
      </c>
      <c r="AT31" s="22">
        <f t="shared" si="50"/>
        <v>0.98428180300000001</v>
      </c>
      <c r="AU31" s="2">
        <v>0</v>
      </c>
      <c r="AV31" s="21">
        <f t="shared" si="51"/>
        <v>515519.02727703331</v>
      </c>
      <c r="AW31" s="2" t="str">
        <f t="shared" si="52"/>
        <v>07KNSTD</v>
      </c>
      <c r="AX31" s="2">
        <v>0</v>
      </c>
      <c r="AY31" s="2" t="s">
        <v>153</v>
      </c>
      <c r="AZ31" s="2">
        <v>160</v>
      </c>
      <c r="BA31" s="2">
        <v>0</v>
      </c>
      <c r="BB31" s="2">
        <v>2008</v>
      </c>
      <c r="BC31" s="2">
        <v>0</v>
      </c>
      <c r="BD31" s="2">
        <v>0</v>
      </c>
      <c r="BE31" s="2">
        <v>10</v>
      </c>
      <c r="BG31" s="2">
        <v>0.1</v>
      </c>
      <c r="BH31" s="2">
        <v>0.05</v>
      </c>
      <c r="BI31" s="2">
        <v>0</v>
      </c>
      <c r="BJ31" s="2">
        <v>0</v>
      </c>
      <c r="BK31" s="21">
        <f t="shared" si="53"/>
        <v>10697.531631855192</v>
      </c>
      <c r="BL31" s="2">
        <v>0</v>
      </c>
      <c r="BM31" s="2">
        <v>0</v>
      </c>
      <c r="BN31" s="2">
        <v>0</v>
      </c>
      <c r="BO31" s="2">
        <v>0</v>
      </c>
    </row>
    <row r="32" spans="1:67" x14ac:dyDescent="0.15">
      <c r="A32" s="2" t="s">
        <v>5</v>
      </c>
      <c r="B32" s="16">
        <v>39.001399999999997</v>
      </c>
      <c r="C32" s="16">
        <v>-114.3036</v>
      </c>
      <c r="D32" s="2">
        <v>3180</v>
      </c>
      <c r="E32" s="2" t="s">
        <v>151</v>
      </c>
      <c r="F32" s="2">
        <v>2</v>
      </c>
      <c r="G32" s="2">
        <v>2.7</v>
      </c>
      <c r="H32" s="12">
        <v>0.98466193899999999</v>
      </c>
      <c r="I32" s="2">
        <v>0</v>
      </c>
      <c r="J32" s="18">
        <v>492191.82521474996</v>
      </c>
      <c r="K32" s="15">
        <v>13135.797455105689</v>
      </c>
      <c r="L32" s="2" t="s">
        <v>152</v>
      </c>
      <c r="M32" s="2">
        <v>0</v>
      </c>
      <c r="N32" s="2">
        <v>0</v>
      </c>
      <c r="O32" s="2" t="s">
        <v>153</v>
      </c>
      <c r="P32" s="19"/>
      <c r="Q32" s="2" t="str">
        <f t="shared" si="70"/>
        <v>BLI-WP-05</v>
      </c>
      <c r="R32" s="2">
        <f t="shared" si="61"/>
        <v>39.001399999999997</v>
      </c>
      <c r="S32" s="2">
        <f t="shared" si="62"/>
        <v>-114.3036</v>
      </c>
      <c r="T32" s="2">
        <f t="shared" si="63"/>
        <v>3180</v>
      </c>
      <c r="U32" s="2" t="str">
        <f t="shared" si="64"/>
        <v>std</v>
      </c>
      <c r="V32" s="2">
        <f t="shared" si="65"/>
        <v>2</v>
      </c>
      <c r="W32" s="2">
        <f t="shared" si="66"/>
        <v>2.7</v>
      </c>
      <c r="X32" s="2">
        <f t="shared" si="67"/>
        <v>0.98466193899999999</v>
      </c>
      <c r="Y32" s="2">
        <f t="shared" si="68"/>
        <v>0</v>
      </c>
      <c r="Z32" s="2">
        <v>2008</v>
      </c>
      <c r="AA32" s="2" t="s">
        <v>184</v>
      </c>
      <c r="AB32" s="2" t="str">
        <f t="shared" si="71"/>
        <v>BLI-WP-05</v>
      </c>
      <c r="AC32" s="2" t="s">
        <v>185</v>
      </c>
      <c r="AD32" s="2" t="s">
        <v>186</v>
      </c>
      <c r="AE32" s="21">
        <f t="shared" si="72"/>
        <v>492191.82521474996</v>
      </c>
      <c r="AF32" s="21">
        <f t="shared" si="73"/>
        <v>13135.797455105689</v>
      </c>
      <c r="AG32" s="2" t="str">
        <f t="shared" si="74"/>
        <v>07KNSTD</v>
      </c>
      <c r="AH32" s="2" t="s">
        <v>184</v>
      </c>
      <c r="AK32" s="2" t="str">
        <f t="shared" si="46"/>
        <v>BLI-WP-05</v>
      </c>
      <c r="AL32" s="2" t="s">
        <v>238</v>
      </c>
      <c r="AM32" s="22">
        <f t="shared" si="47"/>
        <v>39.001399999999997</v>
      </c>
      <c r="AN32" s="22">
        <f t="shared" si="59"/>
        <v>-114.3036</v>
      </c>
      <c r="AO32" s="22">
        <f t="shared" si="60"/>
        <v>3180</v>
      </c>
      <c r="AQ32" s="2" t="s">
        <v>201</v>
      </c>
      <c r="AR32" s="2">
        <f t="shared" si="48"/>
        <v>2</v>
      </c>
      <c r="AS32" s="2">
        <f t="shared" si="49"/>
        <v>2.7</v>
      </c>
      <c r="AT32" s="22">
        <f t="shared" si="50"/>
        <v>0.98466193899999999</v>
      </c>
      <c r="AU32" s="2">
        <v>0</v>
      </c>
      <c r="AV32" s="21">
        <f t="shared" si="51"/>
        <v>492191.82521474996</v>
      </c>
      <c r="AW32" s="2" t="str">
        <f t="shared" si="52"/>
        <v>07KNSTD</v>
      </c>
      <c r="AX32" s="2">
        <v>0</v>
      </c>
      <c r="AY32" s="2" t="s">
        <v>153</v>
      </c>
      <c r="AZ32" s="2">
        <v>160</v>
      </c>
      <c r="BA32" s="2">
        <v>0</v>
      </c>
      <c r="BB32" s="2">
        <v>2008</v>
      </c>
      <c r="BC32" s="2">
        <v>0</v>
      </c>
      <c r="BD32" s="2">
        <v>0</v>
      </c>
      <c r="BE32" s="2">
        <v>10</v>
      </c>
      <c r="BG32" s="2">
        <v>0.1</v>
      </c>
      <c r="BH32" s="2">
        <v>0.05</v>
      </c>
      <c r="BI32" s="2">
        <v>0</v>
      </c>
      <c r="BJ32" s="2">
        <v>0</v>
      </c>
      <c r="BK32" s="21">
        <f t="shared" si="53"/>
        <v>13135.797455105689</v>
      </c>
      <c r="BL32" s="2">
        <v>0</v>
      </c>
      <c r="BM32" s="2">
        <v>0</v>
      </c>
      <c r="BN32" s="2">
        <v>0</v>
      </c>
      <c r="BO32" s="2">
        <v>0</v>
      </c>
    </row>
    <row r="33" spans="1:67" x14ac:dyDescent="0.15">
      <c r="A33" s="2" t="s">
        <v>6</v>
      </c>
      <c r="B33" s="16">
        <v>39.001399999999997</v>
      </c>
      <c r="C33" s="16">
        <v>-114.3036</v>
      </c>
      <c r="D33" s="2">
        <v>3180</v>
      </c>
      <c r="E33" s="2" t="s">
        <v>151</v>
      </c>
      <c r="F33" s="2">
        <v>2</v>
      </c>
      <c r="G33" s="2">
        <v>2.7</v>
      </c>
      <c r="H33" s="12">
        <v>0.98429308699999996</v>
      </c>
      <c r="I33" s="2">
        <v>0</v>
      </c>
      <c r="J33" s="18">
        <v>440221.99422575388</v>
      </c>
      <c r="K33" s="15">
        <v>12713.979626350829</v>
      </c>
      <c r="L33" s="2" t="s">
        <v>152</v>
      </c>
      <c r="M33" s="2">
        <v>0</v>
      </c>
      <c r="N33" s="2">
        <v>0</v>
      </c>
      <c r="O33" s="2" t="s">
        <v>153</v>
      </c>
      <c r="P33" s="19"/>
      <c r="Q33" s="2" t="str">
        <f t="shared" si="70"/>
        <v>BLI-WP-08</v>
      </c>
      <c r="R33" s="2">
        <f t="shared" si="61"/>
        <v>39.001399999999997</v>
      </c>
      <c r="S33" s="2">
        <f t="shared" si="62"/>
        <v>-114.3036</v>
      </c>
      <c r="T33" s="2">
        <f t="shared" si="63"/>
        <v>3180</v>
      </c>
      <c r="U33" s="2" t="str">
        <f t="shared" si="64"/>
        <v>std</v>
      </c>
      <c r="V33" s="2">
        <f t="shared" si="65"/>
        <v>2</v>
      </c>
      <c r="W33" s="2">
        <f t="shared" si="66"/>
        <v>2.7</v>
      </c>
      <c r="X33" s="2">
        <f t="shared" si="67"/>
        <v>0.98429308699999996</v>
      </c>
      <c r="Y33" s="2">
        <f t="shared" si="68"/>
        <v>0</v>
      </c>
      <c r="Z33" s="2">
        <v>2008</v>
      </c>
      <c r="AA33" s="2" t="s">
        <v>184</v>
      </c>
      <c r="AB33" s="2" t="str">
        <f t="shared" si="71"/>
        <v>BLI-WP-08</v>
      </c>
      <c r="AC33" s="2" t="s">
        <v>185</v>
      </c>
      <c r="AD33" s="2" t="s">
        <v>186</v>
      </c>
      <c r="AE33" s="21">
        <f t="shared" si="72"/>
        <v>440221.99422575388</v>
      </c>
      <c r="AF33" s="21">
        <f t="shared" si="73"/>
        <v>12713.979626350829</v>
      </c>
      <c r="AG33" s="2" t="str">
        <f t="shared" si="74"/>
        <v>07KNSTD</v>
      </c>
      <c r="AH33" s="2" t="s">
        <v>184</v>
      </c>
      <c r="AK33" s="2" t="str">
        <f t="shared" si="46"/>
        <v>BLI-WP-08</v>
      </c>
      <c r="AL33" s="2" t="s">
        <v>238</v>
      </c>
      <c r="AM33" s="22">
        <f t="shared" si="47"/>
        <v>39.001399999999997</v>
      </c>
      <c r="AN33" s="22">
        <f t="shared" si="59"/>
        <v>-114.3036</v>
      </c>
      <c r="AO33" s="22">
        <f t="shared" si="60"/>
        <v>3180</v>
      </c>
      <c r="AQ33" s="2" t="s">
        <v>201</v>
      </c>
      <c r="AR33" s="2">
        <f t="shared" si="48"/>
        <v>2</v>
      </c>
      <c r="AS33" s="2">
        <f t="shared" si="49"/>
        <v>2.7</v>
      </c>
      <c r="AT33" s="22">
        <f t="shared" si="50"/>
        <v>0.98429308699999996</v>
      </c>
      <c r="AU33" s="2">
        <v>0</v>
      </c>
      <c r="AV33" s="21">
        <f t="shared" si="51"/>
        <v>440221.99422575388</v>
      </c>
      <c r="AW33" s="2" t="str">
        <f t="shared" si="52"/>
        <v>07KNSTD</v>
      </c>
      <c r="AX33" s="2">
        <v>0</v>
      </c>
      <c r="AY33" s="2" t="s">
        <v>153</v>
      </c>
      <c r="AZ33" s="2">
        <v>160</v>
      </c>
      <c r="BA33" s="2">
        <v>0</v>
      </c>
      <c r="BB33" s="2">
        <v>2008</v>
      </c>
      <c r="BC33" s="2">
        <v>0</v>
      </c>
      <c r="BD33" s="2">
        <v>0</v>
      </c>
      <c r="BE33" s="2">
        <v>10</v>
      </c>
      <c r="BG33" s="2">
        <v>0.1</v>
      </c>
      <c r="BH33" s="2">
        <v>0.05</v>
      </c>
      <c r="BI33" s="2">
        <v>0</v>
      </c>
      <c r="BJ33" s="2">
        <v>0</v>
      </c>
      <c r="BK33" s="21">
        <f t="shared" si="53"/>
        <v>12713.979626350829</v>
      </c>
      <c r="BL33" s="2">
        <v>0</v>
      </c>
      <c r="BM33" s="2">
        <v>0</v>
      </c>
      <c r="BN33" s="2">
        <v>0</v>
      </c>
      <c r="BO33" s="2">
        <v>0</v>
      </c>
    </row>
    <row r="34" spans="1:67" x14ac:dyDescent="0.15">
      <c r="A34" s="2" t="s">
        <v>7</v>
      </c>
      <c r="B34" s="16">
        <v>39.001399999999997</v>
      </c>
      <c r="C34" s="16">
        <v>-114.3036</v>
      </c>
      <c r="D34" s="2">
        <v>3180</v>
      </c>
      <c r="E34" s="2" t="s">
        <v>151</v>
      </c>
      <c r="F34" s="2">
        <v>2</v>
      </c>
      <c r="G34" s="2">
        <v>2.7</v>
      </c>
      <c r="H34" s="12">
        <v>0.98481529700000003</v>
      </c>
      <c r="I34" s="2">
        <v>0</v>
      </c>
      <c r="J34" s="18">
        <v>480797.31757789443</v>
      </c>
      <c r="K34" s="15">
        <v>12709.031160510045</v>
      </c>
      <c r="L34" s="2" t="s">
        <v>152</v>
      </c>
      <c r="M34" s="2">
        <v>0</v>
      </c>
      <c r="N34" s="2">
        <v>0</v>
      </c>
      <c r="O34" s="2" t="s">
        <v>153</v>
      </c>
      <c r="P34" s="19"/>
      <c r="Q34" s="2" t="str">
        <f t="shared" si="70"/>
        <v>BLI-WP-09</v>
      </c>
      <c r="R34" s="2">
        <f t="shared" si="61"/>
        <v>39.001399999999997</v>
      </c>
      <c r="S34" s="2">
        <f t="shared" si="62"/>
        <v>-114.3036</v>
      </c>
      <c r="T34" s="2">
        <f t="shared" si="63"/>
        <v>3180</v>
      </c>
      <c r="U34" s="2" t="str">
        <f t="shared" si="64"/>
        <v>std</v>
      </c>
      <c r="V34" s="2">
        <f t="shared" si="65"/>
        <v>2</v>
      </c>
      <c r="W34" s="2">
        <f t="shared" si="66"/>
        <v>2.7</v>
      </c>
      <c r="X34" s="2">
        <f t="shared" si="67"/>
        <v>0.98481529700000003</v>
      </c>
      <c r="Y34" s="2">
        <f t="shared" si="68"/>
        <v>0</v>
      </c>
      <c r="Z34" s="2">
        <v>2008</v>
      </c>
      <c r="AA34" s="2" t="s">
        <v>184</v>
      </c>
      <c r="AB34" s="2" t="str">
        <f t="shared" si="71"/>
        <v>BLI-WP-09</v>
      </c>
      <c r="AC34" s="2" t="s">
        <v>185</v>
      </c>
      <c r="AD34" s="2" t="s">
        <v>186</v>
      </c>
      <c r="AE34" s="21">
        <f t="shared" si="72"/>
        <v>480797.31757789443</v>
      </c>
      <c r="AF34" s="21">
        <f t="shared" si="73"/>
        <v>12709.031160510045</v>
      </c>
      <c r="AG34" s="2" t="str">
        <f t="shared" si="74"/>
        <v>07KNSTD</v>
      </c>
      <c r="AH34" s="2" t="s">
        <v>184</v>
      </c>
      <c r="AK34" s="2" t="str">
        <f t="shared" si="46"/>
        <v>BLI-WP-09</v>
      </c>
      <c r="AL34" s="2" t="s">
        <v>238</v>
      </c>
      <c r="AM34" s="22">
        <f t="shared" si="47"/>
        <v>39.001399999999997</v>
      </c>
      <c r="AN34" s="22">
        <f t="shared" si="59"/>
        <v>-114.3036</v>
      </c>
      <c r="AO34" s="22">
        <f t="shared" si="60"/>
        <v>3180</v>
      </c>
      <c r="AQ34" s="2" t="s">
        <v>201</v>
      </c>
      <c r="AR34" s="2">
        <f t="shared" si="48"/>
        <v>2</v>
      </c>
      <c r="AS34" s="2">
        <f t="shared" si="49"/>
        <v>2.7</v>
      </c>
      <c r="AT34" s="22">
        <f t="shared" si="50"/>
        <v>0.98481529700000003</v>
      </c>
      <c r="AU34" s="2">
        <v>0</v>
      </c>
      <c r="AV34" s="21">
        <f t="shared" si="51"/>
        <v>480797.31757789443</v>
      </c>
      <c r="AW34" s="2" t="str">
        <f t="shared" si="52"/>
        <v>07KNSTD</v>
      </c>
      <c r="AX34" s="2">
        <v>0</v>
      </c>
      <c r="AY34" s="2" t="s">
        <v>153</v>
      </c>
      <c r="AZ34" s="2">
        <v>160</v>
      </c>
      <c r="BA34" s="2">
        <v>0</v>
      </c>
      <c r="BB34" s="2">
        <v>2008</v>
      </c>
      <c r="BC34" s="2">
        <v>0</v>
      </c>
      <c r="BD34" s="2">
        <v>0</v>
      </c>
      <c r="BE34" s="2">
        <v>10</v>
      </c>
      <c r="BG34" s="2">
        <v>0.1</v>
      </c>
      <c r="BH34" s="2">
        <v>0.05</v>
      </c>
      <c r="BI34" s="2">
        <v>0</v>
      </c>
      <c r="BJ34" s="2">
        <v>0</v>
      </c>
      <c r="BK34" s="21">
        <f t="shared" si="53"/>
        <v>12709.031160510045</v>
      </c>
      <c r="BL34" s="2">
        <v>0</v>
      </c>
      <c r="BM34" s="2">
        <v>0</v>
      </c>
      <c r="BN34" s="2">
        <v>0</v>
      </c>
      <c r="BO34" s="2">
        <v>0</v>
      </c>
    </row>
    <row r="35" spans="1:67" x14ac:dyDescent="0.15">
      <c r="J35" s="3"/>
      <c r="K35" s="15"/>
      <c r="P35" s="19"/>
      <c r="AM35" s="22"/>
      <c r="AN35" s="22"/>
      <c r="AO35" s="22"/>
      <c r="AT35" s="22"/>
      <c r="AV35" s="21"/>
      <c r="BK35" s="21"/>
    </row>
    <row r="36" spans="1:67" x14ac:dyDescent="0.15">
      <c r="A36" s="2" t="s">
        <v>9</v>
      </c>
      <c r="B36" s="2">
        <v>35.835599999999999</v>
      </c>
      <c r="C36" s="2">
        <v>-105.75149999999999</v>
      </c>
      <c r="D36" s="2">
        <v>3605</v>
      </c>
      <c r="E36" s="2" t="s">
        <v>151</v>
      </c>
      <c r="F36" s="2">
        <v>2</v>
      </c>
      <c r="G36" s="2">
        <v>2.65</v>
      </c>
      <c r="H36" s="12">
        <v>0.96277829199999998</v>
      </c>
      <c r="I36" s="2">
        <v>0</v>
      </c>
      <c r="J36" s="18">
        <v>664703.75305293151</v>
      </c>
      <c r="K36" s="15">
        <v>9072.8217849801731</v>
      </c>
      <c r="L36" s="2" t="s">
        <v>152</v>
      </c>
      <c r="M36" s="2">
        <v>0</v>
      </c>
      <c r="N36" s="2">
        <v>0</v>
      </c>
      <c r="O36" s="2" t="s">
        <v>153</v>
      </c>
      <c r="P36" s="19"/>
      <c r="Q36" s="2" t="str">
        <f>A36</f>
        <v>SBI-01</v>
      </c>
      <c r="R36" s="2">
        <f t="shared" ref="R36:R48" si="75">B36</f>
        <v>35.835599999999999</v>
      </c>
      <c r="S36" s="2">
        <f t="shared" ref="S36:S48" si="76">C36</f>
        <v>-105.75149999999999</v>
      </c>
      <c r="T36" s="2">
        <f t="shared" ref="T36:T48" si="77">D36</f>
        <v>3605</v>
      </c>
      <c r="U36" s="2" t="str">
        <f t="shared" ref="U36:U48" si="78">E36</f>
        <v>std</v>
      </c>
      <c r="V36" s="2">
        <f t="shared" ref="V36:V48" si="79">F36</f>
        <v>2</v>
      </c>
      <c r="W36" s="2">
        <f t="shared" ref="W36:W48" si="80">G36</f>
        <v>2.65</v>
      </c>
      <c r="X36" s="2">
        <f t="shared" ref="X36:X48" si="81">H36</f>
        <v>0.96277829199999998</v>
      </c>
      <c r="Y36" s="2">
        <f t="shared" ref="Y36:Y48" si="82">I36</f>
        <v>0</v>
      </c>
      <c r="Z36" s="2">
        <v>2008</v>
      </c>
      <c r="AA36" s="2" t="s">
        <v>184</v>
      </c>
      <c r="AB36" s="2" t="str">
        <f>Q36</f>
        <v>SBI-01</v>
      </c>
      <c r="AC36" s="2" t="s">
        <v>185</v>
      </c>
      <c r="AD36" s="2" t="s">
        <v>186</v>
      </c>
      <c r="AE36" s="21">
        <f t="shared" ref="AE36:AG37" si="83">J36</f>
        <v>664703.75305293151</v>
      </c>
      <c r="AF36" s="21">
        <f t="shared" si="83"/>
        <v>9072.8217849801731</v>
      </c>
      <c r="AG36" s="2" t="str">
        <f t="shared" si="83"/>
        <v>07KNSTD</v>
      </c>
      <c r="AH36" s="2" t="s">
        <v>184</v>
      </c>
      <c r="AK36" s="2" t="str">
        <f t="shared" si="46"/>
        <v>SBI-01</v>
      </c>
      <c r="AL36" s="2" t="s">
        <v>238</v>
      </c>
      <c r="AM36" s="22">
        <f t="shared" si="47"/>
        <v>35.835599999999999</v>
      </c>
      <c r="AN36" s="22">
        <f t="shared" si="59"/>
        <v>-105.75149999999999</v>
      </c>
      <c r="AO36" s="22">
        <f t="shared" si="60"/>
        <v>3605</v>
      </c>
      <c r="AQ36" s="2" t="s">
        <v>201</v>
      </c>
      <c r="AR36" s="2">
        <f t="shared" si="48"/>
        <v>2</v>
      </c>
      <c r="AS36" s="2">
        <f t="shared" si="49"/>
        <v>2.65</v>
      </c>
      <c r="AT36" s="22">
        <f t="shared" si="50"/>
        <v>0.96277829199999998</v>
      </c>
      <c r="AU36" s="2">
        <v>0</v>
      </c>
      <c r="AV36" s="21">
        <f t="shared" si="51"/>
        <v>664703.75305293151</v>
      </c>
      <c r="AW36" s="2" t="str">
        <f t="shared" si="52"/>
        <v>07KNSTD</v>
      </c>
      <c r="AX36" s="2">
        <v>0</v>
      </c>
      <c r="AY36" s="2" t="s">
        <v>153</v>
      </c>
      <c r="AZ36" s="2">
        <v>160</v>
      </c>
      <c r="BA36" s="2">
        <v>0</v>
      </c>
      <c r="BB36" s="2">
        <v>2008</v>
      </c>
      <c r="BC36" s="2">
        <v>0</v>
      </c>
      <c r="BD36" s="2">
        <v>0</v>
      </c>
      <c r="BE36" s="2">
        <v>10</v>
      </c>
      <c r="BG36" s="2">
        <v>0.1</v>
      </c>
      <c r="BH36" s="2">
        <v>0.05</v>
      </c>
      <c r="BI36" s="2">
        <v>0</v>
      </c>
      <c r="BJ36" s="2">
        <v>0</v>
      </c>
      <c r="BK36" s="21">
        <f t="shared" si="53"/>
        <v>9072.8217849801731</v>
      </c>
      <c r="BL36" s="2">
        <v>0</v>
      </c>
      <c r="BM36" s="2">
        <v>0</v>
      </c>
      <c r="BN36" s="2">
        <v>0</v>
      </c>
      <c r="BO36" s="2">
        <v>0</v>
      </c>
    </row>
    <row r="37" spans="1:67" x14ac:dyDescent="0.15">
      <c r="A37" s="2" t="s">
        <v>10</v>
      </c>
      <c r="B37" s="2">
        <v>35.835599999999999</v>
      </c>
      <c r="C37" s="2">
        <v>-105.75149999999999</v>
      </c>
      <c r="D37" s="2">
        <v>3605</v>
      </c>
      <c r="E37" s="2" t="s">
        <v>151</v>
      </c>
      <c r="F37" s="2">
        <v>2</v>
      </c>
      <c r="G37" s="2">
        <v>2.65</v>
      </c>
      <c r="H37" s="12">
        <v>0.96277829199999998</v>
      </c>
      <c r="I37" s="2">
        <v>0</v>
      </c>
      <c r="J37" s="18">
        <v>693343.58836022683</v>
      </c>
      <c r="K37" s="15">
        <v>9112.9472871934449</v>
      </c>
      <c r="L37" s="2" t="s">
        <v>152</v>
      </c>
      <c r="M37" s="2">
        <v>0</v>
      </c>
      <c r="N37" s="2">
        <v>0</v>
      </c>
      <c r="O37" s="2" t="s">
        <v>153</v>
      </c>
      <c r="P37" s="19"/>
      <c r="Q37" s="2" t="str">
        <f>A37</f>
        <v>SBI-02</v>
      </c>
      <c r="R37" s="2">
        <f t="shared" si="75"/>
        <v>35.835599999999999</v>
      </c>
      <c r="S37" s="2">
        <f t="shared" si="76"/>
        <v>-105.75149999999999</v>
      </c>
      <c r="T37" s="2">
        <f t="shared" si="77"/>
        <v>3605</v>
      </c>
      <c r="U37" s="2" t="str">
        <f t="shared" si="78"/>
        <v>std</v>
      </c>
      <c r="V37" s="2">
        <f t="shared" si="79"/>
        <v>2</v>
      </c>
      <c r="W37" s="2">
        <f t="shared" si="80"/>
        <v>2.65</v>
      </c>
      <c r="X37" s="2">
        <f t="shared" si="81"/>
        <v>0.96277829199999998</v>
      </c>
      <c r="Y37" s="2">
        <f t="shared" si="82"/>
        <v>0</v>
      </c>
      <c r="Z37" s="2">
        <v>2008</v>
      </c>
      <c r="AA37" s="2" t="s">
        <v>184</v>
      </c>
      <c r="AB37" s="2" t="str">
        <f>Q37</f>
        <v>SBI-02</v>
      </c>
      <c r="AC37" s="2" t="s">
        <v>185</v>
      </c>
      <c r="AD37" s="2" t="s">
        <v>186</v>
      </c>
      <c r="AE37" s="21">
        <f t="shared" si="83"/>
        <v>693343.58836022683</v>
      </c>
      <c r="AF37" s="21">
        <f t="shared" si="83"/>
        <v>9112.9472871934449</v>
      </c>
      <c r="AG37" s="2" t="str">
        <f t="shared" si="83"/>
        <v>07KNSTD</v>
      </c>
      <c r="AH37" s="2" t="s">
        <v>184</v>
      </c>
      <c r="AK37" s="2" t="str">
        <f t="shared" si="46"/>
        <v>SBI-02</v>
      </c>
      <c r="AL37" s="2" t="s">
        <v>238</v>
      </c>
      <c r="AM37" s="22">
        <f t="shared" si="47"/>
        <v>35.835599999999999</v>
      </c>
      <c r="AN37" s="22">
        <f t="shared" si="59"/>
        <v>-105.75149999999999</v>
      </c>
      <c r="AO37" s="22">
        <f t="shared" si="60"/>
        <v>3605</v>
      </c>
      <c r="AQ37" s="2" t="s">
        <v>201</v>
      </c>
      <c r="AR37" s="2">
        <f t="shared" si="48"/>
        <v>2</v>
      </c>
      <c r="AS37" s="2">
        <f t="shared" si="49"/>
        <v>2.65</v>
      </c>
      <c r="AT37" s="22">
        <f t="shared" si="50"/>
        <v>0.96277829199999998</v>
      </c>
      <c r="AU37" s="2">
        <v>0</v>
      </c>
      <c r="AV37" s="21">
        <f t="shared" si="51"/>
        <v>693343.58836022683</v>
      </c>
      <c r="AW37" s="2" t="str">
        <f t="shared" si="52"/>
        <v>07KNSTD</v>
      </c>
      <c r="AX37" s="2">
        <v>0</v>
      </c>
      <c r="AY37" s="2" t="s">
        <v>153</v>
      </c>
      <c r="AZ37" s="2">
        <v>160</v>
      </c>
      <c r="BA37" s="2">
        <v>0</v>
      </c>
      <c r="BB37" s="2">
        <v>2008</v>
      </c>
      <c r="BC37" s="2">
        <v>0</v>
      </c>
      <c r="BD37" s="2">
        <v>0</v>
      </c>
      <c r="BE37" s="2">
        <v>10</v>
      </c>
      <c r="BG37" s="2">
        <v>0.1</v>
      </c>
      <c r="BH37" s="2">
        <v>0.05</v>
      </c>
      <c r="BI37" s="2">
        <v>0</v>
      </c>
      <c r="BJ37" s="2">
        <v>0</v>
      </c>
      <c r="BK37" s="21">
        <f t="shared" si="53"/>
        <v>9112.9472871934449</v>
      </c>
      <c r="BL37" s="2">
        <v>0</v>
      </c>
      <c r="BM37" s="2">
        <v>0</v>
      </c>
      <c r="BN37" s="2">
        <v>0</v>
      </c>
      <c r="BO37" s="2">
        <v>0</v>
      </c>
    </row>
    <row r="38" spans="1:67" x14ac:dyDescent="0.15">
      <c r="A38" s="2" t="s">
        <v>11</v>
      </c>
      <c r="B38" s="2">
        <v>35.835599999999999</v>
      </c>
      <c r="C38" s="2">
        <v>-105.75149999999999</v>
      </c>
      <c r="D38" s="2">
        <v>3605</v>
      </c>
      <c r="E38" s="2" t="s">
        <v>151</v>
      </c>
      <c r="F38" s="2">
        <v>2</v>
      </c>
      <c r="G38" s="2">
        <v>2.65</v>
      </c>
      <c r="H38" s="12">
        <v>0.96277829199999998</v>
      </c>
      <c r="I38" s="2">
        <v>0</v>
      </c>
      <c r="J38" s="18">
        <v>623066.25345408579</v>
      </c>
      <c r="K38" s="15">
        <v>12137.622682761506</v>
      </c>
      <c r="L38" s="2" t="s">
        <v>152</v>
      </c>
      <c r="M38" s="2">
        <v>0</v>
      </c>
      <c r="N38" s="2">
        <v>0</v>
      </c>
      <c r="O38" s="2" t="s">
        <v>153</v>
      </c>
      <c r="P38" s="19"/>
      <c r="Q38" s="2" t="str">
        <f t="shared" ref="Q38:Q42" si="84">A38</f>
        <v>SBI-03</v>
      </c>
      <c r="R38" s="2">
        <f t="shared" si="75"/>
        <v>35.835599999999999</v>
      </c>
      <c r="S38" s="2">
        <f t="shared" si="76"/>
        <v>-105.75149999999999</v>
      </c>
      <c r="T38" s="2">
        <f t="shared" si="77"/>
        <v>3605</v>
      </c>
      <c r="U38" s="2" t="str">
        <f t="shared" si="78"/>
        <v>std</v>
      </c>
      <c r="V38" s="2">
        <f t="shared" si="79"/>
        <v>2</v>
      </c>
      <c r="W38" s="2">
        <f t="shared" si="80"/>
        <v>2.65</v>
      </c>
      <c r="X38" s="2">
        <f t="shared" si="81"/>
        <v>0.96277829199999998</v>
      </c>
      <c r="Y38" s="2">
        <f t="shared" si="82"/>
        <v>0</v>
      </c>
      <c r="Z38" s="2">
        <v>2008</v>
      </c>
      <c r="AA38" s="2" t="s">
        <v>184</v>
      </c>
      <c r="AB38" s="2" t="str">
        <f t="shared" ref="AB38:AB42" si="85">Q38</f>
        <v>SBI-03</v>
      </c>
      <c r="AC38" s="2" t="s">
        <v>185</v>
      </c>
      <c r="AD38" s="2" t="s">
        <v>186</v>
      </c>
      <c r="AE38" s="21">
        <f t="shared" ref="AE38:AE42" si="86">J38</f>
        <v>623066.25345408579</v>
      </c>
      <c r="AF38" s="21">
        <f t="shared" ref="AF38:AF42" si="87">K38</f>
        <v>12137.622682761506</v>
      </c>
      <c r="AG38" s="2" t="str">
        <f t="shared" ref="AG38:AG42" si="88">L38</f>
        <v>07KNSTD</v>
      </c>
      <c r="AH38" s="2" t="s">
        <v>184</v>
      </c>
      <c r="AK38" s="2" t="str">
        <f t="shared" si="46"/>
        <v>SBI-03</v>
      </c>
      <c r="AL38" s="2" t="s">
        <v>238</v>
      </c>
      <c r="AM38" s="22">
        <f t="shared" si="47"/>
        <v>35.835599999999999</v>
      </c>
      <c r="AN38" s="22">
        <f t="shared" si="59"/>
        <v>-105.75149999999999</v>
      </c>
      <c r="AO38" s="22">
        <f t="shared" si="60"/>
        <v>3605</v>
      </c>
      <c r="AQ38" s="2" t="s">
        <v>201</v>
      </c>
      <c r="AR38" s="2">
        <f t="shared" si="48"/>
        <v>2</v>
      </c>
      <c r="AS38" s="2">
        <f t="shared" si="49"/>
        <v>2.65</v>
      </c>
      <c r="AT38" s="22">
        <f t="shared" si="50"/>
        <v>0.96277829199999998</v>
      </c>
      <c r="AU38" s="2">
        <v>0</v>
      </c>
      <c r="AV38" s="21">
        <f t="shared" si="51"/>
        <v>623066.25345408579</v>
      </c>
      <c r="AW38" s="2" t="str">
        <f t="shared" si="52"/>
        <v>07KNSTD</v>
      </c>
      <c r="AX38" s="2">
        <v>0</v>
      </c>
      <c r="AY38" s="2" t="s">
        <v>153</v>
      </c>
      <c r="AZ38" s="2">
        <v>160</v>
      </c>
      <c r="BA38" s="2">
        <v>0</v>
      </c>
      <c r="BB38" s="2">
        <v>2008</v>
      </c>
      <c r="BC38" s="2">
        <v>0</v>
      </c>
      <c r="BD38" s="2">
        <v>0</v>
      </c>
      <c r="BE38" s="2">
        <v>10</v>
      </c>
      <c r="BG38" s="2">
        <v>0.1</v>
      </c>
      <c r="BH38" s="2">
        <v>0.05</v>
      </c>
      <c r="BI38" s="2">
        <v>0</v>
      </c>
      <c r="BJ38" s="2">
        <v>0</v>
      </c>
      <c r="BK38" s="21">
        <f t="shared" si="53"/>
        <v>12137.622682761506</v>
      </c>
      <c r="BL38" s="2">
        <v>0</v>
      </c>
      <c r="BM38" s="2">
        <v>0</v>
      </c>
      <c r="BN38" s="2">
        <v>0</v>
      </c>
      <c r="BO38" s="2">
        <v>0</v>
      </c>
    </row>
    <row r="39" spans="1:67" x14ac:dyDescent="0.15">
      <c r="A39" s="2" t="s">
        <v>12</v>
      </c>
      <c r="B39" s="2">
        <v>35.835599999999999</v>
      </c>
      <c r="C39" s="2">
        <v>-105.75149999999999</v>
      </c>
      <c r="D39" s="2">
        <v>3605</v>
      </c>
      <c r="E39" s="2" t="s">
        <v>151</v>
      </c>
      <c r="F39" s="2">
        <v>2</v>
      </c>
      <c r="G39" s="2">
        <v>2.65</v>
      </c>
      <c r="H39" s="12">
        <v>0.96277829199999998</v>
      </c>
      <c r="I39" s="2">
        <v>0</v>
      </c>
      <c r="J39" s="18">
        <v>170470.46765715998</v>
      </c>
      <c r="K39" s="15">
        <v>4038.2386726580039</v>
      </c>
      <c r="L39" s="2" t="s">
        <v>152</v>
      </c>
      <c r="M39" s="2">
        <v>0</v>
      </c>
      <c r="N39" s="2">
        <v>0</v>
      </c>
      <c r="O39" s="2" t="s">
        <v>153</v>
      </c>
      <c r="P39" s="19"/>
      <c r="Q39" s="2" t="str">
        <f t="shared" si="84"/>
        <v>SBI-04</v>
      </c>
      <c r="R39" s="2">
        <f t="shared" si="75"/>
        <v>35.835599999999999</v>
      </c>
      <c r="S39" s="2">
        <f t="shared" si="76"/>
        <v>-105.75149999999999</v>
      </c>
      <c r="T39" s="2">
        <f t="shared" si="77"/>
        <v>3605</v>
      </c>
      <c r="U39" s="2" t="str">
        <f t="shared" si="78"/>
        <v>std</v>
      </c>
      <c r="V39" s="2">
        <f t="shared" si="79"/>
        <v>2</v>
      </c>
      <c r="W39" s="2">
        <f t="shared" si="80"/>
        <v>2.65</v>
      </c>
      <c r="X39" s="2">
        <f t="shared" si="81"/>
        <v>0.96277829199999998</v>
      </c>
      <c r="Y39" s="2">
        <f t="shared" si="82"/>
        <v>0</v>
      </c>
      <c r="Z39" s="2">
        <v>2008</v>
      </c>
      <c r="AA39" s="2" t="s">
        <v>184</v>
      </c>
      <c r="AB39" s="2" t="str">
        <f t="shared" si="85"/>
        <v>SBI-04</v>
      </c>
      <c r="AC39" s="2" t="s">
        <v>185</v>
      </c>
      <c r="AD39" s="2" t="s">
        <v>186</v>
      </c>
      <c r="AE39" s="21">
        <f t="shared" si="86"/>
        <v>170470.46765715998</v>
      </c>
      <c r="AF39" s="21">
        <f t="shared" si="87"/>
        <v>4038.2386726580039</v>
      </c>
      <c r="AG39" s="2" t="str">
        <f t="shared" si="88"/>
        <v>07KNSTD</v>
      </c>
      <c r="AH39" s="2" t="s">
        <v>184</v>
      </c>
      <c r="AK39" s="2" t="str">
        <f t="shared" si="46"/>
        <v>SBI-04</v>
      </c>
      <c r="AL39" s="2" t="s">
        <v>238</v>
      </c>
      <c r="AM39" s="22">
        <f t="shared" si="47"/>
        <v>35.835599999999999</v>
      </c>
      <c r="AN39" s="22">
        <f t="shared" si="59"/>
        <v>-105.75149999999999</v>
      </c>
      <c r="AO39" s="22">
        <f t="shared" si="60"/>
        <v>3605</v>
      </c>
      <c r="AQ39" s="2" t="s">
        <v>201</v>
      </c>
      <c r="AR39" s="2">
        <f t="shared" si="48"/>
        <v>2</v>
      </c>
      <c r="AS39" s="2">
        <f t="shared" si="49"/>
        <v>2.65</v>
      </c>
      <c r="AT39" s="22">
        <f t="shared" si="50"/>
        <v>0.96277829199999998</v>
      </c>
      <c r="AU39" s="2">
        <v>0</v>
      </c>
      <c r="AV39" s="21">
        <f t="shared" si="51"/>
        <v>170470.46765715998</v>
      </c>
      <c r="AW39" s="2" t="str">
        <f t="shared" si="52"/>
        <v>07KNSTD</v>
      </c>
      <c r="AX39" s="2">
        <v>0</v>
      </c>
      <c r="AY39" s="2" t="s">
        <v>153</v>
      </c>
      <c r="AZ39" s="2">
        <v>160</v>
      </c>
      <c r="BA39" s="2">
        <v>0</v>
      </c>
      <c r="BB39" s="2">
        <v>2008</v>
      </c>
      <c r="BC39" s="2">
        <v>0</v>
      </c>
      <c r="BD39" s="2">
        <v>0</v>
      </c>
      <c r="BE39" s="2">
        <v>10</v>
      </c>
      <c r="BG39" s="2">
        <v>0.1</v>
      </c>
      <c r="BH39" s="2">
        <v>0.05</v>
      </c>
      <c r="BI39" s="2">
        <v>0</v>
      </c>
      <c r="BJ39" s="2">
        <v>0</v>
      </c>
      <c r="BK39" s="21">
        <f t="shared" si="53"/>
        <v>4038.2386726580039</v>
      </c>
      <c r="BL39" s="2">
        <v>0</v>
      </c>
      <c r="BM39" s="2">
        <v>0</v>
      </c>
      <c r="BN39" s="2">
        <v>0</v>
      </c>
      <c r="BO39" s="2">
        <v>0</v>
      </c>
    </row>
    <row r="40" spans="1:67" x14ac:dyDescent="0.15">
      <c r="A40" s="2" t="s">
        <v>13</v>
      </c>
      <c r="B40" s="2">
        <v>35.835299999999997</v>
      </c>
      <c r="C40" s="2">
        <v>-105.7512</v>
      </c>
      <c r="D40" s="2">
        <v>3598</v>
      </c>
      <c r="E40" s="2" t="s">
        <v>151</v>
      </c>
      <c r="F40" s="2">
        <v>2</v>
      </c>
      <c r="G40" s="2">
        <v>2.65</v>
      </c>
      <c r="H40" s="12">
        <v>0.96248982999999999</v>
      </c>
      <c r="I40" s="2">
        <v>0</v>
      </c>
      <c r="J40" s="18">
        <v>792584.48563969135</v>
      </c>
      <c r="K40" s="15">
        <v>11883.830682627678</v>
      </c>
      <c r="L40" s="2" t="s">
        <v>152</v>
      </c>
      <c r="M40" s="2">
        <v>0</v>
      </c>
      <c r="N40" s="2">
        <v>0</v>
      </c>
      <c r="O40" s="2" t="s">
        <v>153</v>
      </c>
      <c r="P40" s="19"/>
      <c r="Q40" s="2" t="str">
        <f t="shared" si="84"/>
        <v>SBI-06</v>
      </c>
      <c r="R40" s="2">
        <f t="shared" si="75"/>
        <v>35.835299999999997</v>
      </c>
      <c r="S40" s="2">
        <f t="shared" si="76"/>
        <v>-105.7512</v>
      </c>
      <c r="T40" s="2">
        <f t="shared" si="77"/>
        <v>3598</v>
      </c>
      <c r="U40" s="2" t="str">
        <f t="shared" si="78"/>
        <v>std</v>
      </c>
      <c r="V40" s="2">
        <f t="shared" si="79"/>
        <v>2</v>
      </c>
      <c r="W40" s="2">
        <f t="shared" si="80"/>
        <v>2.65</v>
      </c>
      <c r="X40" s="2">
        <f t="shared" si="81"/>
        <v>0.96248982999999999</v>
      </c>
      <c r="Y40" s="2">
        <f t="shared" si="82"/>
        <v>0</v>
      </c>
      <c r="Z40" s="2">
        <v>2008</v>
      </c>
      <c r="AA40" s="2" t="s">
        <v>184</v>
      </c>
      <c r="AB40" s="2" t="str">
        <f t="shared" si="85"/>
        <v>SBI-06</v>
      </c>
      <c r="AC40" s="2" t="s">
        <v>185</v>
      </c>
      <c r="AD40" s="2" t="s">
        <v>186</v>
      </c>
      <c r="AE40" s="21">
        <f t="shared" si="86"/>
        <v>792584.48563969135</v>
      </c>
      <c r="AF40" s="21">
        <f t="shared" si="87"/>
        <v>11883.830682627678</v>
      </c>
      <c r="AG40" s="2" t="str">
        <f t="shared" si="88"/>
        <v>07KNSTD</v>
      </c>
      <c r="AH40" s="2" t="s">
        <v>184</v>
      </c>
      <c r="AK40" s="2" t="str">
        <f t="shared" si="46"/>
        <v>SBI-06</v>
      </c>
      <c r="AL40" s="2" t="s">
        <v>238</v>
      </c>
      <c r="AM40" s="22">
        <f t="shared" si="47"/>
        <v>35.835299999999997</v>
      </c>
      <c r="AN40" s="22">
        <f t="shared" si="59"/>
        <v>-105.7512</v>
      </c>
      <c r="AO40" s="22">
        <f t="shared" si="60"/>
        <v>3598</v>
      </c>
      <c r="AQ40" s="2" t="s">
        <v>201</v>
      </c>
      <c r="AR40" s="2">
        <f t="shared" si="48"/>
        <v>2</v>
      </c>
      <c r="AS40" s="2">
        <f t="shared" si="49"/>
        <v>2.65</v>
      </c>
      <c r="AT40" s="22">
        <f t="shared" si="50"/>
        <v>0.96248982999999999</v>
      </c>
      <c r="AU40" s="2">
        <v>0</v>
      </c>
      <c r="AV40" s="21">
        <f t="shared" si="51"/>
        <v>792584.48563969135</v>
      </c>
      <c r="AW40" s="2" t="str">
        <f t="shared" si="52"/>
        <v>07KNSTD</v>
      </c>
      <c r="AX40" s="2">
        <v>0</v>
      </c>
      <c r="AY40" s="2" t="s">
        <v>153</v>
      </c>
      <c r="AZ40" s="2">
        <v>160</v>
      </c>
      <c r="BA40" s="2">
        <v>0</v>
      </c>
      <c r="BB40" s="2">
        <v>2008</v>
      </c>
      <c r="BC40" s="2">
        <v>0</v>
      </c>
      <c r="BD40" s="2">
        <v>0</v>
      </c>
      <c r="BE40" s="2">
        <v>10</v>
      </c>
      <c r="BG40" s="2">
        <v>0.1</v>
      </c>
      <c r="BH40" s="2">
        <v>0.05</v>
      </c>
      <c r="BI40" s="2">
        <v>0</v>
      </c>
      <c r="BJ40" s="2">
        <v>0</v>
      </c>
      <c r="BK40" s="21">
        <f t="shared" si="53"/>
        <v>11883.830682627678</v>
      </c>
      <c r="BL40" s="2">
        <v>0</v>
      </c>
      <c r="BM40" s="2">
        <v>0</v>
      </c>
      <c r="BN40" s="2">
        <v>0</v>
      </c>
      <c r="BO40" s="2">
        <v>0</v>
      </c>
    </row>
    <row r="41" spans="1:67" x14ac:dyDescent="0.15">
      <c r="A41" s="2" t="s">
        <v>14</v>
      </c>
      <c r="B41" s="2">
        <v>35.8352</v>
      </c>
      <c r="C41" s="2">
        <v>-105.7508</v>
      </c>
      <c r="D41" s="2">
        <v>3598</v>
      </c>
      <c r="E41" s="2" t="s">
        <v>151</v>
      </c>
      <c r="F41" s="2">
        <v>2</v>
      </c>
      <c r="G41" s="2">
        <v>2.65</v>
      </c>
      <c r="H41" s="12">
        <v>0.96277829199999998</v>
      </c>
      <c r="I41" s="2">
        <v>0</v>
      </c>
      <c r="J41" s="18">
        <v>724143.68419670686</v>
      </c>
      <c r="K41" s="15">
        <v>15334.889603851694</v>
      </c>
      <c r="L41" s="2" t="s">
        <v>152</v>
      </c>
      <c r="M41" s="2">
        <v>0</v>
      </c>
      <c r="N41" s="2">
        <v>0</v>
      </c>
      <c r="O41" s="2" t="s">
        <v>153</v>
      </c>
      <c r="P41" s="19"/>
      <c r="Q41" s="2" t="str">
        <f t="shared" si="84"/>
        <v>SBI-07</v>
      </c>
      <c r="R41" s="2">
        <f t="shared" si="75"/>
        <v>35.8352</v>
      </c>
      <c r="S41" s="2">
        <f t="shared" si="76"/>
        <v>-105.7508</v>
      </c>
      <c r="T41" s="2">
        <f t="shared" si="77"/>
        <v>3598</v>
      </c>
      <c r="U41" s="2" t="str">
        <f t="shared" si="78"/>
        <v>std</v>
      </c>
      <c r="V41" s="2">
        <f t="shared" si="79"/>
        <v>2</v>
      </c>
      <c r="W41" s="2">
        <f t="shared" si="80"/>
        <v>2.65</v>
      </c>
      <c r="X41" s="2">
        <f t="shared" si="81"/>
        <v>0.96277829199999998</v>
      </c>
      <c r="Y41" s="2">
        <f t="shared" si="82"/>
        <v>0</v>
      </c>
      <c r="Z41" s="2">
        <v>2008</v>
      </c>
      <c r="AA41" s="2" t="s">
        <v>184</v>
      </c>
      <c r="AB41" s="2" t="str">
        <f t="shared" si="85"/>
        <v>SBI-07</v>
      </c>
      <c r="AC41" s="2" t="s">
        <v>185</v>
      </c>
      <c r="AD41" s="2" t="s">
        <v>186</v>
      </c>
      <c r="AE41" s="21">
        <f t="shared" si="86"/>
        <v>724143.68419670686</v>
      </c>
      <c r="AF41" s="21">
        <f t="shared" si="87"/>
        <v>15334.889603851694</v>
      </c>
      <c r="AG41" s="2" t="str">
        <f t="shared" si="88"/>
        <v>07KNSTD</v>
      </c>
      <c r="AH41" s="2" t="s">
        <v>184</v>
      </c>
      <c r="AK41" s="2" t="str">
        <f t="shared" si="46"/>
        <v>SBI-07</v>
      </c>
      <c r="AL41" s="2" t="s">
        <v>238</v>
      </c>
      <c r="AM41" s="22">
        <f t="shared" si="47"/>
        <v>35.8352</v>
      </c>
      <c r="AN41" s="22">
        <f t="shared" si="59"/>
        <v>-105.7508</v>
      </c>
      <c r="AO41" s="22">
        <f t="shared" si="60"/>
        <v>3598</v>
      </c>
      <c r="AQ41" s="2" t="s">
        <v>201</v>
      </c>
      <c r="AR41" s="2">
        <f t="shared" si="48"/>
        <v>2</v>
      </c>
      <c r="AS41" s="2">
        <f t="shared" si="49"/>
        <v>2.65</v>
      </c>
      <c r="AT41" s="22">
        <f t="shared" si="50"/>
        <v>0.96277829199999998</v>
      </c>
      <c r="AU41" s="2">
        <v>0</v>
      </c>
      <c r="AV41" s="21">
        <f t="shared" si="51"/>
        <v>724143.68419670686</v>
      </c>
      <c r="AW41" s="2" t="str">
        <f t="shared" si="52"/>
        <v>07KNSTD</v>
      </c>
      <c r="AX41" s="2">
        <v>0</v>
      </c>
      <c r="AY41" s="2" t="s">
        <v>153</v>
      </c>
      <c r="AZ41" s="2">
        <v>160</v>
      </c>
      <c r="BA41" s="2">
        <v>0</v>
      </c>
      <c r="BB41" s="2">
        <v>2008</v>
      </c>
      <c r="BC41" s="2">
        <v>0</v>
      </c>
      <c r="BD41" s="2">
        <v>0</v>
      </c>
      <c r="BE41" s="2">
        <v>10</v>
      </c>
      <c r="BG41" s="2">
        <v>0.1</v>
      </c>
      <c r="BH41" s="2">
        <v>0.05</v>
      </c>
      <c r="BI41" s="2">
        <v>0</v>
      </c>
      <c r="BJ41" s="2">
        <v>0</v>
      </c>
      <c r="BK41" s="21">
        <f t="shared" si="53"/>
        <v>15334.889603851694</v>
      </c>
      <c r="BL41" s="2">
        <v>0</v>
      </c>
      <c r="BM41" s="2">
        <v>0</v>
      </c>
      <c r="BN41" s="2">
        <v>0</v>
      </c>
      <c r="BO41" s="2">
        <v>0</v>
      </c>
    </row>
    <row r="42" spans="1:67" x14ac:dyDescent="0.15">
      <c r="A42" s="2" t="s">
        <v>16</v>
      </c>
      <c r="B42" s="2">
        <v>40.7057</v>
      </c>
      <c r="C42" s="2">
        <v>-110.8111</v>
      </c>
      <c r="D42" s="2">
        <v>3351</v>
      </c>
      <c r="E42" s="2" t="s">
        <v>151</v>
      </c>
      <c r="F42" s="2">
        <v>2</v>
      </c>
      <c r="G42" s="2">
        <v>2.7</v>
      </c>
      <c r="H42" s="12">
        <v>0.99434587500000005</v>
      </c>
      <c r="I42" s="2">
        <v>0</v>
      </c>
      <c r="J42" s="18">
        <v>651401.29792195559</v>
      </c>
      <c r="K42" s="15">
        <v>9642.3997293316461</v>
      </c>
      <c r="L42" s="2" t="s">
        <v>152</v>
      </c>
      <c r="M42" s="2">
        <v>0</v>
      </c>
      <c r="N42" s="2">
        <v>0</v>
      </c>
      <c r="O42" s="2" t="s">
        <v>153</v>
      </c>
      <c r="P42" s="19"/>
      <c r="Q42" s="2" t="str">
        <f t="shared" si="84"/>
        <v>BL-01</v>
      </c>
      <c r="R42" s="2">
        <f t="shared" si="75"/>
        <v>40.7057</v>
      </c>
      <c r="S42" s="2">
        <f t="shared" si="76"/>
        <v>-110.8111</v>
      </c>
      <c r="T42" s="2">
        <f t="shared" si="77"/>
        <v>3351</v>
      </c>
      <c r="U42" s="2" t="str">
        <f t="shared" si="78"/>
        <v>std</v>
      </c>
      <c r="V42" s="2">
        <f t="shared" si="79"/>
        <v>2</v>
      </c>
      <c r="W42" s="2">
        <f t="shared" si="80"/>
        <v>2.7</v>
      </c>
      <c r="X42" s="2">
        <f t="shared" si="81"/>
        <v>0.99434587500000005</v>
      </c>
      <c r="Y42" s="2">
        <f t="shared" si="82"/>
        <v>0</v>
      </c>
      <c r="Z42" s="2">
        <v>2008</v>
      </c>
      <c r="AA42" s="2" t="s">
        <v>184</v>
      </c>
      <c r="AB42" s="2" t="str">
        <f t="shared" si="85"/>
        <v>BL-01</v>
      </c>
      <c r="AC42" s="2" t="s">
        <v>185</v>
      </c>
      <c r="AD42" s="2" t="s">
        <v>186</v>
      </c>
      <c r="AE42" s="21">
        <f t="shared" si="86"/>
        <v>651401.29792195559</v>
      </c>
      <c r="AF42" s="21">
        <f t="shared" si="87"/>
        <v>9642.3997293316461</v>
      </c>
      <c r="AG42" s="2" t="str">
        <f t="shared" si="88"/>
        <v>07KNSTD</v>
      </c>
      <c r="AH42" s="2" t="s">
        <v>184</v>
      </c>
      <c r="AK42" s="2" t="str">
        <f t="shared" si="46"/>
        <v>BL-01</v>
      </c>
      <c r="AL42" s="2" t="s">
        <v>238</v>
      </c>
      <c r="AM42" s="22">
        <f t="shared" si="47"/>
        <v>40.7057</v>
      </c>
      <c r="AN42" s="22">
        <f t="shared" si="59"/>
        <v>-110.8111</v>
      </c>
      <c r="AO42" s="22">
        <f t="shared" si="60"/>
        <v>3351</v>
      </c>
      <c r="AQ42" s="2" t="s">
        <v>201</v>
      </c>
      <c r="AR42" s="2">
        <f t="shared" si="48"/>
        <v>2</v>
      </c>
      <c r="AS42" s="2">
        <f t="shared" si="49"/>
        <v>2.7</v>
      </c>
      <c r="AT42" s="22">
        <f t="shared" si="50"/>
        <v>0.99434587500000005</v>
      </c>
      <c r="AU42" s="2">
        <v>0</v>
      </c>
      <c r="AV42" s="21">
        <f t="shared" si="51"/>
        <v>651401.29792195559</v>
      </c>
      <c r="AW42" s="2" t="str">
        <f t="shared" si="52"/>
        <v>07KNSTD</v>
      </c>
      <c r="AX42" s="2">
        <v>0</v>
      </c>
      <c r="AY42" s="2" t="s">
        <v>153</v>
      </c>
      <c r="AZ42" s="2">
        <v>160</v>
      </c>
      <c r="BA42" s="2">
        <v>0</v>
      </c>
      <c r="BB42" s="2">
        <v>2008</v>
      </c>
      <c r="BC42" s="2">
        <v>0</v>
      </c>
      <c r="BD42" s="2">
        <v>0</v>
      </c>
      <c r="BE42" s="2">
        <v>10</v>
      </c>
      <c r="BG42" s="2">
        <v>0.1</v>
      </c>
      <c r="BH42" s="2">
        <v>0.05</v>
      </c>
      <c r="BI42" s="2">
        <v>0</v>
      </c>
      <c r="BJ42" s="2">
        <v>0</v>
      </c>
      <c r="BK42" s="21">
        <f t="shared" si="53"/>
        <v>9642.3997293316461</v>
      </c>
      <c r="BL42" s="2">
        <v>0</v>
      </c>
      <c r="BM42" s="2">
        <v>0</v>
      </c>
      <c r="BN42" s="2">
        <v>0</v>
      </c>
      <c r="BO42" s="2">
        <v>0</v>
      </c>
    </row>
    <row r="43" spans="1:67" x14ac:dyDescent="0.15">
      <c r="A43" s="2" t="s">
        <v>17</v>
      </c>
      <c r="B43" s="2">
        <v>40.7057</v>
      </c>
      <c r="C43" s="2">
        <v>-110.8111</v>
      </c>
      <c r="D43" s="2">
        <v>3351</v>
      </c>
      <c r="E43" s="2" t="s">
        <v>151</v>
      </c>
      <c r="F43" s="2">
        <v>2</v>
      </c>
      <c r="G43" s="2">
        <v>2.7</v>
      </c>
      <c r="H43" s="12">
        <v>0.99579391699999997</v>
      </c>
      <c r="I43" s="2">
        <v>0</v>
      </c>
      <c r="J43" s="18">
        <v>659863.50818384811</v>
      </c>
      <c r="K43" s="15">
        <v>9513.3469103610569</v>
      </c>
      <c r="L43" s="2" t="s">
        <v>152</v>
      </c>
      <c r="M43" s="2">
        <v>0</v>
      </c>
      <c r="N43" s="2">
        <v>0</v>
      </c>
      <c r="O43" s="2" t="s">
        <v>153</v>
      </c>
      <c r="P43" s="19"/>
      <c r="Q43" s="2" t="str">
        <f>A43</f>
        <v>BL-02</v>
      </c>
      <c r="R43" s="2">
        <f t="shared" si="75"/>
        <v>40.7057</v>
      </c>
      <c r="S43" s="2">
        <f t="shared" si="76"/>
        <v>-110.8111</v>
      </c>
      <c r="T43" s="2">
        <f t="shared" si="77"/>
        <v>3351</v>
      </c>
      <c r="U43" s="2" t="str">
        <f t="shared" si="78"/>
        <v>std</v>
      </c>
      <c r="V43" s="2">
        <f t="shared" si="79"/>
        <v>2</v>
      </c>
      <c r="W43" s="2">
        <f t="shared" si="80"/>
        <v>2.7</v>
      </c>
      <c r="X43" s="2">
        <f t="shared" si="81"/>
        <v>0.99579391699999997</v>
      </c>
      <c r="Y43" s="2">
        <f t="shared" si="82"/>
        <v>0</v>
      </c>
      <c r="Z43" s="2">
        <v>2008</v>
      </c>
      <c r="AA43" s="2" t="s">
        <v>184</v>
      </c>
      <c r="AB43" s="2" t="str">
        <f>Q43</f>
        <v>BL-02</v>
      </c>
      <c r="AC43" s="2" t="s">
        <v>185</v>
      </c>
      <c r="AD43" s="2" t="s">
        <v>186</v>
      </c>
      <c r="AE43" s="21">
        <f t="shared" ref="AE43:AG44" si="89">J43</f>
        <v>659863.50818384811</v>
      </c>
      <c r="AF43" s="21">
        <f t="shared" si="89"/>
        <v>9513.3469103610569</v>
      </c>
      <c r="AG43" s="2" t="str">
        <f t="shared" si="89"/>
        <v>07KNSTD</v>
      </c>
      <c r="AH43" s="2" t="s">
        <v>184</v>
      </c>
      <c r="AK43" s="2" t="str">
        <f t="shared" si="46"/>
        <v>BL-02</v>
      </c>
      <c r="AL43" s="2" t="s">
        <v>238</v>
      </c>
      <c r="AM43" s="22">
        <f t="shared" si="47"/>
        <v>40.7057</v>
      </c>
      <c r="AN43" s="22">
        <f t="shared" si="59"/>
        <v>-110.8111</v>
      </c>
      <c r="AO43" s="22">
        <f t="shared" si="60"/>
        <v>3351</v>
      </c>
      <c r="AQ43" s="2" t="s">
        <v>201</v>
      </c>
      <c r="AR43" s="2">
        <f t="shared" si="48"/>
        <v>2</v>
      </c>
      <c r="AS43" s="2">
        <f t="shared" si="49"/>
        <v>2.7</v>
      </c>
      <c r="AT43" s="22">
        <f t="shared" si="50"/>
        <v>0.99579391699999997</v>
      </c>
      <c r="AU43" s="2">
        <v>0</v>
      </c>
      <c r="AV43" s="21">
        <f t="shared" si="51"/>
        <v>659863.50818384811</v>
      </c>
      <c r="AW43" s="2" t="str">
        <f t="shared" si="52"/>
        <v>07KNSTD</v>
      </c>
      <c r="AX43" s="2">
        <v>0</v>
      </c>
      <c r="AY43" s="2" t="s">
        <v>153</v>
      </c>
      <c r="AZ43" s="2">
        <v>160</v>
      </c>
      <c r="BA43" s="2">
        <v>0</v>
      </c>
      <c r="BB43" s="2">
        <v>2008</v>
      </c>
      <c r="BC43" s="2">
        <v>0</v>
      </c>
      <c r="BD43" s="2">
        <v>0</v>
      </c>
      <c r="BE43" s="2">
        <v>10</v>
      </c>
      <c r="BG43" s="2">
        <v>0.1</v>
      </c>
      <c r="BH43" s="2">
        <v>0.05</v>
      </c>
      <c r="BI43" s="2">
        <v>0</v>
      </c>
      <c r="BJ43" s="2">
        <v>0</v>
      </c>
      <c r="BK43" s="21">
        <f t="shared" si="53"/>
        <v>9513.3469103610569</v>
      </c>
      <c r="BL43" s="2">
        <v>0</v>
      </c>
      <c r="BM43" s="2">
        <v>0</v>
      </c>
      <c r="BN43" s="2">
        <v>0</v>
      </c>
      <c r="BO43" s="2">
        <v>0</v>
      </c>
    </row>
    <row r="44" spans="1:67" x14ac:dyDescent="0.15">
      <c r="A44" s="2" t="s">
        <v>18</v>
      </c>
      <c r="B44" s="2">
        <v>40.7057</v>
      </c>
      <c r="C44" s="2">
        <v>-110.8111</v>
      </c>
      <c r="D44" s="2">
        <v>3351</v>
      </c>
      <c r="E44" s="2" t="s">
        <v>151</v>
      </c>
      <c r="F44" s="2">
        <v>2</v>
      </c>
      <c r="G44" s="2">
        <v>2.7</v>
      </c>
      <c r="H44" s="12">
        <v>0.99579391699999997</v>
      </c>
      <c r="I44" s="2">
        <v>0</v>
      </c>
      <c r="J44" s="18">
        <v>681053.69423615839</v>
      </c>
      <c r="K44" s="15">
        <v>25405.151557569821</v>
      </c>
      <c r="L44" s="2" t="s">
        <v>152</v>
      </c>
      <c r="M44" s="2">
        <v>0</v>
      </c>
      <c r="N44" s="2">
        <v>0</v>
      </c>
      <c r="O44" s="2" t="s">
        <v>153</v>
      </c>
      <c r="P44" s="19"/>
      <c r="Q44" s="2" t="str">
        <f>A44</f>
        <v>BL-03</v>
      </c>
      <c r="R44" s="2">
        <f t="shared" si="75"/>
        <v>40.7057</v>
      </c>
      <c r="S44" s="2">
        <f t="shared" si="76"/>
        <v>-110.8111</v>
      </c>
      <c r="T44" s="2">
        <f t="shared" si="77"/>
        <v>3351</v>
      </c>
      <c r="U44" s="2" t="str">
        <f t="shared" si="78"/>
        <v>std</v>
      </c>
      <c r="V44" s="2">
        <f t="shared" si="79"/>
        <v>2</v>
      </c>
      <c r="W44" s="2">
        <f t="shared" si="80"/>
        <v>2.7</v>
      </c>
      <c r="X44" s="2">
        <f t="shared" si="81"/>
        <v>0.99579391699999997</v>
      </c>
      <c r="Y44" s="2">
        <f t="shared" si="82"/>
        <v>0</v>
      </c>
      <c r="Z44" s="2">
        <v>2008</v>
      </c>
      <c r="AA44" s="2" t="s">
        <v>184</v>
      </c>
      <c r="AB44" s="2" t="str">
        <f>Q44</f>
        <v>BL-03</v>
      </c>
      <c r="AC44" s="2" t="s">
        <v>185</v>
      </c>
      <c r="AD44" s="2" t="s">
        <v>186</v>
      </c>
      <c r="AE44" s="21">
        <f t="shared" si="89"/>
        <v>681053.69423615839</v>
      </c>
      <c r="AF44" s="21">
        <f t="shared" si="89"/>
        <v>25405.151557569821</v>
      </c>
      <c r="AG44" s="2" t="str">
        <f t="shared" si="89"/>
        <v>07KNSTD</v>
      </c>
      <c r="AH44" s="2" t="s">
        <v>184</v>
      </c>
      <c r="AK44" s="2" t="str">
        <f t="shared" si="46"/>
        <v>BL-03</v>
      </c>
      <c r="AL44" s="2" t="s">
        <v>238</v>
      </c>
      <c r="AM44" s="22">
        <f t="shared" si="47"/>
        <v>40.7057</v>
      </c>
      <c r="AN44" s="22">
        <f t="shared" si="59"/>
        <v>-110.8111</v>
      </c>
      <c r="AO44" s="22">
        <f t="shared" si="60"/>
        <v>3351</v>
      </c>
      <c r="AQ44" s="2" t="s">
        <v>201</v>
      </c>
      <c r="AR44" s="2">
        <f t="shared" si="48"/>
        <v>2</v>
      </c>
      <c r="AS44" s="2">
        <f t="shared" si="49"/>
        <v>2.7</v>
      </c>
      <c r="AT44" s="22">
        <f t="shared" si="50"/>
        <v>0.99579391699999997</v>
      </c>
      <c r="AU44" s="2">
        <v>0</v>
      </c>
      <c r="AV44" s="21">
        <f t="shared" si="51"/>
        <v>681053.69423615839</v>
      </c>
      <c r="AW44" s="2" t="str">
        <f t="shared" si="52"/>
        <v>07KNSTD</v>
      </c>
      <c r="AX44" s="2">
        <v>0</v>
      </c>
      <c r="AY44" s="2" t="s">
        <v>153</v>
      </c>
      <c r="AZ44" s="2">
        <v>160</v>
      </c>
      <c r="BA44" s="2">
        <v>0</v>
      </c>
      <c r="BB44" s="2">
        <v>2008</v>
      </c>
      <c r="BC44" s="2">
        <v>0</v>
      </c>
      <c r="BD44" s="2">
        <v>0</v>
      </c>
      <c r="BE44" s="2">
        <v>10</v>
      </c>
      <c r="BG44" s="2">
        <v>0.1</v>
      </c>
      <c r="BH44" s="2">
        <v>0.05</v>
      </c>
      <c r="BI44" s="2">
        <v>0</v>
      </c>
      <c r="BJ44" s="2">
        <v>0</v>
      </c>
      <c r="BK44" s="21">
        <f t="shared" si="53"/>
        <v>25405.151557569821</v>
      </c>
      <c r="BL44" s="2">
        <v>0</v>
      </c>
      <c r="BM44" s="2">
        <v>0</v>
      </c>
      <c r="BN44" s="2">
        <v>0</v>
      </c>
      <c r="BO44" s="2">
        <v>0</v>
      </c>
    </row>
    <row r="45" spans="1:67" x14ac:dyDescent="0.15">
      <c r="A45" s="2" t="s">
        <v>19</v>
      </c>
      <c r="B45" s="2">
        <v>40.705399999999997</v>
      </c>
      <c r="C45" s="2">
        <v>-110.8107</v>
      </c>
      <c r="D45" s="2">
        <v>3355</v>
      </c>
      <c r="E45" s="2" t="s">
        <v>151</v>
      </c>
      <c r="F45" s="2">
        <v>3</v>
      </c>
      <c r="G45" s="2">
        <v>2.7</v>
      </c>
      <c r="H45" s="12">
        <v>0.97411149200000002</v>
      </c>
      <c r="I45" s="2">
        <v>0</v>
      </c>
      <c r="J45" s="18">
        <v>645941.12657460419</v>
      </c>
      <c r="K45" s="15">
        <v>9421.4349146211189</v>
      </c>
      <c r="L45" s="2" t="s">
        <v>152</v>
      </c>
      <c r="M45" s="2">
        <v>0</v>
      </c>
      <c r="N45" s="2">
        <v>0</v>
      </c>
      <c r="O45" s="2" t="s">
        <v>153</v>
      </c>
      <c r="P45" s="19"/>
      <c r="Q45" s="2" t="str">
        <f t="shared" ref="Q45:Q48" si="90">A45</f>
        <v>BL-05</v>
      </c>
      <c r="R45" s="2">
        <f t="shared" si="75"/>
        <v>40.705399999999997</v>
      </c>
      <c r="S45" s="2">
        <f t="shared" si="76"/>
        <v>-110.8107</v>
      </c>
      <c r="T45" s="2">
        <f t="shared" si="77"/>
        <v>3355</v>
      </c>
      <c r="U45" s="2" t="str">
        <f t="shared" si="78"/>
        <v>std</v>
      </c>
      <c r="V45" s="2">
        <f t="shared" si="79"/>
        <v>3</v>
      </c>
      <c r="W45" s="2">
        <f t="shared" si="80"/>
        <v>2.7</v>
      </c>
      <c r="X45" s="2">
        <f t="shared" si="81"/>
        <v>0.97411149200000002</v>
      </c>
      <c r="Y45" s="2">
        <f t="shared" si="82"/>
        <v>0</v>
      </c>
      <c r="Z45" s="2">
        <v>2008</v>
      </c>
      <c r="AA45" s="2" t="s">
        <v>184</v>
      </c>
      <c r="AB45" s="2" t="str">
        <f t="shared" ref="AB45:AB48" si="91">Q45</f>
        <v>BL-05</v>
      </c>
      <c r="AC45" s="2" t="s">
        <v>185</v>
      </c>
      <c r="AD45" s="2" t="s">
        <v>186</v>
      </c>
      <c r="AE45" s="21">
        <f t="shared" ref="AE45:AE48" si="92">J45</f>
        <v>645941.12657460419</v>
      </c>
      <c r="AF45" s="21">
        <f t="shared" ref="AF45:AF48" si="93">K45</f>
        <v>9421.4349146211189</v>
      </c>
      <c r="AG45" s="2" t="str">
        <f t="shared" ref="AG45:AG48" si="94">L45</f>
        <v>07KNSTD</v>
      </c>
      <c r="AH45" s="2" t="s">
        <v>184</v>
      </c>
      <c r="AK45" s="2" t="str">
        <f t="shared" si="46"/>
        <v>BL-05</v>
      </c>
      <c r="AL45" s="2" t="s">
        <v>238</v>
      </c>
      <c r="AM45" s="22">
        <f t="shared" si="47"/>
        <v>40.705399999999997</v>
      </c>
      <c r="AN45" s="22">
        <f t="shared" si="59"/>
        <v>-110.8107</v>
      </c>
      <c r="AO45" s="22">
        <f t="shared" si="60"/>
        <v>3355</v>
      </c>
      <c r="AQ45" s="2" t="s">
        <v>201</v>
      </c>
      <c r="AR45" s="2">
        <f t="shared" si="48"/>
        <v>3</v>
      </c>
      <c r="AS45" s="2">
        <f t="shared" si="49"/>
        <v>2.7</v>
      </c>
      <c r="AT45" s="22">
        <f t="shared" si="50"/>
        <v>0.97411149200000002</v>
      </c>
      <c r="AU45" s="2">
        <v>0</v>
      </c>
      <c r="AV45" s="21">
        <f t="shared" si="51"/>
        <v>645941.12657460419</v>
      </c>
      <c r="AW45" s="2" t="str">
        <f t="shared" si="52"/>
        <v>07KNSTD</v>
      </c>
      <c r="AX45" s="2">
        <v>0</v>
      </c>
      <c r="AY45" s="2" t="s">
        <v>153</v>
      </c>
      <c r="AZ45" s="2">
        <v>160</v>
      </c>
      <c r="BA45" s="2">
        <v>0</v>
      </c>
      <c r="BB45" s="2">
        <v>2008</v>
      </c>
      <c r="BC45" s="2">
        <v>0</v>
      </c>
      <c r="BD45" s="2">
        <v>0</v>
      </c>
      <c r="BE45" s="2">
        <v>10</v>
      </c>
      <c r="BG45" s="2">
        <v>0.1</v>
      </c>
      <c r="BH45" s="2">
        <v>0.05</v>
      </c>
      <c r="BI45" s="2">
        <v>0</v>
      </c>
      <c r="BJ45" s="2">
        <v>0</v>
      </c>
      <c r="BK45" s="21">
        <f t="shared" si="53"/>
        <v>9421.4349146211189</v>
      </c>
      <c r="BL45" s="2">
        <v>0</v>
      </c>
      <c r="BM45" s="2">
        <v>0</v>
      </c>
      <c r="BN45" s="2">
        <v>0</v>
      </c>
      <c r="BO45" s="2">
        <v>0</v>
      </c>
    </row>
    <row r="46" spans="1:67" x14ac:dyDescent="0.15">
      <c r="A46" s="2" t="s">
        <v>20</v>
      </c>
      <c r="B46" s="2">
        <v>40.703600000000002</v>
      </c>
      <c r="C46" s="2">
        <v>-110.81019999999999</v>
      </c>
      <c r="D46" s="2">
        <v>3351</v>
      </c>
      <c r="E46" s="2" t="s">
        <v>151</v>
      </c>
      <c r="F46" s="2">
        <v>2</v>
      </c>
      <c r="G46" s="2">
        <v>2.7</v>
      </c>
      <c r="H46" s="12">
        <v>0.99579391699999997</v>
      </c>
      <c r="I46" s="2">
        <v>0</v>
      </c>
      <c r="J46" s="18">
        <v>637948.29841090308</v>
      </c>
      <c r="K46" s="15">
        <v>13975.43439154</v>
      </c>
      <c r="L46" s="2" t="s">
        <v>152</v>
      </c>
      <c r="M46" s="2">
        <v>0</v>
      </c>
      <c r="N46" s="2">
        <v>0</v>
      </c>
      <c r="O46" s="2" t="s">
        <v>153</v>
      </c>
      <c r="P46" s="19"/>
      <c r="Q46" s="2" t="str">
        <f t="shared" si="90"/>
        <v>BL-07</v>
      </c>
      <c r="R46" s="2">
        <f t="shared" si="75"/>
        <v>40.703600000000002</v>
      </c>
      <c r="S46" s="2">
        <f t="shared" si="76"/>
        <v>-110.81019999999999</v>
      </c>
      <c r="T46" s="2">
        <f t="shared" si="77"/>
        <v>3351</v>
      </c>
      <c r="U46" s="2" t="str">
        <f t="shared" si="78"/>
        <v>std</v>
      </c>
      <c r="V46" s="2">
        <f t="shared" si="79"/>
        <v>2</v>
      </c>
      <c r="W46" s="2">
        <f t="shared" si="80"/>
        <v>2.7</v>
      </c>
      <c r="X46" s="2">
        <f t="shared" si="81"/>
        <v>0.99579391699999997</v>
      </c>
      <c r="Y46" s="2">
        <f t="shared" si="82"/>
        <v>0</v>
      </c>
      <c r="Z46" s="2">
        <v>2008</v>
      </c>
      <c r="AA46" s="2" t="s">
        <v>184</v>
      </c>
      <c r="AB46" s="2" t="str">
        <f t="shared" si="91"/>
        <v>BL-07</v>
      </c>
      <c r="AC46" s="2" t="s">
        <v>185</v>
      </c>
      <c r="AD46" s="2" t="s">
        <v>186</v>
      </c>
      <c r="AE46" s="21">
        <f t="shared" si="92"/>
        <v>637948.29841090308</v>
      </c>
      <c r="AF46" s="21">
        <f t="shared" si="93"/>
        <v>13975.43439154</v>
      </c>
      <c r="AG46" s="2" t="str">
        <f t="shared" si="94"/>
        <v>07KNSTD</v>
      </c>
      <c r="AH46" s="2" t="s">
        <v>184</v>
      </c>
      <c r="AK46" s="2" t="str">
        <f t="shared" si="46"/>
        <v>BL-07</v>
      </c>
      <c r="AL46" s="2" t="s">
        <v>238</v>
      </c>
      <c r="AM46" s="22">
        <f t="shared" si="47"/>
        <v>40.703600000000002</v>
      </c>
      <c r="AN46" s="22">
        <f t="shared" si="59"/>
        <v>-110.81019999999999</v>
      </c>
      <c r="AO46" s="22">
        <f t="shared" si="60"/>
        <v>3351</v>
      </c>
      <c r="AQ46" s="2" t="s">
        <v>201</v>
      </c>
      <c r="AR46" s="2">
        <f t="shared" si="48"/>
        <v>2</v>
      </c>
      <c r="AS46" s="2">
        <f t="shared" si="49"/>
        <v>2.7</v>
      </c>
      <c r="AT46" s="22">
        <f t="shared" si="50"/>
        <v>0.99579391699999997</v>
      </c>
      <c r="AU46" s="2">
        <v>0</v>
      </c>
      <c r="AV46" s="21">
        <f t="shared" si="51"/>
        <v>637948.29841090308</v>
      </c>
      <c r="AW46" s="2" t="str">
        <f t="shared" si="52"/>
        <v>07KNSTD</v>
      </c>
      <c r="AX46" s="2">
        <v>0</v>
      </c>
      <c r="AY46" s="2" t="s">
        <v>153</v>
      </c>
      <c r="AZ46" s="2">
        <v>160</v>
      </c>
      <c r="BA46" s="2">
        <v>0</v>
      </c>
      <c r="BB46" s="2">
        <v>2008</v>
      </c>
      <c r="BC46" s="2">
        <v>0</v>
      </c>
      <c r="BD46" s="2">
        <v>0</v>
      </c>
      <c r="BE46" s="2">
        <v>10</v>
      </c>
      <c r="BG46" s="2">
        <v>0.1</v>
      </c>
      <c r="BH46" s="2">
        <v>0.05</v>
      </c>
      <c r="BI46" s="2">
        <v>0</v>
      </c>
      <c r="BJ46" s="2">
        <v>0</v>
      </c>
      <c r="BK46" s="21">
        <f t="shared" si="53"/>
        <v>13975.43439154</v>
      </c>
      <c r="BL46" s="2">
        <v>0</v>
      </c>
      <c r="BM46" s="2">
        <v>0</v>
      </c>
      <c r="BN46" s="2">
        <v>0</v>
      </c>
      <c r="BO46" s="2">
        <v>0</v>
      </c>
    </row>
    <row r="47" spans="1:67" x14ac:dyDescent="0.15">
      <c r="A47" s="2" t="s">
        <v>21</v>
      </c>
      <c r="B47" s="2">
        <v>40.703600000000002</v>
      </c>
      <c r="C47" s="2">
        <v>-110.81019999999999</v>
      </c>
      <c r="D47" s="2">
        <v>3351</v>
      </c>
      <c r="E47" s="2" t="s">
        <v>151</v>
      </c>
      <c r="F47" s="2">
        <v>2</v>
      </c>
      <c r="G47" s="2">
        <v>2.7</v>
      </c>
      <c r="H47" s="12">
        <v>0.99222413099999995</v>
      </c>
      <c r="I47" s="2">
        <v>0</v>
      </c>
      <c r="J47" s="18">
        <v>661824.92147970642</v>
      </c>
      <c r="K47" s="15">
        <v>8744.772954775055</v>
      </c>
      <c r="L47" s="2" t="s">
        <v>152</v>
      </c>
      <c r="M47" s="2">
        <v>0</v>
      </c>
      <c r="N47" s="2">
        <v>0</v>
      </c>
      <c r="O47" s="2" t="s">
        <v>153</v>
      </c>
      <c r="P47" s="19"/>
      <c r="Q47" s="2" t="str">
        <f t="shared" si="90"/>
        <v>BL-08</v>
      </c>
      <c r="R47" s="2">
        <f t="shared" si="75"/>
        <v>40.703600000000002</v>
      </c>
      <c r="S47" s="2">
        <f t="shared" si="76"/>
        <v>-110.81019999999999</v>
      </c>
      <c r="T47" s="2">
        <f t="shared" si="77"/>
        <v>3351</v>
      </c>
      <c r="U47" s="2" t="str">
        <f t="shared" si="78"/>
        <v>std</v>
      </c>
      <c r="V47" s="2">
        <f t="shared" si="79"/>
        <v>2</v>
      </c>
      <c r="W47" s="2">
        <f t="shared" si="80"/>
        <v>2.7</v>
      </c>
      <c r="X47" s="2">
        <f t="shared" si="81"/>
        <v>0.99222413099999995</v>
      </c>
      <c r="Y47" s="2">
        <f t="shared" si="82"/>
        <v>0</v>
      </c>
      <c r="Z47" s="2">
        <v>2008</v>
      </c>
      <c r="AA47" s="2" t="s">
        <v>184</v>
      </c>
      <c r="AB47" s="2" t="str">
        <f t="shared" si="91"/>
        <v>BL-08</v>
      </c>
      <c r="AC47" s="2" t="s">
        <v>185</v>
      </c>
      <c r="AD47" s="2" t="s">
        <v>186</v>
      </c>
      <c r="AE47" s="21">
        <f t="shared" si="92"/>
        <v>661824.92147970642</v>
      </c>
      <c r="AF47" s="21">
        <f t="shared" si="93"/>
        <v>8744.772954775055</v>
      </c>
      <c r="AG47" s="2" t="str">
        <f t="shared" si="94"/>
        <v>07KNSTD</v>
      </c>
      <c r="AH47" s="2" t="s">
        <v>184</v>
      </c>
      <c r="AK47" s="2" t="str">
        <f t="shared" si="46"/>
        <v>BL-08</v>
      </c>
      <c r="AL47" s="2" t="s">
        <v>238</v>
      </c>
      <c r="AM47" s="22">
        <f t="shared" si="47"/>
        <v>40.703600000000002</v>
      </c>
      <c r="AN47" s="22">
        <f t="shared" si="59"/>
        <v>-110.81019999999999</v>
      </c>
      <c r="AO47" s="22">
        <f t="shared" si="60"/>
        <v>3351</v>
      </c>
      <c r="AQ47" s="2" t="s">
        <v>201</v>
      </c>
      <c r="AR47" s="2">
        <f t="shared" si="48"/>
        <v>2</v>
      </c>
      <c r="AS47" s="2">
        <f t="shared" si="49"/>
        <v>2.7</v>
      </c>
      <c r="AT47" s="22">
        <f t="shared" si="50"/>
        <v>0.99222413099999995</v>
      </c>
      <c r="AU47" s="2">
        <v>0</v>
      </c>
      <c r="AV47" s="21">
        <f t="shared" si="51"/>
        <v>661824.92147970642</v>
      </c>
      <c r="AW47" s="2" t="str">
        <f t="shared" si="52"/>
        <v>07KNSTD</v>
      </c>
      <c r="AX47" s="2">
        <v>0</v>
      </c>
      <c r="AY47" s="2" t="s">
        <v>153</v>
      </c>
      <c r="AZ47" s="2">
        <v>160</v>
      </c>
      <c r="BA47" s="2">
        <v>0</v>
      </c>
      <c r="BB47" s="2">
        <v>2008</v>
      </c>
      <c r="BC47" s="2">
        <v>0</v>
      </c>
      <c r="BD47" s="2">
        <v>0</v>
      </c>
      <c r="BE47" s="2">
        <v>10</v>
      </c>
      <c r="BG47" s="2">
        <v>0.1</v>
      </c>
      <c r="BH47" s="2">
        <v>0.05</v>
      </c>
      <c r="BI47" s="2">
        <v>0</v>
      </c>
      <c r="BJ47" s="2">
        <v>0</v>
      </c>
      <c r="BK47" s="21">
        <f t="shared" si="53"/>
        <v>8744.772954775055</v>
      </c>
      <c r="BL47" s="2">
        <v>0</v>
      </c>
      <c r="BM47" s="2">
        <v>0</v>
      </c>
      <c r="BN47" s="2">
        <v>0</v>
      </c>
      <c r="BO47" s="2">
        <v>0</v>
      </c>
    </row>
    <row r="48" spans="1:67" x14ac:dyDescent="0.15">
      <c r="A48" s="2" t="s">
        <v>78</v>
      </c>
      <c r="B48" s="2">
        <v>41.340600000000002</v>
      </c>
      <c r="C48" s="2">
        <v>-106.32575</v>
      </c>
      <c r="D48" s="2">
        <v>3267</v>
      </c>
      <c r="E48" s="2" t="s">
        <v>151</v>
      </c>
      <c r="F48" s="2">
        <v>2</v>
      </c>
      <c r="G48" s="2">
        <v>2.7</v>
      </c>
      <c r="H48" s="12">
        <v>0.96714375600000002</v>
      </c>
      <c r="I48" s="2">
        <v>0</v>
      </c>
      <c r="J48" s="18">
        <v>462432.90895065112</v>
      </c>
      <c r="K48" s="15">
        <v>12327.524559754514</v>
      </c>
      <c r="L48" s="2" t="s">
        <v>152</v>
      </c>
      <c r="M48" s="2">
        <v>0</v>
      </c>
      <c r="N48" s="2">
        <v>0</v>
      </c>
      <c r="O48" s="2" t="s">
        <v>153</v>
      </c>
      <c r="P48" s="19"/>
      <c r="Q48" s="2" t="str">
        <f t="shared" si="90"/>
        <v>DPI-MB-01</v>
      </c>
      <c r="R48" s="2">
        <f t="shared" si="75"/>
        <v>41.340600000000002</v>
      </c>
      <c r="S48" s="2">
        <f t="shared" si="76"/>
        <v>-106.32575</v>
      </c>
      <c r="T48" s="2">
        <f t="shared" si="77"/>
        <v>3267</v>
      </c>
      <c r="U48" s="2" t="str">
        <f t="shared" si="78"/>
        <v>std</v>
      </c>
      <c r="V48" s="2">
        <f t="shared" si="79"/>
        <v>2</v>
      </c>
      <c r="W48" s="2">
        <f t="shared" si="80"/>
        <v>2.7</v>
      </c>
      <c r="X48" s="2">
        <f t="shared" si="81"/>
        <v>0.96714375600000002</v>
      </c>
      <c r="Y48" s="2">
        <f t="shared" si="82"/>
        <v>0</v>
      </c>
      <c r="Z48" s="2">
        <v>2008</v>
      </c>
      <c r="AA48" s="2" t="s">
        <v>184</v>
      </c>
      <c r="AB48" s="2" t="str">
        <f t="shared" si="91"/>
        <v>DPI-MB-01</v>
      </c>
      <c r="AC48" s="2" t="s">
        <v>185</v>
      </c>
      <c r="AD48" s="2" t="s">
        <v>186</v>
      </c>
      <c r="AE48" s="21">
        <f t="shared" si="92"/>
        <v>462432.90895065112</v>
      </c>
      <c r="AF48" s="21">
        <f t="shared" si="93"/>
        <v>12327.524559754514</v>
      </c>
      <c r="AG48" s="2" t="str">
        <f t="shared" si="94"/>
        <v>07KNSTD</v>
      </c>
      <c r="AH48" s="2" t="s">
        <v>184</v>
      </c>
      <c r="AK48" s="2" t="str">
        <f t="shared" si="46"/>
        <v>DPI-MB-01</v>
      </c>
      <c r="AL48" s="2" t="s">
        <v>238</v>
      </c>
      <c r="AM48" s="22">
        <f t="shared" si="47"/>
        <v>41.340600000000002</v>
      </c>
      <c r="AN48" s="22">
        <f t="shared" si="59"/>
        <v>-106.32575</v>
      </c>
      <c r="AO48" s="22">
        <f t="shared" si="60"/>
        <v>3267</v>
      </c>
      <c r="AQ48" s="2" t="s">
        <v>201</v>
      </c>
      <c r="AR48" s="2">
        <f t="shared" si="48"/>
        <v>2</v>
      </c>
      <c r="AS48" s="2">
        <f t="shared" si="49"/>
        <v>2.7</v>
      </c>
      <c r="AT48" s="22">
        <f t="shared" si="50"/>
        <v>0.96714375600000002</v>
      </c>
      <c r="AU48" s="2">
        <v>0</v>
      </c>
      <c r="AV48" s="21">
        <f t="shared" si="51"/>
        <v>462432.90895065112</v>
      </c>
      <c r="AW48" s="2" t="str">
        <f t="shared" si="52"/>
        <v>07KNSTD</v>
      </c>
      <c r="AX48" s="2">
        <v>0</v>
      </c>
      <c r="AY48" s="2" t="s">
        <v>153</v>
      </c>
      <c r="AZ48" s="2">
        <v>160</v>
      </c>
      <c r="BA48" s="2">
        <v>0</v>
      </c>
      <c r="BB48" s="2">
        <v>2008</v>
      </c>
      <c r="BC48" s="2">
        <v>0</v>
      </c>
      <c r="BD48" s="2">
        <v>0</v>
      </c>
      <c r="BE48" s="2">
        <v>10</v>
      </c>
      <c r="BG48" s="2">
        <v>0.1</v>
      </c>
      <c r="BH48" s="2">
        <v>0.05</v>
      </c>
      <c r="BI48" s="2">
        <v>0</v>
      </c>
      <c r="BJ48" s="2">
        <v>0</v>
      </c>
      <c r="BK48" s="21">
        <f t="shared" si="53"/>
        <v>12327.524559754514</v>
      </c>
      <c r="BL48" s="2">
        <v>0</v>
      </c>
      <c r="BM48" s="2">
        <v>0</v>
      </c>
      <c r="BN48" s="2">
        <v>0</v>
      </c>
      <c r="BO48" s="2">
        <v>0</v>
      </c>
    </row>
    <row r="49" spans="1:67" x14ac:dyDescent="0.15">
      <c r="J49" s="3"/>
      <c r="P49" s="19"/>
      <c r="AE49" s="21"/>
      <c r="AF49" s="21"/>
      <c r="AM49" s="22"/>
      <c r="AN49" s="22"/>
      <c r="AO49" s="22"/>
      <c r="AT49" s="22"/>
      <c r="AV49" s="21"/>
      <c r="BK49" s="21"/>
    </row>
    <row r="50" spans="1:67" x14ac:dyDescent="0.15">
      <c r="A50" s="2" t="s">
        <v>78</v>
      </c>
      <c r="B50" s="2">
        <v>41.340600000000002</v>
      </c>
      <c r="C50" s="2">
        <v>-106.32575</v>
      </c>
      <c r="D50" s="2">
        <v>3267</v>
      </c>
      <c r="E50" s="2" t="s">
        <v>151</v>
      </c>
      <c r="F50" s="2">
        <v>2</v>
      </c>
      <c r="G50" s="2">
        <v>2.7</v>
      </c>
      <c r="H50" s="12">
        <v>0.96714375600000002</v>
      </c>
      <c r="I50" s="2">
        <v>0</v>
      </c>
      <c r="J50" s="18">
        <v>416144.84606250259</v>
      </c>
      <c r="K50" s="15">
        <v>16284.568148482163</v>
      </c>
      <c r="L50" s="2" t="s">
        <v>152</v>
      </c>
      <c r="M50" s="2">
        <v>0</v>
      </c>
      <c r="N50" s="2">
        <v>0</v>
      </c>
      <c r="O50" s="2" t="s">
        <v>153</v>
      </c>
      <c r="P50" s="19"/>
      <c r="Q50" s="2" t="str">
        <f>A50</f>
        <v>DPI-MB-01</v>
      </c>
      <c r="R50" s="2">
        <f t="shared" ref="R50:R53" si="95">B50</f>
        <v>41.340600000000002</v>
      </c>
      <c r="S50" s="2">
        <f t="shared" ref="S50:S53" si="96">C50</f>
        <v>-106.32575</v>
      </c>
      <c r="T50" s="2">
        <f t="shared" ref="T50:T53" si="97">D50</f>
        <v>3267</v>
      </c>
      <c r="U50" s="2" t="str">
        <f t="shared" ref="U50:U53" si="98">E50</f>
        <v>std</v>
      </c>
      <c r="V50" s="2">
        <f t="shared" ref="V50:V53" si="99">F50</f>
        <v>2</v>
      </c>
      <c r="W50" s="2">
        <f t="shared" ref="W50:W53" si="100">G50</f>
        <v>2.7</v>
      </c>
      <c r="X50" s="2">
        <f t="shared" ref="X50:X53" si="101">H50</f>
        <v>0.96714375600000002</v>
      </c>
      <c r="Y50" s="2">
        <f t="shared" ref="Y50:Y53" si="102">I50</f>
        <v>0</v>
      </c>
      <c r="Z50" s="2">
        <v>2008</v>
      </c>
      <c r="AA50" s="2" t="s">
        <v>184</v>
      </c>
      <c r="AB50" s="2" t="str">
        <f>Q50</f>
        <v>DPI-MB-01</v>
      </c>
      <c r="AC50" s="2" t="s">
        <v>185</v>
      </c>
      <c r="AD50" s="2" t="s">
        <v>186</v>
      </c>
      <c r="AE50" s="21">
        <f t="shared" ref="AE50:AG51" si="103">J50</f>
        <v>416144.84606250259</v>
      </c>
      <c r="AF50" s="21">
        <f t="shared" si="103"/>
        <v>16284.568148482163</v>
      </c>
      <c r="AG50" s="2" t="str">
        <f t="shared" si="103"/>
        <v>07KNSTD</v>
      </c>
      <c r="AH50" s="2" t="s">
        <v>184</v>
      </c>
      <c r="AK50" s="2" t="str">
        <f t="shared" si="46"/>
        <v>DPI-MB-01</v>
      </c>
      <c r="AL50" s="2" t="s">
        <v>238</v>
      </c>
      <c r="AM50" s="22">
        <f t="shared" si="47"/>
        <v>41.340600000000002</v>
      </c>
      <c r="AN50" s="22">
        <f t="shared" si="59"/>
        <v>-106.32575</v>
      </c>
      <c r="AO50" s="22">
        <f t="shared" si="60"/>
        <v>3267</v>
      </c>
      <c r="AQ50" s="2" t="s">
        <v>201</v>
      </c>
      <c r="AR50" s="2">
        <f t="shared" si="48"/>
        <v>2</v>
      </c>
      <c r="AS50" s="2">
        <f t="shared" si="49"/>
        <v>2.7</v>
      </c>
      <c r="AT50" s="22">
        <f t="shared" si="50"/>
        <v>0.96714375600000002</v>
      </c>
      <c r="AU50" s="2">
        <v>0</v>
      </c>
      <c r="AV50" s="21">
        <f t="shared" si="51"/>
        <v>416144.84606250259</v>
      </c>
      <c r="AW50" s="2" t="str">
        <f t="shared" si="52"/>
        <v>07KNSTD</v>
      </c>
      <c r="AX50" s="2">
        <v>0</v>
      </c>
      <c r="AY50" s="2" t="s">
        <v>153</v>
      </c>
      <c r="AZ50" s="2">
        <v>160</v>
      </c>
      <c r="BA50" s="2">
        <v>0</v>
      </c>
      <c r="BB50" s="2">
        <v>2008</v>
      </c>
      <c r="BC50" s="2">
        <v>0</v>
      </c>
      <c r="BD50" s="2">
        <v>0</v>
      </c>
      <c r="BE50" s="2">
        <v>10</v>
      </c>
      <c r="BG50" s="2">
        <v>0.1</v>
      </c>
      <c r="BH50" s="2">
        <v>0.05</v>
      </c>
      <c r="BI50" s="2">
        <v>0</v>
      </c>
      <c r="BJ50" s="2">
        <v>0</v>
      </c>
      <c r="BK50" s="21">
        <f t="shared" si="53"/>
        <v>16284.568148482163</v>
      </c>
      <c r="BL50" s="2">
        <v>0</v>
      </c>
      <c r="BM50" s="2">
        <v>0</v>
      </c>
      <c r="BN50" s="2">
        <v>0</v>
      </c>
      <c r="BO50" s="2">
        <v>0</v>
      </c>
    </row>
    <row r="51" spans="1:67" x14ac:dyDescent="0.15">
      <c r="A51" s="2" t="s">
        <v>78</v>
      </c>
      <c r="B51" s="2">
        <v>41.340600000000002</v>
      </c>
      <c r="C51" s="2">
        <v>-106.32575</v>
      </c>
      <c r="D51" s="2">
        <v>3267</v>
      </c>
      <c r="E51" s="2" t="s">
        <v>151</v>
      </c>
      <c r="F51" s="2">
        <v>2</v>
      </c>
      <c r="G51" s="2">
        <v>2.7</v>
      </c>
      <c r="H51" s="12">
        <v>0.96714375600000002</v>
      </c>
      <c r="I51" s="2">
        <v>0</v>
      </c>
      <c r="J51" s="18">
        <v>429668.05667598743</v>
      </c>
      <c r="K51" s="15">
        <v>16749.635201622939</v>
      </c>
      <c r="L51" s="2" t="s">
        <v>152</v>
      </c>
      <c r="M51" s="2">
        <v>0</v>
      </c>
      <c r="N51" s="2">
        <v>0</v>
      </c>
      <c r="O51" s="2" t="s">
        <v>153</v>
      </c>
      <c r="P51" s="19"/>
      <c r="Q51" s="2" t="str">
        <f>A51</f>
        <v>DPI-MB-01</v>
      </c>
      <c r="R51" s="2">
        <f t="shared" si="95"/>
        <v>41.340600000000002</v>
      </c>
      <c r="S51" s="2">
        <f t="shared" si="96"/>
        <v>-106.32575</v>
      </c>
      <c r="T51" s="2">
        <f t="shared" si="97"/>
        <v>3267</v>
      </c>
      <c r="U51" s="2" t="str">
        <f t="shared" si="98"/>
        <v>std</v>
      </c>
      <c r="V51" s="2">
        <f t="shared" si="99"/>
        <v>2</v>
      </c>
      <c r="W51" s="2">
        <f t="shared" si="100"/>
        <v>2.7</v>
      </c>
      <c r="X51" s="2">
        <f t="shared" si="101"/>
        <v>0.96714375600000002</v>
      </c>
      <c r="Y51" s="2">
        <f t="shared" si="102"/>
        <v>0</v>
      </c>
      <c r="Z51" s="2">
        <v>2008</v>
      </c>
      <c r="AA51" s="2" t="s">
        <v>184</v>
      </c>
      <c r="AB51" s="2" t="str">
        <f>Q51</f>
        <v>DPI-MB-01</v>
      </c>
      <c r="AC51" s="2" t="s">
        <v>185</v>
      </c>
      <c r="AD51" s="2" t="s">
        <v>186</v>
      </c>
      <c r="AE51" s="21">
        <f t="shared" si="103"/>
        <v>429668.05667598743</v>
      </c>
      <c r="AF51" s="21">
        <f t="shared" si="103"/>
        <v>16749.635201622939</v>
      </c>
      <c r="AG51" s="2" t="str">
        <f t="shared" si="103"/>
        <v>07KNSTD</v>
      </c>
      <c r="AH51" s="2" t="s">
        <v>184</v>
      </c>
      <c r="AK51" s="2" t="str">
        <f t="shared" si="46"/>
        <v>DPI-MB-01</v>
      </c>
      <c r="AL51" s="2" t="s">
        <v>238</v>
      </c>
      <c r="AM51" s="22">
        <f t="shared" si="47"/>
        <v>41.340600000000002</v>
      </c>
      <c r="AN51" s="22">
        <f t="shared" si="59"/>
        <v>-106.32575</v>
      </c>
      <c r="AO51" s="22">
        <f t="shared" si="60"/>
        <v>3267</v>
      </c>
      <c r="AQ51" s="2" t="s">
        <v>201</v>
      </c>
      <c r="AR51" s="2">
        <f t="shared" si="48"/>
        <v>2</v>
      </c>
      <c r="AS51" s="2">
        <f t="shared" si="49"/>
        <v>2.7</v>
      </c>
      <c r="AT51" s="22">
        <f t="shared" si="50"/>
        <v>0.96714375600000002</v>
      </c>
      <c r="AU51" s="2">
        <v>0</v>
      </c>
      <c r="AV51" s="21">
        <f t="shared" si="51"/>
        <v>429668.05667598743</v>
      </c>
      <c r="AW51" s="2" t="str">
        <f t="shared" si="52"/>
        <v>07KNSTD</v>
      </c>
      <c r="AX51" s="2">
        <v>0</v>
      </c>
      <c r="AY51" s="2" t="s">
        <v>153</v>
      </c>
      <c r="AZ51" s="2">
        <v>160</v>
      </c>
      <c r="BA51" s="2">
        <v>0</v>
      </c>
      <c r="BB51" s="2">
        <v>2008</v>
      </c>
      <c r="BC51" s="2">
        <v>0</v>
      </c>
      <c r="BD51" s="2">
        <v>0</v>
      </c>
      <c r="BE51" s="2">
        <v>10</v>
      </c>
      <c r="BG51" s="2">
        <v>0.1</v>
      </c>
      <c r="BH51" s="2">
        <v>0.05</v>
      </c>
      <c r="BI51" s="2">
        <v>0</v>
      </c>
      <c r="BJ51" s="2">
        <v>0</v>
      </c>
      <c r="BK51" s="21">
        <f t="shared" si="53"/>
        <v>16749.635201622939</v>
      </c>
      <c r="BL51" s="2">
        <v>0</v>
      </c>
      <c r="BM51" s="2">
        <v>0</v>
      </c>
      <c r="BN51" s="2">
        <v>0</v>
      </c>
      <c r="BO51" s="2">
        <v>0</v>
      </c>
    </row>
    <row r="52" spans="1:67" x14ac:dyDescent="0.15">
      <c r="A52" s="2" t="s">
        <v>22</v>
      </c>
      <c r="B52" s="2">
        <v>47.475900000000003</v>
      </c>
      <c r="C52" s="2">
        <v>-120.80710000000001</v>
      </c>
      <c r="D52" s="2">
        <v>2315</v>
      </c>
      <c r="E52" s="2" t="s">
        <v>151</v>
      </c>
      <c r="F52" s="2">
        <v>2</v>
      </c>
      <c r="G52" s="2">
        <v>2.65</v>
      </c>
      <c r="H52" s="12">
        <v>0.98</v>
      </c>
      <c r="I52" s="2">
        <v>0</v>
      </c>
      <c r="J52" s="18">
        <v>321960.67245728662</v>
      </c>
      <c r="K52" s="15">
        <v>15803.925053478017</v>
      </c>
      <c r="L52" s="2" t="s">
        <v>152</v>
      </c>
      <c r="M52" s="2">
        <v>0</v>
      </c>
      <c r="N52" s="2">
        <v>0</v>
      </c>
      <c r="O52" s="2" t="s">
        <v>153</v>
      </c>
      <c r="P52" s="19"/>
      <c r="Q52" s="2" t="str">
        <f t="shared" ref="Q52:Q55" si="104">A52</f>
        <v>BL-BG-03</v>
      </c>
      <c r="R52" s="2">
        <f t="shared" si="95"/>
        <v>47.475900000000003</v>
      </c>
      <c r="S52" s="2">
        <f t="shared" si="96"/>
        <v>-120.80710000000001</v>
      </c>
      <c r="T52" s="2">
        <f t="shared" si="97"/>
        <v>2315</v>
      </c>
      <c r="U52" s="2" t="str">
        <f t="shared" si="98"/>
        <v>std</v>
      </c>
      <c r="V52" s="2">
        <f t="shared" si="99"/>
        <v>2</v>
      </c>
      <c r="W52" s="2">
        <f t="shared" si="100"/>
        <v>2.65</v>
      </c>
      <c r="X52" s="2">
        <f t="shared" si="101"/>
        <v>0.98</v>
      </c>
      <c r="Y52" s="2">
        <f t="shared" si="102"/>
        <v>0</v>
      </c>
      <c r="Z52" s="2">
        <v>2008</v>
      </c>
      <c r="AA52" s="2" t="s">
        <v>184</v>
      </c>
      <c r="AB52" s="2" t="str">
        <f t="shared" ref="AB52:AB55" si="105">Q52</f>
        <v>BL-BG-03</v>
      </c>
      <c r="AC52" s="2" t="s">
        <v>185</v>
      </c>
      <c r="AD52" s="2" t="s">
        <v>186</v>
      </c>
      <c r="AE52" s="21">
        <f t="shared" ref="AE52:AE55" si="106">J52</f>
        <v>321960.67245728662</v>
      </c>
      <c r="AF52" s="21">
        <f t="shared" ref="AF52:AF55" si="107">K52</f>
        <v>15803.925053478017</v>
      </c>
      <c r="AG52" s="2" t="str">
        <f t="shared" ref="AG52:AG55" si="108">L52</f>
        <v>07KNSTD</v>
      </c>
      <c r="AH52" s="2" t="s">
        <v>184</v>
      </c>
      <c r="AK52" s="2" t="str">
        <f t="shared" si="46"/>
        <v>BL-BG-03</v>
      </c>
      <c r="AL52" s="2" t="s">
        <v>238</v>
      </c>
      <c r="AM52" s="22">
        <f t="shared" si="47"/>
        <v>47.475900000000003</v>
      </c>
      <c r="AN52" s="22">
        <f t="shared" si="59"/>
        <v>-120.80710000000001</v>
      </c>
      <c r="AO52" s="22">
        <f t="shared" si="60"/>
        <v>2315</v>
      </c>
      <c r="AQ52" s="2" t="s">
        <v>201</v>
      </c>
      <c r="AR52" s="2">
        <f t="shared" si="48"/>
        <v>2</v>
      </c>
      <c r="AS52" s="2">
        <f t="shared" si="49"/>
        <v>2.65</v>
      </c>
      <c r="AT52" s="22">
        <f t="shared" si="50"/>
        <v>0.98</v>
      </c>
      <c r="AU52" s="2">
        <v>0</v>
      </c>
      <c r="AV52" s="21">
        <f t="shared" si="51"/>
        <v>321960.67245728662</v>
      </c>
      <c r="AW52" s="2" t="str">
        <f t="shared" si="52"/>
        <v>07KNSTD</v>
      </c>
      <c r="AX52" s="2">
        <v>0</v>
      </c>
      <c r="AY52" s="2" t="s">
        <v>153</v>
      </c>
      <c r="AZ52" s="2">
        <v>160</v>
      </c>
      <c r="BA52" s="2">
        <v>0</v>
      </c>
      <c r="BB52" s="2">
        <v>2008</v>
      </c>
      <c r="BC52" s="2">
        <v>0</v>
      </c>
      <c r="BD52" s="2">
        <v>0</v>
      </c>
      <c r="BE52" s="2">
        <v>10</v>
      </c>
      <c r="BG52" s="2">
        <v>0.1</v>
      </c>
      <c r="BH52" s="2">
        <v>0.05</v>
      </c>
      <c r="BI52" s="2">
        <v>0</v>
      </c>
      <c r="BJ52" s="2">
        <v>0</v>
      </c>
      <c r="BK52" s="21">
        <f t="shared" si="53"/>
        <v>15803.925053478017</v>
      </c>
      <c r="BL52" s="2">
        <v>0</v>
      </c>
      <c r="BM52" s="2">
        <v>0</v>
      </c>
      <c r="BN52" s="2">
        <v>0</v>
      </c>
      <c r="BO52" s="2">
        <v>0</v>
      </c>
    </row>
    <row r="53" spans="1:67" x14ac:dyDescent="0.15">
      <c r="A53" s="2" t="s">
        <v>23</v>
      </c>
      <c r="B53" s="2">
        <v>47.475999999999999</v>
      </c>
      <c r="C53" s="2">
        <v>-120.807</v>
      </c>
      <c r="D53" s="2">
        <v>2310</v>
      </c>
      <c r="E53" s="2" t="s">
        <v>151</v>
      </c>
      <c r="F53" s="2">
        <v>2</v>
      </c>
      <c r="G53" s="2">
        <v>2.65</v>
      </c>
      <c r="H53" s="12">
        <v>0.98</v>
      </c>
      <c r="I53" s="2">
        <v>0</v>
      </c>
      <c r="J53" s="18">
        <v>290547.91831923107</v>
      </c>
      <c r="K53" s="15">
        <v>7597.4501109210769</v>
      </c>
      <c r="L53" s="2" t="s">
        <v>152</v>
      </c>
      <c r="M53" s="2">
        <v>0</v>
      </c>
      <c r="N53" s="2">
        <v>0</v>
      </c>
      <c r="O53" s="2" t="s">
        <v>153</v>
      </c>
      <c r="P53" s="19"/>
      <c r="Q53" s="2" t="str">
        <f t="shared" si="104"/>
        <v>BL-BG-04</v>
      </c>
      <c r="R53" s="2">
        <f t="shared" si="95"/>
        <v>47.475999999999999</v>
      </c>
      <c r="S53" s="2">
        <f t="shared" si="96"/>
        <v>-120.807</v>
      </c>
      <c r="T53" s="2">
        <f t="shared" si="97"/>
        <v>2310</v>
      </c>
      <c r="U53" s="2" t="str">
        <f t="shared" si="98"/>
        <v>std</v>
      </c>
      <c r="V53" s="2">
        <f t="shared" si="99"/>
        <v>2</v>
      </c>
      <c r="W53" s="2">
        <f t="shared" si="100"/>
        <v>2.65</v>
      </c>
      <c r="X53" s="2">
        <f t="shared" si="101"/>
        <v>0.98</v>
      </c>
      <c r="Y53" s="2">
        <f t="shared" si="102"/>
        <v>0</v>
      </c>
      <c r="Z53" s="2">
        <v>2008</v>
      </c>
      <c r="AA53" s="2" t="s">
        <v>184</v>
      </c>
      <c r="AB53" s="2" t="str">
        <f t="shared" si="105"/>
        <v>BL-BG-04</v>
      </c>
      <c r="AC53" s="2" t="s">
        <v>185</v>
      </c>
      <c r="AD53" s="2" t="s">
        <v>186</v>
      </c>
      <c r="AE53" s="21">
        <f t="shared" si="106"/>
        <v>290547.91831923107</v>
      </c>
      <c r="AF53" s="21">
        <f t="shared" si="107"/>
        <v>7597.4501109210769</v>
      </c>
      <c r="AG53" s="2" t="str">
        <f t="shared" si="108"/>
        <v>07KNSTD</v>
      </c>
      <c r="AH53" s="2" t="s">
        <v>184</v>
      </c>
      <c r="AK53" s="2" t="str">
        <f t="shared" si="46"/>
        <v>BL-BG-04</v>
      </c>
      <c r="AL53" s="2" t="s">
        <v>238</v>
      </c>
      <c r="AM53" s="22">
        <f t="shared" si="47"/>
        <v>47.475999999999999</v>
      </c>
      <c r="AN53" s="22">
        <f t="shared" si="59"/>
        <v>-120.807</v>
      </c>
      <c r="AO53" s="22">
        <f t="shared" si="60"/>
        <v>2310</v>
      </c>
      <c r="AQ53" s="2" t="s">
        <v>201</v>
      </c>
      <c r="AR53" s="2">
        <f t="shared" si="48"/>
        <v>2</v>
      </c>
      <c r="AS53" s="2">
        <f t="shared" si="49"/>
        <v>2.65</v>
      </c>
      <c r="AT53" s="22">
        <f t="shared" si="50"/>
        <v>0.98</v>
      </c>
      <c r="AU53" s="2">
        <v>0</v>
      </c>
      <c r="AV53" s="21">
        <f t="shared" si="51"/>
        <v>290547.91831923107</v>
      </c>
      <c r="AW53" s="2" t="str">
        <f t="shared" si="52"/>
        <v>07KNSTD</v>
      </c>
      <c r="AX53" s="2">
        <v>0</v>
      </c>
      <c r="AY53" s="2" t="s">
        <v>153</v>
      </c>
      <c r="AZ53" s="2">
        <v>160</v>
      </c>
      <c r="BA53" s="2">
        <v>0</v>
      </c>
      <c r="BB53" s="2">
        <v>2008</v>
      </c>
      <c r="BC53" s="2">
        <v>0</v>
      </c>
      <c r="BD53" s="2">
        <v>0</v>
      </c>
      <c r="BE53" s="2">
        <v>10</v>
      </c>
      <c r="BG53" s="2">
        <v>0.1</v>
      </c>
      <c r="BH53" s="2">
        <v>0.05</v>
      </c>
      <c r="BI53" s="2">
        <v>0</v>
      </c>
      <c r="BJ53" s="2">
        <v>0</v>
      </c>
      <c r="BK53" s="21">
        <f t="shared" si="53"/>
        <v>7597.4501109210769</v>
      </c>
      <c r="BL53" s="2">
        <v>0</v>
      </c>
      <c r="BM53" s="2">
        <v>0</v>
      </c>
      <c r="BN53" s="2">
        <v>0</v>
      </c>
      <c r="BO53" s="2">
        <v>0</v>
      </c>
    </row>
    <row r="54" spans="1:67" x14ac:dyDescent="0.15">
      <c r="A54" s="2" t="s">
        <v>24</v>
      </c>
      <c r="B54" s="2">
        <v>47.475999999999999</v>
      </c>
      <c r="C54" s="2">
        <v>-120.807</v>
      </c>
      <c r="D54" s="2">
        <v>2310</v>
      </c>
      <c r="E54" s="2" t="s">
        <v>151</v>
      </c>
      <c r="F54" s="2">
        <v>2</v>
      </c>
      <c r="G54" s="2">
        <v>2.65</v>
      </c>
      <c r="H54" s="12">
        <v>0.98</v>
      </c>
      <c r="I54" s="2">
        <v>0</v>
      </c>
      <c r="J54" s="18">
        <v>307464.13872073014</v>
      </c>
      <c r="K54" s="15">
        <v>18040.452260142571</v>
      </c>
      <c r="L54" s="2" t="s">
        <v>152</v>
      </c>
      <c r="M54" s="2">
        <v>0</v>
      </c>
      <c r="N54" s="2">
        <v>0</v>
      </c>
      <c r="O54" s="2" t="s">
        <v>153</v>
      </c>
      <c r="P54" s="19"/>
      <c r="Q54" s="2" t="str">
        <f t="shared" si="104"/>
        <v>BL-BG-05</v>
      </c>
      <c r="R54" s="2">
        <f t="shared" ref="R54:R83" si="109">B54</f>
        <v>47.475999999999999</v>
      </c>
      <c r="S54" s="2">
        <f t="shared" ref="S54:S83" si="110">C54</f>
        <v>-120.807</v>
      </c>
      <c r="T54" s="2">
        <f t="shared" ref="T54:T83" si="111">D54</f>
        <v>2310</v>
      </c>
      <c r="U54" s="2" t="str">
        <f t="shared" ref="U54:U83" si="112">E54</f>
        <v>std</v>
      </c>
      <c r="V54" s="2">
        <f t="shared" ref="V54:V83" si="113">F54</f>
        <v>2</v>
      </c>
      <c r="W54" s="2">
        <f t="shared" ref="W54:W83" si="114">G54</f>
        <v>2.65</v>
      </c>
      <c r="X54" s="2">
        <f t="shared" ref="X54:X83" si="115">H54</f>
        <v>0.98</v>
      </c>
      <c r="Y54" s="2">
        <f t="shared" ref="Y54:Y83" si="116">I54</f>
        <v>0</v>
      </c>
      <c r="Z54" s="2">
        <v>2008</v>
      </c>
      <c r="AA54" s="2" t="s">
        <v>184</v>
      </c>
      <c r="AB54" s="2" t="str">
        <f t="shared" si="105"/>
        <v>BL-BG-05</v>
      </c>
      <c r="AC54" s="2" t="s">
        <v>185</v>
      </c>
      <c r="AD54" s="2" t="s">
        <v>186</v>
      </c>
      <c r="AE54" s="21">
        <f t="shared" si="106"/>
        <v>307464.13872073014</v>
      </c>
      <c r="AF54" s="21">
        <f t="shared" si="107"/>
        <v>18040.452260142571</v>
      </c>
      <c r="AG54" s="2" t="str">
        <f t="shared" si="108"/>
        <v>07KNSTD</v>
      </c>
      <c r="AH54" s="2" t="s">
        <v>184</v>
      </c>
      <c r="AK54" s="2" t="str">
        <f t="shared" si="46"/>
        <v>BL-BG-05</v>
      </c>
      <c r="AL54" s="2" t="s">
        <v>238</v>
      </c>
      <c r="AM54" s="22">
        <f t="shared" si="47"/>
        <v>47.475999999999999</v>
      </c>
      <c r="AN54" s="22">
        <f t="shared" si="59"/>
        <v>-120.807</v>
      </c>
      <c r="AO54" s="22">
        <f t="shared" si="60"/>
        <v>2310</v>
      </c>
      <c r="AQ54" s="2" t="s">
        <v>201</v>
      </c>
      <c r="AR54" s="2">
        <f t="shared" si="48"/>
        <v>2</v>
      </c>
      <c r="AS54" s="2">
        <f t="shared" si="49"/>
        <v>2.65</v>
      </c>
      <c r="AT54" s="22">
        <f t="shared" si="50"/>
        <v>0.98</v>
      </c>
      <c r="AU54" s="2">
        <v>0</v>
      </c>
      <c r="AV54" s="21">
        <f t="shared" si="51"/>
        <v>307464.13872073014</v>
      </c>
      <c r="AW54" s="2" t="str">
        <f t="shared" si="52"/>
        <v>07KNSTD</v>
      </c>
      <c r="AX54" s="2">
        <v>0</v>
      </c>
      <c r="AY54" s="2" t="s">
        <v>153</v>
      </c>
      <c r="AZ54" s="2">
        <v>160</v>
      </c>
      <c r="BA54" s="2">
        <v>0</v>
      </c>
      <c r="BB54" s="2">
        <v>2008</v>
      </c>
      <c r="BC54" s="2">
        <v>0</v>
      </c>
      <c r="BD54" s="2">
        <v>0</v>
      </c>
      <c r="BE54" s="2">
        <v>10</v>
      </c>
      <c r="BG54" s="2">
        <v>0.1</v>
      </c>
      <c r="BH54" s="2">
        <v>0.05</v>
      </c>
      <c r="BI54" s="2">
        <v>0</v>
      </c>
      <c r="BJ54" s="2">
        <v>0</v>
      </c>
      <c r="BK54" s="21">
        <f t="shared" si="53"/>
        <v>18040.452260142571</v>
      </c>
      <c r="BL54" s="2">
        <v>0</v>
      </c>
      <c r="BM54" s="2">
        <v>0</v>
      </c>
      <c r="BN54" s="2">
        <v>0</v>
      </c>
      <c r="BO54" s="2">
        <v>0</v>
      </c>
    </row>
    <row r="55" spans="1:67" x14ac:dyDescent="0.15">
      <c r="A55" s="2" t="s">
        <v>25</v>
      </c>
      <c r="B55" s="2">
        <v>47.475700000000003</v>
      </c>
      <c r="C55" s="2">
        <v>-120.8074</v>
      </c>
      <c r="D55" s="2">
        <v>2310</v>
      </c>
      <c r="E55" s="2" t="s">
        <v>151</v>
      </c>
      <c r="F55" s="2">
        <v>2</v>
      </c>
      <c r="G55" s="2">
        <v>2.65</v>
      </c>
      <c r="H55" s="12">
        <v>0.98</v>
      </c>
      <c r="I55" s="2">
        <v>0</v>
      </c>
      <c r="J55" s="18">
        <v>313799.34061615699</v>
      </c>
      <c r="K55" s="15">
        <v>11877.693871100671</v>
      </c>
      <c r="L55" s="2" t="s">
        <v>152</v>
      </c>
      <c r="M55" s="2">
        <v>0</v>
      </c>
      <c r="N55" s="2">
        <v>0</v>
      </c>
      <c r="O55" s="2" t="s">
        <v>153</v>
      </c>
      <c r="P55" s="19"/>
      <c r="Q55" s="2" t="str">
        <f t="shared" si="104"/>
        <v>BL-BG-06</v>
      </c>
      <c r="R55" s="2">
        <f t="shared" si="109"/>
        <v>47.475700000000003</v>
      </c>
      <c r="S55" s="2">
        <f t="shared" si="110"/>
        <v>-120.8074</v>
      </c>
      <c r="T55" s="2">
        <f t="shared" si="111"/>
        <v>2310</v>
      </c>
      <c r="U55" s="2" t="str">
        <f t="shared" si="112"/>
        <v>std</v>
      </c>
      <c r="V55" s="2">
        <f t="shared" si="113"/>
        <v>2</v>
      </c>
      <c r="W55" s="2">
        <f t="shared" si="114"/>
        <v>2.65</v>
      </c>
      <c r="X55" s="2">
        <f t="shared" si="115"/>
        <v>0.98</v>
      </c>
      <c r="Y55" s="2">
        <f t="shared" si="116"/>
        <v>0</v>
      </c>
      <c r="Z55" s="2">
        <v>2008</v>
      </c>
      <c r="AA55" s="2" t="s">
        <v>184</v>
      </c>
      <c r="AB55" s="2" t="str">
        <f t="shared" si="105"/>
        <v>BL-BG-06</v>
      </c>
      <c r="AC55" s="2" t="s">
        <v>185</v>
      </c>
      <c r="AD55" s="2" t="s">
        <v>186</v>
      </c>
      <c r="AE55" s="21">
        <f t="shared" si="106"/>
        <v>313799.34061615699</v>
      </c>
      <c r="AF55" s="21">
        <f t="shared" si="107"/>
        <v>11877.693871100671</v>
      </c>
      <c r="AG55" s="2" t="str">
        <f t="shared" si="108"/>
        <v>07KNSTD</v>
      </c>
      <c r="AH55" s="2" t="s">
        <v>184</v>
      </c>
      <c r="AK55" s="2" t="str">
        <f t="shared" si="46"/>
        <v>BL-BG-06</v>
      </c>
      <c r="AL55" s="2" t="s">
        <v>238</v>
      </c>
      <c r="AM55" s="22">
        <f t="shared" si="47"/>
        <v>47.475700000000003</v>
      </c>
      <c r="AN55" s="22">
        <f t="shared" si="59"/>
        <v>-120.8074</v>
      </c>
      <c r="AO55" s="22">
        <f t="shared" si="60"/>
        <v>2310</v>
      </c>
      <c r="AQ55" s="2" t="s">
        <v>201</v>
      </c>
      <c r="AR55" s="2">
        <f t="shared" si="48"/>
        <v>2</v>
      </c>
      <c r="AS55" s="2">
        <f t="shared" si="49"/>
        <v>2.65</v>
      </c>
      <c r="AT55" s="22">
        <f t="shared" si="50"/>
        <v>0.98</v>
      </c>
      <c r="AU55" s="2">
        <v>0</v>
      </c>
      <c r="AV55" s="21">
        <f t="shared" si="51"/>
        <v>313799.34061615699</v>
      </c>
      <c r="AW55" s="2" t="str">
        <f t="shared" si="52"/>
        <v>07KNSTD</v>
      </c>
      <c r="AX55" s="2">
        <v>0</v>
      </c>
      <c r="AY55" s="2" t="s">
        <v>153</v>
      </c>
      <c r="AZ55" s="2">
        <v>160</v>
      </c>
      <c r="BA55" s="2">
        <v>0</v>
      </c>
      <c r="BB55" s="2">
        <v>2008</v>
      </c>
      <c r="BC55" s="2">
        <v>0</v>
      </c>
      <c r="BD55" s="2">
        <v>0</v>
      </c>
      <c r="BE55" s="2">
        <v>10</v>
      </c>
      <c r="BG55" s="2">
        <v>0.1</v>
      </c>
      <c r="BH55" s="2">
        <v>0.05</v>
      </c>
      <c r="BI55" s="2">
        <v>0</v>
      </c>
      <c r="BJ55" s="2">
        <v>0</v>
      </c>
      <c r="BK55" s="21">
        <f t="shared" si="53"/>
        <v>11877.693871100671</v>
      </c>
      <c r="BL55" s="2">
        <v>0</v>
      </c>
      <c r="BM55" s="2">
        <v>0</v>
      </c>
      <c r="BN55" s="2">
        <v>0</v>
      </c>
      <c r="BO55" s="2">
        <v>0</v>
      </c>
    </row>
    <row r="56" spans="1:67" x14ac:dyDescent="0.15">
      <c r="A56" s="2" t="s">
        <v>26</v>
      </c>
      <c r="B56" s="2">
        <v>47.475700000000003</v>
      </c>
      <c r="C56" s="2">
        <v>-120.8074</v>
      </c>
      <c r="D56" s="2">
        <v>2310</v>
      </c>
      <c r="E56" s="2" t="s">
        <v>151</v>
      </c>
      <c r="F56" s="2">
        <v>2</v>
      </c>
      <c r="G56" s="2">
        <v>2.65</v>
      </c>
      <c r="H56" s="12">
        <v>0.98</v>
      </c>
      <c r="I56" s="2">
        <v>0</v>
      </c>
      <c r="J56" s="18">
        <v>281959.82570497063</v>
      </c>
      <c r="K56" s="15">
        <v>9172.5919831773299</v>
      </c>
      <c r="L56" s="2" t="s">
        <v>152</v>
      </c>
      <c r="M56" s="2">
        <v>0</v>
      </c>
      <c r="N56" s="2">
        <v>0</v>
      </c>
      <c r="O56" s="2" t="s">
        <v>153</v>
      </c>
      <c r="P56" s="19"/>
      <c r="Q56" s="2" t="str">
        <f t="shared" ref="Q56:Q83" si="117">A56</f>
        <v>BL-BG-07</v>
      </c>
      <c r="R56" s="2">
        <f t="shared" si="109"/>
        <v>47.475700000000003</v>
      </c>
      <c r="S56" s="2">
        <f t="shared" si="110"/>
        <v>-120.8074</v>
      </c>
      <c r="T56" s="2">
        <f t="shared" si="111"/>
        <v>2310</v>
      </c>
      <c r="U56" s="2" t="str">
        <f t="shared" si="112"/>
        <v>std</v>
      </c>
      <c r="V56" s="2">
        <f t="shared" si="113"/>
        <v>2</v>
      </c>
      <c r="W56" s="2">
        <f t="shared" si="114"/>
        <v>2.65</v>
      </c>
      <c r="X56" s="2">
        <f t="shared" si="115"/>
        <v>0.98</v>
      </c>
      <c r="Y56" s="2">
        <f t="shared" si="116"/>
        <v>0</v>
      </c>
      <c r="Z56" s="2">
        <v>2008</v>
      </c>
      <c r="AA56" s="2" t="s">
        <v>184</v>
      </c>
      <c r="AB56" s="2" t="str">
        <f t="shared" ref="AB56:AB83" si="118">Q56</f>
        <v>BL-BG-07</v>
      </c>
      <c r="AC56" s="2" t="s">
        <v>185</v>
      </c>
      <c r="AD56" s="2" t="s">
        <v>186</v>
      </c>
      <c r="AE56" s="21">
        <f t="shared" ref="AE56:AE83" si="119">J56</f>
        <v>281959.82570497063</v>
      </c>
      <c r="AF56" s="21">
        <f t="shared" ref="AF56:AF83" si="120">K56</f>
        <v>9172.5919831773299</v>
      </c>
      <c r="AG56" s="2" t="str">
        <f t="shared" ref="AG56:AG83" si="121">L56</f>
        <v>07KNSTD</v>
      </c>
      <c r="AH56" s="2" t="s">
        <v>184</v>
      </c>
      <c r="AK56" s="2" t="str">
        <f t="shared" si="46"/>
        <v>BL-BG-07</v>
      </c>
      <c r="AL56" s="2" t="s">
        <v>238</v>
      </c>
      <c r="AM56" s="22">
        <f t="shared" si="47"/>
        <v>47.475700000000003</v>
      </c>
      <c r="AN56" s="22">
        <f t="shared" si="59"/>
        <v>-120.8074</v>
      </c>
      <c r="AO56" s="22">
        <f t="shared" si="60"/>
        <v>2310</v>
      </c>
      <c r="AQ56" s="2" t="s">
        <v>201</v>
      </c>
      <c r="AR56" s="2">
        <f t="shared" si="48"/>
        <v>2</v>
      </c>
      <c r="AS56" s="2">
        <f t="shared" si="49"/>
        <v>2.65</v>
      </c>
      <c r="AT56" s="22">
        <f t="shared" si="50"/>
        <v>0.98</v>
      </c>
      <c r="AU56" s="2">
        <v>0</v>
      </c>
      <c r="AV56" s="21">
        <f t="shared" si="51"/>
        <v>281959.82570497063</v>
      </c>
      <c r="AW56" s="2" t="str">
        <f t="shared" si="52"/>
        <v>07KNSTD</v>
      </c>
      <c r="AX56" s="2">
        <v>0</v>
      </c>
      <c r="AY56" s="2" t="s">
        <v>153</v>
      </c>
      <c r="AZ56" s="2">
        <v>160</v>
      </c>
      <c r="BA56" s="2">
        <v>0</v>
      </c>
      <c r="BB56" s="2">
        <v>2008</v>
      </c>
      <c r="BC56" s="2">
        <v>0</v>
      </c>
      <c r="BD56" s="2">
        <v>0</v>
      </c>
      <c r="BE56" s="2">
        <v>10</v>
      </c>
      <c r="BG56" s="2">
        <v>0.1</v>
      </c>
      <c r="BH56" s="2">
        <v>0.05</v>
      </c>
      <c r="BI56" s="2">
        <v>0</v>
      </c>
      <c r="BJ56" s="2">
        <v>0</v>
      </c>
      <c r="BK56" s="21">
        <f t="shared" si="53"/>
        <v>9172.5919831773299</v>
      </c>
      <c r="BL56" s="2">
        <v>0</v>
      </c>
      <c r="BM56" s="2">
        <v>0</v>
      </c>
      <c r="BN56" s="2">
        <v>0</v>
      </c>
      <c r="BO56" s="2">
        <v>0</v>
      </c>
    </row>
    <row r="57" spans="1:67" x14ac:dyDescent="0.15">
      <c r="A57" s="2" t="s">
        <v>29</v>
      </c>
      <c r="B57" s="2">
        <v>40.025700000000001</v>
      </c>
      <c r="C57" s="2">
        <v>-105.6327</v>
      </c>
      <c r="D57" s="2">
        <v>3480</v>
      </c>
      <c r="E57" s="2" t="s">
        <v>151</v>
      </c>
      <c r="F57" s="2">
        <v>2</v>
      </c>
      <c r="G57" s="2">
        <v>2.65</v>
      </c>
      <c r="H57" s="12">
        <v>0.98</v>
      </c>
      <c r="I57" s="2">
        <v>0</v>
      </c>
      <c r="J57" s="18">
        <v>687343.20247007557</v>
      </c>
      <c r="K57" s="15">
        <v>32373.188006147906</v>
      </c>
      <c r="L57" s="2" t="s">
        <v>152</v>
      </c>
      <c r="M57" s="2">
        <v>0</v>
      </c>
      <c r="N57" s="2">
        <v>0</v>
      </c>
      <c r="O57" s="2" t="s">
        <v>153</v>
      </c>
      <c r="P57" s="19"/>
      <c r="Q57" s="2" t="str">
        <f t="shared" si="117"/>
        <v>CFR-01</v>
      </c>
      <c r="R57" s="2">
        <f t="shared" si="109"/>
        <v>40.025700000000001</v>
      </c>
      <c r="S57" s="2">
        <f t="shared" si="110"/>
        <v>-105.6327</v>
      </c>
      <c r="T57" s="2">
        <f t="shared" si="111"/>
        <v>3480</v>
      </c>
      <c r="U57" s="2" t="str">
        <f t="shared" si="112"/>
        <v>std</v>
      </c>
      <c r="V57" s="2">
        <f t="shared" si="113"/>
        <v>2</v>
      </c>
      <c r="W57" s="2">
        <f t="shared" si="114"/>
        <v>2.65</v>
      </c>
      <c r="X57" s="2">
        <f t="shared" si="115"/>
        <v>0.98</v>
      </c>
      <c r="Y57" s="2">
        <f t="shared" si="116"/>
        <v>0</v>
      </c>
      <c r="Z57" s="2">
        <v>2008</v>
      </c>
      <c r="AA57" s="2" t="s">
        <v>184</v>
      </c>
      <c r="AB57" s="2" t="str">
        <f t="shared" si="118"/>
        <v>CFR-01</v>
      </c>
      <c r="AC57" s="2" t="s">
        <v>185</v>
      </c>
      <c r="AD57" s="2" t="s">
        <v>186</v>
      </c>
      <c r="AE57" s="21">
        <f t="shared" si="119"/>
        <v>687343.20247007557</v>
      </c>
      <c r="AF57" s="21">
        <f t="shared" si="120"/>
        <v>32373.188006147906</v>
      </c>
      <c r="AG57" s="2" t="str">
        <f t="shared" si="121"/>
        <v>07KNSTD</v>
      </c>
      <c r="AH57" s="2" t="s">
        <v>184</v>
      </c>
      <c r="AK57" s="2" t="str">
        <f t="shared" si="46"/>
        <v>CFR-01</v>
      </c>
      <c r="AL57" s="2" t="s">
        <v>238</v>
      </c>
      <c r="AM57" s="22">
        <f t="shared" si="47"/>
        <v>40.025700000000001</v>
      </c>
      <c r="AN57" s="22">
        <f t="shared" si="59"/>
        <v>-105.6327</v>
      </c>
      <c r="AO57" s="22">
        <f t="shared" si="60"/>
        <v>3480</v>
      </c>
      <c r="AQ57" s="2" t="s">
        <v>201</v>
      </c>
      <c r="AR57" s="2">
        <f t="shared" si="48"/>
        <v>2</v>
      </c>
      <c r="AS57" s="2">
        <f t="shared" si="49"/>
        <v>2.65</v>
      </c>
      <c r="AT57" s="22">
        <f t="shared" si="50"/>
        <v>0.98</v>
      </c>
      <c r="AU57" s="2">
        <v>0</v>
      </c>
      <c r="AV57" s="21">
        <f t="shared" si="51"/>
        <v>687343.20247007557</v>
      </c>
      <c r="AW57" s="2" t="str">
        <f t="shared" si="52"/>
        <v>07KNSTD</v>
      </c>
      <c r="AX57" s="2">
        <v>0</v>
      </c>
      <c r="AY57" s="2" t="s">
        <v>153</v>
      </c>
      <c r="AZ57" s="2">
        <v>160</v>
      </c>
      <c r="BA57" s="2">
        <v>0</v>
      </c>
      <c r="BB57" s="2">
        <v>2008</v>
      </c>
      <c r="BC57" s="2">
        <v>0</v>
      </c>
      <c r="BD57" s="2">
        <v>0</v>
      </c>
      <c r="BE57" s="2">
        <v>10</v>
      </c>
      <c r="BG57" s="2">
        <v>0.1</v>
      </c>
      <c r="BH57" s="2">
        <v>0.05</v>
      </c>
      <c r="BI57" s="2">
        <v>0</v>
      </c>
      <c r="BJ57" s="2">
        <v>0</v>
      </c>
      <c r="BK57" s="21">
        <f t="shared" si="53"/>
        <v>32373.188006147906</v>
      </c>
      <c r="BL57" s="2">
        <v>0</v>
      </c>
      <c r="BM57" s="2">
        <v>0</v>
      </c>
      <c r="BN57" s="2">
        <v>0</v>
      </c>
      <c r="BO57" s="2">
        <v>0</v>
      </c>
    </row>
    <row r="58" spans="1:67" x14ac:dyDescent="0.15">
      <c r="A58" s="2" t="s">
        <v>30</v>
      </c>
      <c r="B58" s="2">
        <v>40.025700000000001</v>
      </c>
      <c r="C58" s="2">
        <v>-105.6327</v>
      </c>
      <c r="D58" s="2">
        <v>3480</v>
      </c>
      <c r="E58" s="2" t="s">
        <v>151</v>
      </c>
      <c r="F58" s="2">
        <v>2</v>
      </c>
      <c r="G58" s="2">
        <v>2.65</v>
      </c>
      <c r="H58" s="12">
        <v>0.98</v>
      </c>
      <c r="I58" s="2">
        <v>0</v>
      </c>
      <c r="J58" s="18">
        <v>462239.06110414071</v>
      </c>
      <c r="K58" s="15">
        <v>58284.259560033104</v>
      </c>
      <c r="L58" s="2" t="s">
        <v>152</v>
      </c>
      <c r="M58" s="2">
        <v>0</v>
      </c>
      <c r="N58" s="2">
        <v>0</v>
      </c>
      <c r="O58" s="2" t="s">
        <v>153</v>
      </c>
      <c r="P58" s="19"/>
      <c r="Q58" s="2" t="str">
        <f t="shared" si="117"/>
        <v>CFR-02</v>
      </c>
      <c r="R58" s="2">
        <f t="shared" si="109"/>
        <v>40.025700000000001</v>
      </c>
      <c r="S58" s="2">
        <f t="shared" si="110"/>
        <v>-105.6327</v>
      </c>
      <c r="T58" s="2">
        <f t="shared" si="111"/>
        <v>3480</v>
      </c>
      <c r="U58" s="2" t="str">
        <f t="shared" si="112"/>
        <v>std</v>
      </c>
      <c r="V58" s="2">
        <f t="shared" si="113"/>
        <v>2</v>
      </c>
      <c r="W58" s="2">
        <f t="shared" si="114"/>
        <v>2.65</v>
      </c>
      <c r="X58" s="2">
        <f t="shared" si="115"/>
        <v>0.98</v>
      </c>
      <c r="Y58" s="2">
        <f t="shared" si="116"/>
        <v>0</v>
      </c>
      <c r="Z58" s="2">
        <v>2008</v>
      </c>
      <c r="AA58" s="2" t="s">
        <v>184</v>
      </c>
      <c r="AB58" s="2" t="str">
        <f t="shared" si="118"/>
        <v>CFR-02</v>
      </c>
      <c r="AC58" s="2" t="s">
        <v>185</v>
      </c>
      <c r="AD58" s="2" t="s">
        <v>186</v>
      </c>
      <c r="AE58" s="21">
        <f t="shared" si="119"/>
        <v>462239.06110414071</v>
      </c>
      <c r="AF58" s="21">
        <f t="shared" si="120"/>
        <v>58284.259560033104</v>
      </c>
      <c r="AG58" s="2" t="str">
        <f t="shared" si="121"/>
        <v>07KNSTD</v>
      </c>
      <c r="AH58" s="2" t="s">
        <v>184</v>
      </c>
      <c r="AK58" s="2" t="str">
        <f t="shared" si="46"/>
        <v>CFR-02</v>
      </c>
      <c r="AL58" s="2" t="s">
        <v>238</v>
      </c>
      <c r="AM58" s="22">
        <f t="shared" si="47"/>
        <v>40.025700000000001</v>
      </c>
      <c r="AN58" s="22">
        <f t="shared" si="59"/>
        <v>-105.6327</v>
      </c>
      <c r="AO58" s="22">
        <f t="shared" si="60"/>
        <v>3480</v>
      </c>
      <c r="AQ58" s="2" t="s">
        <v>201</v>
      </c>
      <c r="AR58" s="2">
        <f t="shared" si="48"/>
        <v>2</v>
      </c>
      <c r="AS58" s="2">
        <f t="shared" si="49"/>
        <v>2.65</v>
      </c>
      <c r="AT58" s="22">
        <f t="shared" si="50"/>
        <v>0.98</v>
      </c>
      <c r="AU58" s="2">
        <v>0</v>
      </c>
      <c r="AV58" s="21">
        <f t="shared" si="51"/>
        <v>462239.06110414071</v>
      </c>
      <c r="AW58" s="2" t="str">
        <f t="shared" si="52"/>
        <v>07KNSTD</v>
      </c>
      <c r="AX58" s="2">
        <v>0</v>
      </c>
      <c r="AY58" s="2" t="s">
        <v>153</v>
      </c>
      <c r="AZ58" s="2">
        <v>160</v>
      </c>
      <c r="BA58" s="2">
        <v>0</v>
      </c>
      <c r="BB58" s="2">
        <v>2008</v>
      </c>
      <c r="BC58" s="2">
        <v>0</v>
      </c>
      <c r="BD58" s="2">
        <v>0</v>
      </c>
      <c r="BE58" s="2">
        <v>10</v>
      </c>
      <c r="BG58" s="2">
        <v>0.1</v>
      </c>
      <c r="BH58" s="2">
        <v>0.05</v>
      </c>
      <c r="BI58" s="2">
        <v>0</v>
      </c>
      <c r="BJ58" s="2">
        <v>0</v>
      </c>
      <c r="BK58" s="21">
        <f t="shared" si="53"/>
        <v>58284.259560033104</v>
      </c>
      <c r="BL58" s="2">
        <v>0</v>
      </c>
      <c r="BM58" s="2">
        <v>0</v>
      </c>
      <c r="BN58" s="2">
        <v>0</v>
      </c>
      <c r="BO58" s="2">
        <v>0</v>
      </c>
    </row>
    <row r="59" spans="1:67" x14ac:dyDescent="0.15">
      <c r="A59" s="2" t="s">
        <v>31</v>
      </c>
      <c r="B59" s="2">
        <v>40.025700000000001</v>
      </c>
      <c r="C59" s="2">
        <v>-105.6327</v>
      </c>
      <c r="D59" s="2">
        <v>3480</v>
      </c>
      <c r="E59" s="2" t="s">
        <v>151</v>
      </c>
      <c r="F59" s="2">
        <v>2</v>
      </c>
      <c r="G59" s="2">
        <v>2.65</v>
      </c>
      <c r="H59" s="12">
        <v>0.98</v>
      </c>
      <c r="I59" s="2">
        <v>0</v>
      </c>
      <c r="J59" s="18">
        <v>498587.95793943462</v>
      </c>
      <c r="K59" s="15">
        <v>28856.700387013196</v>
      </c>
      <c r="L59" s="2" t="s">
        <v>152</v>
      </c>
      <c r="M59" s="2">
        <v>0</v>
      </c>
      <c r="N59" s="2">
        <v>0</v>
      </c>
      <c r="O59" s="2" t="s">
        <v>153</v>
      </c>
      <c r="P59" s="19"/>
      <c r="Q59" s="2" t="str">
        <f t="shared" si="117"/>
        <v>CFR-03</v>
      </c>
      <c r="R59" s="2">
        <f t="shared" si="109"/>
        <v>40.025700000000001</v>
      </c>
      <c r="S59" s="2">
        <f t="shared" si="110"/>
        <v>-105.6327</v>
      </c>
      <c r="T59" s="2">
        <f t="shared" si="111"/>
        <v>3480</v>
      </c>
      <c r="U59" s="2" t="str">
        <f t="shared" si="112"/>
        <v>std</v>
      </c>
      <c r="V59" s="2">
        <f t="shared" si="113"/>
        <v>2</v>
      </c>
      <c r="W59" s="2">
        <f t="shared" si="114"/>
        <v>2.65</v>
      </c>
      <c r="X59" s="2">
        <f t="shared" si="115"/>
        <v>0.98</v>
      </c>
      <c r="Y59" s="2">
        <f t="shared" si="116"/>
        <v>0</v>
      </c>
      <c r="Z59" s="2">
        <v>2008</v>
      </c>
      <c r="AA59" s="2" t="s">
        <v>184</v>
      </c>
      <c r="AB59" s="2" t="str">
        <f t="shared" si="118"/>
        <v>CFR-03</v>
      </c>
      <c r="AC59" s="2" t="s">
        <v>185</v>
      </c>
      <c r="AD59" s="2" t="s">
        <v>186</v>
      </c>
      <c r="AE59" s="21">
        <f t="shared" si="119"/>
        <v>498587.95793943462</v>
      </c>
      <c r="AF59" s="21">
        <f t="shared" si="120"/>
        <v>28856.700387013196</v>
      </c>
      <c r="AG59" s="2" t="str">
        <f t="shared" si="121"/>
        <v>07KNSTD</v>
      </c>
      <c r="AH59" s="2" t="s">
        <v>184</v>
      </c>
      <c r="AK59" s="2" t="str">
        <f t="shared" si="46"/>
        <v>CFR-03</v>
      </c>
      <c r="AL59" s="2" t="s">
        <v>238</v>
      </c>
      <c r="AM59" s="22">
        <f t="shared" si="47"/>
        <v>40.025700000000001</v>
      </c>
      <c r="AN59" s="22">
        <f t="shared" si="59"/>
        <v>-105.6327</v>
      </c>
      <c r="AO59" s="22">
        <f t="shared" si="60"/>
        <v>3480</v>
      </c>
      <c r="AQ59" s="2" t="s">
        <v>201</v>
      </c>
      <c r="AR59" s="2">
        <f t="shared" si="48"/>
        <v>2</v>
      </c>
      <c r="AS59" s="2">
        <f t="shared" si="49"/>
        <v>2.65</v>
      </c>
      <c r="AT59" s="22">
        <f t="shared" si="50"/>
        <v>0.98</v>
      </c>
      <c r="AU59" s="2">
        <v>0</v>
      </c>
      <c r="AV59" s="21">
        <f t="shared" si="51"/>
        <v>498587.95793943462</v>
      </c>
      <c r="AW59" s="2" t="str">
        <f t="shared" si="52"/>
        <v>07KNSTD</v>
      </c>
      <c r="AX59" s="2">
        <v>0</v>
      </c>
      <c r="AY59" s="2" t="s">
        <v>153</v>
      </c>
      <c r="AZ59" s="2">
        <v>160</v>
      </c>
      <c r="BA59" s="2">
        <v>0</v>
      </c>
      <c r="BB59" s="2">
        <v>2008</v>
      </c>
      <c r="BC59" s="2">
        <v>0</v>
      </c>
      <c r="BD59" s="2">
        <v>0</v>
      </c>
      <c r="BE59" s="2">
        <v>10</v>
      </c>
      <c r="BG59" s="2">
        <v>0.1</v>
      </c>
      <c r="BH59" s="2">
        <v>0.05</v>
      </c>
      <c r="BI59" s="2">
        <v>0</v>
      </c>
      <c r="BJ59" s="2">
        <v>0</v>
      </c>
      <c r="BK59" s="21">
        <f t="shared" si="53"/>
        <v>28856.700387013196</v>
      </c>
      <c r="BL59" s="2">
        <v>0</v>
      </c>
      <c r="BM59" s="2">
        <v>0</v>
      </c>
      <c r="BN59" s="2">
        <v>0</v>
      </c>
      <c r="BO59" s="2">
        <v>0</v>
      </c>
    </row>
    <row r="60" spans="1:67" x14ac:dyDescent="0.15">
      <c r="A60" s="2" t="s">
        <v>32</v>
      </c>
      <c r="B60" s="2">
        <v>40.025700000000001</v>
      </c>
      <c r="C60" s="2">
        <v>-105.6327</v>
      </c>
      <c r="D60" s="2">
        <v>3480</v>
      </c>
      <c r="E60" s="2" t="s">
        <v>151</v>
      </c>
      <c r="F60" s="2">
        <v>2</v>
      </c>
      <c r="G60" s="2">
        <v>2.65</v>
      </c>
      <c r="H60" s="12">
        <v>0.98</v>
      </c>
      <c r="I60" s="2">
        <v>0</v>
      </c>
      <c r="J60" s="18">
        <v>429757.02945699508</v>
      </c>
      <c r="K60" s="15">
        <v>15589.357373233837</v>
      </c>
      <c r="L60" s="2" t="s">
        <v>152</v>
      </c>
      <c r="M60" s="2">
        <v>0</v>
      </c>
      <c r="N60" s="2">
        <v>0</v>
      </c>
      <c r="O60" s="2" t="s">
        <v>153</v>
      </c>
      <c r="P60" s="19"/>
      <c r="Q60" s="2" t="str">
        <f t="shared" si="117"/>
        <v>CFR-04</v>
      </c>
      <c r="R60" s="2">
        <f t="shared" si="109"/>
        <v>40.025700000000001</v>
      </c>
      <c r="S60" s="2">
        <f t="shared" si="110"/>
        <v>-105.6327</v>
      </c>
      <c r="T60" s="2">
        <f t="shared" si="111"/>
        <v>3480</v>
      </c>
      <c r="U60" s="2" t="str">
        <f t="shared" si="112"/>
        <v>std</v>
      </c>
      <c r="V60" s="2">
        <f t="shared" si="113"/>
        <v>2</v>
      </c>
      <c r="W60" s="2">
        <f t="shared" si="114"/>
        <v>2.65</v>
      </c>
      <c r="X60" s="2">
        <f t="shared" si="115"/>
        <v>0.98</v>
      </c>
      <c r="Y60" s="2">
        <f t="shared" si="116"/>
        <v>0</v>
      </c>
      <c r="Z60" s="2">
        <v>2008</v>
      </c>
      <c r="AA60" s="2" t="s">
        <v>184</v>
      </c>
      <c r="AB60" s="2" t="str">
        <f t="shared" si="118"/>
        <v>CFR-04</v>
      </c>
      <c r="AC60" s="2" t="s">
        <v>185</v>
      </c>
      <c r="AD60" s="2" t="s">
        <v>186</v>
      </c>
      <c r="AE60" s="21">
        <f t="shared" si="119"/>
        <v>429757.02945699508</v>
      </c>
      <c r="AF60" s="21">
        <f t="shared" si="120"/>
        <v>15589.357373233837</v>
      </c>
      <c r="AG60" s="2" t="str">
        <f t="shared" si="121"/>
        <v>07KNSTD</v>
      </c>
      <c r="AH60" s="2" t="s">
        <v>184</v>
      </c>
      <c r="AK60" s="2" t="str">
        <f t="shared" si="46"/>
        <v>CFR-04</v>
      </c>
      <c r="AL60" s="2" t="s">
        <v>238</v>
      </c>
      <c r="AM60" s="22">
        <f t="shared" si="47"/>
        <v>40.025700000000001</v>
      </c>
      <c r="AN60" s="22">
        <f t="shared" si="59"/>
        <v>-105.6327</v>
      </c>
      <c r="AO60" s="22">
        <f t="shared" si="60"/>
        <v>3480</v>
      </c>
      <c r="AQ60" s="2" t="s">
        <v>201</v>
      </c>
      <c r="AR60" s="2">
        <f t="shared" si="48"/>
        <v>2</v>
      </c>
      <c r="AS60" s="2">
        <f t="shared" si="49"/>
        <v>2.65</v>
      </c>
      <c r="AT60" s="22">
        <f t="shared" si="50"/>
        <v>0.98</v>
      </c>
      <c r="AU60" s="2">
        <v>0</v>
      </c>
      <c r="AV60" s="21">
        <f t="shared" si="51"/>
        <v>429757.02945699508</v>
      </c>
      <c r="AW60" s="2" t="str">
        <f t="shared" si="52"/>
        <v>07KNSTD</v>
      </c>
      <c r="AX60" s="2">
        <v>0</v>
      </c>
      <c r="AY60" s="2" t="s">
        <v>153</v>
      </c>
      <c r="AZ60" s="2">
        <v>160</v>
      </c>
      <c r="BA60" s="2">
        <v>0</v>
      </c>
      <c r="BB60" s="2">
        <v>2008</v>
      </c>
      <c r="BC60" s="2">
        <v>0</v>
      </c>
      <c r="BD60" s="2">
        <v>0</v>
      </c>
      <c r="BE60" s="2">
        <v>10</v>
      </c>
      <c r="BG60" s="2">
        <v>0.1</v>
      </c>
      <c r="BH60" s="2">
        <v>0.05</v>
      </c>
      <c r="BI60" s="2">
        <v>0</v>
      </c>
      <c r="BJ60" s="2">
        <v>0</v>
      </c>
      <c r="BK60" s="21">
        <f t="shared" si="53"/>
        <v>15589.357373233837</v>
      </c>
      <c r="BL60" s="2">
        <v>0</v>
      </c>
      <c r="BM60" s="2">
        <v>0</v>
      </c>
      <c r="BN60" s="2">
        <v>0</v>
      </c>
      <c r="BO60" s="2">
        <v>0</v>
      </c>
    </row>
    <row r="61" spans="1:67" x14ac:dyDescent="0.15">
      <c r="A61" s="2" t="s">
        <v>33</v>
      </c>
      <c r="B61" s="2">
        <v>40.025700000000001</v>
      </c>
      <c r="C61" s="2">
        <v>-105.6327</v>
      </c>
      <c r="D61" s="2">
        <v>3480</v>
      </c>
      <c r="E61" s="2" t="s">
        <v>151</v>
      </c>
      <c r="F61" s="2">
        <v>2</v>
      </c>
      <c r="G61" s="2">
        <v>2.65</v>
      </c>
      <c r="H61" s="12">
        <v>0.98</v>
      </c>
      <c r="I61" s="2">
        <v>0</v>
      </c>
      <c r="J61" s="18">
        <v>392898.23146045592</v>
      </c>
      <c r="K61" s="15">
        <v>49289.616825061938</v>
      </c>
      <c r="L61" s="2" t="s">
        <v>152</v>
      </c>
      <c r="M61" s="2">
        <v>0</v>
      </c>
      <c r="N61" s="2">
        <v>0</v>
      </c>
      <c r="O61" s="2" t="s">
        <v>153</v>
      </c>
      <c r="P61" s="19"/>
      <c r="Q61" s="2" t="str">
        <f t="shared" si="117"/>
        <v>CFR-05</v>
      </c>
      <c r="R61" s="2">
        <f t="shared" si="109"/>
        <v>40.025700000000001</v>
      </c>
      <c r="S61" s="2">
        <f t="shared" si="110"/>
        <v>-105.6327</v>
      </c>
      <c r="T61" s="2">
        <f t="shared" si="111"/>
        <v>3480</v>
      </c>
      <c r="U61" s="2" t="str">
        <f t="shared" si="112"/>
        <v>std</v>
      </c>
      <c r="V61" s="2">
        <f t="shared" si="113"/>
        <v>2</v>
      </c>
      <c r="W61" s="2">
        <f t="shared" si="114"/>
        <v>2.65</v>
      </c>
      <c r="X61" s="2">
        <f t="shared" si="115"/>
        <v>0.98</v>
      </c>
      <c r="Y61" s="2">
        <f t="shared" si="116"/>
        <v>0</v>
      </c>
      <c r="Z61" s="2">
        <v>2008</v>
      </c>
      <c r="AA61" s="2" t="s">
        <v>184</v>
      </c>
      <c r="AB61" s="2" t="str">
        <f t="shared" si="118"/>
        <v>CFR-05</v>
      </c>
      <c r="AC61" s="2" t="s">
        <v>185</v>
      </c>
      <c r="AD61" s="2" t="s">
        <v>186</v>
      </c>
      <c r="AE61" s="21">
        <f t="shared" si="119"/>
        <v>392898.23146045592</v>
      </c>
      <c r="AF61" s="21">
        <f t="shared" si="120"/>
        <v>49289.616825061938</v>
      </c>
      <c r="AG61" s="2" t="str">
        <f t="shared" si="121"/>
        <v>07KNSTD</v>
      </c>
      <c r="AH61" s="2" t="s">
        <v>184</v>
      </c>
      <c r="AK61" s="2" t="str">
        <f t="shared" si="46"/>
        <v>CFR-05</v>
      </c>
      <c r="AL61" s="2" t="s">
        <v>238</v>
      </c>
      <c r="AM61" s="22">
        <f t="shared" si="47"/>
        <v>40.025700000000001</v>
      </c>
      <c r="AN61" s="22">
        <f t="shared" si="59"/>
        <v>-105.6327</v>
      </c>
      <c r="AO61" s="22">
        <f t="shared" si="60"/>
        <v>3480</v>
      </c>
      <c r="AQ61" s="2" t="s">
        <v>201</v>
      </c>
      <c r="AR61" s="2">
        <f t="shared" si="48"/>
        <v>2</v>
      </c>
      <c r="AS61" s="2">
        <f t="shared" si="49"/>
        <v>2.65</v>
      </c>
      <c r="AT61" s="22">
        <f t="shared" si="50"/>
        <v>0.98</v>
      </c>
      <c r="AU61" s="2">
        <v>0</v>
      </c>
      <c r="AV61" s="21">
        <f t="shared" si="51"/>
        <v>392898.23146045592</v>
      </c>
      <c r="AW61" s="2" t="str">
        <f t="shared" si="52"/>
        <v>07KNSTD</v>
      </c>
      <c r="AX61" s="2">
        <v>0</v>
      </c>
      <c r="AY61" s="2" t="s">
        <v>153</v>
      </c>
      <c r="AZ61" s="2">
        <v>160</v>
      </c>
      <c r="BA61" s="2">
        <v>0</v>
      </c>
      <c r="BB61" s="2">
        <v>2008</v>
      </c>
      <c r="BC61" s="2">
        <v>0</v>
      </c>
      <c r="BD61" s="2">
        <v>0</v>
      </c>
      <c r="BE61" s="2">
        <v>10</v>
      </c>
      <c r="BG61" s="2">
        <v>0.1</v>
      </c>
      <c r="BH61" s="2">
        <v>0.05</v>
      </c>
      <c r="BI61" s="2">
        <v>0</v>
      </c>
      <c r="BJ61" s="2">
        <v>0</v>
      </c>
      <c r="BK61" s="21">
        <f t="shared" si="53"/>
        <v>49289.616825061938</v>
      </c>
      <c r="BL61" s="2">
        <v>0</v>
      </c>
      <c r="BM61" s="2">
        <v>0</v>
      </c>
      <c r="BN61" s="2">
        <v>0</v>
      </c>
      <c r="BO61" s="2">
        <v>0</v>
      </c>
    </row>
    <row r="62" spans="1:67" x14ac:dyDescent="0.15">
      <c r="A62" s="2" t="s">
        <v>34</v>
      </c>
      <c r="B62" s="2">
        <v>40.025700000000001</v>
      </c>
      <c r="C62" s="2">
        <v>-105.6327</v>
      </c>
      <c r="D62" s="2">
        <v>3480</v>
      </c>
      <c r="E62" s="2" t="s">
        <v>151</v>
      </c>
      <c r="F62" s="2">
        <v>2</v>
      </c>
      <c r="G62" s="2">
        <v>2.65</v>
      </c>
      <c r="H62" s="12">
        <v>0.98</v>
      </c>
      <c r="I62" s="2">
        <v>0</v>
      </c>
      <c r="J62" s="18">
        <v>499445.64147445868</v>
      </c>
      <c r="K62" s="15">
        <v>83131.55904160942</v>
      </c>
      <c r="L62" s="2" t="s">
        <v>152</v>
      </c>
      <c r="M62" s="2">
        <v>0</v>
      </c>
      <c r="N62" s="2">
        <v>0</v>
      </c>
      <c r="O62" s="2" t="s">
        <v>153</v>
      </c>
      <c r="P62" s="19"/>
      <c r="Q62" s="2" t="str">
        <f t="shared" si="117"/>
        <v>CFR-06</v>
      </c>
      <c r="R62" s="2">
        <f t="shared" si="109"/>
        <v>40.025700000000001</v>
      </c>
      <c r="S62" s="2">
        <f t="shared" si="110"/>
        <v>-105.6327</v>
      </c>
      <c r="T62" s="2">
        <f t="shared" si="111"/>
        <v>3480</v>
      </c>
      <c r="U62" s="2" t="str">
        <f t="shared" si="112"/>
        <v>std</v>
      </c>
      <c r="V62" s="2">
        <f t="shared" si="113"/>
        <v>2</v>
      </c>
      <c r="W62" s="2">
        <f t="shared" si="114"/>
        <v>2.65</v>
      </c>
      <c r="X62" s="2">
        <f t="shared" si="115"/>
        <v>0.98</v>
      </c>
      <c r="Y62" s="2">
        <f t="shared" si="116"/>
        <v>0</v>
      </c>
      <c r="Z62" s="2">
        <v>2008</v>
      </c>
      <c r="AA62" s="2" t="s">
        <v>184</v>
      </c>
      <c r="AB62" s="2" t="str">
        <f t="shared" si="118"/>
        <v>CFR-06</v>
      </c>
      <c r="AC62" s="2" t="s">
        <v>185</v>
      </c>
      <c r="AD62" s="2" t="s">
        <v>186</v>
      </c>
      <c r="AE62" s="21">
        <f t="shared" si="119"/>
        <v>499445.64147445868</v>
      </c>
      <c r="AF62" s="21">
        <f t="shared" si="120"/>
        <v>83131.55904160942</v>
      </c>
      <c r="AG62" s="2" t="str">
        <f t="shared" si="121"/>
        <v>07KNSTD</v>
      </c>
      <c r="AH62" s="2" t="s">
        <v>184</v>
      </c>
      <c r="AK62" s="2" t="str">
        <f t="shared" si="46"/>
        <v>CFR-06</v>
      </c>
      <c r="AL62" s="2" t="s">
        <v>238</v>
      </c>
      <c r="AM62" s="22">
        <f t="shared" si="47"/>
        <v>40.025700000000001</v>
      </c>
      <c r="AN62" s="22">
        <f t="shared" si="59"/>
        <v>-105.6327</v>
      </c>
      <c r="AO62" s="22">
        <f t="shared" si="60"/>
        <v>3480</v>
      </c>
      <c r="AQ62" s="2" t="s">
        <v>201</v>
      </c>
      <c r="AR62" s="2">
        <f t="shared" si="48"/>
        <v>2</v>
      </c>
      <c r="AS62" s="2">
        <f t="shared" si="49"/>
        <v>2.65</v>
      </c>
      <c r="AT62" s="22">
        <f t="shared" si="50"/>
        <v>0.98</v>
      </c>
      <c r="AU62" s="2">
        <v>0</v>
      </c>
      <c r="AV62" s="21">
        <f t="shared" si="51"/>
        <v>499445.64147445868</v>
      </c>
      <c r="AW62" s="2" t="str">
        <f t="shared" si="52"/>
        <v>07KNSTD</v>
      </c>
      <c r="AX62" s="2">
        <v>0</v>
      </c>
      <c r="AY62" s="2" t="s">
        <v>153</v>
      </c>
      <c r="AZ62" s="2">
        <v>160</v>
      </c>
      <c r="BA62" s="2">
        <v>0</v>
      </c>
      <c r="BB62" s="2">
        <v>2008</v>
      </c>
      <c r="BC62" s="2">
        <v>0</v>
      </c>
      <c r="BD62" s="2">
        <v>0</v>
      </c>
      <c r="BE62" s="2">
        <v>10</v>
      </c>
      <c r="BG62" s="2">
        <v>0.1</v>
      </c>
      <c r="BH62" s="2">
        <v>0.05</v>
      </c>
      <c r="BI62" s="2">
        <v>0</v>
      </c>
      <c r="BJ62" s="2">
        <v>0</v>
      </c>
      <c r="BK62" s="21">
        <f t="shared" si="53"/>
        <v>83131.55904160942</v>
      </c>
      <c r="BL62" s="2">
        <v>0</v>
      </c>
      <c r="BM62" s="2">
        <v>0</v>
      </c>
      <c r="BN62" s="2">
        <v>0</v>
      </c>
      <c r="BO62" s="2">
        <v>0</v>
      </c>
    </row>
    <row r="63" spans="1:67" x14ac:dyDescent="0.15">
      <c r="A63" s="2" t="s">
        <v>35</v>
      </c>
      <c r="B63" s="2">
        <v>45.602800000000002</v>
      </c>
      <c r="C63" s="2">
        <v>-111.9971</v>
      </c>
      <c r="D63" s="2">
        <v>2765</v>
      </c>
      <c r="E63" s="2" t="s">
        <v>151</v>
      </c>
      <c r="F63" s="2">
        <v>2</v>
      </c>
      <c r="G63" s="2">
        <v>2.65</v>
      </c>
      <c r="H63" s="12">
        <v>0.98</v>
      </c>
      <c r="I63" s="2">
        <v>0</v>
      </c>
      <c r="J63" s="18">
        <v>462332.23015994817</v>
      </c>
      <c r="K63" s="15">
        <v>22039.761826179816</v>
      </c>
      <c r="L63" s="2" t="s">
        <v>152</v>
      </c>
      <c r="M63" s="2">
        <v>0</v>
      </c>
      <c r="N63" s="2">
        <v>0</v>
      </c>
      <c r="O63" s="2" t="s">
        <v>153</v>
      </c>
      <c r="P63" s="19"/>
      <c r="Q63" s="2" t="str">
        <f t="shared" si="117"/>
        <v>TR-01</v>
      </c>
      <c r="R63" s="2">
        <f t="shared" si="109"/>
        <v>45.602800000000002</v>
      </c>
      <c r="S63" s="2">
        <f t="shared" si="110"/>
        <v>-111.9971</v>
      </c>
      <c r="T63" s="2">
        <f t="shared" si="111"/>
        <v>2765</v>
      </c>
      <c r="U63" s="2" t="str">
        <f t="shared" si="112"/>
        <v>std</v>
      </c>
      <c r="V63" s="2">
        <f t="shared" si="113"/>
        <v>2</v>
      </c>
      <c r="W63" s="2">
        <f t="shared" si="114"/>
        <v>2.65</v>
      </c>
      <c r="X63" s="2">
        <f t="shared" si="115"/>
        <v>0.98</v>
      </c>
      <c r="Y63" s="2">
        <f t="shared" si="116"/>
        <v>0</v>
      </c>
      <c r="Z63" s="2">
        <v>2008</v>
      </c>
      <c r="AA63" s="2" t="s">
        <v>184</v>
      </c>
      <c r="AB63" s="2" t="str">
        <f t="shared" si="118"/>
        <v>TR-01</v>
      </c>
      <c r="AC63" s="2" t="s">
        <v>185</v>
      </c>
      <c r="AD63" s="2" t="s">
        <v>186</v>
      </c>
      <c r="AE63" s="21">
        <f t="shared" si="119"/>
        <v>462332.23015994817</v>
      </c>
      <c r="AF63" s="21">
        <f t="shared" si="120"/>
        <v>22039.761826179816</v>
      </c>
      <c r="AG63" s="2" t="str">
        <f t="shared" si="121"/>
        <v>07KNSTD</v>
      </c>
      <c r="AH63" s="2" t="s">
        <v>184</v>
      </c>
      <c r="AK63" s="2" t="str">
        <f t="shared" si="46"/>
        <v>TR-01</v>
      </c>
      <c r="AL63" s="2" t="s">
        <v>238</v>
      </c>
      <c r="AM63" s="22">
        <f t="shared" si="47"/>
        <v>45.602800000000002</v>
      </c>
      <c r="AN63" s="22">
        <f t="shared" si="59"/>
        <v>-111.9971</v>
      </c>
      <c r="AO63" s="22">
        <f t="shared" si="60"/>
        <v>2765</v>
      </c>
      <c r="AQ63" s="2" t="s">
        <v>201</v>
      </c>
      <c r="AR63" s="2">
        <f t="shared" si="48"/>
        <v>2</v>
      </c>
      <c r="AS63" s="2">
        <f t="shared" si="49"/>
        <v>2.65</v>
      </c>
      <c r="AT63" s="22">
        <f t="shared" si="50"/>
        <v>0.98</v>
      </c>
      <c r="AU63" s="2">
        <v>0</v>
      </c>
      <c r="AV63" s="21">
        <f t="shared" si="51"/>
        <v>462332.23015994817</v>
      </c>
      <c r="AW63" s="2" t="str">
        <f t="shared" si="52"/>
        <v>07KNSTD</v>
      </c>
      <c r="AX63" s="2">
        <v>0</v>
      </c>
      <c r="AY63" s="2" t="s">
        <v>153</v>
      </c>
      <c r="AZ63" s="2">
        <v>160</v>
      </c>
      <c r="BA63" s="2">
        <v>0</v>
      </c>
      <c r="BB63" s="2">
        <v>2008</v>
      </c>
      <c r="BC63" s="2">
        <v>0</v>
      </c>
      <c r="BD63" s="2">
        <v>0</v>
      </c>
      <c r="BE63" s="2">
        <v>10</v>
      </c>
      <c r="BG63" s="2">
        <v>0.1</v>
      </c>
      <c r="BH63" s="2">
        <v>0.05</v>
      </c>
      <c r="BI63" s="2">
        <v>0</v>
      </c>
      <c r="BJ63" s="2">
        <v>0</v>
      </c>
      <c r="BK63" s="21">
        <f t="shared" si="53"/>
        <v>22039.761826179816</v>
      </c>
      <c r="BL63" s="2">
        <v>0</v>
      </c>
      <c r="BM63" s="2">
        <v>0</v>
      </c>
      <c r="BN63" s="2">
        <v>0</v>
      </c>
      <c r="BO63" s="2">
        <v>0</v>
      </c>
    </row>
    <row r="64" spans="1:67" x14ac:dyDescent="0.15">
      <c r="A64" s="2" t="s">
        <v>36</v>
      </c>
      <c r="B64" s="2">
        <v>45.602800000000002</v>
      </c>
      <c r="C64" s="2">
        <v>-111.9971</v>
      </c>
      <c r="D64" s="2">
        <v>2765</v>
      </c>
      <c r="E64" s="2" t="s">
        <v>151</v>
      </c>
      <c r="F64" s="2">
        <v>2</v>
      </c>
      <c r="G64" s="2">
        <v>2.65</v>
      </c>
      <c r="H64" s="12">
        <v>0.98</v>
      </c>
      <c r="I64" s="2">
        <v>0</v>
      </c>
      <c r="J64" s="18">
        <v>468510.24379191844</v>
      </c>
      <c r="K64" s="15">
        <v>13860.937106714251</v>
      </c>
      <c r="L64" s="2" t="s">
        <v>152</v>
      </c>
      <c r="M64" s="2">
        <v>0</v>
      </c>
      <c r="N64" s="2">
        <v>0</v>
      </c>
      <c r="O64" s="2" t="s">
        <v>153</v>
      </c>
      <c r="P64" s="19"/>
      <c r="Q64" s="2" t="str">
        <f t="shared" si="117"/>
        <v>TR-02</v>
      </c>
      <c r="R64" s="2">
        <f t="shared" si="109"/>
        <v>45.602800000000002</v>
      </c>
      <c r="S64" s="2">
        <f t="shared" si="110"/>
        <v>-111.9971</v>
      </c>
      <c r="T64" s="2">
        <f t="shared" si="111"/>
        <v>2765</v>
      </c>
      <c r="U64" s="2" t="str">
        <f t="shared" si="112"/>
        <v>std</v>
      </c>
      <c r="V64" s="2">
        <f t="shared" si="113"/>
        <v>2</v>
      </c>
      <c r="W64" s="2">
        <f t="shared" si="114"/>
        <v>2.65</v>
      </c>
      <c r="X64" s="2">
        <f t="shared" si="115"/>
        <v>0.98</v>
      </c>
      <c r="Y64" s="2">
        <f t="shared" si="116"/>
        <v>0</v>
      </c>
      <c r="Z64" s="2">
        <v>2008</v>
      </c>
      <c r="AA64" s="2" t="s">
        <v>184</v>
      </c>
      <c r="AB64" s="2" t="str">
        <f t="shared" si="118"/>
        <v>TR-02</v>
      </c>
      <c r="AC64" s="2" t="s">
        <v>185</v>
      </c>
      <c r="AD64" s="2" t="s">
        <v>186</v>
      </c>
      <c r="AE64" s="21">
        <f t="shared" si="119"/>
        <v>468510.24379191844</v>
      </c>
      <c r="AF64" s="21">
        <f t="shared" si="120"/>
        <v>13860.937106714251</v>
      </c>
      <c r="AG64" s="2" t="str">
        <f t="shared" si="121"/>
        <v>07KNSTD</v>
      </c>
      <c r="AH64" s="2" t="s">
        <v>184</v>
      </c>
      <c r="AK64" s="2" t="str">
        <f t="shared" si="46"/>
        <v>TR-02</v>
      </c>
      <c r="AL64" s="2" t="s">
        <v>238</v>
      </c>
      <c r="AM64" s="22">
        <f t="shared" si="47"/>
        <v>45.602800000000002</v>
      </c>
      <c r="AN64" s="22">
        <f t="shared" si="59"/>
        <v>-111.9971</v>
      </c>
      <c r="AO64" s="22">
        <f t="shared" si="60"/>
        <v>2765</v>
      </c>
      <c r="AQ64" s="2" t="s">
        <v>201</v>
      </c>
      <c r="AR64" s="2">
        <f t="shared" si="48"/>
        <v>2</v>
      </c>
      <c r="AS64" s="2">
        <f t="shared" si="49"/>
        <v>2.65</v>
      </c>
      <c r="AT64" s="22">
        <f t="shared" si="50"/>
        <v>0.98</v>
      </c>
      <c r="AU64" s="2">
        <v>0</v>
      </c>
      <c r="AV64" s="21">
        <f t="shared" si="51"/>
        <v>468510.24379191844</v>
      </c>
      <c r="AW64" s="2" t="str">
        <f t="shared" si="52"/>
        <v>07KNSTD</v>
      </c>
      <c r="AX64" s="2">
        <v>0</v>
      </c>
      <c r="AY64" s="2" t="s">
        <v>153</v>
      </c>
      <c r="AZ64" s="2">
        <v>160</v>
      </c>
      <c r="BA64" s="2">
        <v>0</v>
      </c>
      <c r="BB64" s="2">
        <v>2008</v>
      </c>
      <c r="BC64" s="2">
        <v>0</v>
      </c>
      <c r="BD64" s="2">
        <v>0</v>
      </c>
      <c r="BE64" s="2">
        <v>10</v>
      </c>
      <c r="BG64" s="2">
        <v>0.1</v>
      </c>
      <c r="BH64" s="2">
        <v>0.05</v>
      </c>
      <c r="BI64" s="2">
        <v>0</v>
      </c>
      <c r="BJ64" s="2">
        <v>0</v>
      </c>
      <c r="BK64" s="21">
        <f t="shared" si="53"/>
        <v>13860.937106714251</v>
      </c>
      <c r="BL64" s="2">
        <v>0</v>
      </c>
      <c r="BM64" s="2">
        <v>0</v>
      </c>
      <c r="BN64" s="2">
        <v>0</v>
      </c>
      <c r="BO64" s="2">
        <v>0</v>
      </c>
    </row>
    <row r="65" spans="1:67" x14ac:dyDescent="0.15">
      <c r="A65" s="2" t="s">
        <v>37</v>
      </c>
      <c r="B65" s="2">
        <v>45.602800000000002</v>
      </c>
      <c r="C65" s="2">
        <v>-111.9971</v>
      </c>
      <c r="D65" s="2">
        <v>2765</v>
      </c>
      <c r="E65" s="2" t="s">
        <v>151</v>
      </c>
      <c r="F65" s="2">
        <v>2</v>
      </c>
      <c r="G65" s="2">
        <v>2.65</v>
      </c>
      <c r="H65" s="12">
        <v>0.98</v>
      </c>
      <c r="I65" s="2">
        <v>0</v>
      </c>
      <c r="J65" s="18">
        <v>471820.93927098543</v>
      </c>
      <c r="K65" s="15">
        <v>14386.418526035874</v>
      </c>
      <c r="L65" s="2" t="s">
        <v>152</v>
      </c>
      <c r="M65" s="2">
        <v>0</v>
      </c>
      <c r="N65" s="2">
        <v>0</v>
      </c>
      <c r="O65" s="2" t="s">
        <v>153</v>
      </c>
      <c r="P65" s="19"/>
      <c r="Q65" s="2" t="str">
        <f t="shared" si="117"/>
        <v>TR-03</v>
      </c>
      <c r="R65" s="2">
        <f t="shared" si="109"/>
        <v>45.602800000000002</v>
      </c>
      <c r="S65" s="2">
        <f t="shared" si="110"/>
        <v>-111.9971</v>
      </c>
      <c r="T65" s="2">
        <f t="shared" si="111"/>
        <v>2765</v>
      </c>
      <c r="U65" s="2" t="str">
        <f t="shared" si="112"/>
        <v>std</v>
      </c>
      <c r="V65" s="2">
        <f t="shared" si="113"/>
        <v>2</v>
      </c>
      <c r="W65" s="2">
        <f t="shared" si="114"/>
        <v>2.65</v>
      </c>
      <c r="X65" s="2">
        <f t="shared" si="115"/>
        <v>0.98</v>
      </c>
      <c r="Y65" s="2">
        <f t="shared" si="116"/>
        <v>0</v>
      </c>
      <c r="Z65" s="2">
        <v>2008</v>
      </c>
      <c r="AA65" s="2" t="s">
        <v>184</v>
      </c>
      <c r="AB65" s="2" t="str">
        <f t="shared" si="118"/>
        <v>TR-03</v>
      </c>
      <c r="AC65" s="2" t="s">
        <v>185</v>
      </c>
      <c r="AD65" s="2" t="s">
        <v>186</v>
      </c>
      <c r="AE65" s="21">
        <f t="shared" si="119"/>
        <v>471820.93927098543</v>
      </c>
      <c r="AF65" s="21">
        <f t="shared" si="120"/>
        <v>14386.418526035874</v>
      </c>
      <c r="AG65" s="2" t="str">
        <f t="shared" si="121"/>
        <v>07KNSTD</v>
      </c>
      <c r="AH65" s="2" t="s">
        <v>184</v>
      </c>
      <c r="AK65" s="2" t="str">
        <f t="shared" si="46"/>
        <v>TR-03</v>
      </c>
      <c r="AL65" s="2" t="s">
        <v>238</v>
      </c>
      <c r="AM65" s="22">
        <f t="shared" si="47"/>
        <v>45.602800000000002</v>
      </c>
      <c r="AN65" s="22">
        <f t="shared" si="59"/>
        <v>-111.9971</v>
      </c>
      <c r="AO65" s="22">
        <f t="shared" si="60"/>
        <v>2765</v>
      </c>
      <c r="AQ65" s="2" t="s">
        <v>201</v>
      </c>
      <c r="AR65" s="2">
        <f t="shared" si="48"/>
        <v>2</v>
      </c>
      <c r="AS65" s="2">
        <f t="shared" si="49"/>
        <v>2.65</v>
      </c>
      <c r="AT65" s="22">
        <f t="shared" si="50"/>
        <v>0.98</v>
      </c>
      <c r="AU65" s="2">
        <v>0</v>
      </c>
      <c r="AV65" s="21">
        <f t="shared" si="51"/>
        <v>471820.93927098543</v>
      </c>
      <c r="AW65" s="2" t="str">
        <f t="shared" si="52"/>
        <v>07KNSTD</v>
      </c>
      <c r="AX65" s="2">
        <v>0</v>
      </c>
      <c r="AY65" s="2" t="s">
        <v>153</v>
      </c>
      <c r="AZ65" s="2">
        <v>160</v>
      </c>
      <c r="BA65" s="2">
        <v>0</v>
      </c>
      <c r="BB65" s="2">
        <v>2008</v>
      </c>
      <c r="BC65" s="2">
        <v>0</v>
      </c>
      <c r="BD65" s="2">
        <v>0</v>
      </c>
      <c r="BE65" s="2">
        <v>10</v>
      </c>
      <c r="BG65" s="2">
        <v>0.1</v>
      </c>
      <c r="BH65" s="2">
        <v>0.05</v>
      </c>
      <c r="BI65" s="2">
        <v>0</v>
      </c>
      <c r="BJ65" s="2">
        <v>0</v>
      </c>
      <c r="BK65" s="21">
        <f t="shared" si="53"/>
        <v>14386.418526035874</v>
      </c>
      <c r="BL65" s="2">
        <v>0</v>
      </c>
      <c r="BM65" s="2">
        <v>0</v>
      </c>
      <c r="BN65" s="2">
        <v>0</v>
      </c>
      <c r="BO65" s="2">
        <v>0</v>
      </c>
    </row>
    <row r="66" spans="1:67" x14ac:dyDescent="0.15">
      <c r="A66" s="2" t="s">
        <v>38</v>
      </c>
      <c r="B66" s="2">
        <v>45.602800000000002</v>
      </c>
      <c r="C66" s="2">
        <v>-111.9971</v>
      </c>
      <c r="D66" s="2">
        <v>2765</v>
      </c>
      <c r="E66" s="2" t="s">
        <v>151</v>
      </c>
      <c r="F66" s="2">
        <v>2</v>
      </c>
      <c r="G66" s="2">
        <v>2.65</v>
      </c>
      <c r="H66" s="12">
        <v>0.98</v>
      </c>
      <c r="I66" s="2">
        <v>0</v>
      </c>
      <c r="J66" s="18">
        <v>408744.97136678529</v>
      </c>
      <c r="K66" s="15">
        <v>12209.721048172629</v>
      </c>
      <c r="L66" s="2" t="s">
        <v>152</v>
      </c>
      <c r="M66" s="2">
        <v>0</v>
      </c>
      <c r="N66" s="2">
        <v>0</v>
      </c>
      <c r="O66" s="2" t="s">
        <v>153</v>
      </c>
      <c r="P66" s="19"/>
      <c r="Q66" s="2" t="str">
        <f t="shared" si="117"/>
        <v>TR-06</v>
      </c>
      <c r="R66" s="2">
        <f t="shared" si="109"/>
        <v>45.602800000000002</v>
      </c>
      <c r="S66" s="2">
        <f t="shared" si="110"/>
        <v>-111.9971</v>
      </c>
      <c r="T66" s="2">
        <f t="shared" si="111"/>
        <v>2765</v>
      </c>
      <c r="U66" s="2" t="str">
        <f t="shared" si="112"/>
        <v>std</v>
      </c>
      <c r="V66" s="2">
        <f t="shared" si="113"/>
        <v>2</v>
      </c>
      <c r="W66" s="2">
        <f t="shared" si="114"/>
        <v>2.65</v>
      </c>
      <c r="X66" s="2">
        <f t="shared" si="115"/>
        <v>0.98</v>
      </c>
      <c r="Y66" s="2">
        <f t="shared" si="116"/>
        <v>0</v>
      </c>
      <c r="Z66" s="2">
        <v>2008</v>
      </c>
      <c r="AA66" s="2" t="s">
        <v>184</v>
      </c>
      <c r="AB66" s="2" t="str">
        <f t="shared" si="118"/>
        <v>TR-06</v>
      </c>
      <c r="AC66" s="2" t="s">
        <v>185</v>
      </c>
      <c r="AD66" s="2" t="s">
        <v>186</v>
      </c>
      <c r="AE66" s="21">
        <f t="shared" si="119"/>
        <v>408744.97136678529</v>
      </c>
      <c r="AF66" s="21">
        <f t="shared" si="120"/>
        <v>12209.721048172629</v>
      </c>
      <c r="AG66" s="2" t="str">
        <f t="shared" si="121"/>
        <v>07KNSTD</v>
      </c>
      <c r="AH66" s="2" t="s">
        <v>184</v>
      </c>
      <c r="AK66" s="2" t="str">
        <f t="shared" si="46"/>
        <v>TR-06</v>
      </c>
      <c r="AL66" s="2" t="s">
        <v>238</v>
      </c>
      <c r="AM66" s="22">
        <f t="shared" si="47"/>
        <v>45.602800000000002</v>
      </c>
      <c r="AN66" s="22">
        <f t="shared" si="59"/>
        <v>-111.9971</v>
      </c>
      <c r="AO66" s="22">
        <f t="shared" si="60"/>
        <v>2765</v>
      </c>
      <c r="AQ66" s="2" t="s">
        <v>201</v>
      </c>
      <c r="AR66" s="2">
        <f t="shared" si="48"/>
        <v>2</v>
      </c>
      <c r="AS66" s="2">
        <f t="shared" si="49"/>
        <v>2.65</v>
      </c>
      <c r="AT66" s="22">
        <f t="shared" si="50"/>
        <v>0.98</v>
      </c>
      <c r="AU66" s="2">
        <v>0</v>
      </c>
      <c r="AV66" s="21">
        <f t="shared" si="51"/>
        <v>408744.97136678529</v>
      </c>
      <c r="AW66" s="2" t="str">
        <f t="shared" si="52"/>
        <v>07KNSTD</v>
      </c>
      <c r="AX66" s="2">
        <v>0</v>
      </c>
      <c r="AY66" s="2" t="s">
        <v>153</v>
      </c>
      <c r="AZ66" s="2">
        <v>160</v>
      </c>
      <c r="BA66" s="2">
        <v>0</v>
      </c>
      <c r="BB66" s="2">
        <v>2008</v>
      </c>
      <c r="BC66" s="2">
        <v>0</v>
      </c>
      <c r="BD66" s="2">
        <v>0</v>
      </c>
      <c r="BE66" s="2">
        <v>10</v>
      </c>
      <c r="BG66" s="2">
        <v>0.1</v>
      </c>
      <c r="BH66" s="2">
        <v>0.05</v>
      </c>
      <c r="BI66" s="2">
        <v>0</v>
      </c>
      <c r="BJ66" s="2">
        <v>0</v>
      </c>
      <c r="BK66" s="21">
        <f t="shared" si="53"/>
        <v>12209.721048172629</v>
      </c>
      <c r="BL66" s="2">
        <v>0</v>
      </c>
      <c r="BM66" s="2">
        <v>0</v>
      </c>
      <c r="BN66" s="2">
        <v>0</v>
      </c>
      <c r="BO66" s="2">
        <v>0</v>
      </c>
    </row>
    <row r="67" spans="1:67" x14ac:dyDescent="0.15">
      <c r="A67" s="2" t="s">
        <v>39</v>
      </c>
      <c r="B67" s="2">
        <v>45.602800000000002</v>
      </c>
      <c r="C67" s="2">
        <v>-111.9971</v>
      </c>
      <c r="D67" s="2">
        <v>2765</v>
      </c>
      <c r="E67" s="2" t="s">
        <v>151</v>
      </c>
      <c r="F67" s="2">
        <v>2</v>
      </c>
      <c r="G67" s="2">
        <v>2.65</v>
      </c>
      <c r="H67" s="12">
        <v>0.98</v>
      </c>
      <c r="I67" s="2">
        <v>0</v>
      </c>
      <c r="J67" s="18">
        <v>444574.20644931623</v>
      </c>
      <c r="K67" s="15">
        <v>18907.476578006197</v>
      </c>
      <c r="L67" s="2" t="s">
        <v>152</v>
      </c>
      <c r="M67" s="2">
        <v>0</v>
      </c>
      <c r="N67" s="2">
        <v>0</v>
      </c>
      <c r="O67" s="2" t="s">
        <v>153</v>
      </c>
      <c r="P67" s="19"/>
      <c r="Q67" s="2" t="str">
        <f t="shared" si="117"/>
        <v>TR-07</v>
      </c>
      <c r="R67" s="2">
        <f t="shared" si="109"/>
        <v>45.602800000000002</v>
      </c>
      <c r="S67" s="2">
        <f t="shared" si="110"/>
        <v>-111.9971</v>
      </c>
      <c r="T67" s="2">
        <f t="shared" si="111"/>
        <v>2765</v>
      </c>
      <c r="U67" s="2" t="str">
        <f t="shared" si="112"/>
        <v>std</v>
      </c>
      <c r="V67" s="2">
        <f t="shared" si="113"/>
        <v>2</v>
      </c>
      <c r="W67" s="2">
        <f t="shared" si="114"/>
        <v>2.65</v>
      </c>
      <c r="X67" s="2">
        <f t="shared" si="115"/>
        <v>0.98</v>
      </c>
      <c r="Y67" s="2">
        <f t="shared" si="116"/>
        <v>0</v>
      </c>
      <c r="Z67" s="2">
        <v>2008</v>
      </c>
      <c r="AA67" s="2" t="s">
        <v>184</v>
      </c>
      <c r="AB67" s="2" t="str">
        <f t="shared" si="118"/>
        <v>TR-07</v>
      </c>
      <c r="AC67" s="2" t="s">
        <v>185</v>
      </c>
      <c r="AD67" s="2" t="s">
        <v>186</v>
      </c>
      <c r="AE67" s="21">
        <f t="shared" si="119"/>
        <v>444574.20644931623</v>
      </c>
      <c r="AF67" s="21">
        <f t="shared" si="120"/>
        <v>18907.476578006197</v>
      </c>
      <c r="AG67" s="2" t="str">
        <f t="shared" si="121"/>
        <v>07KNSTD</v>
      </c>
      <c r="AH67" s="2" t="s">
        <v>184</v>
      </c>
      <c r="AK67" s="2" t="str">
        <f t="shared" si="46"/>
        <v>TR-07</v>
      </c>
      <c r="AL67" s="2" t="s">
        <v>238</v>
      </c>
      <c r="AM67" s="22">
        <f t="shared" si="47"/>
        <v>45.602800000000002</v>
      </c>
      <c r="AN67" s="22">
        <f t="shared" si="59"/>
        <v>-111.9971</v>
      </c>
      <c r="AO67" s="22">
        <f t="shared" si="60"/>
        <v>2765</v>
      </c>
      <c r="AQ67" s="2" t="s">
        <v>201</v>
      </c>
      <c r="AR67" s="2">
        <f t="shared" si="48"/>
        <v>2</v>
      </c>
      <c r="AS67" s="2">
        <f t="shared" si="49"/>
        <v>2.65</v>
      </c>
      <c r="AT67" s="22">
        <f t="shared" si="50"/>
        <v>0.98</v>
      </c>
      <c r="AU67" s="2">
        <v>0</v>
      </c>
      <c r="AV67" s="21">
        <f t="shared" si="51"/>
        <v>444574.20644931623</v>
      </c>
      <c r="AW67" s="2" t="str">
        <f t="shared" si="52"/>
        <v>07KNSTD</v>
      </c>
      <c r="AX67" s="2">
        <v>0</v>
      </c>
      <c r="AY67" s="2" t="s">
        <v>153</v>
      </c>
      <c r="AZ67" s="2">
        <v>160</v>
      </c>
      <c r="BA67" s="2">
        <v>0</v>
      </c>
      <c r="BB67" s="2">
        <v>2008</v>
      </c>
      <c r="BC67" s="2">
        <v>0</v>
      </c>
      <c r="BD67" s="2">
        <v>0</v>
      </c>
      <c r="BE67" s="2">
        <v>10</v>
      </c>
      <c r="BG67" s="2">
        <v>0.1</v>
      </c>
      <c r="BH67" s="2">
        <v>0.05</v>
      </c>
      <c r="BI67" s="2">
        <v>0</v>
      </c>
      <c r="BJ67" s="2">
        <v>0</v>
      </c>
      <c r="BK67" s="21">
        <f t="shared" si="53"/>
        <v>18907.476578006197</v>
      </c>
      <c r="BL67" s="2">
        <v>0</v>
      </c>
      <c r="BM67" s="2">
        <v>0</v>
      </c>
      <c r="BN67" s="2">
        <v>0</v>
      </c>
      <c r="BO67" s="2">
        <v>0</v>
      </c>
    </row>
    <row r="68" spans="1:67" x14ac:dyDescent="0.15">
      <c r="A68" s="2" t="s">
        <v>40</v>
      </c>
      <c r="B68" s="2">
        <v>45.602800000000002</v>
      </c>
      <c r="C68" s="2">
        <v>-111.9971</v>
      </c>
      <c r="D68" s="2">
        <v>2765</v>
      </c>
      <c r="E68" s="2" t="s">
        <v>151</v>
      </c>
      <c r="F68" s="2">
        <v>2</v>
      </c>
      <c r="G68" s="2">
        <v>2.65</v>
      </c>
      <c r="H68" s="12">
        <v>0.98</v>
      </c>
      <c r="I68" s="2">
        <v>0</v>
      </c>
      <c r="J68" s="18">
        <v>475234.9431211768</v>
      </c>
      <c r="K68" s="15">
        <v>13341.981190798197</v>
      </c>
      <c r="L68" s="2" t="s">
        <v>152</v>
      </c>
      <c r="M68" s="2">
        <v>0</v>
      </c>
      <c r="N68" s="2">
        <v>0</v>
      </c>
      <c r="O68" s="2" t="s">
        <v>153</v>
      </c>
      <c r="P68" s="19"/>
      <c r="Q68" s="2" t="str">
        <f t="shared" si="117"/>
        <v>TR-08</v>
      </c>
      <c r="R68" s="2">
        <f t="shared" si="109"/>
        <v>45.602800000000002</v>
      </c>
      <c r="S68" s="2">
        <f t="shared" si="110"/>
        <v>-111.9971</v>
      </c>
      <c r="T68" s="2">
        <f t="shared" si="111"/>
        <v>2765</v>
      </c>
      <c r="U68" s="2" t="str">
        <f t="shared" si="112"/>
        <v>std</v>
      </c>
      <c r="V68" s="2">
        <f t="shared" si="113"/>
        <v>2</v>
      </c>
      <c r="W68" s="2">
        <f t="shared" si="114"/>
        <v>2.65</v>
      </c>
      <c r="X68" s="2">
        <f t="shared" si="115"/>
        <v>0.98</v>
      </c>
      <c r="Y68" s="2">
        <f t="shared" si="116"/>
        <v>0</v>
      </c>
      <c r="Z68" s="2">
        <v>2008</v>
      </c>
      <c r="AA68" s="2" t="s">
        <v>184</v>
      </c>
      <c r="AB68" s="2" t="str">
        <f t="shared" si="118"/>
        <v>TR-08</v>
      </c>
      <c r="AC68" s="2" t="s">
        <v>185</v>
      </c>
      <c r="AD68" s="2" t="s">
        <v>186</v>
      </c>
      <c r="AE68" s="21">
        <f t="shared" si="119"/>
        <v>475234.9431211768</v>
      </c>
      <c r="AF68" s="21">
        <f t="shared" si="120"/>
        <v>13341.981190798197</v>
      </c>
      <c r="AG68" s="2" t="str">
        <f t="shared" si="121"/>
        <v>07KNSTD</v>
      </c>
      <c r="AH68" s="2" t="s">
        <v>184</v>
      </c>
      <c r="AK68" s="2" t="str">
        <f t="shared" si="46"/>
        <v>TR-08</v>
      </c>
      <c r="AL68" s="2" t="s">
        <v>238</v>
      </c>
      <c r="AM68" s="22">
        <f t="shared" si="47"/>
        <v>45.602800000000002</v>
      </c>
      <c r="AN68" s="22">
        <f t="shared" si="59"/>
        <v>-111.9971</v>
      </c>
      <c r="AO68" s="22">
        <f t="shared" si="60"/>
        <v>2765</v>
      </c>
      <c r="AQ68" s="2" t="s">
        <v>201</v>
      </c>
      <c r="AR68" s="2">
        <f t="shared" si="48"/>
        <v>2</v>
      </c>
      <c r="AS68" s="2">
        <f t="shared" si="49"/>
        <v>2.65</v>
      </c>
      <c r="AT68" s="22">
        <f t="shared" si="50"/>
        <v>0.98</v>
      </c>
      <c r="AU68" s="2">
        <v>0</v>
      </c>
      <c r="AV68" s="21">
        <f t="shared" si="51"/>
        <v>475234.9431211768</v>
      </c>
      <c r="AW68" s="2" t="str">
        <f t="shared" si="52"/>
        <v>07KNSTD</v>
      </c>
      <c r="AX68" s="2">
        <v>0</v>
      </c>
      <c r="AY68" s="2" t="s">
        <v>153</v>
      </c>
      <c r="AZ68" s="2">
        <v>160</v>
      </c>
      <c r="BA68" s="2">
        <v>0</v>
      </c>
      <c r="BB68" s="2">
        <v>2008</v>
      </c>
      <c r="BC68" s="2">
        <v>0</v>
      </c>
      <c r="BD68" s="2">
        <v>0</v>
      </c>
      <c r="BE68" s="2">
        <v>10</v>
      </c>
      <c r="BG68" s="2">
        <v>0.1</v>
      </c>
      <c r="BH68" s="2">
        <v>0.05</v>
      </c>
      <c r="BI68" s="2">
        <v>0</v>
      </c>
      <c r="BJ68" s="2">
        <v>0</v>
      </c>
      <c r="BK68" s="21">
        <f t="shared" si="53"/>
        <v>13341.981190798197</v>
      </c>
      <c r="BL68" s="2">
        <v>0</v>
      </c>
      <c r="BM68" s="2">
        <v>0</v>
      </c>
      <c r="BN68" s="2">
        <v>0</v>
      </c>
      <c r="BO68" s="2">
        <v>0</v>
      </c>
    </row>
    <row r="69" spans="1:67" x14ac:dyDescent="0.15">
      <c r="A69" s="2" t="s">
        <v>42</v>
      </c>
      <c r="B69" s="2">
        <v>37.165399999999998</v>
      </c>
      <c r="C69" s="2">
        <v>-118.62269999999999</v>
      </c>
      <c r="D69" s="2">
        <v>3390</v>
      </c>
      <c r="E69" s="2" t="s">
        <v>151</v>
      </c>
      <c r="F69" s="2">
        <v>2</v>
      </c>
      <c r="G69" s="2">
        <v>2.65</v>
      </c>
      <c r="H69" s="12">
        <v>0.98</v>
      </c>
      <c r="I69" s="2">
        <v>0</v>
      </c>
      <c r="J69" s="18">
        <v>558583.69629895501</v>
      </c>
      <c r="K69" s="15">
        <v>51127.638714769681</v>
      </c>
      <c r="L69" s="2" t="s">
        <v>152</v>
      </c>
      <c r="M69" s="2">
        <v>0</v>
      </c>
      <c r="N69" s="2">
        <v>0</v>
      </c>
      <c r="O69" s="2" t="s">
        <v>153</v>
      </c>
      <c r="P69" s="19"/>
      <c r="Q69" s="2" t="str">
        <f t="shared" si="117"/>
        <v>SNV-01</v>
      </c>
      <c r="R69" s="2">
        <f t="shared" si="109"/>
        <v>37.165399999999998</v>
      </c>
      <c r="S69" s="2">
        <f t="shared" si="110"/>
        <v>-118.62269999999999</v>
      </c>
      <c r="T69" s="2">
        <f t="shared" si="111"/>
        <v>3390</v>
      </c>
      <c r="U69" s="2" t="str">
        <f t="shared" si="112"/>
        <v>std</v>
      </c>
      <c r="V69" s="2">
        <f t="shared" si="113"/>
        <v>2</v>
      </c>
      <c r="W69" s="2">
        <f t="shared" si="114"/>
        <v>2.65</v>
      </c>
      <c r="X69" s="2">
        <f t="shared" si="115"/>
        <v>0.98</v>
      </c>
      <c r="Y69" s="2">
        <f t="shared" si="116"/>
        <v>0</v>
      </c>
      <c r="Z69" s="2">
        <v>2008</v>
      </c>
      <c r="AA69" s="2" t="s">
        <v>184</v>
      </c>
      <c r="AB69" s="2" t="str">
        <f t="shared" si="118"/>
        <v>SNV-01</v>
      </c>
      <c r="AC69" s="2" t="s">
        <v>185</v>
      </c>
      <c r="AD69" s="2" t="s">
        <v>186</v>
      </c>
      <c r="AE69" s="21">
        <f t="shared" si="119"/>
        <v>558583.69629895501</v>
      </c>
      <c r="AF69" s="21">
        <f t="shared" si="120"/>
        <v>51127.638714769681</v>
      </c>
      <c r="AG69" s="2" t="str">
        <f t="shared" si="121"/>
        <v>07KNSTD</v>
      </c>
      <c r="AH69" s="2" t="s">
        <v>184</v>
      </c>
      <c r="AK69" s="2" t="str">
        <f t="shared" si="46"/>
        <v>SNV-01</v>
      </c>
      <c r="AL69" s="2" t="s">
        <v>238</v>
      </c>
      <c r="AM69" s="22">
        <f t="shared" si="47"/>
        <v>37.165399999999998</v>
      </c>
      <c r="AN69" s="22">
        <f t="shared" si="59"/>
        <v>-118.62269999999999</v>
      </c>
      <c r="AO69" s="22">
        <f t="shared" si="60"/>
        <v>3390</v>
      </c>
      <c r="AQ69" s="2" t="s">
        <v>201</v>
      </c>
      <c r="AR69" s="2">
        <f t="shared" si="48"/>
        <v>2</v>
      </c>
      <c r="AS69" s="2">
        <f t="shared" si="49"/>
        <v>2.65</v>
      </c>
      <c r="AT69" s="22">
        <f t="shared" si="50"/>
        <v>0.98</v>
      </c>
      <c r="AU69" s="2">
        <v>0</v>
      </c>
      <c r="AV69" s="21">
        <f t="shared" si="51"/>
        <v>558583.69629895501</v>
      </c>
      <c r="AW69" s="2" t="str">
        <f t="shared" si="52"/>
        <v>07KNSTD</v>
      </c>
      <c r="AX69" s="2">
        <v>0</v>
      </c>
      <c r="AY69" s="2" t="s">
        <v>153</v>
      </c>
      <c r="AZ69" s="2">
        <v>160</v>
      </c>
      <c r="BA69" s="2">
        <v>0</v>
      </c>
      <c r="BB69" s="2">
        <v>2008</v>
      </c>
      <c r="BC69" s="2">
        <v>0</v>
      </c>
      <c r="BD69" s="2">
        <v>0</v>
      </c>
      <c r="BE69" s="2">
        <v>10</v>
      </c>
      <c r="BG69" s="2">
        <v>0.1</v>
      </c>
      <c r="BH69" s="2">
        <v>0.05</v>
      </c>
      <c r="BI69" s="2">
        <v>0</v>
      </c>
      <c r="BJ69" s="2">
        <v>0</v>
      </c>
      <c r="BK69" s="21">
        <f t="shared" si="53"/>
        <v>51127.638714769681</v>
      </c>
      <c r="BL69" s="2">
        <v>0</v>
      </c>
      <c r="BM69" s="2">
        <v>0</v>
      </c>
      <c r="BN69" s="2">
        <v>0</v>
      </c>
      <c r="BO69" s="2">
        <v>0</v>
      </c>
    </row>
    <row r="70" spans="1:67" x14ac:dyDescent="0.15">
      <c r="A70" s="2" t="s">
        <v>43</v>
      </c>
      <c r="B70" s="2">
        <v>37.165399999999998</v>
      </c>
      <c r="C70" s="2">
        <v>-118.62269999999999</v>
      </c>
      <c r="D70" s="2">
        <v>3390</v>
      </c>
      <c r="E70" s="2" t="s">
        <v>151</v>
      </c>
      <c r="F70" s="2">
        <v>2</v>
      </c>
      <c r="G70" s="2">
        <v>2.65</v>
      </c>
      <c r="H70" s="12">
        <v>0.98</v>
      </c>
      <c r="I70" s="2">
        <v>0</v>
      </c>
      <c r="J70" s="18">
        <v>258604.23504914448</v>
      </c>
      <c r="K70" s="15">
        <v>7743.0591319031546</v>
      </c>
      <c r="L70" s="2" t="s">
        <v>152</v>
      </c>
      <c r="M70" s="2">
        <v>0</v>
      </c>
      <c r="N70" s="2">
        <v>0</v>
      </c>
      <c r="O70" s="2" t="s">
        <v>153</v>
      </c>
      <c r="P70" s="19"/>
      <c r="Q70" s="2" t="str">
        <f t="shared" si="117"/>
        <v>SNV-02</v>
      </c>
      <c r="R70" s="2">
        <f t="shared" si="109"/>
        <v>37.165399999999998</v>
      </c>
      <c r="S70" s="2">
        <f t="shared" si="110"/>
        <v>-118.62269999999999</v>
      </c>
      <c r="T70" s="2">
        <f t="shared" si="111"/>
        <v>3390</v>
      </c>
      <c r="U70" s="2" t="str">
        <f t="shared" si="112"/>
        <v>std</v>
      </c>
      <c r="V70" s="2">
        <f t="shared" si="113"/>
        <v>2</v>
      </c>
      <c r="W70" s="2">
        <f t="shared" si="114"/>
        <v>2.65</v>
      </c>
      <c r="X70" s="2">
        <f t="shared" si="115"/>
        <v>0.98</v>
      </c>
      <c r="Y70" s="2">
        <f t="shared" si="116"/>
        <v>0</v>
      </c>
      <c r="Z70" s="2">
        <v>2008</v>
      </c>
      <c r="AA70" s="2" t="s">
        <v>184</v>
      </c>
      <c r="AB70" s="2" t="str">
        <f t="shared" si="118"/>
        <v>SNV-02</v>
      </c>
      <c r="AC70" s="2" t="s">
        <v>185</v>
      </c>
      <c r="AD70" s="2" t="s">
        <v>186</v>
      </c>
      <c r="AE70" s="21">
        <f t="shared" si="119"/>
        <v>258604.23504914448</v>
      </c>
      <c r="AF70" s="21">
        <f t="shared" si="120"/>
        <v>7743.0591319031546</v>
      </c>
      <c r="AG70" s="2" t="str">
        <f t="shared" si="121"/>
        <v>07KNSTD</v>
      </c>
      <c r="AH70" s="2" t="s">
        <v>184</v>
      </c>
      <c r="AK70" s="2" t="str">
        <f t="shared" si="46"/>
        <v>SNV-02</v>
      </c>
      <c r="AL70" s="2" t="s">
        <v>238</v>
      </c>
      <c r="AM70" s="22">
        <f t="shared" si="47"/>
        <v>37.165399999999998</v>
      </c>
      <c r="AN70" s="22">
        <f t="shared" si="59"/>
        <v>-118.62269999999999</v>
      </c>
      <c r="AO70" s="22">
        <f t="shared" si="60"/>
        <v>3390</v>
      </c>
      <c r="AQ70" s="2" t="s">
        <v>201</v>
      </c>
      <c r="AR70" s="2">
        <f t="shared" si="48"/>
        <v>2</v>
      </c>
      <c r="AS70" s="2">
        <f t="shared" si="49"/>
        <v>2.65</v>
      </c>
      <c r="AT70" s="22">
        <f t="shared" si="50"/>
        <v>0.98</v>
      </c>
      <c r="AU70" s="2">
        <v>0</v>
      </c>
      <c r="AV70" s="21">
        <f t="shared" si="51"/>
        <v>258604.23504914448</v>
      </c>
      <c r="AW70" s="2" t="str">
        <f t="shared" si="52"/>
        <v>07KNSTD</v>
      </c>
      <c r="AX70" s="2">
        <v>0</v>
      </c>
      <c r="AY70" s="2" t="s">
        <v>153</v>
      </c>
      <c r="AZ70" s="2">
        <v>160</v>
      </c>
      <c r="BA70" s="2">
        <v>0</v>
      </c>
      <c r="BB70" s="2">
        <v>2008</v>
      </c>
      <c r="BC70" s="2">
        <v>0</v>
      </c>
      <c r="BD70" s="2">
        <v>0</v>
      </c>
      <c r="BE70" s="2">
        <v>10</v>
      </c>
      <c r="BG70" s="2">
        <v>0.1</v>
      </c>
      <c r="BH70" s="2">
        <v>0.05</v>
      </c>
      <c r="BI70" s="2">
        <v>0</v>
      </c>
      <c r="BJ70" s="2">
        <v>0</v>
      </c>
      <c r="BK70" s="21">
        <f t="shared" si="53"/>
        <v>7743.0591319031546</v>
      </c>
      <c r="BL70" s="2">
        <v>0</v>
      </c>
      <c r="BM70" s="2">
        <v>0</v>
      </c>
      <c r="BN70" s="2">
        <v>0</v>
      </c>
      <c r="BO70" s="2">
        <v>0</v>
      </c>
    </row>
    <row r="71" spans="1:67" x14ac:dyDescent="0.15">
      <c r="A71" s="2" t="s">
        <v>44</v>
      </c>
      <c r="B71" s="2">
        <v>37.165399999999998</v>
      </c>
      <c r="C71" s="2">
        <v>-118.62269999999999</v>
      </c>
      <c r="D71" s="2">
        <v>3390</v>
      </c>
      <c r="E71" s="2" t="s">
        <v>151</v>
      </c>
      <c r="F71" s="2">
        <v>2</v>
      </c>
      <c r="G71" s="2">
        <v>2.65</v>
      </c>
      <c r="H71" s="12">
        <v>0.98</v>
      </c>
      <c r="I71" s="2">
        <v>0</v>
      </c>
      <c r="J71" s="18">
        <v>548687.93510124052</v>
      </c>
      <c r="K71" s="15">
        <v>20866.846723357525</v>
      </c>
      <c r="L71" s="2" t="s">
        <v>152</v>
      </c>
      <c r="M71" s="2">
        <v>0</v>
      </c>
      <c r="N71" s="2">
        <v>0</v>
      </c>
      <c r="O71" s="2" t="s">
        <v>153</v>
      </c>
      <c r="P71" s="19"/>
      <c r="Q71" s="2" t="str">
        <f t="shared" si="117"/>
        <v>SNV-03</v>
      </c>
      <c r="R71" s="2">
        <f t="shared" si="109"/>
        <v>37.165399999999998</v>
      </c>
      <c r="S71" s="2">
        <f t="shared" si="110"/>
        <v>-118.62269999999999</v>
      </c>
      <c r="T71" s="2">
        <f t="shared" si="111"/>
        <v>3390</v>
      </c>
      <c r="U71" s="2" t="str">
        <f t="shared" si="112"/>
        <v>std</v>
      </c>
      <c r="V71" s="2">
        <f t="shared" si="113"/>
        <v>2</v>
      </c>
      <c r="W71" s="2">
        <f t="shared" si="114"/>
        <v>2.65</v>
      </c>
      <c r="X71" s="2">
        <f t="shared" si="115"/>
        <v>0.98</v>
      </c>
      <c r="Y71" s="2">
        <f t="shared" si="116"/>
        <v>0</v>
      </c>
      <c r="Z71" s="2">
        <v>2008</v>
      </c>
      <c r="AA71" s="2" t="s">
        <v>184</v>
      </c>
      <c r="AB71" s="2" t="str">
        <f t="shared" si="118"/>
        <v>SNV-03</v>
      </c>
      <c r="AC71" s="2" t="s">
        <v>185</v>
      </c>
      <c r="AD71" s="2" t="s">
        <v>186</v>
      </c>
      <c r="AE71" s="21">
        <f t="shared" si="119"/>
        <v>548687.93510124052</v>
      </c>
      <c r="AF71" s="21">
        <f t="shared" si="120"/>
        <v>20866.846723357525</v>
      </c>
      <c r="AG71" s="2" t="str">
        <f t="shared" si="121"/>
        <v>07KNSTD</v>
      </c>
      <c r="AH71" s="2" t="s">
        <v>184</v>
      </c>
      <c r="AK71" s="2" t="str">
        <f t="shared" si="46"/>
        <v>SNV-03</v>
      </c>
      <c r="AL71" s="2" t="s">
        <v>238</v>
      </c>
      <c r="AM71" s="22">
        <f t="shared" si="47"/>
        <v>37.165399999999998</v>
      </c>
      <c r="AN71" s="22">
        <f t="shared" si="59"/>
        <v>-118.62269999999999</v>
      </c>
      <c r="AO71" s="22">
        <f t="shared" si="60"/>
        <v>3390</v>
      </c>
      <c r="AQ71" s="2" t="s">
        <v>201</v>
      </c>
      <c r="AR71" s="2">
        <f t="shared" si="48"/>
        <v>2</v>
      </c>
      <c r="AS71" s="2">
        <f t="shared" si="49"/>
        <v>2.65</v>
      </c>
      <c r="AT71" s="22">
        <f t="shared" si="50"/>
        <v>0.98</v>
      </c>
      <c r="AU71" s="2">
        <v>0</v>
      </c>
      <c r="AV71" s="21">
        <f t="shared" si="51"/>
        <v>548687.93510124052</v>
      </c>
      <c r="AW71" s="2" t="str">
        <f t="shared" si="52"/>
        <v>07KNSTD</v>
      </c>
      <c r="AX71" s="2">
        <v>0</v>
      </c>
      <c r="AY71" s="2" t="s">
        <v>153</v>
      </c>
      <c r="AZ71" s="2">
        <v>160</v>
      </c>
      <c r="BA71" s="2">
        <v>0</v>
      </c>
      <c r="BB71" s="2">
        <v>2008</v>
      </c>
      <c r="BC71" s="2">
        <v>0</v>
      </c>
      <c r="BD71" s="2">
        <v>0</v>
      </c>
      <c r="BE71" s="2">
        <v>10</v>
      </c>
      <c r="BG71" s="2">
        <v>0.1</v>
      </c>
      <c r="BH71" s="2">
        <v>0.05</v>
      </c>
      <c r="BI71" s="2">
        <v>0</v>
      </c>
      <c r="BJ71" s="2">
        <v>0</v>
      </c>
      <c r="BK71" s="21">
        <f t="shared" si="53"/>
        <v>20866.846723357525</v>
      </c>
      <c r="BL71" s="2">
        <v>0</v>
      </c>
      <c r="BM71" s="2">
        <v>0</v>
      </c>
      <c r="BN71" s="2">
        <v>0</v>
      </c>
      <c r="BO71" s="2">
        <v>0</v>
      </c>
    </row>
    <row r="72" spans="1:67" x14ac:dyDescent="0.15">
      <c r="A72" s="2" t="s">
        <v>45</v>
      </c>
      <c r="B72" s="2">
        <v>37.165599999999998</v>
      </c>
      <c r="C72" s="2">
        <v>-118.6228</v>
      </c>
      <c r="D72" s="2">
        <v>3380</v>
      </c>
      <c r="E72" s="2" t="s">
        <v>151</v>
      </c>
      <c r="F72" s="2">
        <v>2</v>
      </c>
      <c r="G72" s="2">
        <v>2.65</v>
      </c>
      <c r="H72" s="12">
        <v>0.98</v>
      </c>
      <c r="I72" s="2">
        <v>0</v>
      </c>
      <c r="J72" s="18">
        <v>502926.45707887853</v>
      </c>
      <c r="K72" s="15">
        <v>23930.445207399913</v>
      </c>
      <c r="L72" s="2" t="s">
        <v>152</v>
      </c>
      <c r="M72" s="2">
        <v>0</v>
      </c>
      <c r="N72" s="2">
        <v>0</v>
      </c>
      <c r="O72" s="2" t="s">
        <v>153</v>
      </c>
      <c r="P72" s="19"/>
      <c r="Q72" s="2" t="str">
        <f t="shared" si="117"/>
        <v>SNV-04</v>
      </c>
      <c r="R72" s="2">
        <f t="shared" si="109"/>
        <v>37.165599999999998</v>
      </c>
      <c r="S72" s="2">
        <f t="shared" si="110"/>
        <v>-118.6228</v>
      </c>
      <c r="T72" s="2">
        <f t="shared" si="111"/>
        <v>3380</v>
      </c>
      <c r="U72" s="2" t="str">
        <f t="shared" si="112"/>
        <v>std</v>
      </c>
      <c r="V72" s="2">
        <f t="shared" si="113"/>
        <v>2</v>
      </c>
      <c r="W72" s="2">
        <f t="shared" si="114"/>
        <v>2.65</v>
      </c>
      <c r="X72" s="2">
        <f t="shared" si="115"/>
        <v>0.98</v>
      </c>
      <c r="Y72" s="2">
        <f t="shared" si="116"/>
        <v>0</v>
      </c>
      <c r="Z72" s="2">
        <v>2008</v>
      </c>
      <c r="AA72" s="2" t="s">
        <v>184</v>
      </c>
      <c r="AB72" s="2" t="str">
        <f t="shared" si="118"/>
        <v>SNV-04</v>
      </c>
      <c r="AC72" s="2" t="s">
        <v>185</v>
      </c>
      <c r="AD72" s="2" t="s">
        <v>186</v>
      </c>
      <c r="AE72" s="21">
        <f t="shared" si="119"/>
        <v>502926.45707887853</v>
      </c>
      <c r="AF72" s="21">
        <f t="shared" si="120"/>
        <v>23930.445207399913</v>
      </c>
      <c r="AG72" s="2" t="str">
        <f t="shared" si="121"/>
        <v>07KNSTD</v>
      </c>
      <c r="AH72" s="2" t="s">
        <v>184</v>
      </c>
      <c r="AK72" s="2" t="str">
        <f t="shared" si="46"/>
        <v>SNV-04</v>
      </c>
      <c r="AL72" s="2" t="s">
        <v>238</v>
      </c>
      <c r="AM72" s="22">
        <f t="shared" si="47"/>
        <v>37.165599999999998</v>
      </c>
      <c r="AN72" s="22">
        <f t="shared" si="59"/>
        <v>-118.6228</v>
      </c>
      <c r="AO72" s="22">
        <f t="shared" si="60"/>
        <v>3380</v>
      </c>
      <c r="AQ72" s="2" t="s">
        <v>201</v>
      </c>
      <c r="AR72" s="2">
        <f t="shared" si="48"/>
        <v>2</v>
      </c>
      <c r="AS72" s="2">
        <f t="shared" si="49"/>
        <v>2.65</v>
      </c>
      <c r="AT72" s="22">
        <f t="shared" si="50"/>
        <v>0.98</v>
      </c>
      <c r="AU72" s="2">
        <v>0</v>
      </c>
      <c r="AV72" s="21">
        <f t="shared" si="51"/>
        <v>502926.45707887853</v>
      </c>
      <c r="AW72" s="2" t="str">
        <f t="shared" si="52"/>
        <v>07KNSTD</v>
      </c>
      <c r="AX72" s="2">
        <v>0</v>
      </c>
      <c r="AY72" s="2" t="s">
        <v>153</v>
      </c>
      <c r="AZ72" s="2">
        <v>160</v>
      </c>
      <c r="BA72" s="2">
        <v>0</v>
      </c>
      <c r="BB72" s="2">
        <v>2008</v>
      </c>
      <c r="BC72" s="2">
        <v>0</v>
      </c>
      <c r="BD72" s="2">
        <v>0</v>
      </c>
      <c r="BE72" s="2">
        <v>10</v>
      </c>
      <c r="BG72" s="2">
        <v>0.1</v>
      </c>
      <c r="BH72" s="2">
        <v>0.05</v>
      </c>
      <c r="BI72" s="2">
        <v>0</v>
      </c>
      <c r="BJ72" s="2">
        <v>0</v>
      </c>
      <c r="BK72" s="21">
        <f t="shared" si="53"/>
        <v>23930.445207399913</v>
      </c>
      <c r="BL72" s="2">
        <v>0</v>
      </c>
      <c r="BM72" s="2">
        <v>0</v>
      </c>
      <c r="BN72" s="2">
        <v>0</v>
      </c>
      <c r="BO72" s="2">
        <v>0</v>
      </c>
    </row>
    <row r="73" spans="1:67" x14ac:dyDescent="0.15">
      <c r="A73" s="2" t="s">
        <v>46</v>
      </c>
      <c r="B73" s="2">
        <v>37.165599999999998</v>
      </c>
      <c r="C73" s="2">
        <v>-118.6228</v>
      </c>
      <c r="D73" s="2">
        <v>3380</v>
      </c>
      <c r="E73" s="2" t="s">
        <v>151</v>
      </c>
      <c r="F73" s="2">
        <v>2</v>
      </c>
      <c r="G73" s="2">
        <v>2.65</v>
      </c>
      <c r="H73" s="12">
        <v>0.98</v>
      </c>
      <c r="I73" s="2">
        <v>0</v>
      </c>
      <c r="J73" s="18">
        <v>496744.02489011956</v>
      </c>
      <c r="K73" s="15">
        <v>22954.398810456572</v>
      </c>
      <c r="L73" s="2" t="s">
        <v>152</v>
      </c>
      <c r="M73" s="2">
        <v>0</v>
      </c>
      <c r="N73" s="2">
        <v>0</v>
      </c>
      <c r="O73" s="2" t="s">
        <v>153</v>
      </c>
      <c r="P73" s="19"/>
      <c r="Q73" s="2" t="str">
        <f t="shared" si="117"/>
        <v>SNV-05</v>
      </c>
      <c r="R73" s="2">
        <f t="shared" si="109"/>
        <v>37.165599999999998</v>
      </c>
      <c r="S73" s="2">
        <f t="shared" si="110"/>
        <v>-118.6228</v>
      </c>
      <c r="T73" s="2">
        <f t="shared" si="111"/>
        <v>3380</v>
      </c>
      <c r="U73" s="2" t="str">
        <f t="shared" si="112"/>
        <v>std</v>
      </c>
      <c r="V73" s="2">
        <f t="shared" si="113"/>
        <v>2</v>
      </c>
      <c r="W73" s="2">
        <f t="shared" si="114"/>
        <v>2.65</v>
      </c>
      <c r="X73" s="2">
        <f t="shared" si="115"/>
        <v>0.98</v>
      </c>
      <c r="Y73" s="2">
        <f t="shared" si="116"/>
        <v>0</v>
      </c>
      <c r="Z73" s="2">
        <v>2008</v>
      </c>
      <c r="AA73" s="2" t="s">
        <v>184</v>
      </c>
      <c r="AB73" s="2" t="str">
        <f t="shared" si="118"/>
        <v>SNV-05</v>
      </c>
      <c r="AC73" s="2" t="s">
        <v>185</v>
      </c>
      <c r="AD73" s="2" t="s">
        <v>186</v>
      </c>
      <c r="AE73" s="21">
        <f t="shared" si="119"/>
        <v>496744.02489011956</v>
      </c>
      <c r="AF73" s="21">
        <f t="shared" si="120"/>
        <v>22954.398810456572</v>
      </c>
      <c r="AG73" s="2" t="str">
        <f t="shared" si="121"/>
        <v>07KNSTD</v>
      </c>
      <c r="AH73" s="2" t="s">
        <v>184</v>
      </c>
      <c r="AK73" s="2" t="str">
        <f t="shared" si="46"/>
        <v>SNV-05</v>
      </c>
      <c r="AL73" s="2" t="s">
        <v>238</v>
      </c>
      <c r="AM73" s="22">
        <f t="shared" si="47"/>
        <v>37.165599999999998</v>
      </c>
      <c r="AN73" s="22">
        <f t="shared" si="59"/>
        <v>-118.6228</v>
      </c>
      <c r="AO73" s="22">
        <f t="shared" si="60"/>
        <v>3380</v>
      </c>
      <c r="AQ73" s="2" t="s">
        <v>201</v>
      </c>
      <c r="AR73" s="2">
        <f t="shared" si="48"/>
        <v>2</v>
      </c>
      <c r="AS73" s="2">
        <f t="shared" si="49"/>
        <v>2.65</v>
      </c>
      <c r="AT73" s="22">
        <f t="shared" si="50"/>
        <v>0.98</v>
      </c>
      <c r="AU73" s="2">
        <v>0</v>
      </c>
      <c r="AV73" s="21">
        <f t="shared" si="51"/>
        <v>496744.02489011956</v>
      </c>
      <c r="AW73" s="2" t="str">
        <f t="shared" si="52"/>
        <v>07KNSTD</v>
      </c>
      <c r="AX73" s="2">
        <v>0</v>
      </c>
      <c r="AY73" s="2" t="s">
        <v>153</v>
      </c>
      <c r="AZ73" s="2">
        <v>160</v>
      </c>
      <c r="BA73" s="2">
        <v>0</v>
      </c>
      <c r="BB73" s="2">
        <v>2008</v>
      </c>
      <c r="BC73" s="2">
        <v>0</v>
      </c>
      <c r="BD73" s="2">
        <v>0</v>
      </c>
      <c r="BE73" s="2">
        <v>10</v>
      </c>
      <c r="BG73" s="2">
        <v>0.1</v>
      </c>
      <c r="BH73" s="2">
        <v>0.05</v>
      </c>
      <c r="BI73" s="2">
        <v>0</v>
      </c>
      <c r="BJ73" s="2">
        <v>0</v>
      </c>
      <c r="BK73" s="21">
        <f t="shared" si="53"/>
        <v>22954.398810456572</v>
      </c>
      <c r="BL73" s="2">
        <v>0</v>
      </c>
      <c r="BM73" s="2">
        <v>0</v>
      </c>
      <c r="BN73" s="2">
        <v>0</v>
      </c>
      <c r="BO73" s="2">
        <v>0</v>
      </c>
    </row>
    <row r="74" spans="1:67" x14ac:dyDescent="0.15">
      <c r="A74" s="2" t="s">
        <v>47</v>
      </c>
      <c r="B74" s="2">
        <v>37.165399999999998</v>
      </c>
      <c r="C74" s="2">
        <v>-118.62269999999999</v>
      </c>
      <c r="D74" s="2">
        <v>3390</v>
      </c>
      <c r="E74" s="2" t="s">
        <v>151</v>
      </c>
      <c r="F74" s="2">
        <v>2</v>
      </c>
      <c r="G74" s="2">
        <v>2.65</v>
      </c>
      <c r="H74" s="12">
        <v>0.98</v>
      </c>
      <c r="I74" s="2">
        <v>0</v>
      </c>
      <c r="J74" s="18">
        <v>494337.74432800309</v>
      </c>
      <c r="K74" s="15">
        <v>21665.850831915654</v>
      </c>
      <c r="L74" s="2" t="s">
        <v>152</v>
      </c>
      <c r="M74" s="2">
        <v>0</v>
      </c>
      <c r="N74" s="2">
        <v>0</v>
      </c>
      <c r="O74" s="2" t="s">
        <v>153</v>
      </c>
      <c r="P74" s="19"/>
      <c r="Q74" s="2" t="str">
        <f t="shared" si="117"/>
        <v>SNV-06</v>
      </c>
      <c r="R74" s="2">
        <f t="shared" si="109"/>
        <v>37.165399999999998</v>
      </c>
      <c r="S74" s="2">
        <f t="shared" si="110"/>
        <v>-118.62269999999999</v>
      </c>
      <c r="T74" s="2">
        <f t="shared" si="111"/>
        <v>3390</v>
      </c>
      <c r="U74" s="2" t="str">
        <f t="shared" si="112"/>
        <v>std</v>
      </c>
      <c r="V74" s="2">
        <f t="shared" si="113"/>
        <v>2</v>
      </c>
      <c r="W74" s="2">
        <f t="shared" si="114"/>
        <v>2.65</v>
      </c>
      <c r="X74" s="2">
        <f t="shared" si="115"/>
        <v>0.98</v>
      </c>
      <c r="Y74" s="2">
        <f t="shared" si="116"/>
        <v>0</v>
      </c>
      <c r="Z74" s="2">
        <v>2008</v>
      </c>
      <c r="AA74" s="2" t="s">
        <v>184</v>
      </c>
      <c r="AB74" s="2" t="str">
        <f t="shared" si="118"/>
        <v>SNV-06</v>
      </c>
      <c r="AC74" s="2" t="s">
        <v>185</v>
      </c>
      <c r="AD74" s="2" t="s">
        <v>186</v>
      </c>
      <c r="AE74" s="21">
        <f t="shared" si="119"/>
        <v>494337.74432800309</v>
      </c>
      <c r="AF74" s="21">
        <f t="shared" si="120"/>
        <v>21665.850831915654</v>
      </c>
      <c r="AG74" s="2" t="str">
        <f t="shared" si="121"/>
        <v>07KNSTD</v>
      </c>
      <c r="AH74" s="2" t="s">
        <v>184</v>
      </c>
      <c r="AK74" s="2" t="str">
        <f t="shared" si="46"/>
        <v>SNV-06</v>
      </c>
      <c r="AL74" s="2" t="s">
        <v>238</v>
      </c>
      <c r="AM74" s="22">
        <f t="shared" si="47"/>
        <v>37.165399999999998</v>
      </c>
      <c r="AN74" s="22">
        <f t="shared" si="59"/>
        <v>-118.62269999999999</v>
      </c>
      <c r="AO74" s="22">
        <f t="shared" si="60"/>
        <v>3390</v>
      </c>
      <c r="AQ74" s="2" t="s">
        <v>201</v>
      </c>
      <c r="AR74" s="2">
        <f t="shared" si="48"/>
        <v>2</v>
      </c>
      <c r="AS74" s="2">
        <f t="shared" si="49"/>
        <v>2.65</v>
      </c>
      <c r="AT74" s="22">
        <f t="shared" si="50"/>
        <v>0.98</v>
      </c>
      <c r="AU74" s="2">
        <v>0</v>
      </c>
      <c r="AV74" s="21">
        <f t="shared" si="51"/>
        <v>494337.74432800309</v>
      </c>
      <c r="AW74" s="2" t="str">
        <f t="shared" si="52"/>
        <v>07KNSTD</v>
      </c>
      <c r="AX74" s="2">
        <v>0</v>
      </c>
      <c r="AY74" s="2" t="s">
        <v>153</v>
      </c>
      <c r="AZ74" s="2">
        <v>160</v>
      </c>
      <c r="BA74" s="2">
        <v>0</v>
      </c>
      <c r="BB74" s="2">
        <v>2008</v>
      </c>
      <c r="BC74" s="2">
        <v>0</v>
      </c>
      <c r="BD74" s="2">
        <v>0</v>
      </c>
      <c r="BE74" s="2">
        <v>10</v>
      </c>
      <c r="BG74" s="2">
        <v>0.1</v>
      </c>
      <c r="BH74" s="2">
        <v>0.05</v>
      </c>
      <c r="BI74" s="2">
        <v>0</v>
      </c>
      <c r="BJ74" s="2">
        <v>0</v>
      </c>
      <c r="BK74" s="21">
        <f t="shared" si="53"/>
        <v>21665.850831915654</v>
      </c>
      <c r="BL74" s="2">
        <v>0</v>
      </c>
      <c r="BM74" s="2">
        <v>0</v>
      </c>
      <c r="BN74" s="2">
        <v>0</v>
      </c>
      <c r="BO74" s="2">
        <v>0</v>
      </c>
    </row>
    <row r="75" spans="1:67" x14ac:dyDescent="0.15">
      <c r="A75" s="2" t="s">
        <v>48</v>
      </c>
      <c r="B75" s="2">
        <v>37.165399999999998</v>
      </c>
      <c r="C75" s="2">
        <v>-118.62269999999999</v>
      </c>
      <c r="D75" s="2">
        <v>3390</v>
      </c>
      <c r="E75" s="2" t="s">
        <v>151</v>
      </c>
      <c r="F75" s="2">
        <v>2</v>
      </c>
      <c r="G75" s="2">
        <v>2.65</v>
      </c>
      <c r="H75" s="12">
        <v>0.98</v>
      </c>
      <c r="I75" s="2">
        <v>0</v>
      </c>
      <c r="J75" s="18">
        <v>517528.02269663371</v>
      </c>
      <c r="K75" s="15">
        <v>15654.141858124831</v>
      </c>
      <c r="L75" s="2" t="s">
        <v>152</v>
      </c>
      <c r="M75" s="2">
        <v>0</v>
      </c>
      <c r="N75" s="2">
        <v>0</v>
      </c>
      <c r="O75" s="2" t="s">
        <v>153</v>
      </c>
      <c r="P75" s="19"/>
      <c r="Q75" s="2" t="str">
        <f t="shared" si="117"/>
        <v>SNV-07</v>
      </c>
      <c r="R75" s="2">
        <f t="shared" si="109"/>
        <v>37.165399999999998</v>
      </c>
      <c r="S75" s="2">
        <f t="shared" si="110"/>
        <v>-118.62269999999999</v>
      </c>
      <c r="T75" s="2">
        <f t="shared" si="111"/>
        <v>3390</v>
      </c>
      <c r="U75" s="2" t="str">
        <f t="shared" si="112"/>
        <v>std</v>
      </c>
      <c r="V75" s="2">
        <f t="shared" si="113"/>
        <v>2</v>
      </c>
      <c r="W75" s="2">
        <f t="shared" si="114"/>
        <v>2.65</v>
      </c>
      <c r="X75" s="2">
        <f t="shared" si="115"/>
        <v>0.98</v>
      </c>
      <c r="Y75" s="2">
        <f t="shared" si="116"/>
        <v>0</v>
      </c>
      <c r="Z75" s="2">
        <v>2008</v>
      </c>
      <c r="AA75" s="2" t="s">
        <v>184</v>
      </c>
      <c r="AB75" s="2" t="str">
        <f t="shared" si="118"/>
        <v>SNV-07</v>
      </c>
      <c r="AC75" s="2" t="s">
        <v>185</v>
      </c>
      <c r="AD75" s="2" t="s">
        <v>186</v>
      </c>
      <c r="AE75" s="21">
        <f t="shared" si="119"/>
        <v>517528.02269663371</v>
      </c>
      <c r="AF75" s="21">
        <f t="shared" si="120"/>
        <v>15654.141858124831</v>
      </c>
      <c r="AG75" s="2" t="str">
        <f t="shared" si="121"/>
        <v>07KNSTD</v>
      </c>
      <c r="AH75" s="2" t="s">
        <v>184</v>
      </c>
      <c r="AK75" s="2" t="str">
        <f t="shared" si="46"/>
        <v>SNV-07</v>
      </c>
      <c r="AL75" s="2" t="s">
        <v>238</v>
      </c>
      <c r="AM75" s="22">
        <f t="shared" si="47"/>
        <v>37.165399999999998</v>
      </c>
      <c r="AN75" s="22">
        <f t="shared" si="59"/>
        <v>-118.62269999999999</v>
      </c>
      <c r="AO75" s="22">
        <f t="shared" si="60"/>
        <v>3390</v>
      </c>
      <c r="AQ75" s="2" t="s">
        <v>201</v>
      </c>
      <c r="AR75" s="2">
        <f t="shared" si="48"/>
        <v>2</v>
      </c>
      <c r="AS75" s="2">
        <f t="shared" si="49"/>
        <v>2.65</v>
      </c>
      <c r="AT75" s="22">
        <f t="shared" si="50"/>
        <v>0.98</v>
      </c>
      <c r="AU75" s="2">
        <v>0</v>
      </c>
      <c r="AV75" s="21">
        <f t="shared" si="51"/>
        <v>517528.02269663371</v>
      </c>
      <c r="AW75" s="2" t="str">
        <f t="shared" si="52"/>
        <v>07KNSTD</v>
      </c>
      <c r="AX75" s="2">
        <v>0</v>
      </c>
      <c r="AY75" s="2" t="s">
        <v>153</v>
      </c>
      <c r="AZ75" s="2">
        <v>160</v>
      </c>
      <c r="BA75" s="2">
        <v>0</v>
      </c>
      <c r="BB75" s="2">
        <v>2008</v>
      </c>
      <c r="BC75" s="2">
        <v>0</v>
      </c>
      <c r="BD75" s="2">
        <v>0</v>
      </c>
      <c r="BE75" s="2">
        <v>10</v>
      </c>
      <c r="BG75" s="2">
        <v>0.1</v>
      </c>
      <c r="BH75" s="2">
        <v>0.05</v>
      </c>
      <c r="BI75" s="2">
        <v>0</v>
      </c>
      <c r="BJ75" s="2">
        <v>0</v>
      </c>
      <c r="BK75" s="21">
        <f t="shared" si="53"/>
        <v>15654.141858124831</v>
      </c>
      <c r="BL75" s="2">
        <v>0</v>
      </c>
      <c r="BM75" s="2">
        <v>0</v>
      </c>
      <c r="BN75" s="2">
        <v>0</v>
      </c>
      <c r="BO75" s="2">
        <v>0</v>
      </c>
    </row>
    <row r="76" spans="1:67" x14ac:dyDescent="0.15">
      <c r="A76" s="2" t="s">
        <v>49</v>
      </c>
      <c r="B76" s="2">
        <v>37.165399999999998</v>
      </c>
      <c r="C76" s="2">
        <v>-118.62269999999999</v>
      </c>
      <c r="D76" s="2">
        <v>3390</v>
      </c>
      <c r="E76" s="2" t="s">
        <v>151</v>
      </c>
      <c r="F76" s="2">
        <v>2</v>
      </c>
      <c r="G76" s="2">
        <v>2.65</v>
      </c>
      <c r="H76" s="12">
        <v>0.98</v>
      </c>
      <c r="I76" s="2">
        <v>0</v>
      </c>
      <c r="J76" s="18">
        <v>347136.7800488458</v>
      </c>
      <c r="K76" s="15">
        <v>15494.262615676616</v>
      </c>
      <c r="L76" s="2" t="s">
        <v>152</v>
      </c>
      <c r="M76" s="2">
        <v>0</v>
      </c>
      <c r="N76" s="2">
        <v>0</v>
      </c>
      <c r="O76" s="2" t="s">
        <v>153</v>
      </c>
      <c r="P76" s="19"/>
      <c r="Q76" s="2" t="str">
        <f t="shared" si="117"/>
        <v>SNV-08</v>
      </c>
      <c r="R76" s="2">
        <f t="shared" si="109"/>
        <v>37.165399999999998</v>
      </c>
      <c r="S76" s="2">
        <f t="shared" si="110"/>
        <v>-118.62269999999999</v>
      </c>
      <c r="T76" s="2">
        <f t="shared" si="111"/>
        <v>3390</v>
      </c>
      <c r="U76" s="2" t="str">
        <f t="shared" si="112"/>
        <v>std</v>
      </c>
      <c r="V76" s="2">
        <f t="shared" si="113"/>
        <v>2</v>
      </c>
      <c r="W76" s="2">
        <f t="shared" si="114"/>
        <v>2.65</v>
      </c>
      <c r="X76" s="2">
        <f t="shared" si="115"/>
        <v>0.98</v>
      </c>
      <c r="Y76" s="2">
        <f t="shared" si="116"/>
        <v>0</v>
      </c>
      <c r="Z76" s="2">
        <v>2008</v>
      </c>
      <c r="AA76" s="2" t="s">
        <v>184</v>
      </c>
      <c r="AB76" s="2" t="str">
        <f t="shared" si="118"/>
        <v>SNV-08</v>
      </c>
      <c r="AC76" s="2" t="s">
        <v>185</v>
      </c>
      <c r="AD76" s="2" t="s">
        <v>186</v>
      </c>
      <c r="AE76" s="21">
        <f t="shared" si="119"/>
        <v>347136.7800488458</v>
      </c>
      <c r="AF76" s="21">
        <f t="shared" si="120"/>
        <v>15494.262615676616</v>
      </c>
      <c r="AG76" s="2" t="str">
        <f t="shared" si="121"/>
        <v>07KNSTD</v>
      </c>
      <c r="AH76" s="2" t="s">
        <v>184</v>
      </c>
      <c r="AK76" s="2" t="str">
        <f t="shared" si="46"/>
        <v>SNV-08</v>
      </c>
      <c r="AL76" s="2" t="s">
        <v>238</v>
      </c>
      <c r="AM76" s="22">
        <f t="shared" si="47"/>
        <v>37.165399999999998</v>
      </c>
      <c r="AN76" s="22">
        <f t="shared" si="59"/>
        <v>-118.62269999999999</v>
      </c>
      <c r="AO76" s="22">
        <f t="shared" si="60"/>
        <v>3390</v>
      </c>
      <c r="AQ76" s="2" t="s">
        <v>201</v>
      </c>
      <c r="AR76" s="2">
        <f t="shared" si="48"/>
        <v>2</v>
      </c>
      <c r="AS76" s="2">
        <f t="shared" si="49"/>
        <v>2.65</v>
      </c>
      <c r="AT76" s="22">
        <f t="shared" si="50"/>
        <v>0.98</v>
      </c>
      <c r="AU76" s="2">
        <v>0</v>
      </c>
      <c r="AV76" s="21">
        <f t="shared" si="51"/>
        <v>347136.7800488458</v>
      </c>
      <c r="AW76" s="2" t="str">
        <f t="shared" si="52"/>
        <v>07KNSTD</v>
      </c>
      <c r="AX76" s="2">
        <v>0</v>
      </c>
      <c r="AY76" s="2" t="s">
        <v>153</v>
      </c>
      <c r="AZ76" s="2">
        <v>160</v>
      </c>
      <c r="BA76" s="2">
        <v>0</v>
      </c>
      <c r="BB76" s="2">
        <v>2008</v>
      </c>
      <c r="BC76" s="2">
        <v>0</v>
      </c>
      <c r="BD76" s="2">
        <v>0</v>
      </c>
      <c r="BE76" s="2">
        <v>10</v>
      </c>
      <c r="BG76" s="2">
        <v>0.1</v>
      </c>
      <c r="BH76" s="2">
        <v>0.05</v>
      </c>
      <c r="BI76" s="2">
        <v>0</v>
      </c>
      <c r="BJ76" s="2">
        <v>0</v>
      </c>
      <c r="BK76" s="21">
        <f t="shared" si="53"/>
        <v>15494.262615676616</v>
      </c>
      <c r="BL76" s="2">
        <v>0</v>
      </c>
      <c r="BM76" s="2">
        <v>0</v>
      </c>
      <c r="BN76" s="2">
        <v>0</v>
      </c>
      <c r="BO76" s="2">
        <v>0</v>
      </c>
    </row>
    <row r="77" spans="1:67" x14ac:dyDescent="0.15">
      <c r="A77" s="2" t="s">
        <v>51</v>
      </c>
      <c r="B77" s="2">
        <v>40.025700000000001</v>
      </c>
      <c r="C77" s="2">
        <v>-105.6297</v>
      </c>
      <c r="D77" s="2">
        <v>3470</v>
      </c>
      <c r="E77" s="2" t="s">
        <v>151</v>
      </c>
      <c r="F77" s="2">
        <v>2</v>
      </c>
      <c r="G77" s="2">
        <v>2.65</v>
      </c>
      <c r="H77" s="12">
        <v>0.98</v>
      </c>
      <c r="I77" s="2">
        <v>0</v>
      </c>
      <c r="J77" s="18">
        <v>213086.58346671169</v>
      </c>
      <c r="K77" s="15">
        <v>62161.763043499137</v>
      </c>
      <c r="L77" s="2" t="s">
        <v>152</v>
      </c>
      <c r="M77" s="2">
        <v>0</v>
      </c>
      <c r="N77" s="2">
        <v>0</v>
      </c>
      <c r="O77" s="2" t="s">
        <v>153</v>
      </c>
      <c r="P77" s="19"/>
      <c r="Q77" s="2" t="str">
        <f t="shared" si="117"/>
        <v>APO-01</v>
      </c>
      <c r="R77" s="2">
        <f t="shared" si="109"/>
        <v>40.025700000000001</v>
      </c>
      <c r="S77" s="2">
        <f t="shared" si="110"/>
        <v>-105.6297</v>
      </c>
      <c r="T77" s="2">
        <f t="shared" si="111"/>
        <v>3470</v>
      </c>
      <c r="U77" s="2" t="str">
        <f t="shared" si="112"/>
        <v>std</v>
      </c>
      <c r="V77" s="2">
        <f t="shared" si="113"/>
        <v>2</v>
      </c>
      <c r="W77" s="2">
        <f t="shared" si="114"/>
        <v>2.65</v>
      </c>
      <c r="X77" s="2">
        <f t="shared" si="115"/>
        <v>0.98</v>
      </c>
      <c r="Y77" s="2">
        <f t="shared" si="116"/>
        <v>0</v>
      </c>
      <c r="Z77" s="2">
        <v>2008</v>
      </c>
      <c r="AA77" s="2" t="s">
        <v>184</v>
      </c>
      <c r="AB77" s="2" t="str">
        <f t="shared" si="118"/>
        <v>APO-01</v>
      </c>
      <c r="AC77" s="2" t="s">
        <v>185</v>
      </c>
      <c r="AD77" s="2" t="s">
        <v>186</v>
      </c>
      <c r="AE77" s="21">
        <f t="shared" si="119"/>
        <v>213086.58346671169</v>
      </c>
      <c r="AF77" s="21">
        <f t="shared" si="120"/>
        <v>62161.763043499137</v>
      </c>
      <c r="AG77" s="2" t="str">
        <f t="shared" si="121"/>
        <v>07KNSTD</v>
      </c>
      <c r="AH77" s="2" t="s">
        <v>184</v>
      </c>
      <c r="AK77" s="2" t="str">
        <f t="shared" si="46"/>
        <v>APO-01</v>
      </c>
      <c r="AL77" s="2" t="s">
        <v>238</v>
      </c>
      <c r="AM77" s="22">
        <f t="shared" si="47"/>
        <v>40.025700000000001</v>
      </c>
      <c r="AN77" s="22">
        <f t="shared" si="59"/>
        <v>-105.6297</v>
      </c>
      <c r="AO77" s="22">
        <f t="shared" si="60"/>
        <v>3470</v>
      </c>
      <c r="AQ77" s="2" t="s">
        <v>201</v>
      </c>
      <c r="AR77" s="2">
        <f t="shared" si="48"/>
        <v>2</v>
      </c>
      <c r="AS77" s="2">
        <f t="shared" si="49"/>
        <v>2.65</v>
      </c>
      <c r="AT77" s="22">
        <f t="shared" si="50"/>
        <v>0.98</v>
      </c>
      <c r="AU77" s="2">
        <v>0</v>
      </c>
      <c r="AV77" s="21">
        <f t="shared" si="51"/>
        <v>213086.58346671169</v>
      </c>
      <c r="AW77" s="2" t="str">
        <f t="shared" si="52"/>
        <v>07KNSTD</v>
      </c>
      <c r="AX77" s="2">
        <v>0</v>
      </c>
      <c r="AY77" s="2" t="s">
        <v>153</v>
      </c>
      <c r="AZ77" s="2">
        <v>160</v>
      </c>
      <c r="BA77" s="2">
        <v>0</v>
      </c>
      <c r="BB77" s="2">
        <v>2008</v>
      </c>
      <c r="BC77" s="2">
        <v>0</v>
      </c>
      <c r="BD77" s="2">
        <v>0</v>
      </c>
      <c r="BE77" s="2">
        <v>10</v>
      </c>
      <c r="BG77" s="2">
        <v>0.1</v>
      </c>
      <c r="BH77" s="2">
        <v>0.05</v>
      </c>
      <c r="BI77" s="2">
        <v>0</v>
      </c>
      <c r="BJ77" s="2">
        <v>0</v>
      </c>
      <c r="BK77" s="21">
        <f t="shared" si="53"/>
        <v>62161.763043499137</v>
      </c>
      <c r="BL77" s="2">
        <v>0</v>
      </c>
      <c r="BM77" s="2">
        <v>0</v>
      </c>
      <c r="BN77" s="2">
        <v>0</v>
      </c>
      <c r="BO77" s="2">
        <v>0</v>
      </c>
    </row>
    <row r="78" spans="1:67" x14ac:dyDescent="0.15">
      <c r="A78" s="2" t="s">
        <v>52</v>
      </c>
      <c r="B78" s="2">
        <v>40.025700000000001</v>
      </c>
      <c r="C78" s="2">
        <v>-105.6297</v>
      </c>
      <c r="D78" s="2">
        <v>3470</v>
      </c>
      <c r="E78" s="2" t="s">
        <v>151</v>
      </c>
      <c r="F78" s="2">
        <v>2</v>
      </c>
      <c r="G78" s="2">
        <v>2.65</v>
      </c>
      <c r="H78" s="12">
        <v>0.98</v>
      </c>
      <c r="I78" s="2">
        <v>0</v>
      </c>
      <c r="J78" s="18">
        <v>578671.69217723061</v>
      </c>
      <c r="K78" s="15">
        <v>134610.01275655566</v>
      </c>
      <c r="L78" s="2" t="s">
        <v>152</v>
      </c>
      <c r="M78" s="2">
        <v>0</v>
      </c>
      <c r="N78" s="2">
        <v>0</v>
      </c>
      <c r="O78" s="2" t="s">
        <v>153</v>
      </c>
      <c r="P78" s="19"/>
      <c r="Q78" s="2" t="str">
        <f t="shared" si="117"/>
        <v>APO-02</v>
      </c>
      <c r="R78" s="2">
        <f t="shared" si="109"/>
        <v>40.025700000000001</v>
      </c>
      <c r="S78" s="2">
        <f t="shared" si="110"/>
        <v>-105.6297</v>
      </c>
      <c r="T78" s="2">
        <f t="shared" si="111"/>
        <v>3470</v>
      </c>
      <c r="U78" s="2" t="str">
        <f t="shared" si="112"/>
        <v>std</v>
      </c>
      <c r="V78" s="2">
        <f t="shared" si="113"/>
        <v>2</v>
      </c>
      <c r="W78" s="2">
        <f t="shared" si="114"/>
        <v>2.65</v>
      </c>
      <c r="X78" s="2">
        <f t="shared" si="115"/>
        <v>0.98</v>
      </c>
      <c r="Y78" s="2">
        <f t="shared" si="116"/>
        <v>0</v>
      </c>
      <c r="Z78" s="2">
        <v>2008</v>
      </c>
      <c r="AA78" s="2" t="s">
        <v>184</v>
      </c>
      <c r="AB78" s="2" t="str">
        <f t="shared" si="118"/>
        <v>APO-02</v>
      </c>
      <c r="AC78" s="2" t="s">
        <v>185</v>
      </c>
      <c r="AD78" s="2" t="s">
        <v>186</v>
      </c>
      <c r="AE78" s="21">
        <f t="shared" si="119"/>
        <v>578671.69217723061</v>
      </c>
      <c r="AF78" s="21">
        <f t="shared" si="120"/>
        <v>134610.01275655566</v>
      </c>
      <c r="AG78" s="2" t="str">
        <f t="shared" si="121"/>
        <v>07KNSTD</v>
      </c>
      <c r="AH78" s="2" t="s">
        <v>184</v>
      </c>
      <c r="AK78" s="2" t="str">
        <f t="shared" si="46"/>
        <v>APO-02</v>
      </c>
      <c r="AL78" s="2" t="s">
        <v>238</v>
      </c>
      <c r="AM78" s="22">
        <f t="shared" si="47"/>
        <v>40.025700000000001</v>
      </c>
      <c r="AN78" s="22">
        <f t="shared" si="59"/>
        <v>-105.6297</v>
      </c>
      <c r="AO78" s="22">
        <f t="shared" si="60"/>
        <v>3470</v>
      </c>
      <c r="AQ78" s="2" t="s">
        <v>201</v>
      </c>
      <c r="AR78" s="2">
        <f t="shared" si="48"/>
        <v>2</v>
      </c>
      <c r="AS78" s="2">
        <f t="shared" si="49"/>
        <v>2.65</v>
      </c>
      <c r="AT78" s="22">
        <f t="shared" si="50"/>
        <v>0.98</v>
      </c>
      <c r="AU78" s="2">
        <v>0</v>
      </c>
      <c r="AV78" s="21">
        <f t="shared" si="51"/>
        <v>578671.69217723061</v>
      </c>
      <c r="AW78" s="2" t="str">
        <f t="shared" si="52"/>
        <v>07KNSTD</v>
      </c>
      <c r="AX78" s="2">
        <v>0</v>
      </c>
      <c r="AY78" s="2" t="s">
        <v>153</v>
      </c>
      <c r="AZ78" s="2">
        <v>160</v>
      </c>
      <c r="BA78" s="2">
        <v>0</v>
      </c>
      <c r="BB78" s="2">
        <v>2008</v>
      </c>
      <c r="BC78" s="2">
        <v>0</v>
      </c>
      <c r="BD78" s="2">
        <v>0</v>
      </c>
      <c r="BE78" s="2">
        <v>10</v>
      </c>
      <c r="BG78" s="2">
        <v>0.1</v>
      </c>
      <c r="BH78" s="2">
        <v>0.05</v>
      </c>
      <c r="BI78" s="2">
        <v>0</v>
      </c>
      <c r="BJ78" s="2">
        <v>0</v>
      </c>
      <c r="BK78" s="21">
        <f t="shared" si="53"/>
        <v>134610.01275655566</v>
      </c>
      <c r="BL78" s="2">
        <v>0</v>
      </c>
      <c r="BM78" s="2">
        <v>0</v>
      </c>
      <c r="BN78" s="2">
        <v>0</v>
      </c>
      <c r="BO78" s="2">
        <v>0</v>
      </c>
    </row>
    <row r="79" spans="1:67" x14ac:dyDescent="0.15">
      <c r="A79" s="2" t="s">
        <v>53</v>
      </c>
      <c r="B79" s="2">
        <v>40.025700000000001</v>
      </c>
      <c r="C79" s="2">
        <v>-105.6297</v>
      </c>
      <c r="D79" s="2">
        <v>3470</v>
      </c>
      <c r="E79" s="2" t="s">
        <v>151</v>
      </c>
      <c r="F79" s="2">
        <v>2</v>
      </c>
      <c r="G79" s="2">
        <v>2.65</v>
      </c>
      <c r="H79" s="12">
        <v>0.98</v>
      </c>
      <c r="I79" s="2">
        <v>0</v>
      </c>
      <c r="J79" s="18">
        <v>372283.20776861731</v>
      </c>
      <c r="K79" s="15">
        <v>45474.398327324285</v>
      </c>
      <c r="L79" s="2" t="s">
        <v>152</v>
      </c>
      <c r="M79" s="2">
        <v>0</v>
      </c>
      <c r="N79" s="2">
        <v>0</v>
      </c>
      <c r="O79" s="2" t="s">
        <v>153</v>
      </c>
      <c r="P79" s="19"/>
      <c r="Q79" s="2" t="str">
        <f t="shared" si="117"/>
        <v>APO-03</v>
      </c>
      <c r="R79" s="2">
        <f t="shared" si="109"/>
        <v>40.025700000000001</v>
      </c>
      <c r="S79" s="2">
        <f t="shared" si="110"/>
        <v>-105.6297</v>
      </c>
      <c r="T79" s="2">
        <f t="shared" si="111"/>
        <v>3470</v>
      </c>
      <c r="U79" s="2" t="str">
        <f t="shared" si="112"/>
        <v>std</v>
      </c>
      <c r="V79" s="2">
        <f t="shared" si="113"/>
        <v>2</v>
      </c>
      <c r="W79" s="2">
        <f t="shared" si="114"/>
        <v>2.65</v>
      </c>
      <c r="X79" s="2">
        <f t="shared" si="115"/>
        <v>0.98</v>
      </c>
      <c r="Y79" s="2">
        <f t="shared" si="116"/>
        <v>0</v>
      </c>
      <c r="Z79" s="2">
        <v>2008</v>
      </c>
      <c r="AA79" s="2" t="s">
        <v>184</v>
      </c>
      <c r="AB79" s="2" t="str">
        <f t="shared" si="118"/>
        <v>APO-03</v>
      </c>
      <c r="AC79" s="2" t="s">
        <v>185</v>
      </c>
      <c r="AD79" s="2" t="s">
        <v>186</v>
      </c>
      <c r="AE79" s="21">
        <f t="shared" si="119"/>
        <v>372283.20776861731</v>
      </c>
      <c r="AF79" s="21">
        <f t="shared" si="120"/>
        <v>45474.398327324285</v>
      </c>
      <c r="AG79" s="2" t="str">
        <f t="shared" si="121"/>
        <v>07KNSTD</v>
      </c>
      <c r="AH79" s="2" t="s">
        <v>184</v>
      </c>
      <c r="AK79" s="2" t="str">
        <f t="shared" si="46"/>
        <v>APO-03</v>
      </c>
      <c r="AL79" s="2" t="s">
        <v>238</v>
      </c>
      <c r="AM79" s="22">
        <f t="shared" si="47"/>
        <v>40.025700000000001</v>
      </c>
      <c r="AN79" s="22">
        <f t="shared" si="59"/>
        <v>-105.6297</v>
      </c>
      <c r="AO79" s="22">
        <f t="shared" si="60"/>
        <v>3470</v>
      </c>
      <c r="AQ79" s="2" t="s">
        <v>201</v>
      </c>
      <c r="AR79" s="2">
        <f t="shared" si="48"/>
        <v>2</v>
      </c>
      <c r="AS79" s="2">
        <f t="shared" si="49"/>
        <v>2.65</v>
      </c>
      <c r="AT79" s="22">
        <f t="shared" si="50"/>
        <v>0.98</v>
      </c>
      <c r="AU79" s="2">
        <v>0</v>
      </c>
      <c r="AV79" s="21">
        <f t="shared" si="51"/>
        <v>372283.20776861731</v>
      </c>
      <c r="AW79" s="2" t="str">
        <f t="shared" si="52"/>
        <v>07KNSTD</v>
      </c>
      <c r="AX79" s="2">
        <v>0</v>
      </c>
      <c r="AY79" s="2" t="s">
        <v>153</v>
      </c>
      <c r="AZ79" s="2">
        <v>160</v>
      </c>
      <c r="BA79" s="2">
        <v>0</v>
      </c>
      <c r="BB79" s="2">
        <v>2008</v>
      </c>
      <c r="BC79" s="2">
        <v>0</v>
      </c>
      <c r="BD79" s="2">
        <v>0</v>
      </c>
      <c r="BE79" s="2">
        <v>10</v>
      </c>
      <c r="BG79" s="2">
        <v>0.1</v>
      </c>
      <c r="BH79" s="2">
        <v>0.05</v>
      </c>
      <c r="BI79" s="2">
        <v>0</v>
      </c>
      <c r="BJ79" s="2">
        <v>0</v>
      </c>
      <c r="BK79" s="21">
        <f t="shared" si="53"/>
        <v>45474.398327324285</v>
      </c>
      <c r="BL79" s="2">
        <v>0</v>
      </c>
      <c r="BM79" s="2">
        <v>0</v>
      </c>
      <c r="BN79" s="2">
        <v>0</v>
      </c>
      <c r="BO79" s="2">
        <v>0</v>
      </c>
    </row>
    <row r="80" spans="1:67" x14ac:dyDescent="0.15">
      <c r="A80" s="2" t="s">
        <v>54</v>
      </c>
      <c r="B80" s="2">
        <v>40.025700000000001</v>
      </c>
      <c r="C80" s="2">
        <v>-105.6297</v>
      </c>
      <c r="D80" s="2">
        <v>3470</v>
      </c>
      <c r="E80" s="2" t="s">
        <v>151</v>
      </c>
      <c r="F80" s="2">
        <v>2</v>
      </c>
      <c r="G80" s="2">
        <v>2.65</v>
      </c>
      <c r="H80" s="12">
        <v>0.98</v>
      </c>
      <c r="I80" s="2">
        <v>0</v>
      </c>
      <c r="J80" s="18">
        <v>528042.62384854234</v>
      </c>
      <c r="K80" s="15">
        <v>105878.54720783798</v>
      </c>
      <c r="L80" s="2" t="s">
        <v>152</v>
      </c>
      <c r="M80" s="2">
        <v>0</v>
      </c>
      <c r="N80" s="2">
        <v>0</v>
      </c>
      <c r="O80" s="2" t="s">
        <v>153</v>
      </c>
      <c r="P80" s="19"/>
      <c r="Q80" s="2" t="str">
        <f t="shared" si="117"/>
        <v>APO-04</v>
      </c>
      <c r="R80" s="2">
        <f t="shared" si="109"/>
        <v>40.025700000000001</v>
      </c>
      <c r="S80" s="2">
        <f t="shared" si="110"/>
        <v>-105.6297</v>
      </c>
      <c r="T80" s="2">
        <f t="shared" si="111"/>
        <v>3470</v>
      </c>
      <c r="U80" s="2" t="str">
        <f t="shared" si="112"/>
        <v>std</v>
      </c>
      <c r="V80" s="2">
        <f t="shared" si="113"/>
        <v>2</v>
      </c>
      <c r="W80" s="2">
        <f t="shared" si="114"/>
        <v>2.65</v>
      </c>
      <c r="X80" s="2">
        <f t="shared" si="115"/>
        <v>0.98</v>
      </c>
      <c r="Y80" s="2">
        <f t="shared" si="116"/>
        <v>0</v>
      </c>
      <c r="Z80" s="2">
        <v>2008</v>
      </c>
      <c r="AA80" s="2" t="s">
        <v>184</v>
      </c>
      <c r="AB80" s="2" t="str">
        <f t="shared" si="118"/>
        <v>APO-04</v>
      </c>
      <c r="AC80" s="2" t="s">
        <v>185</v>
      </c>
      <c r="AD80" s="2" t="s">
        <v>186</v>
      </c>
      <c r="AE80" s="21">
        <f t="shared" si="119"/>
        <v>528042.62384854234</v>
      </c>
      <c r="AF80" s="21">
        <f t="shared" si="120"/>
        <v>105878.54720783798</v>
      </c>
      <c r="AG80" s="2" t="str">
        <f t="shared" si="121"/>
        <v>07KNSTD</v>
      </c>
      <c r="AH80" s="2" t="s">
        <v>184</v>
      </c>
      <c r="AK80" s="2" t="str">
        <f t="shared" si="46"/>
        <v>APO-04</v>
      </c>
      <c r="AL80" s="2" t="s">
        <v>238</v>
      </c>
      <c r="AM80" s="22">
        <f t="shared" si="47"/>
        <v>40.025700000000001</v>
      </c>
      <c r="AN80" s="22">
        <f t="shared" si="59"/>
        <v>-105.6297</v>
      </c>
      <c r="AO80" s="22">
        <f t="shared" si="60"/>
        <v>3470</v>
      </c>
      <c r="AQ80" s="2" t="s">
        <v>201</v>
      </c>
      <c r="AR80" s="2">
        <f t="shared" si="48"/>
        <v>2</v>
      </c>
      <c r="AS80" s="2">
        <f t="shared" si="49"/>
        <v>2.65</v>
      </c>
      <c r="AT80" s="22">
        <f t="shared" si="50"/>
        <v>0.98</v>
      </c>
      <c r="AU80" s="2">
        <v>0</v>
      </c>
      <c r="AV80" s="21">
        <f t="shared" si="51"/>
        <v>528042.62384854234</v>
      </c>
      <c r="AW80" s="2" t="str">
        <f t="shared" si="52"/>
        <v>07KNSTD</v>
      </c>
      <c r="AX80" s="2">
        <v>0</v>
      </c>
      <c r="AY80" s="2" t="s">
        <v>153</v>
      </c>
      <c r="AZ80" s="2">
        <v>160</v>
      </c>
      <c r="BA80" s="2">
        <v>0</v>
      </c>
      <c r="BB80" s="2">
        <v>2008</v>
      </c>
      <c r="BC80" s="2">
        <v>0</v>
      </c>
      <c r="BD80" s="2">
        <v>0</v>
      </c>
      <c r="BE80" s="2">
        <v>10</v>
      </c>
      <c r="BG80" s="2">
        <v>0.1</v>
      </c>
      <c r="BH80" s="2">
        <v>0.05</v>
      </c>
      <c r="BI80" s="2">
        <v>0</v>
      </c>
      <c r="BJ80" s="2">
        <v>0</v>
      </c>
      <c r="BK80" s="21">
        <f t="shared" si="53"/>
        <v>105878.54720783798</v>
      </c>
      <c r="BL80" s="2">
        <v>0</v>
      </c>
      <c r="BM80" s="2">
        <v>0</v>
      </c>
      <c r="BN80" s="2">
        <v>0</v>
      </c>
      <c r="BO80" s="2">
        <v>0</v>
      </c>
    </row>
    <row r="81" spans="1:67" x14ac:dyDescent="0.15">
      <c r="A81" s="2" t="s">
        <v>55</v>
      </c>
      <c r="B81" s="2">
        <v>40.025700000000001</v>
      </c>
      <c r="C81" s="2">
        <v>-105.6297</v>
      </c>
      <c r="D81" s="2">
        <v>3470</v>
      </c>
      <c r="E81" s="2" t="s">
        <v>151</v>
      </c>
      <c r="F81" s="2">
        <v>2</v>
      </c>
      <c r="G81" s="2">
        <v>2.65</v>
      </c>
      <c r="H81" s="12">
        <v>0.98</v>
      </c>
      <c r="I81" s="2">
        <v>0</v>
      </c>
      <c r="J81" s="18">
        <v>575875.89928189479</v>
      </c>
      <c r="K81" s="15">
        <v>29936.766527757209</v>
      </c>
      <c r="L81" s="2" t="s">
        <v>152</v>
      </c>
      <c r="M81" s="2">
        <v>0</v>
      </c>
      <c r="N81" s="2">
        <v>0</v>
      </c>
      <c r="O81" s="2" t="s">
        <v>153</v>
      </c>
      <c r="P81" s="19"/>
      <c r="Q81" s="2" t="str">
        <f t="shared" si="117"/>
        <v>APO-05</v>
      </c>
      <c r="R81" s="2">
        <f t="shared" si="109"/>
        <v>40.025700000000001</v>
      </c>
      <c r="S81" s="2">
        <f t="shared" si="110"/>
        <v>-105.6297</v>
      </c>
      <c r="T81" s="2">
        <f t="shared" si="111"/>
        <v>3470</v>
      </c>
      <c r="U81" s="2" t="str">
        <f t="shared" si="112"/>
        <v>std</v>
      </c>
      <c r="V81" s="2">
        <f t="shared" si="113"/>
        <v>2</v>
      </c>
      <c r="W81" s="2">
        <f t="shared" si="114"/>
        <v>2.65</v>
      </c>
      <c r="X81" s="2">
        <f t="shared" si="115"/>
        <v>0.98</v>
      </c>
      <c r="Y81" s="2">
        <f t="shared" si="116"/>
        <v>0</v>
      </c>
      <c r="Z81" s="2">
        <v>2008</v>
      </c>
      <c r="AA81" s="2" t="s">
        <v>184</v>
      </c>
      <c r="AB81" s="2" t="str">
        <f t="shared" si="118"/>
        <v>APO-05</v>
      </c>
      <c r="AC81" s="2" t="s">
        <v>185</v>
      </c>
      <c r="AD81" s="2" t="s">
        <v>186</v>
      </c>
      <c r="AE81" s="21">
        <f t="shared" si="119"/>
        <v>575875.89928189479</v>
      </c>
      <c r="AF81" s="21">
        <f t="shared" si="120"/>
        <v>29936.766527757209</v>
      </c>
      <c r="AG81" s="2" t="str">
        <f t="shared" si="121"/>
        <v>07KNSTD</v>
      </c>
      <c r="AH81" s="2" t="s">
        <v>184</v>
      </c>
      <c r="AK81" s="2" t="str">
        <f t="shared" si="46"/>
        <v>APO-05</v>
      </c>
      <c r="AL81" s="2" t="s">
        <v>238</v>
      </c>
      <c r="AM81" s="22">
        <f t="shared" si="47"/>
        <v>40.025700000000001</v>
      </c>
      <c r="AN81" s="22">
        <f t="shared" si="59"/>
        <v>-105.6297</v>
      </c>
      <c r="AO81" s="22">
        <f t="shared" si="60"/>
        <v>3470</v>
      </c>
      <c r="AQ81" s="2" t="s">
        <v>201</v>
      </c>
      <c r="AR81" s="2">
        <f t="shared" si="48"/>
        <v>2</v>
      </c>
      <c r="AS81" s="2">
        <f t="shared" si="49"/>
        <v>2.65</v>
      </c>
      <c r="AT81" s="22">
        <f t="shared" si="50"/>
        <v>0.98</v>
      </c>
      <c r="AU81" s="2">
        <v>0</v>
      </c>
      <c r="AV81" s="21">
        <f t="shared" si="51"/>
        <v>575875.89928189479</v>
      </c>
      <c r="AW81" s="2" t="str">
        <f t="shared" si="52"/>
        <v>07KNSTD</v>
      </c>
      <c r="AX81" s="2">
        <v>0</v>
      </c>
      <c r="AY81" s="2" t="s">
        <v>153</v>
      </c>
      <c r="AZ81" s="2">
        <v>160</v>
      </c>
      <c r="BA81" s="2">
        <v>0</v>
      </c>
      <c r="BB81" s="2">
        <v>2008</v>
      </c>
      <c r="BC81" s="2">
        <v>0</v>
      </c>
      <c r="BD81" s="2">
        <v>0</v>
      </c>
      <c r="BE81" s="2">
        <v>10</v>
      </c>
      <c r="BG81" s="2">
        <v>0.1</v>
      </c>
      <c r="BH81" s="2">
        <v>0.05</v>
      </c>
      <c r="BI81" s="2">
        <v>0</v>
      </c>
      <c r="BJ81" s="2">
        <v>0</v>
      </c>
      <c r="BK81" s="21">
        <f t="shared" si="53"/>
        <v>29936.766527757209</v>
      </c>
      <c r="BL81" s="2">
        <v>0</v>
      </c>
      <c r="BM81" s="2">
        <v>0</v>
      </c>
      <c r="BN81" s="2">
        <v>0</v>
      </c>
      <c r="BO81" s="2">
        <v>0</v>
      </c>
    </row>
    <row r="82" spans="1:67" x14ac:dyDescent="0.15">
      <c r="A82" s="2" t="s">
        <v>56</v>
      </c>
      <c r="B82" s="2">
        <v>40.025700000000001</v>
      </c>
      <c r="C82" s="2">
        <v>-105.6297</v>
      </c>
      <c r="D82" s="2">
        <v>3470</v>
      </c>
      <c r="E82" s="2" t="s">
        <v>151</v>
      </c>
      <c r="F82" s="2">
        <v>2</v>
      </c>
      <c r="G82" s="2">
        <v>2.65</v>
      </c>
      <c r="H82" s="12">
        <v>0.98</v>
      </c>
      <c r="I82" s="2">
        <v>0</v>
      </c>
      <c r="J82" s="18">
        <v>444245.98404966696</v>
      </c>
      <c r="K82" s="15">
        <v>24525.859770309926</v>
      </c>
      <c r="L82" s="2" t="s">
        <v>152</v>
      </c>
      <c r="M82" s="2">
        <v>0</v>
      </c>
      <c r="N82" s="2">
        <v>0</v>
      </c>
      <c r="O82" s="2" t="s">
        <v>153</v>
      </c>
      <c r="P82" s="19"/>
      <c r="Q82" s="2" t="str">
        <f t="shared" si="117"/>
        <v>APO-06</v>
      </c>
      <c r="R82" s="2">
        <f t="shared" si="109"/>
        <v>40.025700000000001</v>
      </c>
      <c r="S82" s="2">
        <f t="shared" si="110"/>
        <v>-105.6297</v>
      </c>
      <c r="T82" s="2">
        <f t="shared" si="111"/>
        <v>3470</v>
      </c>
      <c r="U82" s="2" t="str">
        <f t="shared" si="112"/>
        <v>std</v>
      </c>
      <c r="V82" s="2">
        <f t="shared" si="113"/>
        <v>2</v>
      </c>
      <c r="W82" s="2">
        <f t="shared" si="114"/>
        <v>2.65</v>
      </c>
      <c r="X82" s="2">
        <f t="shared" si="115"/>
        <v>0.98</v>
      </c>
      <c r="Y82" s="2">
        <f t="shared" si="116"/>
        <v>0</v>
      </c>
      <c r="Z82" s="2">
        <v>2008</v>
      </c>
      <c r="AA82" s="2" t="s">
        <v>184</v>
      </c>
      <c r="AB82" s="2" t="str">
        <f t="shared" si="118"/>
        <v>APO-06</v>
      </c>
      <c r="AC82" s="2" t="s">
        <v>185</v>
      </c>
      <c r="AD82" s="2" t="s">
        <v>186</v>
      </c>
      <c r="AE82" s="21">
        <f t="shared" si="119"/>
        <v>444245.98404966696</v>
      </c>
      <c r="AF82" s="21">
        <f t="shared" si="120"/>
        <v>24525.859770309926</v>
      </c>
      <c r="AG82" s="2" t="str">
        <f t="shared" si="121"/>
        <v>07KNSTD</v>
      </c>
      <c r="AH82" s="2" t="s">
        <v>184</v>
      </c>
      <c r="AK82" s="2" t="str">
        <f t="shared" si="46"/>
        <v>APO-06</v>
      </c>
      <c r="AL82" s="2" t="s">
        <v>238</v>
      </c>
      <c r="AM82" s="22">
        <f t="shared" si="47"/>
        <v>40.025700000000001</v>
      </c>
      <c r="AN82" s="22">
        <f t="shared" si="59"/>
        <v>-105.6297</v>
      </c>
      <c r="AO82" s="22">
        <f t="shared" si="60"/>
        <v>3470</v>
      </c>
      <c r="AQ82" s="2" t="s">
        <v>201</v>
      </c>
      <c r="AR82" s="2">
        <f t="shared" si="48"/>
        <v>2</v>
      </c>
      <c r="AS82" s="2">
        <f t="shared" si="49"/>
        <v>2.65</v>
      </c>
      <c r="AT82" s="22">
        <f t="shared" si="50"/>
        <v>0.98</v>
      </c>
      <c r="AU82" s="2">
        <v>0</v>
      </c>
      <c r="AV82" s="21">
        <f t="shared" si="51"/>
        <v>444245.98404966696</v>
      </c>
      <c r="AW82" s="2" t="str">
        <f t="shared" si="52"/>
        <v>07KNSTD</v>
      </c>
      <c r="AX82" s="2">
        <v>0</v>
      </c>
      <c r="AY82" s="2" t="s">
        <v>153</v>
      </c>
      <c r="AZ82" s="2">
        <v>160</v>
      </c>
      <c r="BA82" s="2">
        <v>0</v>
      </c>
      <c r="BB82" s="2">
        <v>2008</v>
      </c>
      <c r="BC82" s="2">
        <v>0</v>
      </c>
      <c r="BD82" s="2">
        <v>0</v>
      </c>
      <c r="BE82" s="2">
        <v>10</v>
      </c>
      <c r="BG82" s="2">
        <v>0.1</v>
      </c>
      <c r="BH82" s="2">
        <v>0.05</v>
      </c>
      <c r="BI82" s="2">
        <v>0</v>
      </c>
      <c r="BJ82" s="2">
        <v>0</v>
      </c>
      <c r="BK82" s="21">
        <f t="shared" si="53"/>
        <v>24525.859770309926</v>
      </c>
      <c r="BL82" s="2">
        <v>0</v>
      </c>
      <c r="BM82" s="2">
        <v>0</v>
      </c>
      <c r="BN82" s="2">
        <v>0</v>
      </c>
      <c r="BO82" s="2">
        <v>0</v>
      </c>
    </row>
    <row r="83" spans="1:67" x14ac:dyDescent="0.15">
      <c r="A83" s="2" t="s">
        <v>57</v>
      </c>
      <c r="B83" s="2">
        <v>40.025700000000001</v>
      </c>
      <c r="C83" s="2">
        <v>-105.6297</v>
      </c>
      <c r="D83" s="2">
        <v>3470</v>
      </c>
      <c r="E83" s="2" t="s">
        <v>151</v>
      </c>
      <c r="F83" s="2">
        <v>2</v>
      </c>
      <c r="G83" s="2">
        <v>2.65</v>
      </c>
      <c r="H83" s="12">
        <v>0.98</v>
      </c>
      <c r="I83" s="2">
        <v>0</v>
      </c>
      <c r="J83" s="18">
        <v>497021.53836170281</v>
      </c>
      <c r="K83" s="15">
        <v>29732.936255848439</v>
      </c>
      <c r="L83" s="2" t="s">
        <v>152</v>
      </c>
      <c r="M83" s="2">
        <v>0</v>
      </c>
      <c r="N83" s="2">
        <v>0</v>
      </c>
      <c r="O83" s="2" t="s">
        <v>153</v>
      </c>
      <c r="P83" s="19"/>
      <c r="Q83" s="2" t="str">
        <f t="shared" si="117"/>
        <v>APO-07</v>
      </c>
      <c r="R83" s="2">
        <f t="shared" si="109"/>
        <v>40.025700000000001</v>
      </c>
      <c r="S83" s="2">
        <f t="shared" si="110"/>
        <v>-105.6297</v>
      </c>
      <c r="T83" s="2">
        <f t="shared" si="111"/>
        <v>3470</v>
      </c>
      <c r="U83" s="2" t="str">
        <f t="shared" si="112"/>
        <v>std</v>
      </c>
      <c r="V83" s="2">
        <f t="shared" si="113"/>
        <v>2</v>
      </c>
      <c r="W83" s="2">
        <f t="shared" si="114"/>
        <v>2.65</v>
      </c>
      <c r="X83" s="2">
        <f t="shared" si="115"/>
        <v>0.98</v>
      </c>
      <c r="Y83" s="2">
        <f t="shared" si="116"/>
        <v>0</v>
      </c>
      <c r="Z83" s="2">
        <v>2008</v>
      </c>
      <c r="AA83" s="2" t="s">
        <v>184</v>
      </c>
      <c r="AB83" s="2" t="str">
        <f t="shared" si="118"/>
        <v>APO-07</v>
      </c>
      <c r="AC83" s="2" t="s">
        <v>185</v>
      </c>
      <c r="AD83" s="2" t="s">
        <v>186</v>
      </c>
      <c r="AE83" s="21">
        <f t="shared" si="119"/>
        <v>497021.53836170281</v>
      </c>
      <c r="AF83" s="21">
        <f t="shared" si="120"/>
        <v>29732.936255848439</v>
      </c>
      <c r="AG83" s="2" t="str">
        <f t="shared" si="121"/>
        <v>07KNSTD</v>
      </c>
      <c r="AH83" s="2" t="s">
        <v>184</v>
      </c>
      <c r="AK83" s="2" t="str">
        <f t="shared" si="46"/>
        <v>APO-07</v>
      </c>
      <c r="AL83" s="2" t="s">
        <v>238</v>
      </c>
      <c r="AM83" s="22">
        <f t="shared" si="47"/>
        <v>40.025700000000001</v>
      </c>
      <c r="AN83" s="22">
        <f t="shared" si="59"/>
        <v>-105.6297</v>
      </c>
      <c r="AO83" s="22">
        <f t="shared" si="60"/>
        <v>3470</v>
      </c>
      <c r="AQ83" s="2" t="s">
        <v>201</v>
      </c>
      <c r="AR83" s="2">
        <f t="shared" si="48"/>
        <v>2</v>
      </c>
      <c r="AS83" s="2">
        <f t="shared" si="49"/>
        <v>2.65</v>
      </c>
      <c r="AT83" s="22">
        <f t="shared" si="50"/>
        <v>0.98</v>
      </c>
      <c r="AU83" s="2">
        <v>0</v>
      </c>
      <c r="AV83" s="21">
        <f t="shared" si="51"/>
        <v>497021.53836170281</v>
      </c>
      <c r="AW83" s="2" t="str">
        <f t="shared" si="52"/>
        <v>07KNSTD</v>
      </c>
      <c r="AX83" s="2">
        <v>0</v>
      </c>
      <c r="AY83" s="2" t="s">
        <v>153</v>
      </c>
      <c r="AZ83" s="2">
        <v>160</v>
      </c>
      <c r="BA83" s="2">
        <v>0</v>
      </c>
      <c r="BB83" s="2">
        <v>2008</v>
      </c>
      <c r="BC83" s="2">
        <v>0</v>
      </c>
      <c r="BD83" s="2">
        <v>0</v>
      </c>
      <c r="BE83" s="2">
        <v>10</v>
      </c>
      <c r="BG83" s="2">
        <v>0.1</v>
      </c>
      <c r="BH83" s="2">
        <v>0.05</v>
      </c>
      <c r="BI83" s="2">
        <v>0</v>
      </c>
      <c r="BJ83" s="2">
        <v>0</v>
      </c>
      <c r="BK83" s="21">
        <f t="shared" si="53"/>
        <v>29732.936255848439</v>
      </c>
      <c r="BL83" s="2">
        <v>0</v>
      </c>
      <c r="BM83" s="2">
        <v>0</v>
      </c>
      <c r="BN83" s="2">
        <v>0</v>
      </c>
      <c r="BO83" s="2">
        <v>0</v>
      </c>
    </row>
    <row r="84" spans="1:67" x14ac:dyDescent="0.15">
      <c r="J84" s="3"/>
      <c r="P84" s="19"/>
      <c r="AM84" s="22"/>
      <c r="AN84" s="22"/>
      <c r="AO84" s="22"/>
      <c r="AT84" s="22"/>
      <c r="AV84" s="21"/>
      <c r="BK84" s="21"/>
    </row>
    <row r="85" spans="1:67" x14ac:dyDescent="0.15">
      <c r="A85" s="2" t="s">
        <v>59</v>
      </c>
      <c r="B85" s="2">
        <v>42.720399999999998</v>
      </c>
      <c r="C85" s="2">
        <v>-109.1835</v>
      </c>
      <c r="D85" s="2">
        <v>3253</v>
      </c>
      <c r="E85" s="2" t="s">
        <v>151</v>
      </c>
      <c r="F85" s="2">
        <v>2</v>
      </c>
      <c r="G85" s="2">
        <v>2.65</v>
      </c>
      <c r="H85" s="12">
        <v>0.98061150699999999</v>
      </c>
      <c r="I85" s="2">
        <v>0</v>
      </c>
      <c r="J85" s="18">
        <v>653751.33135956363</v>
      </c>
      <c r="K85" s="15">
        <v>13308.161870108936</v>
      </c>
      <c r="L85" s="2" t="s">
        <v>152</v>
      </c>
      <c r="M85" s="2">
        <v>0</v>
      </c>
      <c r="N85" s="2">
        <v>0</v>
      </c>
      <c r="O85" s="2" t="s">
        <v>153</v>
      </c>
      <c r="P85" s="19"/>
      <c r="Q85" s="2" t="str">
        <f t="shared" ref="Q85:Q87" si="122">A85</f>
        <v>TLO-WRR-01</v>
      </c>
      <c r="R85" s="2">
        <f t="shared" ref="R85:R87" si="123">B85</f>
        <v>42.720399999999998</v>
      </c>
      <c r="S85" s="2">
        <f t="shared" ref="S85:S87" si="124">C85</f>
        <v>-109.1835</v>
      </c>
      <c r="T85" s="2">
        <f t="shared" ref="T85:T87" si="125">D85</f>
        <v>3253</v>
      </c>
      <c r="U85" s="2" t="str">
        <f t="shared" ref="U85:U87" si="126">E85</f>
        <v>std</v>
      </c>
      <c r="V85" s="2">
        <f t="shared" ref="V85:V87" si="127">F85</f>
        <v>2</v>
      </c>
      <c r="W85" s="2">
        <f t="shared" ref="W85:W87" si="128">G85</f>
        <v>2.65</v>
      </c>
      <c r="X85" s="2">
        <f t="shared" ref="X85:X87" si="129">H85</f>
        <v>0.98061150699999999</v>
      </c>
      <c r="Y85" s="2">
        <f t="shared" ref="Y85:Y87" si="130">I85</f>
        <v>0</v>
      </c>
      <c r="Z85" s="2">
        <v>2008</v>
      </c>
      <c r="AA85" s="2" t="s">
        <v>184</v>
      </c>
      <c r="AB85" s="2" t="str">
        <f t="shared" ref="AB85:AB87" si="131">Q85</f>
        <v>TLO-WRR-01</v>
      </c>
      <c r="AC85" s="2" t="s">
        <v>185</v>
      </c>
      <c r="AD85" s="2" t="s">
        <v>186</v>
      </c>
      <c r="AE85" s="21">
        <f t="shared" ref="AE85:AE87" si="132">J85</f>
        <v>653751.33135956363</v>
      </c>
      <c r="AF85" s="21">
        <f t="shared" ref="AF85:AF87" si="133">K85</f>
        <v>13308.161870108936</v>
      </c>
      <c r="AG85" s="2" t="str">
        <f t="shared" ref="AG85:AG87" si="134">L85</f>
        <v>07KNSTD</v>
      </c>
      <c r="AH85" s="2" t="s">
        <v>184</v>
      </c>
      <c r="AK85" s="2" t="str">
        <f t="shared" si="46"/>
        <v>TLO-WRR-01</v>
      </c>
      <c r="AL85" s="2" t="s">
        <v>238</v>
      </c>
      <c r="AM85" s="22">
        <f t="shared" si="47"/>
        <v>42.720399999999998</v>
      </c>
      <c r="AN85" s="22">
        <f t="shared" si="59"/>
        <v>-109.1835</v>
      </c>
      <c r="AO85" s="22">
        <f t="shared" si="60"/>
        <v>3253</v>
      </c>
      <c r="AQ85" s="2" t="s">
        <v>201</v>
      </c>
      <c r="AR85" s="2">
        <f t="shared" si="48"/>
        <v>2</v>
      </c>
      <c r="AS85" s="2">
        <f t="shared" si="49"/>
        <v>2.65</v>
      </c>
      <c r="AT85" s="22">
        <f t="shared" si="50"/>
        <v>0.98061150699999999</v>
      </c>
      <c r="AU85" s="2">
        <v>0</v>
      </c>
      <c r="AV85" s="21">
        <f t="shared" si="51"/>
        <v>653751.33135956363</v>
      </c>
      <c r="AW85" s="2" t="str">
        <f t="shared" si="52"/>
        <v>07KNSTD</v>
      </c>
      <c r="AX85" s="2">
        <v>0</v>
      </c>
      <c r="AY85" s="2" t="s">
        <v>153</v>
      </c>
      <c r="AZ85" s="2">
        <v>160</v>
      </c>
      <c r="BA85" s="2">
        <v>0</v>
      </c>
      <c r="BB85" s="2">
        <v>2008</v>
      </c>
      <c r="BC85" s="2">
        <v>0</v>
      </c>
      <c r="BD85" s="2">
        <v>0</v>
      </c>
      <c r="BE85" s="2">
        <v>10</v>
      </c>
      <c r="BG85" s="2">
        <v>0.1</v>
      </c>
      <c r="BH85" s="2">
        <v>0.05</v>
      </c>
      <c r="BI85" s="2">
        <v>0</v>
      </c>
      <c r="BJ85" s="2">
        <v>0</v>
      </c>
      <c r="BK85" s="21">
        <f t="shared" si="53"/>
        <v>13308.161870108936</v>
      </c>
      <c r="BL85" s="2">
        <v>0</v>
      </c>
      <c r="BM85" s="2">
        <v>0</v>
      </c>
      <c r="BN85" s="2">
        <v>0</v>
      </c>
      <c r="BO85" s="2">
        <v>0</v>
      </c>
    </row>
    <row r="86" spans="1:67" x14ac:dyDescent="0.15">
      <c r="A86" s="2" t="s">
        <v>60</v>
      </c>
      <c r="B86" s="2">
        <v>42.720399999999998</v>
      </c>
      <c r="C86" s="2">
        <v>-109.1835</v>
      </c>
      <c r="D86" s="2">
        <v>3253</v>
      </c>
      <c r="E86" s="2" t="s">
        <v>151</v>
      </c>
      <c r="F86" s="2">
        <v>2</v>
      </c>
      <c r="G86" s="2">
        <v>2.65</v>
      </c>
      <c r="H86" s="12">
        <v>0.98749635199999997</v>
      </c>
      <c r="I86" s="2">
        <v>0</v>
      </c>
      <c r="J86" s="18">
        <v>689383.55263020762</v>
      </c>
      <c r="K86" s="15">
        <v>20321.459911371734</v>
      </c>
      <c r="L86" s="2" t="s">
        <v>152</v>
      </c>
      <c r="M86" s="2">
        <v>0</v>
      </c>
      <c r="N86" s="2">
        <v>0</v>
      </c>
      <c r="O86" s="2" t="s">
        <v>153</v>
      </c>
      <c r="P86" s="19"/>
      <c r="Q86" s="2" t="str">
        <f t="shared" si="122"/>
        <v>TLO-WRR-02</v>
      </c>
      <c r="R86" s="2">
        <f t="shared" si="123"/>
        <v>42.720399999999998</v>
      </c>
      <c r="S86" s="2">
        <f t="shared" si="124"/>
        <v>-109.1835</v>
      </c>
      <c r="T86" s="2">
        <f t="shared" si="125"/>
        <v>3253</v>
      </c>
      <c r="U86" s="2" t="str">
        <f t="shared" si="126"/>
        <v>std</v>
      </c>
      <c r="V86" s="2">
        <f t="shared" si="127"/>
        <v>2</v>
      </c>
      <c r="W86" s="2">
        <f t="shared" si="128"/>
        <v>2.65</v>
      </c>
      <c r="X86" s="2">
        <f t="shared" si="129"/>
        <v>0.98749635199999997</v>
      </c>
      <c r="Y86" s="2">
        <f t="shared" si="130"/>
        <v>0</v>
      </c>
      <c r="Z86" s="2">
        <v>2008</v>
      </c>
      <c r="AA86" s="2" t="s">
        <v>184</v>
      </c>
      <c r="AB86" s="2" t="str">
        <f t="shared" si="131"/>
        <v>TLO-WRR-02</v>
      </c>
      <c r="AC86" s="2" t="s">
        <v>185</v>
      </c>
      <c r="AD86" s="2" t="s">
        <v>186</v>
      </c>
      <c r="AE86" s="21">
        <f t="shared" si="132"/>
        <v>689383.55263020762</v>
      </c>
      <c r="AF86" s="21">
        <f t="shared" si="133"/>
        <v>20321.459911371734</v>
      </c>
      <c r="AG86" s="2" t="str">
        <f t="shared" si="134"/>
        <v>07KNSTD</v>
      </c>
      <c r="AH86" s="2" t="s">
        <v>184</v>
      </c>
      <c r="AK86" s="2" t="str">
        <f t="shared" ref="AK86:AK142" si="135">A86</f>
        <v>TLO-WRR-02</v>
      </c>
      <c r="AL86" s="2" t="s">
        <v>238</v>
      </c>
      <c r="AM86" s="22">
        <f t="shared" ref="AM86:AM142" si="136">B86</f>
        <v>42.720399999999998</v>
      </c>
      <c r="AN86" s="22">
        <f t="shared" si="59"/>
        <v>-109.1835</v>
      </c>
      <c r="AO86" s="22">
        <f t="shared" si="60"/>
        <v>3253</v>
      </c>
      <c r="AQ86" s="2" t="s">
        <v>201</v>
      </c>
      <c r="AR86" s="2">
        <f t="shared" ref="AR86:AR142" si="137">F86</f>
        <v>2</v>
      </c>
      <c r="AS86" s="2">
        <f t="shared" ref="AS86:AS142" si="138">G86</f>
        <v>2.65</v>
      </c>
      <c r="AT86" s="22">
        <f t="shared" ref="AT86:AT142" si="139">H86</f>
        <v>0.98749635199999997</v>
      </c>
      <c r="AU86" s="2">
        <v>0</v>
      </c>
      <c r="AV86" s="21">
        <f t="shared" ref="AV86:AV142" si="140">J86</f>
        <v>689383.55263020762</v>
      </c>
      <c r="AW86" s="2" t="str">
        <f t="shared" ref="AW86:AW142" si="141">L86</f>
        <v>07KNSTD</v>
      </c>
      <c r="AX86" s="2">
        <v>0</v>
      </c>
      <c r="AY86" s="2" t="s">
        <v>153</v>
      </c>
      <c r="AZ86" s="2">
        <v>160</v>
      </c>
      <c r="BA86" s="2">
        <v>0</v>
      </c>
      <c r="BB86" s="2">
        <v>2008</v>
      </c>
      <c r="BC86" s="2">
        <v>0</v>
      </c>
      <c r="BD86" s="2">
        <v>0</v>
      </c>
      <c r="BE86" s="2">
        <v>10</v>
      </c>
      <c r="BG86" s="2">
        <v>0.1</v>
      </c>
      <c r="BH86" s="2">
        <v>0.05</v>
      </c>
      <c r="BI86" s="2">
        <v>0</v>
      </c>
      <c r="BJ86" s="2">
        <v>0</v>
      </c>
      <c r="BK86" s="21">
        <f t="shared" ref="BK86:BK142" si="142">K86</f>
        <v>20321.459911371734</v>
      </c>
      <c r="BL86" s="2">
        <v>0</v>
      </c>
      <c r="BM86" s="2">
        <v>0</v>
      </c>
      <c r="BN86" s="2">
        <v>0</v>
      </c>
      <c r="BO86" s="2">
        <v>0</v>
      </c>
    </row>
    <row r="87" spans="1:67" x14ac:dyDescent="0.15">
      <c r="A87" s="2" t="s">
        <v>61</v>
      </c>
      <c r="B87" s="2">
        <v>42.720399999999998</v>
      </c>
      <c r="C87" s="2">
        <v>-109.1835</v>
      </c>
      <c r="D87" s="2">
        <v>3253</v>
      </c>
      <c r="E87" s="2" t="s">
        <v>151</v>
      </c>
      <c r="F87" s="2">
        <v>2</v>
      </c>
      <c r="G87" s="2">
        <v>2.65</v>
      </c>
      <c r="H87" s="12">
        <v>0.98488357299999996</v>
      </c>
      <c r="I87" s="2">
        <v>0</v>
      </c>
      <c r="J87" s="18">
        <v>661281.03956438613</v>
      </c>
      <c r="K87" s="15">
        <v>19731.054495655633</v>
      </c>
      <c r="L87" s="2" t="s">
        <v>152</v>
      </c>
      <c r="M87" s="2">
        <v>0</v>
      </c>
      <c r="N87" s="2">
        <v>0</v>
      </c>
      <c r="O87" s="2" t="s">
        <v>153</v>
      </c>
      <c r="P87" s="19"/>
      <c r="Q87" s="2" t="str">
        <f t="shared" si="122"/>
        <v>TLO-WRR-03</v>
      </c>
      <c r="R87" s="2">
        <f t="shared" si="123"/>
        <v>42.720399999999998</v>
      </c>
      <c r="S87" s="2">
        <f t="shared" si="124"/>
        <v>-109.1835</v>
      </c>
      <c r="T87" s="2">
        <f t="shared" si="125"/>
        <v>3253</v>
      </c>
      <c r="U87" s="2" t="str">
        <f t="shared" si="126"/>
        <v>std</v>
      </c>
      <c r="V87" s="2">
        <f t="shared" si="127"/>
        <v>2</v>
      </c>
      <c r="W87" s="2">
        <f t="shared" si="128"/>
        <v>2.65</v>
      </c>
      <c r="X87" s="2">
        <f t="shared" si="129"/>
        <v>0.98488357299999996</v>
      </c>
      <c r="Y87" s="2">
        <f t="shared" si="130"/>
        <v>0</v>
      </c>
      <c r="Z87" s="2">
        <v>2008</v>
      </c>
      <c r="AA87" s="2" t="s">
        <v>184</v>
      </c>
      <c r="AB87" s="2" t="str">
        <f t="shared" si="131"/>
        <v>TLO-WRR-03</v>
      </c>
      <c r="AC87" s="2" t="s">
        <v>185</v>
      </c>
      <c r="AD87" s="2" t="s">
        <v>186</v>
      </c>
      <c r="AE87" s="21">
        <f t="shared" si="132"/>
        <v>661281.03956438613</v>
      </c>
      <c r="AF87" s="21">
        <f t="shared" si="133"/>
        <v>19731.054495655633</v>
      </c>
      <c r="AG87" s="2" t="str">
        <f t="shared" si="134"/>
        <v>07KNSTD</v>
      </c>
      <c r="AH87" s="2" t="s">
        <v>184</v>
      </c>
      <c r="AK87" s="2" t="str">
        <f t="shared" si="135"/>
        <v>TLO-WRR-03</v>
      </c>
      <c r="AL87" s="2" t="s">
        <v>238</v>
      </c>
      <c r="AM87" s="22">
        <f t="shared" si="136"/>
        <v>42.720399999999998</v>
      </c>
      <c r="AN87" s="22">
        <f t="shared" ref="AN87:AN142" si="143">C87</f>
        <v>-109.1835</v>
      </c>
      <c r="AO87" s="22">
        <f t="shared" ref="AO87:AO142" si="144">D87</f>
        <v>3253</v>
      </c>
      <c r="AQ87" s="2" t="s">
        <v>201</v>
      </c>
      <c r="AR87" s="2">
        <f t="shared" si="137"/>
        <v>2</v>
      </c>
      <c r="AS87" s="2">
        <f t="shared" si="138"/>
        <v>2.65</v>
      </c>
      <c r="AT87" s="22">
        <f t="shared" si="139"/>
        <v>0.98488357299999996</v>
      </c>
      <c r="AU87" s="2">
        <v>0</v>
      </c>
      <c r="AV87" s="21">
        <f t="shared" si="140"/>
        <v>661281.03956438613</v>
      </c>
      <c r="AW87" s="2" t="str">
        <f t="shared" si="141"/>
        <v>07KNSTD</v>
      </c>
      <c r="AX87" s="2">
        <v>0</v>
      </c>
      <c r="AY87" s="2" t="s">
        <v>153</v>
      </c>
      <c r="AZ87" s="2">
        <v>160</v>
      </c>
      <c r="BA87" s="2">
        <v>0</v>
      </c>
      <c r="BB87" s="2">
        <v>2008</v>
      </c>
      <c r="BC87" s="2">
        <v>0</v>
      </c>
      <c r="BD87" s="2">
        <v>0</v>
      </c>
      <c r="BE87" s="2">
        <v>10</v>
      </c>
      <c r="BG87" s="2">
        <v>0.1</v>
      </c>
      <c r="BH87" s="2">
        <v>0.05</v>
      </c>
      <c r="BI87" s="2">
        <v>0</v>
      </c>
      <c r="BJ87" s="2">
        <v>0</v>
      </c>
      <c r="BK87" s="21">
        <f t="shared" si="142"/>
        <v>19731.054495655633</v>
      </c>
      <c r="BL87" s="2">
        <v>0</v>
      </c>
      <c r="BM87" s="2">
        <v>0</v>
      </c>
      <c r="BN87" s="2">
        <v>0</v>
      </c>
      <c r="BO87" s="2">
        <v>0</v>
      </c>
    </row>
    <row r="88" spans="1:67" x14ac:dyDescent="0.15">
      <c r="A88" s="2" t="s">
        <v>62</v>
      </c>
      <c r="B88" s="2">
        <v>42.720399999999998</v>
      </c>
      <c r="C88" s="2">
        <v>-109.1835</v>
      </c>
      <c r="D88" s="2">
        <v>3253</v>
      </c>
      <c r="E88" s="2" t="s">
        <v>151</v>
      </c>
      <c r="F88" s="2">
        <v>2</v>
      </c>
      <c r="G88" s="2">
        <v>2.65</v>
      </c>
      <c r="H88" s="12">
        <v>0.98758190800000001</v>
      </c>
      <c r="I88" s="2">
        <v>0</v>
      </c>
      <c r="J88" s="18">
        <v>646390.38810047216</v>
      </c>
      <c r="K88" s="15">
        <v>16373.090474054285</v>
      </c>
      <c r="L88" s="2" t="s">
        <v>152</v>
      </c>
      <c r="M88" s="2">
        <v>0</v>
      </c>
      <c r="N88" s="2">
        <v>0</v>
      </c>
      <c r="O88" s="2" t="s">
        <v>153</v>
      </c>
      <c r="P88" s="19"/>
      <c r="Q88" s="2" t="str">
        <f t="shared" ref="Q88:Q129" si="145">A88</f>
        <v>TLO-WRR-04</v>
      </c>
      <c r="R88" s="2">
        <f t="shared" ref="R88:R129" si="146">B88</f>
        <v>42.720399999999998</v>
      </c>
      <c r="S88" s="2">
        <f t="shared" ref="S88:S129" si="147">C88</f>
        <v>-109.1835</v>
      </c>
      <c r="T88" s="2">
        <f t="shared" ref="T88:T129" si="148">D88</f>
        <v>3253</v>
      </c>
      <c r="U88" s="2" t="str">
        <f t="shared" ref="U88:U129" si="149">E88</f>
        <v>std</v>
      </c>
      <c r="V88" s="2">
        <f t="shared" ref="V88:V129" si="150">F88</f>
        <v>2</v>
      </c>
      <c r="W88" s="2">
        <f t="shared" ref="W88:W129" si="151">G88</f>
        <v>2.65</v>
      </c>
      <c r="X88" s="2">
        <f t="shared" ref="X88:X129" si="152">H88</f>
        <v>0.98758190800000001</v>
      </c>
      <c r="Y88" s="2">
        <f t="shared" ref="Y88:Y129" si="153">I88</f>
        <v>0</v>
      </c>
      <c r="Z88" s="2">
        <v>2008</v>
      </c>
      <c r="AA88" s="2" t="s">
        <v>184</v>
      </c>
      <c r="AB88" s="2" t="str">
        <f t="shared" ref="AB88:AB129" si="154">Q88</f>
        <v>TLO-WRR-04</v>
      </c>
      <c r="AC88" s="2" t="s">
        <v>185</v>
      </c>
      <c r="AD88" s="2" t="s">
        <v>186</v>
      </c>
      <c r="AE88" s="21">
        <f t="shared" ref="AE88:AE129" si="155">J88</f>
        <v>646390.38810047216</v>
      </c>
      <c r="AF88" s="21">
        <f t="shared" ref="AF88:AF129" si="156">K88</f>
        <v>16373.090474054285</v>
      </c>
      <c r="AG88" s="2" t="str">
        <f t="shared" ref="AG88:AG129" si="157">L88</f>
        <v>07KNSTD</v>
      </c>
      <c r="AH88" s="2" t="s">
        <v>184</v>
      </c>
      <c r="AK88" s="2" t="str">
        <f t="shared" si="135"/>
        <v>TLO-WRR-04</v>
      </c>
      <c r="AL88" s="2" t="s">
        <v>238</v>
      </c>
      <c r="AM88" s="22">
        <f t="shared" si="136"/>
        <v>42.720399999999998</v>
      </c>
      <c r="AN88" s="22">
        <f t="shared" si="143"/>
        <v>-109.1835</v>
      </c>
      <c r="AO88" s="22">
        <f t="shared" si="144"/>
        <v>3253</v>
      </c>
      <c r="AQ88" s="2" t="s">
        <v>201</v>
      </c>
      <c r="AR88" s="2">
        <f t="shared" si="137"/>
        <v>2</v>
      </c>
      <c r="AS88" s="2">
        <f t="shared" si="138"/>
        <v>2.65</v>
      </c>
      <c r="AT88" s="22">
        <f t="shared" si="139"/>
        <v>0.98758190800000001</v>
      </c>
      <c r="AU88" s="2">
        <v>0</v>
      </c>
      <c r="AV88" s="21">
        <f t="shared" si="140"/>
        <v>646390.38810047216</v>
      </c>
      <c r="AW88" s="2" t="str">
        <f t="shared" si="141"/>
        <v>07KNSTD</v>
      </c>
      <c r="AX88" s="2">
        <v>0</v>
      </c>
      <c r="AY88" s="2" t="s">
        <v>153</v>
      </c>
      <c r="AZ88" s="2">
        <v>160</v>
      </c>
      <c r="BA88" s="2">
        <v>0</v>
      </c>
      <c r="BB88" s="2">
        <v>2008</v>
      </c>
      <c r="BC88" s="2">
        <v>0</v>
      </c>
      <c r="BD88" s="2">
        <v>0</v>
      </c>
      <c r="BE88" s="2">
        <v>10</v>
      </c>
      <c r="BG88" s="2">
        <v>0.1</v>
      </c>
      <c r="BH88" s="2">
        <v>0.05</v>
      </c>
      <c r="BI88" s="2">
        <v>0</v>
      </c>
      <c r="BJ88" s="2">
        <v>0</v>
      </c>
      <c r="BK88" s="21">
        <f t="shared" si="142"/>
        <v>16373.090474054285</v>
      </c>
      <c r="BL88" s="2">
        <v>0</v>
      </c>
      <c r="BM88" s="2">
        <v>0</v>
      </c>
      <c r="BN88" s="2">
        <v>0</v>
      </c>
      <c r="BO88" s="2">
        <v>0</v>
      </c>
    </row>
    <row r="89" spans="1:67" x14ac:dyDescent="0.15">
      <c r="A89" s="2" t="s">
        <v>63</v>
      </c>
      <c r="B89" s="2">
        <v>42.720399999999998</v>
      </c>
      <c r="C89" s="2">
        <v>-109.1835</v>
      </c>
      <c r="D89" s="2">
        <v>3253</v>
      </c>
      <c r="E89" s="2" t="s">
        <v>151</v>
      </c>
      <c r="F89" s="2">
        <v>2</v>
      </c>
      <c r="G89" s="2">
        <v>2.65</v>
      </c>
      <c r="H89" s="12">
        <v>0.98758190800000001</v>
      </c>
      <c r="I89" s="2">
        <v>0</v>
      </c>
      <c r="J89" s="18">
        <v>617835.69287152379</v>
      </c>
      <c r="K89" s="15">
        <v>20858.75808818069</v>
      </c>
      <c r="L89" s="2" t="s">
        <v>152</v>
      </c>
      <c r="M89" s="2">
        <v>0</v>
      </c>
      <c r="N89" s="2">
        <v>0</v>
      </c>
      <c r="O89" s="2" t="s">
        <v>153</v>
      </c>
      <c r="P89" s="19"/>
      <c r="Q89" s="2" t="str">
        <f t="shared" si="145"/>
        <v>TLO-WRR-05</v>
      </c>
      <c r="R89" s="2">
        <f t="shared" si="146"/>
        <v>42.720399999999998</v>
      </c>
      <c r="S89" s="2">
        <f t="shared" si="147"/>
        <v>-109.1835</v>
      </c>
      <c r="T89" s="2">
        <f t="shared" si="148"/>
        <v>3253</v>
      </c>
      <c r="U89" s="2" t="str">
        <f t="shared" si="149"/>
        <v>std</v>
      </c>
      <c r="V89" s="2">
        <f t="shared" si="150"/>
        <v>2</v>
      </c>
      <c r="W89" s="2">
        <f t="shared" si="151"/>
        <v>2.65</v>
      </c>
      <c r="X89" s="2">
        <f t="shared" si="152"/>
        <v>0.98758190800000001</v>
      </c>
      <c r="Y89" s="2">
        <f t="shared" si="153"/>
        <v>0</v>
      </c>
      <c r="Z89" s="2">
        <v>2008</v>
      </c>
      <c r="AA89" s="2" t="s">
        <v>184</v>
      </c>
      <c r="AB89" s="2" t="str">
        <f t="shared" si="154"/>
        <v>TLO-WRR-05</v>
      </c>
      <c r="AC89" s="2" t="s">
        <v>185</v>
      </c>
      <c r="AD89" s="2" t="s">
        <v>186</v>
      </c>
      <c r="AE89" s="21">
        <f t="shared" si="155"/>
        <v>617835.69287152379</v>
      </c>
      <c r="AF89" s="21">
        <f t="shared" si="156"/>
        <v>20858.75808818069</v>
      </c>
      <c r="AG89" s="2" t="str">
        <f t="shared" si="157"/>
        <v>07KNSTD</v>
      </c>
      <c r="AH89" s="2" t="s">
        <v>184</v>
      </c>
      <c r="AK89" s="2" t="str">
        <f t="shared" si="135"/>
        <v>TLO-WRR-05</v>
      </c>
      <c r="AL89" s="2" t="s">
        <v>238</v>
      </c>
      <c r="AM89" s="22">
        <f t="shared" si="136"/>
        <v>42.720399999999998</v>
      </c>
      <c r="AN89" s="22">
        <f t="shared" si="143"/>
        <v>-109.1835</v>
      </c>
      <c r="AO89" s="22">
        <f t="shared" si="144"/>
        <v>3253</v>
      </c>
      <c r="AQ89" s="2" t="s">
        <v>201</v>
      </c>
      <c r="AR89" s="2">
        <f t="shared" si="137"/>
        <v>2</v>
      </c>
      <c r="AS89" s="2">
        <f t="shared" si="138"/>
        <v>2.65</v>
      </c>
      <c r="AT89" s="22">
        <f t="shared" si="139"/>
        <v>0.98758190800000001</v>
      </c>
      <c r="AU89" s="2">
        <v>0</v>
      </c>
      <c r="AV89" s="21">
        <f t="shared" si="140"/>
        <v>617835.69287152379</v>
      </c>
      <c r="AW89" s="2" t="str">
        <f t="shared" si="141"/>
        <v>07KNSTD</v>
      </c>
      <c r="AX89" s="2">
        <v>0</v>
      </c>
      <c r="AY89" s="2" t="s">
        <v>153</v>
      </c>
      <c r="AZ89" s="2">
        <v>160</v>
      </c>
      <c r="BA89" s="2">
        <v>0</v>
      </c>
      <c r="BB89" s="2">
        <v>2008</v>
      </c>
      <c r="BC89" s="2">
        <v>0</v>
      </c>
      <c r="BD89" s="2">
        <v>0</v>
      </c>
      <c r="BE89" s="2">
        <v>10</v>
      </c>
      <c r="BG89" s="2">
        <v>0.1</v>
      </c>
      <c r="BH89" s="2">
        <v>0.05</v>
      </c>
      <c r="BI89" s="2">
        <v>0</v>
      </c>
      <c r="BJ89" s="2">
        <v>0</v>
      </c>
      <c r="BK89" s="21">
        <f t="shared" si="142"/>
        <v>20858.75808818069</v>
      </c>
      <c r="BL89" s="2">
        <v>0</v>
      </c>
      <c r="BM89" s="2">
        <v>0</v>
      </c>
      <c r="BN89" s="2">
        <v>0</v>
      </c>
      <c r="BO89" s="2">
        <v>0</v>
      </c>
    </row>
    <row r="90" spans="1:67" x14ac:dyDescent="0.15">
      <c r="A90" s="2" t="s">
        <v>64</v>
      </c>
      <c r="B90" s="2">
        <v>42.720399999999998</v>
      </c>
      <c r="C90" s="2">
        <v>-109.1835</v>
      </c>
      <c r="D90" s="2">
        <v>3253</v>
      </c>
      <c r="E90" s="2" t="s">
        <v>151</v>
      </c>
      <c r="F90" s="2">
        <v>2</v>
      </c>
      <c r="G90" s="2">
        <v>2.65</v>
      </c>
      <c r="H90" s="12">
        <v>0.98432423700000005</v>
      </c>
      <c r="I90" s="2">
        <v>0</v>
      </c>
      <c r="J90" s="18">
        <v>514891.73683766567</v>
      </c>
      <c r="K90" s="15">
        <v>17993.610135323834</v>
      </c>
      <c r="L90" s="2" t="s">
        <v>152</v>
      </c>
      <c r="M90" s="2">
        <v>0</v>
      </c>
      <c r="N90" s="2">
        <v>0</v>
      </c>
      <c r="O90" s="2" t="s">
        <v>153</v>
      </c>
      <c r="P90" s="19"/>
      <c r="Q90" s="2" t="str">
        <f t="shared" si="145"/>
        <v>TLO-WRR-06</v>
      </c>
      <c r="R90" s="2">
        <f t="shared" si="146"/>
        <v>42.720399999999998</v>
      </c>
      <c r="S90" s="2">
        <f t="shared" si="147"/>
        <v>-109.1835</v>
      </c>
      <c r="T90" s="2">
        <f t="shared" si="148"/>
        <v>3253</v>
      </c>
      <c r="U90" s="2" t="str">
        <f t="shared" si="149"/>
        <v>std</v>
      </c>
      <c r="V90" s="2">
        <f t="shared" si="150"/>
        <v>2</v>
      </c>
      <c r="W90" s="2">
        <f t="shared" si="151"/>
        <v>2.65</v>
      </c>
      <c r="X90" s="2">
        <f t="shared" si="152"/>
        <v>0.98432423700000005</v>
      </c>
      <c r="Y90" s="2">
        <f t="shared" si="153"/>
        <v>0</v>
      </c>
      <c r="Z90" s="2">
        <v>2008</v>
      </c>
      <c r="AA90" s="2" t="s">
        <v>184</v>
      </c>
      <c r="AB90" s="2" t="str">
        <f t="shared" si="154"/>
        <v>TLO-WRR-06</v>
      </c>
      <c r="AC90" s="2" t="s">
        <v>185</v>
      </c>
      <c r="AD90" s="2" t="s">
        <v>186</v>
      </c>
      <c r="AE90" s="21">
        <f t="shared" si="155"/>
        <v>514891.73683766567</v>
      </c>
      <c r="AF90" s="21">
        <f t="shared" si="156"/>
        <v>17993.610135323834</v>
      </c>
      <c r="AG90" s="2" t="str">
        <f t="shared" si="157"/>
        <v>07KNSTD</v>
      </c>
      <c r="AH90" s="2" t="s">
        <v>184</v>
      </c>
      <c r="AK90" s="2" t="str">
        <f t="shared" si="135"/>
        <v>TLO-WRR-06</v>
      </c>
      <c r="AL90" s="2" t="s">
        <v>238</v>
      </c>
      <c r="AM90" s="22">
        <f t="shared" si="136"/>
        <v>42.720399999999998</v>
      </c>
      <c r="AN90" s="22">
        <f t="shared" si="143"/>
        <v>-109.1835</v>
      </c>
      <c r="AO90" s="22">
        <f t="shared" si="144"/>
        <v>3253</v>
      </c>
      <c r="AQ90" s="2" t="s">
        <v>201</v>
      </c>
      <c r="AR90" s="2">
        <f t="shared" si="137"/>
        <v>2</v>
      </c>
      <c r="AS90" s="2">
        <f t="shared" si="138"/>
        <v>2.65</v>
      </c>
      <c r="AT90" s="22">
        <f t="shared" si="139"/>
        <v>0.98432423700000005</v>
      </c>
      <c r="AU90" s="2">
        <v>0</v>
      </c>
      <c r="AV90" s="21">
        <f t="shared" si="140"/>
        <v>514891.73683766567</v>
      </c>
      <c r="AW90" s="2" t="str">
        <f t="shared" si="141"/>
        <v>07KNSTD</v>
      </c>
      <c r="AX90" s="2">
        <v>0</v>
      </c>
      <c r="AY90" s="2" t="s">
        <v>153</v>
      </c>
      <c r="AZ90" s="2">
        <v>160</v>
      </c>
      <c r="BA90" s="2">
        <v>0</v>
      </c>
      <c r="BB90" s="2">
        <v>2008</v>
      </c>
      <c r="BC90" s="2">
        <v>0</v>
      </c>
      <c r="BD90" s="2">
        <v>0</v>
      </c>
      <c r="BE90" s="2">
        <v>10</v>
      </c>
      <c r="BG90" s="2">
        <v>0.1</v>
      </c>
      <c r="BH90" s="2">
        <v>0.05</v>
      </c>
      <c r="BI90" s="2">
        <v>0</v>
      </c>
      <c r="BJ90" s="2">
        <v>0</v>
      </c>
      <c r="BK90" s="21">
        <f t="shared" si="142"/>
        <v>17993.610135323834</v>
      </c>
      <c r="BL90" s="2">
        <v>0</v>
      </c>
      <c r="BM90" s="2">
        <v>0</v>
      </c>
      <c r="BN90" s="2">
        <v>0</v>
      </c>
      <c r="BO90" s="2">
        <v>0</v>
      </c>
    </row>
    <row r="91" spans="1:67" x14ac:dyDescent="0.15">
      <c r="A91" s="2" t="s">
        <v>65</v>
      </c>
      <c r="B91" s="2">
        <v>42.720399999999998</v>
      </c>
      <c r="C91" s="2">
        <v>-109.1835</v>
      </c>
      <c r="D91" s="2">
        <v>3253</v>
      </c>
      <c r="E91" s="2" t="s">
        <v>151</v>
      </c>
      <c r="F91" s="2">
        <v>2</v>
      </c>
      <c r="G91" s="2">
        <v>2.65</v>
      </c>
      <c r="H91" s="12">
        <v>0.98696106800000005</v>
      </c>
      <c r="I91" s="2">
        <v>0</v>
      </c>
      <c r="J91" s="18">
        <v>597377.47418224055</v>
      </c>
      <c r="K91" s="15">
        <v>25644.079951365969</v>
      </c>
      <c r="L91" s="2" t="s">
        <v>152</v>
      </c>
      <c r="M91" s="2">
        <v>0</v>
      </c>
      <c r="N91" s="2">
        <v>0</v>
      </c>
      <c r="O91" s="2" t="s">
        <v>153</v>
      </c>
      <c r="P91" s="19"/>
      <c r="Q91" s="2" t="str">
        <f t="shared" si="145"/>
        <v>TLO-WRR-07</v>
      </c>
      <c r="R91" s="2">
        <f t="shared" si="146"/>
        <v>42.720399999999998</v>
      </c>
      <c r="S91" s="2">
        <f t="shared" si="147"/>
        <v>-109.1835</v>
      </c>
      <c r="T91" s="2">
        <f t="shared" si="148"/>
        <v>3253</v>
      </c>
      <c r="U91" s="2" t="str">
        <f t="shared" si="149"/>
        <v>std</v>
      </c>
      <c r="V91" s="2">
        <f t="shared" si="150"/>
        <v>2</v>
      </c>
      <c r="W91" s="2">
        <f t="shared" si="151"/>
        <v>2.65</v>
      </c>
      <c r="X91" s="2">
        <f t="shared" si="152"/>
        <v>0.98696106800000005</v>
      </c>
      <c r="Y91" s="2">
        <f t="shared" si="153"/>
        <v>0</v>
      </c>
      <c r="Z91" s="2">
        <v>2008</v>
      </c>
      <c r="AA91" s="2" t="s">
        <v>184</v>
      </c>
      <c r="AB91" s="2" t="str">
        <f t="shared" si="154"/>
        <v>TLO-WRR-07</v>
      </c>
      <c r="AC91" s="2" t="s">
        <v>185</v>
      </c>
      <c r="AD91" s="2" t="s">
        <v>186</v>
      </c>
      <c r="AE91" s="21">
        <f t="shared" si="155"/>
        <v>597377.47418224055</v>
      </c>
      <c r="AF91" s="21">
        <f t="shared" si="156"/>
        <v>25644.079951365969</v>
      </c>
      <c r="AG91" s="2" t="str">
        <f t="shared" si="157"/>
        <v>07KNSTD</v>
      </c>
      <c r="AH91" s="2" t="s">
        <v>184</v>
      </c>
      <c r="AK91" s="2" t="str">
        <f t="shared" si="135"/>
        <v>TLO-WRR-07</v>
      </c>
      <c r="AL91" s="2" t="s">
        <v>238</v>
      </c>
      <c r="AM91" s="22">
        <f t="shared" si="136"/>
        <v>42.720399999999998</v>
      </c>
      <c r="AN91" s="22">
        <f t="shared" si="143"/>
        <v>-109.1835</v>
      </c>
      <c r="AO91" s="22">
        <f t="shared" si="144"/>
        <v>3253</v>
      </c>
      <c r="AQ91" s="2" t="s">
        <v>201</v>
      </c>
      <c r="AR91" s="2">
        <f t="shared" si="137"/>
        <v>2</v>
      </c>
      <c r="AS91" s="2">
        <f t="shared" si="138"/>
        <v>2.65</v>
      </c>
      <c r="AT91" s="22">
        <f t="shared" si="139"/>
        <v>0.98696106800000005</v>
      </c>
      <c r="AU91" s="2">
        <v>0</v>
      </c>
      <c r="AV91" s="21">
        <f t="shared" si="140"/>
        <v>597377.47418224055</v>
      </c>
      <c r="AW91" s="2" t="str">
        <f t="shared" si="141"/>
        <v>07KNSTD</v>
      </c>
      <c r="AX91" s="2">
        <v>0</v>
      </c>
      <c r="AY91" s="2" t="s">
        <v>153</v>
      </c>
      <c r="AZ91" s="2">
        <v>160</v>
      </c>
      <c r="BA91" s="2">
        <v>0</v>
      </c>
      <c r="BB91" s="2">
        <v>2008</v>
      </c>
      <c r="BC91" s="2">
        <v>0</v>
      </c>
      <c r="BD91" s="2">
        <v>0</v>
      </c>
      <c r="BE91" s="2">
        <v>10</v>
      </c>
      <c r="BG91" s="2">
        <v>0.1</v>
      </c>
      <c r="BH91" s="2">
        <v>0.05</v>
      </c>
      <c r="BI91" s="2">
        <v>0</v>
      </c>
      <c r="BJ91" s="2">
        <v>0</v>
      </c>
      <c r="BK91" s="21">
        <f t="shared" si="142"/>
        <v>25644.079951365969</v>
      </c>
      <c r="BL91" s="2">
        <v>0</v>
      </c>
      <c r="BM91" s="2">
        <v>0</v>
      </c>
      <c r="BN91" s="2">
        <v>0</v>
      </c>
      <c r="BO91" s="2">
        <v>0</v>
      </c>
    </row>
    <row r="92" spans="1:67" x14ac:dyDescent="0.15">
      <c r="A92" s="2" t="s">
        <v>66</v>
      </c>
      <c r="B92" s="2">
        <v>42.720399999999998</v>
      </c>
      <c r="C92" s="2">
        <v>-109.1835</v>
      </c>
      <c r="D92" s="2">
        <v>3253</v>
      </c>
      <c r="E92" s="2" t="s">
        <v>151</v>
      </c>
      <c r="F92" s="2">
        <v>2</v>
      </c>
      <c r="G92" s="2">
        <v>2.65</v>
      </c>
      <c r="H92" s="12">
        <v>0.98670430499999995</v>
      </c>
      <c r="I92" s="2">
        <v>0</v>
      </c>
      <c r="J92" s="18">
        <v>619506.39142018009</v>
      </c>
      <c r="K92" s="15">
        <v>29413.861288438271</v>
      </c>
      <c r="L92" s="2" t="s">
        <v>152</v>
      </c>
      <c r="M92" s="2">
        <v>0</v>
      </c>
      <c r="N92" s="2">
        <v>0</v>
      </c>
      <c r="O92" s="2" t="s">
        <v>153</v>
      </c>
      <c r="P92" s="19"/>
      <c r="Q92" s="2" t="str">
        <f t="shared" si="145"/>
        <v>TLO-WRR-08</v>
      </c>
      <c r="R92" s="2">
        <f t="shared" si="146"/>
        <v>42.720399999999998</v>
      </c>
      <c r="S92" s="2">
        <f t="shared" si="147"/>
        <v>-109.1835</v>
      </c>
      <c r="T92" s="2">
        <f t="shared" si="148"/>
        <v>3253</v>
      </c>
      <c r="U92" s="2" t="str">
        <f t="shared" si="149"/>
        <v>std</v>
      </c>
      <c r="V92" s="2">
        <f t="shared" si="150"/>
        <v>2</v>
      </c>
      <c r="W92" s="2">
        <f t="shared" si="151"/>
        <v>2.65</v>
      </c>
      <c r="X92" s="2">
        <f t="shared" si="152"/>
        <v>0.98670430499999995</v>
      </c>
      <c r="Y92" s="2">
        <f t="shared" si="153"/>
        <v>0</v>
      </c>
      <c r="Z92" s="2">
        <v>2008</v>
      </c>
      <c r="AA92" s="2" t="s">
        <v>184</v>
      </c>
      <c r="AB92" s="2" t="str">
        <f t="shared" si="154"/>
        <v>TLO-WRR-08</v>
      </c>
      <c r="AC92" s="2" t="s">
        <v>185</v>
      </c>
      <c r="AD92" s="2" t="s">
        <v>186</v>
      </c>
      <c r="AE92" s="21">
        <f t="shared" si="155"/>
        <v>619506.39142018009</v>
      </c>
      <c r="AF92" s="21">
        <f t="shared" si="156"/>
        <v>29413.861288438271</v>
      </c>
      <c r="AG92" s="2" t="str">
        <f t="shared" si="157"/>
        <v>07KNSTD</v>
      </c>
      <c r="AH92" s="2" t="s">
        <v>184</v>
      </c>
      <c r="AK92" s="2" t="str">
        <f t="shared" si="135"/>
        <v>TLO-WRR-08</v>
      </c>
      <c r="AL92" s="2" t="s">
        <v>238</v>
      </c>
      <c r="AM92" s="22">
        <f t="shared" si="136"/>
        <v>42.720399999999998</v>
      </c>
      <c r="AN92" s="22">
        <f t="shared" si="143"/>
        <v>-109.1835</v>
      </c>
      <c r="AO92" s="22">
        <f t="shared" si="144"/>
        <v>3253</v>
      </c>
      <c r="AQ92" s="2" t="s">
        <v>201</v>
      </c>
      <c r="AR92" s="2">
        <f t="shared" si="137"/>
        <v>2</v>
      </c>
      <c r="AS92" s="2">
        <f t="shared" si="138"/>
        <v>2.65</v>
      </c>
      <c r="AT92" s="22">
        <f t="shared" si="139"/>
        <v>0.98670430499999995</v>
      </c>
      <c r="AU92" s="2">
        <v>0</v>
      </c>
      <c r="AV92" s="21">
        <f t="shared" si="140"/>
        <v>619506.39142018009</v>
      </c>
      <c r="AW92" s="2" t="str">
        <f t="shared" si="141"/>
        <v>07KNSTD</v>
      </c>
      <c r="AX92" s="2">
        <v>0</v>
      </c>
      <c r="AY92" s="2" t="s">
        <v>153</v>
      </c>
      <c r="AZ92" s="2">
        <v>160</v>
      </c>
      <c r="BA92" s="2">
        <v>0</v>
      </c>
      <c r="BB92" s="2">
        <v>2008</v>
      </c>
      <c r="BC92" s="2">
        <v>0</v>
      </c>
      <c r="BD92" s="2">
        <v>0</v>
      </c>
      <c r="BE92" s="2">
        <v>10</v>
      </c>
      <c r="BG92" s="2">
        <v>0.1</v>
      </c>
      <c r="BH92" s="2">
        <v>0.05</v>
      </c>
      <c r="BI92" s="2">
        <v>0</v>
      </c>
      <c r="BJ92" s="2">
        <v>0</v>
      </c>
      <c r="BK92" s="21">
        <f t="shared" si="142"/>
        <v>29413.861288438271</v>
      </c>
      <c r="BL92" s="2">
        <v>0</v>
      </c>
      <c r="BM92" s="2">
        <v>0</v>
      </c>
      <c r="BN92" s="2">
        <v>0</v>
      </c>
      <c r="BO92" s="2">
        <v>0</v>
      </c>
    </row>
    <row r="93" spans="1:67" x14ac:dyDescent="0.15">
      <c r="A93" s="2" t="s">
        <v>67</v>
      </c>
      <c r="B93" s="2">
        <v>42.640300000000003</v>
      </c>
      <c r="C93" s="2">
        <v>-109.0164</v>
      </c>
      <c r="D93" s="2">
        <v>3347</v>
      </c>
      <c r="E93" s="2" t="s">
        <v>151</v>
      </c>
      <c r="F93" s="2">
        <v>2</v>
      </c>
      <c r="G93" s="2">
        <v>2.65</v>
      </c>
      <c r="H93" s="12">
        <v>0.94593660700000004</v>
      </c>
      <c r="I93" s="2">
        <v>0</v>
      </c>
      <c r="J93" s="18">
        <v>537827.59310979489</v>
      </c>
      <c r="K93" s="15">
        <v>23120.953756302235</v>
      </c>
      <c r="L93" s="2" t="s">
        <v>152</v>
      </c>
      <c r="M93" s="2">
        <v>0</v>
      </c>
      <c r="N93" s="2">
        <v>0</v>
      </c>
      <c r="O93" s="2" t="s">
        <v>153</v>
      </c>
      <c r="P93" s="19"/>
      <c r="Q93" s="2" t="str">
        <f t="shared" si="145"/>
        <v>SCO-WRR-001</v>
      </c>
      <c r="R93" s="2">
        <f t="shared" si="146"/>
        <v>42.640300000000003</v>
      </c>
      <c r="S93" s="2">
        <f t="shared" si="147"/>
        <v>-109.0164</v>
      </c>
      <c r="T93" s="2">
        <f t="shared" si="148"/>
        <v>3347</v>
      </c>
      <c r="U93" s="2" t="str">
        <f t="shared" si="149"/>
        <v>std</v>
      </c>
      <c r="V93" s="2">
        <f t="shared" si="150"/>
        <v>2</v>
      </c>
      <c r="W93" s="2">
        <f t="shared" si="151"/>
        <v>2.65</v>
      </c>
      <c r="X93" s="2">
        <f t="shared" si="152"/>
        <v>0.94593660700000004</v>
      </c>
      <c r="Y93" s="2">
        <f t="shared" si="153"/>
        <v>0</v>
      </c>
      <c r="Z93" s="2">
        <v>2008</v>
      </c>
      <c r="AA93" s="2" t="s">
        <v>184</v>
      </c>
      <c r="AB93" s="2" t="str">
        <f t="shared" si="154"/>
        <v>SCO-WRR-001</v>
      </c>
      <c r="AC93" s="2" t="s">
        <v>185</v>
      </c>
      <c r="AD93" s="2" t="s">
        <v>186</v>
      </c>
      <c r="AE93" s="21">
        <f t="shared" si="155"/>
        <v>537827.59310979489</v>
      </c>
      <c r="AF93" s="21">
        <f t="shared" si="156"/>
        <v>23120.953756302235</v>
      </c>
      <c r="AG93" s="2" t="str">
        <f t="shared" si="157"/>
        <v>07KNSTD</v>
      </c>
      <c r="AH93" s="2" t="s">
        <v>184</v>
      </c>
      <c r="AK93" s="2" t="str">
        <f t="shared" si="135"/>
        <v>SCO-WRR-001</v>
      </c>
      <c r="AL93" s="2" t="s">
        <v>238</v>
      </c>
      <c r="AM93" s="22">
        <f t="shared" si="136"/>
        <v>42.640300000000003</v>
      </c>
      <c r="AN93" s="22">
        <f t="shared" si="143"/>
        <v>-109.0164</v>
      </c>
      <c r="AO93" s="22">
        <f t="shared" si="144"/>
        <v>3347</v>
      </c>
      <c r="AQ93" s="2" t="s">
        <v>201</v>
      </c>
      <c r="AR93" s="2">
        <f t="shared" si="137"/>
        <v>2</v>
      </c>
      <c r="AS93" s="2">
        <f t="shared" si="138"/>
        <v>2.65</v>
      </c>
      <c r="AT93" s="22">
        <f t="shared" si="139"/>
        <v>0.94593660700000004</v>
      </c>
      <c r="AU93" s="2">
        <v>0</v>
      </c>
      <c r="AV93" s="21">
        <f t="shared" si="140"/>
        <v>537827.59310979489</v>
      </c>
      <c r="AW93" s="2" t="str">
        <f t="shared" si="141"/>
        <v>07KNSTD</v>
      </c>
      <c r="AX93" s="2">
        <v>0</v>
      </c>
      <c r="AY93" s="2" t="s">
        <v>153</v>
      </c>
      <c r="AZ93" s="2">
        <v>160</v>
      </c>
      <c r="BA93" s="2">
        <v>0</v>
      </c>
      <c r="BB93" s="2">
        <v>2008</v>
      </c>
      <c r="BC93" s="2">
        <v>0</v>
      </c>
      <c r="BD93" s="2">
        <v>0</v>
      </c>
      <c r="BE93" s="2">
        <v>10</v>
      </c>
      <c r="BG93" s="2">
        <v>0.1</v>
      </c>
      <c r="BH93" s="2">
        <v>0.05</v>
      </c>
      <c r="BI93" s="2">
        <v>0</v>
      </c>
      <c r="BJ93" s="2">
        <v>0</v>
      </c>
      <c r="BK93" s="21">
        <f t="shared" si="142"/>
        <v>23120.953756302235</v>
      </c>
      <c r="BL93" s="2">
        <v>0</v>
      </c>
      <c r="BM93" s="2">
        <v>0</v>
      </c>
      <c r="BN93" s="2">
        <v>0</v>
      </c>
      <c r="BO93" s="2">
        <v>0</v>
      </c>
    </row>
    <row r="94" spans="1:67" x14ac:dyDescent="0.15">
      <c r="A94" s="2" t="s">
        <v>68</v>
      </c>
      <c r="B94" s="2">
        <v>42.64</v>
      </c>
      <c r="C94" s="2">
        <v>-109.0162</v>
      </c>
      <c r="D94" s="2">
        <v>3355</v>
      </c>
      <c r="E94" s="2" t="s">
        <v>151</v>
      </c>
      <c r="F94" s="2">
        <v>2</v>
      </c>
      <c r="G94" s="2">
        <v>2.65</v>
      </c>
      <c r="H94" s="12">
        <v>0.94593660700000004</v>
      </c>
      <c r="I94" s="2">
        <v>0</v>
      </c>
      <c r="J94" s="18">
        <v>631480.63449328358</v>
      </c>
      <c r="K94" s="15">
        <v>31771.052755347446</v>
      </c>
      <c r="L94" s="2" t="s">
        <v>152</v>
      </c>
      <c r="M94" s="2">
        <v>0</v>
      </c>
      <c r="N94" s="2">
        <v>0</v>
      </c>
      <c r="O94" s="2" t="s">
        <v>153</v>
      </c>
      <c r="P94" s="19"/>
      <c r="Q94" s="2" t="str">
        <f t="shared" si="145"/>
        <v>SCO-WRR-002</v>
      </c>
      <c r="R94" s="2">
        <f t="shared" si="146"/>
        <v>42.64</v>
      </c>
      <c r="S94" s="2">
        <f t="shared" si="147"/>
        <v>-109.0162</v>
      </c>
      <c r="T94" s="2">
        <f t="shared" si="148"/>
        <v>3355</v>
      </c>
      <c r="U94" s="2" t="str">
        <f t="shared" si="149"/>
        <v>std</v>
      </c>
      <c r="V94" s="2">
        <f t="shared" si="150"/>
        <v>2</v>
      </c>
      <c r="W94" s="2">
        <f t="shared" si="151"/>
        <v>2.65</v>
      </c>
      <c r="X94" s="2">
        <f t="shared" si="152"/>
        <v>0.94593660700000004</v>
      </c>
      <c r="Y94" s="2">
        <f t="shared" si="153"/>
        <v>0</v>
      </c>
      <c r="Z94" s="2">
        <v>2008</v>
      </c>
      <c r="AA94" s="2" t="s">
        <v>184</v>
      </c>
      <c r="AB94" s="2" t="str">
        <f t="shared" si="154"/>
        <v>SCO-WRR-002</v>
      </c>
      <c r="AC94" s="2" t="s">
        <v>185</v>
      </c>
      <c r="AD94" s="2" t="s">
        <v>186</v>
      </c>
      <c r="AE94" s="21">
        <f t="shared" si="155"/>
        <v>631480.63449328358</v>
      </c>
      <c r="AF94" s="21">
        <f t="shared" si="156"/>
        <v>31771.052755347446</v>
      </c>
      <c r="AG94" s="2" t="str">
        <f t="shared" si="157"/>
        <v>07KNSTD</v>
      </c>
      <c r="AH94" s="2" t="s">
        <v>184</v>
      </c>
      <c r="AK94" s="2" t="str">
        <f t="shared" si="135"/>
        <v>SCO-WRR-002</v>
      </c>
      <c r="AL94" s="2" t="s">
        <v>238</v>
      </c>
      <c r="AM94" s="22">
        <f t="shared" si="136"/>
        <v>42.64</v>
      </c>
      <c r="AN94" s="22">
        <f t="shared" si="143"/>
        <v>-109.0162</v>
      </c>
      <c r="AO94" s="22">
        <f t="shared" si="144"/>
        <v>3355</v>
      </c>
      <c r="AQ94" s="2" t="s">
        <v>201</v>
      </c>
      <c r="AR94" s="2">
        <f t="shared" si="137"/>
        <v>2</v>
      </c>
      <c r="AS94" s="2">
        <f t="shared" si="138"/>
        <v>2.65</v>
      </c>
      <c r="AT94" s="22">
        <f t="shared" si="139"/>
        <v>0.94593660700000004</v>
      </c>
      <c r="AU94" s="2">
        <v>0</v>
      </c>
      <c r="AV94" s="21">
        <f t="shared" si="140"/>
        <v>631480.63449328358</v>
      </c>
      <c r="AW94" s="2" t="str">
        <f t="shared" si="141"/>
        <v>07KNSTD</v>
      </c>
      <c r="AX94" s="2">
        <v>0</v>
      </c>
      <c r="AY94" s="2" t="s">
        <v>153</v>
      </c>
      <c r="AZ94" s="2">
        <v>160</v>
      </c>
      <c r="BA94" s="2">
        <v>0</v>
      </c>
      <c r="BB94" s="2">
        <v>2008</v>
      </c>
      <c r="BC94" s="2">
        <v>0</v>
      </c>
      <c r="BD94" s="2">
        <v>0</v>
      </c>
      <c r="BE94" s="2">
        <v>10</v>
      </c>
      <c r="BG94" s="2">
        <v>0.1</v>
      </c>
      <c r="BH94" s="2">
        <v>0.05</v>
      </c>
      <c r="BI94" s="2">
        <v>0</v>
      </c>
      <c r="BJ94" s="2">
        <v>0</v>
      </c>
      <c r="BK94" s="21">
        <f t="shared" si="142"/>
        <v>31771.052755347446</v>
      </c>
      <c r="BL94" s="2">
        <v>0</v>
      </c>
      <c r="BM94" s="2">
        <v>0</v>
      </c>
      <c r="BN94" s="2">
        <v>0</v>
      </c>
      <c r="BO94" s="2">
        <v>0</v>
      </c>
    </row>
    <row r="95" spans="1:67" x14ac:dyDescent="0.15">
      <c r="A95" s="2" t="s">
        <v>69</v>
      </c>
      <c r="B95" s="2">
        <v>42.64</v>
      </c>
      <c r="C95" s="2">
        <v>-109.0162</v>
      </c>
      <c r="D95" s="2">
        <v>3355</v>
      </c>
      <c r="E95" s="2" t="s">
        <v>151</v>
      </c>
      <c r="F95" s="2">
        <v>2</v>
      </c>
      <c r="G95" s="2">
        <v>2.65</v>
      </c>
      <c r="H95" s="12">
        <v>0.94593660700000004</v>
      </c>
      <c r="I95" s="2">
        <v>0</v>
      </c>
      <c r="J95" s="18">
        <v>663633.27373616851</v>
      </c>
      <c r="K95" s="15">
        <v>15547.450959464817</v>
      </c>
      <c r="L95" s="2" t="s">
        <v>152</v>
      </c>
      <c r="M95" s="2">
        <v>0</v>
      </c>
      <c r="N95" s="2">
        <v>0</v>
      </c>
      <c r="O95" s="2" t="s">
        <v>153</v>
      </c>
      <c r="P95" s="19"/>
      <c r="Q95" s="2" t="str">
        <f t="shared" si="145"/>
        <v>SCO-WRR-003</v>
      </c>
      <c r="R95" s="2">
        <f t="shared" si="146"/>
        <v>42.64</v>
      </c>
      <c r="S95" s="2">
        <f t="shared" si="147"/>
        <v>-109.0162</v>
      </c>
      <c r="T95" s="2">
        <f t="shared" si="148"/>
        <v>3355</v>
      </c>
      <c r="U95" s="2" t="str">
        <f t="shared" si="149"/>
        <v>std</v>
      </c>
      <c r="V95" s="2">
        <f t="shared" si="150"/>
        <v>2</v>
      </c>
      <c r="W95" s="2">
        <f t="shared" si="151"/>
        <v>2.65</v>
      </c>
      <c r="X95" s="2">
        <f t="shared" si="152"/>
        <v>0.94593660700000004</v>
      </c>
      <c r="Y95" s="2">
        <f t="shared" si="153"/>
        <v>0</v>
      </c>
      <c r="Z95" s="2">
        <v>2008</v>
      </c>
      <c r="AA95" s="2" t="s">
        <v>184</v>
      </c>
      <c r="AB95" s="2" t="str">
        <f t="shared" si="154"/>
        <v>SCO-WRR-003</v>
      </c>
      <c r="AC95" s="2" t="s">
        <v>185</v>
      </c>
      <c r="AD95" s="2" t="s">
        <v>186</v>
      </c>
      <c r="AE95" s="21">
        <f t="shared" si="155"/>
        <v>663633.27373616851</v>
      </c>
      <c r="AF95" s="21">
        <f t="shared" si="156"/>
        <v>15547.450959464817</v>
      </c>
      <c r="AG95" s="2" t="str">
        <f t="shared" si="157"/>
        <v>07KNSTD</v>
      </c>
      <c r="AH95" s="2" t="s">
        <v>184</v>
      </c>
      <c r="AK95" s="2" t="str">
        <f t="shared" si="135"/>
        <v>SCO-WRR-003</v>
      </c>
      <c r="AL95" s="2" t="s">
        <v>238</v>
      </c>
      <c r="AM95" s="22">
        <f t="shared" si="136"/>
        <v>42.64</v>
      </c>
      <c r="AN95" s="22">
        <f t="shared" si="143"/>
        <v>-109.0162</v>
      </c>
      <c r="AO95" s="22">
        <f t="shared" si="144"/>
        <v>3355</v>
      </c>
      <c r="AQ95" s="2" t="s">
        <v>201</v>
      </c>
      <c r="AR95" s="2">
        <f t="shared" si="137"/>
        <v>2</v>
      </c>
      <c r="AS95" s="2">
        <f t="shared" si="138"/>
        <v>2.65</v>
      </c>
      <c r="AT95" s="22">
        <f t="shared" si="139"/>
        <v>0.94593660700000004</v>
      </c>
      <c r="AU95" s="2">
        <v>0</v>
      </c>
      <c r="AV95" s="21">
        <f t="shared" si="140"/>
        <v>663633.27373616851</v>
      </c>
      <c r="AW95" s="2" t="str">
        <f t="shared" si="141"/>
        <v>07KNSTD</v>
      </c>
      <c r="AX95" s="2">
        <v>0</v>
      </c>
      <c r="AY95" s="2" t="s">
        <v>153</v>
      </c>
      <c r="AZ95" s="2">
        <v>160</v>
      </c>
      <c r="BA95" s="2">
        <v>0</v>
      </c>
      <c r="BB95" s="2">
        <v>2008</v>
      </c>
      <c r="BC95" s="2">
        <v>0</v>
      </c>
      <c r="BD95" s="2">
        <v>0</v>
      </c>
      <c r="BE95" s="2">
        <v>10</v>
      </c>
      <c r="BG95" s="2">
        <v>0.1</v>
      </c>
      <c r="BH95" s="2">
        <v>0.05</v>
      </c>
      <c r="BI95" s="2">
        <v>0</v>
      </c>
      <c r="BJ95" s="2">
        <v>0</v>
      </c>
      <c r="BK95" s="21">
        <f t="shared" si="142"/>
        <v>15547.450959464817</v>
      </c>
      <c r="BL95" s="2">
        <v>0</v>
      </c>
      <c r="BM95" s="2">
        <v>0</v>
      </c>
      <c r="BN95" s="2">
        <v>0</v>
      </c>
      <c r="BO95" s="2">
        <v>0</v>
      </c>
    </row>
    <row r="96" spans="1:67" x14ac:dyDescent="0.15">
      <c r="A96" s="2" t="s">
        <v>167</v>
      </c>
      <c r="B96" s="2">
        <v>42.64</v>
      </c>
      <c r="C96" s="2">
        <v>-109.0162</v>
      </c>
      <c r="D96" s="2">
        <v>3355</v>
      </c>
      <c r="E96" s="2" t="s">
        <v>151</v>
      </c>
      <c r="F96" s="2">
        <v>2</v>
      </c>
      <c r="G96" s="2">
        <v>2.65</v>
      </c>
      <c r="H96" s="12">
        <v>0.943117439</v>
      </c>
      <c r="I96" s="2">
        <v>0</v>
      </c>
      <c r="J96" s="18">
        <v>614055.45175920438</v>
      </c>
      <c r="K96" s="15">
        <v>29103.168811710952</v>
      </c>
      <c r="L96" s="2" t="s">
        <v>152</v>
      </c>
      <c r="M96" s="2">
        <v>0</v>
      </c>
      <c r="N96" s="2">
        <v>0</v>
      </c>
      <c r="O96" s="2" t="s">
        <v>153</v>
      </c>
      <c r="P96" s="19"/>
      <c r="Q96" s="2" t="str">
        <f t="shared" si="145"/>
        <v>SCO-WRR-004</v>
      </c>
      <c r="R96" s="2">
        <f t="shared" si="146"/>
        <v>42.64</v>
      </c>
      <c r="S96" s="2">
        <f t="shared" si="147"/>
        <v>-109.0162</v>
      </c>
      <c r="T96" s="2">
        <f t="shared" si="148"/>
        <v>3355</v>
      </c>
      <c r="U96" s="2" t="str">
        <f t="shared" si="149"/>
        <v>std</v>
      </c>
      <c r="V96" s="2">
        <f t="shared" si="150"/>
        <v>2</v>
      </c>
      <c r="W96" s="2">
        <f t="shared" si="151"/>
        <v>2.65</v>
      </c>
      <c r="X96" s="2">
        <f t="shared" si="152"/>
        <v>0.943117439</v>
      </c>
      <c r="Y96" s="2">
        <f t="shared" si="153"/>
        <v>0</v>
      </c>
      <c r="Z96" s="2">
        <v>2008</v>
      </c>
      <c r="AA96" s="2" t="s">
        <v>184</v>
      </c>
      <c r="AB96" s="2" t="str">
        <f t="shared" si="154"/>
        <v>SCO-WRR-004</v>
      </c>
      <c r="AC96" s="2" t="s">
        <v>185</v>
      </c>
      <c r="AD96" s="2" t="s">
        <v>186</v>
      </c>
      <c r="AE96" s="21">
        <f t="shared" si="155"/>
        <v>614055.45175920438</v>
      </c>
      <c r="AF96" s="21">
        <f t="shared" si="156"/>
        <v>29103.168811710952</v>
      </c>
      <c r="AG96" s="2" t="str">
        <f t="shared" si="157"/>
        <v>07KNSTD</v>
      </c>
      <c r="AH96" s="2" t="s">
        <v>184</v>
      </c>
      <c r="AK96" s="2" t="str">
        <f t="shared" si="135"/>
        <v>SCO-WRR-004</v>
      </c>
      <c r="AL96" s="2" t="s">
        <v>238</v>
      </c>
      <c r="AM96" s="22">
        <f t="shared" si="136"/>
        <v>42.64</v>
      </c>
      <c r="AN96" s="22">
        <f t="shared" si="143"/>
        <v>-109.0162</v>
      </c>
      <c r="AO96" s="22">
        <f t="shared" si="144"/>
        <v>3355</v>
      </c>
      <c r="AQ96" s="2" t="s">
        <v>201</v>
      </c>
      <c r="AR96" s="2">
        <f t="shared" si="137"/>
        <v>2</v>
      </c>
      <c r="AS96" s="2">
        <f t="shared" si="138"/>
        <v>2.65</v>
      </c>
      <c r="AT96" s="22">
        <f t="shared" si="139"/>
        <v>0.943117439</v>
      </c>
      <c r="AU96" s="2">
        <v>0</v>
      </c>
      <c r="AV96" s="21">
        <f t="shared" si="140"/>
        <v>614055.45175920438</v>
      </c>
      <c r="AW96" s="2" t="str">
        <f t="shared" si="141"/>
        <v>07KNSTD</v>
      </c>
      <c r="AX96" s="2">
        <v>0</v>
      </c>
      <c r="AY96" s="2" t="s">
        <v>153</v>
      </c>
      <c r="AZ96" s="2">
        <v>160</v>
      </c>
      <c r="BA96" s="2">
        <v>0</v>
      </c>
      <c r="BB96" s="2">
        <v>2008</v>
      </c>
      <c r="BC96" s="2">
        <v>0</v>
      </c>
      <c r="BD96" s="2">
        <v>0</v>
      </c>
      <c r="BE96" s="2">
        <v>10</v>
      </c>
      <c r="BG96" s="2">
        <v>0.1</v>
      </c>
      <c r="BH96" s="2">
        <v>0.05</v>
      </c>
      <c r="BI96" s="2">
        <v>0</v>
      </c>
      <c r="BJ96" s="2">
        <v>0</v>
      </c>
      <c r="BK96" s="21">
        <f t="shared" si="142"/>
        <v>29103.168811710952</v>
      </c>
      <c r="BL96" s="2">
        <v>0</v>
      </c>
      <c r="BM96" s="2">
        <v>0</v>
      </c>
      <c r="BN96" s="2">
        <v>0</v>
      </c>
      <c r="BO96" s="2">
        <v>0</v>
      </c>
    </row>
    <row r="97" spans="1:67" x14ac:dyDescent="0.15">
      <c r="A97" s="2" t="s">
        <v>168</v>
      </c>
      <c r="B97" s="2">
        <v>42.64</v>
      </c>
      <c r="C97" s="2">
        <v>-109.0162</v>
      </c>
      <c r="D97" s="2">
        <v>3355</v>
      </c>
      <c r="E97" s="2" t="s">
        <v>151</v>
      </c>
      <c r="F97" s="2">
        <v>2</v>
      </c>
      <c r="G97" s="2">
        <v>2.65</v>
      </c>
      <c r="H97" s="12">
        <v>0.94593660700000004</v>
      </c>
      <c r="I97" s="2">
        <v>0</v>
      </c>
      <c r="J97" s="18">
        <v>649392.20712077315</v>
      </c>
      <c r="K97" s="15">
        <v>28226.621246257695</v>
      </c>
      <c r="L97" s="2" t="s">
        <v>152</v>
      </c>
      <c r="M97" s="2">
        <v>0</v>
      </c>
      <c r="N97" s="2">
        <v>0</v>
      </c>
      <c r="O97" s="2" t="s">
        <v>153</v>
      </c>
      <c r="P97" s="19"/>
      <c r="Q97" s="2" t="str">
        <f t="shared" si="145"/>
        <v>SCO-WRR-005</v>
      </c>
      <c r="R97" s="2">
        <f t="shared" si="146"/>
        <v>42.64</v>
      </c>
      <c r="S97" s="2">
        <f t="shared" si="147"/>
        <v>-109.0162</v>
      </c>
      <c r="T97" s="2">
        <f t="shared" si="148"/>
        <v>3355</v>
      </c>
      <c r="U97" s="2" t="str">
        <f t="shared" si="149"/>
        <v>std</v>
      </c>
      <c r="V97" s="2">
        <f t="shared" si="150"/>
        <v>2</v>
      </c>
      <c r="W97" s="2">
        <f t="shared" si="151"/>
        <v>2.65</v>
      </c>
      <c r="X97" s="2">
        <f t="shared" si="152"/>
        <v>0.94593660700000004</v>
      </c>
      <c r="Y97" s="2">
        <f t="shared" si="153"/>
        <v>0</v>
      </c>
      <c r="Z97" s="2">
        <v>2008</v>
      </c>
      <c r="AA97" s="2" t="s">
        <v>184</v>
      </c>
      <c r="AB97" s="2" t="str">
        <f t="shared" si="154"/>
        <v>SCO-WRR-005</v>
      </c>
      <c r="AC97" s="2" t="s">
        <v>185</v>
      </c>
      <c r="AD97" s="2" t="s">
        <v>186</v>
      </c>
      <c r="AE97" s="21">
        <f t="shared" si="155"/>
        <v>649392.20712077315</v>
      </c>
      <c r="AF97" s="21">
        <f t="shared" si="156"/>
        <v>28226.621246257695</v>
      </c>
      <c r="AG97" s="2" t="str">
        <f t="shared" si="157"/>
        <v>07KNSTD</v>
      </c>
      <c r="AH97" s="2" t="s">
        <v>184</v>
      </c>
      <c r="AK97" s="2" t="str">
        <f t="shared" si="135"/>
        <v>SCO-WRR-005</v>
      </c>
      <c r="AL97" s="2" t="s">
        <v>238</v>
      </c>
      <c r="AM97" s="22">
        <f t="shared" si="136"/>
        <v>42.64</v>
      </c>
      <c r="AN97" s="22">
        <f t="shared" si="143"/>
        <v>-109.0162</v>
      </c>
      <c r="AO97" s="22">
        <f t="shared" si="144"/>
        <v>3355</v>
      </c>
      <c r="AQ97" s="2" t="s">
        <v>201</v>
      </c>
      <c r="AR97" s="2">
        <f t="shared" si="137"/>
        <v>2</v>
      </c>
      <c r="AS97" s="2">
        <f t="shared" si="138"/>
        <v>2.65</v>
      </c>
      <c r="AT97" s="22">
        <f t="shared" si="139"/>
        <v>0.94593660700000004</v>
      </c>
      <c r="AU97" s="2">
        <v>0</v>
      </c>
      <c r="AV97" s="21">
        <f t="shared" si="140"/>
        <v>649392.20712077315</v>
      </c>
      <c r="AW97" s="2" t="str">
        <f t="shared" si="141"/>
        <v>07KNSTD</v>
      </c>
      <c r="AX97" s="2">
        <v>0</v>
      </c>
      <c r="AY97" s="2" t="s">
        <v>153</v>
      </c>
      <c r="AZ97" s="2">
        <v>160</v>
      </c>
      <c r="BA97" s="2">
        <v>0</v>
      </c>
      <c r="BB97" s="2">
        <v>2008</v>
      </c>
      <c r="BC97" s="2">
        <v>0</v>
      </c>
      <c r="BD97" s="2">
        <v>0</v>
      </c>
      <c r="BE97" s="2">
        <v>10</v>
      </c>
      <c r="BG97" s="2">
        <v>0.1</v>
      </c>
      <c r="BH97" s="2">
        <v>0.05</v>
      </c>
      <c r="BI97" s="2">
        <v>0</v>
      </c>
      <c r="BJ97" s="2">
        <v>0</v>
      </c>
      <c r="BK97" s="21">
        <f t="shared" si="142"/>
        <v>28226.621246257695</v>
      </c>
      <c r="BL97" s="2">
        <v>0</v>
      </c>
      <c r="BM97" s="2">
        <v>0</v>
      </c>
      <c r="BN97" s="2">
        <v>0</v>
      </c>
      <c r="BO97" s="2">
        <v>0</v>
      </c>
    </row>
    <row r="98" spans="1:67" x14ac:dyDescent="0.15">
      <c r="A98" s="2" t="s">
        <v>169</v>
      </c>
      <c r="B98" s="2">
        <v>42.64</v>
      </c>
      <c r="C98" s="2">
        <v>-109.0162</v>
      </c>
      <c r="D98" s="2">
        <v>3355</v>
      </c>
      <c r="E98" s="2" t="s">
        <v>151</v>
      </c>
      <c r="F98" s="2">
        <v>2</v>
      </c>
      <c r="G98" s="2">
        <v>2.65</v>
      </c>
      <c r="H98" s="12">
        <v>0.94593652800000005</v>
      </c>
      <c r="I98" s="2">
        <v>0</v>
      </c>
      <c r="J98" s="18">
        <v>590039.40350091294</v>
      </c>
      <c r="K98" s="15">
        <v>14555.500110998897</v>
      </c>
      <c r="L98" s="2" t="s">
        <v>152</v>
      </c>
      <c r="M98" s="2">
        <v>0</v>
      </c>
      <c r="N98" s="2">
        <v>0</v>
      </c>
      <c r="O98" s="2" t="s">
        <v>153</v>
      </c>
      <c r="P98" s="19"/>
      <c r="Q98" s="2" t="str">
        <f t="shared" si="145"/>
        <v>SCO-WRR-006</v>
      </c>
      <c r="R98" s="2">
        <f t="shared" si="146"/>
        <v>42.64</v>
      </c>
      <c r="S98" s="2">
        <f t="shared" si="147"/>
        <v>-109.0162</v>
      </c>
      <c r="T98" s="2">
        <f t="shared" si="148"/>
        <v>3355</v>
      </c>
      <c r="U98" s="2" t="str">
        <f t="shared" si="149"/>
        <v>std</v>
      </c>
      <c r="V98" s="2">
        <f t="shared" si="150"/>
        <v>2</v>
      </c>
      <c r="W98" s="2">
        <f t="shared" si="151"/>
        <v>2.65</v>
      </c>
      <c r="X98" s="2">
        <f t="shared" si="152"/>
        <v>0.94593652800000005</v>
      </c>
      <c r="Y98" s="2">
        <f t="shared" si="153"/>
        <v>0</v>
      </c>
      <c r="Z98" s="2">
        <v>2008</v>
      </c>
      <c r="AA98" s="2" t="s">
        <v>184</v>
      </c>
      <c r="AB98" s="2" t="str">
        <f t="shared" si="154"/>
        <v>SCO-WRR-006</v>
      </c>
      <c r="AC98" s="2" t="s">
        <v>185</v>
      </c>
      <c r="AD98" s="2" t="s">
        <v>186</v>
      </c>
      <c r="AE98" s="21">
        <f t="shared" si="155"/>
        <v>590039.40350091294</v>
      </c>
      <c r="AF98" s="21">
        <f t="shared" si="156"/>
        <v>14555.500110998897</v>
      </c>
      <c r="AG98" s="2" t="str">
        <f t="shared" si="157"/>
        <v>07KNSTD</v>
      </c>
      <c r="AH98" s="2" t="s">
        <v>184</v>
      </c>
      <c r="AK98" s="2" t="str">
        <f t="shared" si="135"/>
        <v>SCO-WRR-006</v>
      </c>
      <c r="AL98" s="2" t="s">
        <v>238</v>
      </c>
      <c r="AM98" s="22">
        <f t="shared" si="136"/>
        <v>42.64</v>
      </c>
      <c r="AN98" s="22">
        <f t="shared" si="143"/>
        <v>-109.0162</v>
      </c>
      <c r="AO98" s="22">
        <f t="shared" si="144"/>
        <v>3355</v>
      </c>
      <c r="AQ98" s="2" t="s">
        <v>201</v>
      </c>
      <c r="AR98" s="2">
        <f t="shared" si="137"/>
        <v>2</v>
      </c>
      <c r="AS98" s="2">
        <f t="shared" si="138"/>
        <v>2.65</v>
      </c>
      <c r="AT98" s="22">
        <f t="shared" si="139"/>
        <v>0.94593652800000005</v>
      </c>
      <c r="AU98" s="2">
        <v>0</v>
      </c>
      <c r="AV98" s="21">
        <f t="shared" si="140"/>
        <v>590039.40350091294</v>
      </c>
      <c r="AW98" s="2" t="str">
        <f t="shared" si="141"/>
        <v>07KNSTD</v>
      </c>
      <c r="AX98" s="2">
        <v>0</v>
      </c>
      <c r="AY98" s="2" t="s">
        <v>153</v>
      </c>
      <c r="AZ98" s="2">
        <v>160</v>
      </c>
      <c r="BA98" s="2">
        <v>0</v>
      </c>
      <c r="BB98" s="2">
        <v>2008</v>
      </c>
      <c r="BC98" s="2">
        <v>0</v>
      </c>
      <c r="BD98" s="2">
        <v>0</v>
      </c>
      <c r="BE98" s="2">
        <v>10</v>
      </c>
      <c r="BG98" s="2">
        <v>0.1</v>
      </c>
      <c r="BH98" s="2">
        <v>0.05</v>
      </c>
      <c r="BI98" s="2">
        <v>0</v>
      </c>
      <c r="BJ98" s="2">
        <v>0</v>
      </c>
      <c r="BK98" s="21">
        <f t="shared" si="142"/>
        <v>14555.500110998897</v>
      </c>
      <c r="BL98" s="2">
        <v>0</v>
      </c>
      <c r="BM98" s="2">
        <v>0</v>
      </c>
      <c r="BN98" s="2">
        <v>0</v>
      </c>
      <c r="BO98" s="2">
        <v>0</v>
      </c>
    </row>
    <row r="99" spans="1:67" x14ac:dyDescent="0.15">
      <c r="A99" s="2" t="s">
        <v>170</v>
      </c>
      <c r="B99" s="2">
        <v>42.639299999999999</v>
      </c>
      <c r="C99" s="2">
        <v>-109.01600000000001</v>
      </c>
      <c r="D99" s="2">
        <v>3363</v>
      </c>
      <c r="E99" s="2" t="s">
        <v>151</v>
      </c>
      <c r="F99" s="2">
        <v>2</v>
      </c>
      <c r="G99" s="2">
        <v>2.65</v>
      </c>
      <c r="H99" s="12">
        <v>0.94593660700000004</v>
      </c>
      <c r="I99" s="2">
        <v>0</v>
      </c>
      <c r="J99" s="18">
        <v>554897.42772198457</v>
      </c>
      <c r="K99" s="15">
        <v>20648.12252580815</v>
      </c>
      <c r="L99" s="2" t="s">
        <v>152</v>
      </c>
      <c r="M99" s="2">
        <v>0</v>
      </c>
      <c r="N99" s="2">
        <v>0</v>
      </c>
      <c r="O99" s="2" t="s">
        <v>153</v>
      </c>
      <c r="P99" s="19"/>
      <c r="Q99" s="2" t="str">
        <f t="shared" si="145"/>
        <v>SCO-WRR-007</v>
      </c>
      <c r="R99" s="2">
        <f t="shared" si="146"/>
        <v>42.639299999999999</v>
      </c>
      <c r="S99" s="2">
        <f t="shared" si="147"/>
        <v>-109.01600000000001</v>
      </c>
      <c r="T99" s="2">
        <f t="shared" si="148"/>
        <v>3363</v>
      </c>
      <c r="U99" s="2" t="str">
        <f t="shared" si="149"/>
        <v>std</v>
      </c>
      <c r="V99" s="2">
        <f t="shared" si="150"/>
        <v>2</v>
      </c>
      <c r="W99" s="2">
        <f t="shared" si="151"/>
        <v>2.65</v>
      </c>
      <c r="X99" s="2">
        <f t="shared" si="152"/>
        <v>0.94593660700000004</v>
      </c>
      <c r="Y99" s="2">
        <f t="shared" si="153"/>
        <v>0</v>
      </c>
      <c r="Z99" s="2">
        <v>2008</v>
      </c>
      <c r="AA99" s="2" t="s">
        <v>184</v>
      </c>
      <c r="AB99" s="2" t="str">
        <f t="shared" si="154"/>
        <v>SCO-WRR-007</v>
      </c>
      <c r="AC99" s="2" t="s">
        <v>185</v>
      </c>
      <c r="AD99" s="2" t="s">
        <v>186</v>
      </c>
      <c r="AE99" s="21">
        <f t="shared" si="155"/>
        <v>554897.42772198457</v>
      </c>
      <c r="AF99" s="21">
        <f t="shared" si="156"/>
        <v>20648.12252580815</v>
      </c>
      <c r="AG99" s="2" t="str">
        <f t="shared" si="157"/>
        <v>07KNSTD</v>
      </c>
      <c r="AH99" s="2" t="s">
        <v>184</v>
      </c>
      <c r="AK99" s="2" t="str">
        <f t="shared" si="135"/>
        <v>SCO-WRR-007</v>
      </c>
      <c r="AL99" s="2" t="s">
        <v>238</v>
      </c>
      <c r="AM99" s="22">
        <f t="shared" si="136"/>
        <v>42.639299999999999</v>
      </c>
      <c r="AN99" s="22">
        <f t="shared" si="143"/>
        <v>-109.01600000000001</v>
      </c>
      <c r="AO99" s="22">
        <f t="shared" si="144"/>
        <v>3363</v>
      </c>
      <c r="AQ99" s="2" t="s">
        <v>201</v>
      </c>
      <c r="AR99" s="2">
        <f t="shared" si="137"/>
        <v>2</v>
      </c>
      <c r="AS99" s="2">
        <f t="shared" si="138"/>
        <v>2.65</v>
      </c>
      <c r="AT99" s="22">
        <f t="shared" si="139"/>
        <v>0.94593660700000004</v>
      </c>
      <c r="AU99" s="2">
        <v>0</v>
      </c>
      <c r="AV99" s="21">
        <f t="shared" si="140"/>
        <v>554897.42772198457</v>
      </c>
      <c r="AW99" s="2" t="str">
        <f t="shared" si="141"/>
        <v>07KNSTD</v>
      </c>
      <c r="AX99" s="2">
        <v>0</v>
      </c>
      <c r="AY99" s="2" t="s">
        <v>153</v>
      </c>
      <c r="AZ99" s="2">
        <v>160</v>
      </c>
      <c r="BA99" s="2">
        <v>0</v>
      </c>
      <c r="BB99" s="2">
        <v>2008</v>
      </c>
      <c r="BC99" s="2">
        <v>0</v>
      </c>
      <c r="BD99" s="2">
        <v>0</v>
      </c>
      <c r="BE99" s="2">
        <v>10</v>
      </c>
      <c r="BG99" s="2">
        <v>0.1</v>
      </c>
      <c r="BH99" s="2">
        <v>0.05</v>
      </c>
      <c r="BI99" s="2">
        <v>0</v>
      </c>
      <c r="BJ99" s="2">
        <v>0</v>
      </c>
      <c r="BK99" s="21">
        <f t="shared" si="142"/>
        <v>20648.12252580815</v>
      </c>
      <c r="BL99" s="2">
        <v>0</v>
      </c>
      <c r="BM99" s="2">
        <v>0</v>
      </c>
      <c r="BN99" s="2">
        <v>0</v>
      </c>
      <c r="BO99" s="2">
        <v>0</v>
      </c>
    </row>
    <row r="100" spans="1:67" x14ac:dyDescent="0.15">
      <c r="A100" s="2" t="s">
        <v>171</v>
      </c>
      <c r="B100" s="2">
        <v>40.747999999999998</v>
      </c>
      <c r="C100" s="2">
        <v>-110.6823</v>
      </c>
      <c r="D100" s="2">
        <v>3387</v>
      </c>
      <c r="E100" s="2" t="s">
        <v>151</v>
      </c>
      <c r="F100" s="2">
        <v>2</v>
      </c>
      <c r="G100" s="2">
        <v>2.7</v>
      </c>
      <c r="H100" s="12">
        <v>0.98656007300000004</v>
      </c>
      <c r="I100" s="2">
        <v>0</v>
      </c>
      <c r="J100" s="18">
        <v>562472.41912724148</v>
      </c>
      <c r="K100" s="15">
        <v>12261.484785810464</v>
      </c>
      <c r="L100" s="2" t="s">
        <v>152</v>
      </c>
      <c r="M100" s="2">
        <v>0</v>
      </c>
      <c r="N100" s="2">
        <v>0</v>
      </c>
      <c r="O100" s="2" t="s">
        <v>153</v>
      </c>
      <c r="P100" s="19"/>
      <c r="Q100" s="2" t="str">
        <f t="shared" si="145"/>
        <v>DHO-UM-01</v>
      </c>
      <c r="R100" s="2">
        <f t="shared" si="146"/>
        <v>40.747999999999998</v>
      </c>
      <c r="S100" s="2">
        <f t="shared" si="147"/>
        <v>-110.6823</v>
      </c>
      <c r="T100" s="2">
        <f t="shared" si="148"/>
        <v>3387</v>
      </c>
      <c r="U100" s="2" t="str">
        <f t="shared" si="149"/>
        <v>std</v>
      </c>
      <c r="V100" s="2">
        <f t="shared" si="150"/>
        <v>2</v>
      </c>
      <c r="W100" s="2">
        <f t="shared" si="151"/>
        <v>2.7</v>
      </c>
      <c r="X100" s="2">
        <f t="shared" si="152"/>
        <v>0.98656007300000004</v>
      </c>
      <c r="Y100" s="2">
        <f t="shared" si="153"/>
        <v>0</v>
      </c>
      <c r="Z100" s="2">
        <v>2008</v>
      </c>
      <c r="AA100" s="2" t="s">
        <v>184</v>
      </c>
      <c r="AB100" s="2" t="str">
        <f t="shared" si="154"/>
        <v>DHO-UM-01</v>
      </c>
      <c r="AC100" s="2" t="s">
        <v>185</v>
      </c>
      <c r="AD100" s="2" t="s">
        <v>186</v>
      </c>
      <c r="AE100" s="21">
        <f t="shared" si="155"/>
        <v>562472.41912724148</v>
      </c>
      <c r="AF100" s="21">
        <f t="shared" si="156"/>
        <v>12261.484785810464</v>
      </c>
      <c r="AG100" s="2" t="str">
        <f t="shared" si="157"/>
        <v>07KNSTD</v>
      </c>
      <c r="AH100" s="2" t="s">
        <v>184</v>
      </c>
      <c r="AK100" s="2" t="str">
        <f t="shared" si="135"/>
        <v>DHO-UM-01</v>
      </c>
      <c r="AL100" s="2" t="s">
        <v>238</v>
      </c>
      <c r="AM100" s="22">
        <f t="shared" si="136"/>
        <v>40.747999999999998</v>
      </c>
      <c r="AN100" s="22">
        <f t="shared" si="143"/>
        <v>-110.6823</v>
      </c>
      <c r="AO100" s="22">
        <f t="shared" si="144"/>
        <v>3387</v>
      </c>
      <c r="AQ100" s="2" t="s">
        <v>201</v>
      </c>
      <c r="AR100" s="2">
        <f t="shared" si="137"/>
        <v>2</v>
      </c>
      <c r="AS100" s="2">
        <f t="shared" si="138"/>
        <v>2.7</v>
      </c>
      <c r="AT100" s="22">
        <f t="shared" si="139"/>
        <v>0.98656007300000004</v>
      </c>
      <c r="AU100" s="2">
        <v>0</v>
      </c>
      <c r="AV100" s="21">
        <f t="shared" si="140"/>
        <v>562472.41912724148</v>
      </c>
      <c r="AW100" s="2" t="str">
        <f t="shared" si="141"/>
        <v>07KNSTD</v>
      </c>
      <c r="AX100" s="2">
        <v>0</v>
      </c>
      <c r="AY100" s="2" t="s">
        <v>153</v>
      </c>
      <c r="AZ100" s="2">
        <v>160</v>
      </c>
      <c r="BA100" s="2">
        <v>0</v>
      </c>
      <c r="BB100" s="2">
        <v>2008</v>
      </c>
      <c r="BC100" s="2">
        <v>0</v>
      </c>
      <c r="BD100" s="2">
        <v>0</v>
      </c>
      <c r="BE100" s="2">
        <v>10</v>
      </c>
      <c r="BG100" s="2">
        <v>0.1</v>
      </c>
      <c r="BH100" s="2">
        <v>0.05</v>
      </c>
      <c r="BI100" s="2">
        <v>0</v>
      </c>
      <c r="BJ100" s="2">
        <v>0</v>
      </c>
      <c r="BK100" s="21">
        <f t="shared" si="142"/>
        <v>12261.484785810464</v>
      </c>
      <c r="BL100" s="2">
        <v>0</v>
      </c>
      <c r="BM100" s="2">
        <v>0</v>
      </c>
      <c r="BN100" s="2">
        <v>0</v>
      </c>
      <c r="BO100" s="2">
        <v>0</v>
      </c>
    </row>
    <row r="101" spans="1:67" x14ac:dyDescent="0.15">
      <c r="A101" s="2" t="s">
        <v>98</v>
      </c>
      <c r="B101" s="2">
        <v>40.747999999999998</v>
      </c>
      <c r="C101" s="2">
        <v>-110.6823</v>
      </c>
      <c r="D101" s="2">
        <v>3387</v>
      </c>
      <c r="E101" s="2" t="s">
        <v>151</v>
      </c>
      <c r="F101" s="2">
        <v>2</v>
      </c>
      <c r="G101" s="2">
        <v>2.7</v>
      </c>
      <c r="H101" s="12">
        <v>0.987325699</v>
      </c>
      <c r="I101" s="2">
        <v>0</v>
      </c>
      <c r="J101" s="18">
        <v>512135.80560745829</v>
      </c>
      <c r="K101" s="15">
        <v>28161.982272753958</v>
      </c>
      <c r="L101" s="2" t="s">
        <v>152</v>
      </c>
      <c r="M101" s="2">
        <v>0</v>
      </c>
      <c r="N101" s="2">
        <v>0</v>
      </c>
      <c r="O101" s="2" t="s">
        <v>153</v>
      </c>
      <c r="P101" s="19"/>
      <c r="Q101" s="2" t="str">
        <f t="shared" si="145"/>
        <v>DHO-UM-02</v>
      </c>
      <c r="R101" s="2">
        <f t="shared" si="146"/>
        <v>40.747999999999998</v>
      </c>
      <c r="S101" s="2">
        <f t="shared" si="147"/>
        <v>-110.6823</v>
      </c>
      <c r="T101" s="2">
        <f t="shared" si="148"/>
        <v>3387</v>
      </c>
      <c r="U101" s="2" t="str">
        <f t="shared" si="149"/>
        <v>std</v>
      </c>
      <c r="V101" s="2">
        <f t="shared" si="150"/>
        <v>2</v>
      </c>
      <c r="W101" s="2">
        <f t="shared" si="151"/>
        <v>2.7</v>
      </c>
      <c r="X101" s="2">
        <f t="shared" si="152"/>
        <v>0.987325699</v>
      </c>
      <c r="Y101" s="2">
        <f t="shared" si="153"/>
        <v>0</v>
      </c>
      <c r="Z101" s="2">
        <v>2008</v>
      </c>
      <c r="AA101" s="2" t="s">
        <v>184</v>
      </c>
      <c r="AB101" s="2" t="str">
        <f t="shared" si="154"/>
        <v>DHO-UM-02</v>
      </c>
      <c r="AC101" s="2" t="s">
        <v>185</v>
      </c>
      <c r="AD101" s="2" t="s">
        <v>186</v>
      </c>
      <c r="AE101" s="21">
        <f t="shared" si="155"/>
        <v>512135.80560745829</v>
      </c>
      <c r="AF101" s="21">
        <f t="shared" si="156"/>
        <v>28161.982272753958</v>
      </c>
      <c r="AG101" s="2" t="str">
        <f t="shared" si="157"/>
        <v>07KNSTD</v>
      </c>
      <c r="AH101" s="2" t="s">
        <v>184</v>
      </c>
      <c r="AK101" s="2" t="str">
        <f t="shared" si="135"/>
        <v>DHO-UM-02</v>
      </c>
      <c r="AL101" s="2" t="s">
        <v>238</v>
      </c>
      <c r="AM101" s="22">
        <f t="shared" si="136"/>
        <v>40.747999999999998</v>
      </c>
      <c r="AN101" s="22">
        <f t="shared" si="143"/>
        <v>-110.6823</v>
      </c>
      <c r="AO101" s="22">
        <f t="shared" si="144"/>
        <v>3387</v>
      </c>
      <c r="AQ101" s="2" t="s">
        <v>201</v>
      </c>
      <c r="AR101" s="2">
        <f t="shared" si="137"/>
        <v>2</v>
      </c>
      <c r="AS101" s="2">
        <f t="shared" si="138"/>
        <v>2.7</v>
      </c>
      <c r="AT101" s="22">
        <f t="shared" si="139"/>
        <v>0.987325699</v>
      </c>
      <c r="AU101" s="2">
        <v>0</v>
      </c>
      <c r="AV101" s="21">
        <f t="shared" si="140"/>
        <v>512135.80560745829</v>
      </c>
      <c r="AW101" s="2" t="str">
        <f t="shared" si="141"/>
        <v>07KNSTD</v>
      </c>
      <c r="AX101" s="2">
        <v>0</v>
      </c>
      <c r="AY101" s="2" t="s">
        <v>153</v>
      </c>
      <c r="AZ101" s="2">
        <v>160</v>
      </c>
      <c r="BA101" s="2">
        <v>0</v>
      </c>
      <c r="BB101" s="2">
        <v>2008</v>
      </c>
      <c r="BC101" s="2">
        <v>0</v>
      </c>
      <c r="BD101" s="2">
        <v>0</v>
      </c>
      <c r="BE101" s="2">
        <v>10</v>
      </c>
      <c r="BG101" s="2">
        <v>0.1</v>
      </c>
      <c r="BH101" s="2">
        <v>0.05</v>
      </c>
      <c r="BI101" s="2">
        <v>0</v>
      </c>
      <c r="BJ101" s="2">
        <v>0</v>
      </c>
      <c r="BK101" s="21">
        <f t="shared" si="142"/>
        <v>28161.982272753958</v>
      </c>
      <c r="BL101" s="2">
        <v>0</v>
      </c>
      <c r="BM101" s="2">
        <v>0</v>
      </c>
      <c r="BN101" s="2">
        <v>0</v>
      </c>
      <c r="BO101" s="2">
        <v>0</v>
      </c>
    </row>
    <row r="102" spans="1:67" x14ac:dyDescent="0.15">
      <c r="A102" s="2" t="s">
        <v>99</v>
      </c>
      <c r="B102" s="2">
        <v>40.747999999999998</v>
      </c>
      <c r="C102" s="2">
        <v>-110.6823</v>
      </c>
      <c r="D102" s="2">
        <v>3387</v>
      </c>
      <c r="E102" s="2" t="s">
        <v>151</v>
      </c>
      <c r="F102" s="2">
        <v>2</v>
      </c>
      <c r="G102" s="2">
        <v>2.7</v>
      </c>
      <c r="H102" s="12">
        <v>0.98208697499999997</v>
      </c>
      <c r="I102" s="2">
        <v>0</v>
      </c>
      <c r="J102" s="18">
        <v>561075.51725473499</v>
      </c>
      <c r="K102" s="15">
        <v>9628.9526025393916</v>
      </c>
      <c r="L102" s="2" t="s">
        <v>152</v>
      </c>
      <c r="M102" s="2">
        <v>0</v>
      </c>
      <c r="N102" s="2">
        <v>0</v>
      </c>
      <c r="O102" s="2" t="s">
        <v>153</v>
      </c>
      <c r="P102" s="19"/>
      <c r="Q102" s="2" t="str">
        <f t="shared" si="145"/>
        <v>DHO-UM-03</v>
      </c>
      <c r="R102" s="2">
        <f t="shared" si="146"/>
        <v>40.747999999999998</v>
      </c>
      <c r="S102" s="2">
        <f t="shared" si="147"/>
        <v>-110.6823</v>
      </c>
      <c r="T102" s="2">
        <f t="shared" si="148"/>
        <v>3387</v>
      </c>
      <c r="U102" s="2" t="str">
        <f t="shared" si="149"/>
        <v>std</v>
      </c>
      <c r="V102" s="2">
        <f t="shared" si="150"/>
        <v>2</v>
      </c>
      <c r="W102" s="2">
        <f t="shared" si="151"/>
        <v>2.7</v>
      </c>
      <c r="X102" s="2">
        <f t="shared" si="152"/>
        <v>0.98208697499999997</v>
      </c>
      <c r="Y102" s="2">
        <f t="shared" si="153"/>
        <v>0</v>
      </c>
      <c r="Z102" s="2">
        <v>2008</v>
      </c>
      <c r="AA102" s="2" t="s">
        <v>184</v>
      </c>
      <c r="AB102" s="2" t="str">
        <f t="shared" si="154"/>
        <v>DHO-UM-03</v>
      </c>
      <c r="AC102" s="2" t="s">
        <v>185</v>
      </c>
      <c r="AD102" s="2" t="s">
        <v>186</v>
      </c>
      <c r="AE102" s="21">
        <f t="shared" si="155"/>
        <v>561075.51725473499</v>
      </c>
      <c r="AF102" s="21">
        <f t="shared" si="156"/>
        <v>9628.9526025393916</v>
      </c>
      <c r="AG102" s="2" t="str">
        <f t="shared" si="157"/>
        <v>07KNSTD</v>
      </c>
      <c r="AH102" s="2" t="s">
        <v>184</v>
      </c>
      <c r="AK102" s="2" t="str">
        <f t="shared" si="135"/>
        <v>DHO-UM-03</v>
      </c>
      <c r="AL102" s="2" t="s">
        <v>238</v>
      </c>
      <c r="AM102" s="22">
        <f t="shared" si="136"/>
        <v>40.747999999999998</v>
      </c>
      <c r="AN102" s="22">
        <f t="shared" si="143"/>
        <v>-110.6823</v>
      </c>
      <c r="AO102" s="22">
        <f t="shared" si="144"/>
        <v>3387</v>
      </c>
      <c r="AQ102" s="2" t="s">
        <v>201</v>
      </c>
      <c r="AR102" s="2">
        <f t="shared" si="137"/>
        <v>2</v>
      </c>
      <c r="AS102" s="2">
        <f t="shared" si="138"/>
        <v>2.7</v>
      </c>
      <c r="AT102" s="22">
        <f t="shared" si="139"/>
        <v>0.98208697499999997</v>
      </c>
      <c r="AU102" s="2">
        <v>0</v>
      </c>
      <c r="AV102" s="21">
        <f t="shared" si="140"/>
        <v>561075.51725473499</v>
      </c>
      <c r="AW102" s="2" t="str">
        <f t="shared" si="141"/>
        <v>07KNSTD</v>
      </c>
      <c r="AX102" s="2">
        <v>0</v>
      </c>
      <c r="AY102" s="2" t="s">
        <v>153</v>
      </c>
      <c r="AZ102" s="2">
        <v>160</v>
      </c>
      <c r="BA102" s="2">
        <v>0</v>
      </c>
      <c r="BB102" s="2">
        <v>2008</v>
      </c>
      <c r="BC102" s="2">
        <v>0</v>
      </c>
      <c r="BD102" s="2">
        <v>0</v>
      </c>
      <c r="BE102" s="2">
        <v>10</v>
      </c>
      <c r="BG102" s="2">
        <v>0.1</v>
      </c>
      <c r="BH102" s="2">
        <v>0.05</v>
      </c>
      <c r="BI102" s="2">
        <v>0</v>
      </c>
      <c r="BJ102" s="2">
        <v>0</v>
      </c>
      <c r="BK102" s="21">
        <f t="shared" si="142"/>
        <v>9628.9526025393916</v>
      </c>
      <c r="BL102" s="2">
        <v>0</v>
      </c>
      <c r="BM102" s="2">
        <v>0</v>
      </c>
      <c r="BN102" s="2">
        <v>0</v>
      </c>
      <c r="BO102" s="2">
        <v>0</v>
      </c>
    </row>
    <row r="103" spans="1:67" x14ac:dyDescent="0.15">
      <c r="A103" s="2" t="s">
        <v>100</v>
      </c>
      <c r="B103" s="2">
        <v>40.747700000000002</v>
      </c>
      <c r="C103" s="2">
        <v>-110.6812</v>
      </c>
      <c r="D103" s="2">
        <v>3377</v>
      </c>
      <c r="E103" s="2" t="s">
        <v>151</v>
      </c>
      <c r="F103" s="2">
        <v>2</v>
      </c>
      <c r="G103" s="2">
        <v>2.7</v>
      </c>
      <c r="H103" s="12">
        <v>0.97043383500000002</v>
      </c>
      <c r="I103" s="2">
        <v>0</v>
      </c>
      <c r="J103" s="18">
        <v>596520.28804206289</v>
      </c>
      <c r="K103" s="15">
        <v>9138.3884037379776</v>
      </c>
      <c r="L103" s="2" t="s">
        <v>152</v>
      </c>
      <c r="M103" s="2">
        <v>0</v>
      </c>
      <c r="N103" s="2">
        <v>0</v>
      </c>
      <c r="O103" s="2" t="s">
        <v>153</v>
      </c>
      <c r="P103" s="19"/>
      <c r="Q103" s="2" t="str">
        <f t="shared" si="145"/>
        <v>DHO-UM-04</v>
      </c>
      <c r="R103" s="2">
        <f t="shared" si="146"/>
        <v>40.747700000000002</v>
      </c>
      <c r="S103" s="2">
        <f t="shared" si="147"/>
        <v>-110.6812</v>
      </c>
      <c r="T103" s="2">
        <f t="shared" si="148"/>
        <v>3377</v>
      </c>
      <c r="U103" s="2" t="str">
        <f t="shared" si="149"/>
        <v>std</v>
      </c>
      <c r="V103" s="2">
        <f t="shared" si="150"/>
        <v>2</v>
      </c>
      <c r="W103" s="2">
        <f t="shared" si="151"/>
        <v>2.7</v>
      </c>
      <c r="X103" s="2">
        <f t="shared" si="152"/>
        <v>0.97043383500000002</v>
      </c>
      <c r="Y103" s="2">
        <f t="shared" si="153"/>
        <v>0</v>
      </c>
      <c r="Z103" s="2">
        <v>2008</v>
      </c>
      <c r="AA103" s="2" t="s">
        <v>184</v>
      </c>
      <c r="AB103" s="2" t="str">
        <f t="shared" si="154"/>
        <v>DHO-UM-04</v>
      </c>
      <c r="AC103" s="2" t="s">
        <v>185</v>
      </c>
      <c r="AD103" s="2" t="s">
        <v>186</v>
      </c>
      <c r="AE103" s="21">
        <f t="shared" si="155"/>
        <v>596520.28804206289</v>
      </c>
      <c r="AF103" s="21">
        <f t="shared" si="156"/>
        <v>9138.3884037379776</v>
      </c>
      <c r="AG103" s="2" t="str">
        <f t="shared" si="157"/>
        <v>07KNSTD</v>
      </c>
      <c r="AH103" s="2" t="s">
        <v>184</v>
      </c>
      <c r="AK103" s="2" t="str">
        <f t="shared" si="135"/>
        <v>DHO-UM-04</v>
      </c>
      <c r="AL103" s="2" t="s">
        <v>238</v>
      </c>
      <c r="AM103" s="22">
        <f t="shared" si="136"/>
        <v>40.747700000000002</v>
      </c>
      <c r="AN103" s="22">
        <f t="shared" si="143"/>
        <v>-110.6812</v>
      </c>
      <c r="AO103" s="22">
        <f t="shared" si="144"/>
        <v>3377</v>
      </c>
      <c r="AQ103" s="2" t="s">
        <v>201</v>
      </c>
      <c r="AR103" s="2">
        <f t="shared" si="137"/>
        <v>2</v>
      </c>
      <c r="AS103" s="2">
        <f t="shared" si="138"/>
        <v>2.7</v>
      </c>
      <c r="AT103" s="22">
        <f t="shared" si="139"/>
        <v>0.97043383500000002</v>
      </c>
      <c r="AU103" s="2">
        <v>0</v>
      </c>
      <c r="AV103" s="21">
        <f t="shared" si="140"/>
        <v>596520.28804206289</v>
      </c>
      <c r="AW103" s="2" t="str">
        <f t="shared" si="141"/>
        <v>07KNSTD</v>
      </c>
      <c r="AX103" s="2">
        <v>0</v>
      </c>
      <c r="AY103" s="2" t="s">
        <v>153</v>
      </c>
      <c r="AZ103" s="2">
        <v>160</v>
      </c>
      <c r="BA103" s="2">
        <v>0</v>
      </c>
      <c r="BB103" s="2">
        <v>2008</v>
      </c>
      <c r="BC103" s="2">
        <v>0</v>
      </c>
      <c r="BD103" s="2">
        <v>0</v>
      </c>
      <c r="BE103" s="2">
        <v>10</v>
      </c>
      <c r="BG103" s="2">
        <v>0.1</v>
      </c>
      <c r="BH103" s="2">
        <v>0.05</v>
      </c>
      <c r="BI103" s="2">
        <v>0</v>
      </c>
      <c r="BJ103" s="2">
        <v>0</v>
      </c>
      <c r="BK103" s="21">
        <f t="shared" si="142"/>
        <v>9138.3884037379776</v>
      </c>
      <c r="BL103" s="2">
        <v>0</v>
      </c>
      <c r="BM103" s="2">
        <v>0</v>
      </c>
      <c r="BN103" s="2">
        <v>0</v>
      </c>
      <c r="BO103" s="2">
        <v>0</v>
      </c>
    </row>
    <row r="104" spans="1:67" x14ac:dyDescent="0.15">
      <c r="A104" s="2" t="s">
        <v>101</v>
      </c>
      <c r="B104" s="2">
        <v>42.638399999999997</v>
      </c>
      <c r="C104" s="2">
        <v>-109.0171</v>
      </c>
      <c r="D104" s="2">
        <v>3370</v>
      </c>
      <c r="E104" s="2" t="s">
        <v>151</v>
      </c>
      <c r="F104" s="2">
        <v>2</v>
      </c>
      <c r="G104" s="2">
        <v>2.65</v>
      </c>
      <c r="H104" s="12">
        <v>0.93692231400000003</v>
      </c>
      <c r="I104" s="2">
        <v>0</v>
      </c>
      <c r="J104" s="18">
        <v>517879.70113526226</v>
      </c>
      <c r="K104" s="15">
        <v>10443.137216130468</v>
      </c>
      <c r="L104" s="2" t="s">
        <v>152</v>
      </c>
      <c r="M104" s="2">
        <v>0</v>
      </c>
      <c r="N104" s="2">
        <v>0</v>
      </c>
      <c r="O104" s="2" t="s">
        <v>153</v>
      </c>
      <c r="P104" s="19"/>
      <c r="Q104" s="2" t="str">
        <f t="shared" si="145"/>
        <v>SCM-WRR-01</v>
      </c>
      <c r="R104" s="2">
        <f t="shared" si="146"/>
        <v>42.638399999999997</v>
      </c>
      <c r="S104" s="2">
        <f t="shared" si="147"/>
        <v>-109.0171</v>
      </c>
      <c r="T104" s="2">
        <f t="shared" si="148"/>
        <v>3370</v>
      </c>
      <c r="U104" s="2" t="str">
        <f t="shared" si="149"/>
        <v>std</v>
      </c>
      <c r="V104" s="2">
        <f t="shared" si="150"/>
        <v>2</v>
      </c>
      <c r="W104" s="2">
        <f t="shared" si="151"/>
        <v>2.65</v>
      </c>
      <c r="X104" s="2">
        <f t="shared" si="152"/>
        <v>0.93692231400000003</v>
      </c>
      <c r="Y104" s="2">
        <f t="shared" si="153"/>
        <v>0</v>
      </c>
      <c r="Z104" s="2">
        <v>2008</v>
      </c>
      <c r="AA104" s="2" t="s">
        <v>184</v>
      </c>
      <c r="AB104" s="2" t="str">
        <f t="shared" si="154"/>
        <v>SCM-WRR-01</v>
      </c>
      <c r="AC104" s="2" t="s">
        <v>185</v>
      </c>
      <c r="AD104" s="2" t="s">
        <v>186</v>
      </c>
      <c r="AE104" s="21">
        <f t="shared" si="155"/>
        <v>517879.70113526226</v>
      </c>
      <c r="AF104" s="21">
        <f t="shared" si="156"/>
        <v>10443.137216130468</v>
      </c>
      <c r="AG104" s="2" t="str">
        <f t="shared" si="157"/>
        <v>07KNSTD</v>
      </c>
      <c r="AH104" s="2" t="s">
        <v>184</v>
      </c>
      <c r="AK104" s="2" t="str">
        <f t="shared" si="135"/>
        <v>SCM-WRR-01</v>
      </c>
      <c r="AL104" s="2" t="s">
        <v>238</v>
      </c>
      <c r="AM104" s="22">
        <f t="shared" si="136"/>
        <v>42.638399999999997</v>
      </c>
      <c r="AN104" s="22">
        <f t="shared" si="143"/>
        <v>-109.0171</v>
      </c>
      <c r="AO104" s="22">
        <f t="shared" si="144"/>
        <v>3370</v>
      </c>
      <c r="AQ104" s="2" t="s">
        <v>201</v>
      </c>
      <c r="AR104" s="2">
        <f t="shared" si="137"/>
        <v>2</v>
      </c>
      <c r="AS104" s="2">
        <f t="shared" si="138"/>
        <v>2.65</v>
      </c>
      <c r="AT104" s="22">
        <f t="shared" si="139"/>
        <v>0.93692231400000003</v>
      </c>
      <c r="AU104" s="2">
        <v>0</v>
      </c>
      <c r="AV104" s="21">
        <f t="shared" si="140"/>
        <v>517879.70113526226</v>
      </c>
      <c r="AW104" s="2" t="str">
        <f t="shared" si="141"/>
        <v>07KNSTD</v>
      </c>
      <c r="AX104" s="2">
        <v>0</v>
      </c>
      <c r="AY104" s="2" t="s">
        <v>153</v>
      </c>
      <c r="AZ104" s="2">
        <v>160</v>
      </c>
      <c r="BA104" s="2">
        <v>0</v>
      </c>
      <c r="BB104" s="2">
        <v>2008</v>
      </c>
      <c r="BC104" s="2">
        <v>0</v>
      </c>
      <c r="BD104" s="2">
        <v>0</v>
      </c>
      <c r="BE104" s="2">
        <v>10</v>
      </c>
      <c r="BG104" s="2">
        <v>0.1</v>
      </c>
      <c r="BH104" s="2">
        <v>0.05</v>
      </c>
      <c r="BI104" s="2">
        <v>0</v>
      </c>
      <c r="BJ104" s="2">
        <v>0</v>
      </c>
      <c r="BK104" s="21">
        <f t="shared" si="142"/>
        <v>10443.137216130468</v>
      </c>
      <c r="BL104" s="2">
        <v>0</v>
      </c>
      <c r="BM104" s="2">
        <v>0</v>
      </c>
      <c r="BN104" s="2">
        <v>0</v>
      </c>
      <c r="BO104" s="2">
        <v>0</v>
      </c>
    </row>
    <row r="105" spans="1:67" x14ac:dyDescent="0.15">
      <c r="A105" s="2" t="s">
        <v>102</v>
      </c>
      <c r="B105" s="2">
        <v>42.638399999999997</v>
      </c>
      <c r="C105" s="2">
        <v>-109.0171</v>
      </c>
      <c r="D105" s="2">
        <v>3370</v>
      </c>
      <c r="E105" s="2" t="s">
        <v>151</v>
      </c>
      <c r="F105" s="2">
        <v>2</v>
      </c>
      <c r="G105" s="2">
        <v>2.65</v>
      </c>
      <c r="H105" s="12">
        <v>0.93692231400000003</v>
      </c>
      <c r="I105" s="2">
        <v>0</v>
      </c>
      <c r="J105" s="18">
        <v>454571.84728130617</v>
      </c>
      <c r="K105" s="15">
        <v>11231.609473718501</v>
      </c>
      <c r="L105" s="2" t="s">
        <v>152</v>
      </c>
      <c r="M105" s="2">
        <v>0</v>
      </c>
      <c r="N105" s="2">
        <v>0</v>
      </c>
      <c r="O105" s="2" t="s">
        <v>153</v>
      </c>
      <c r="P105" s="19"/>
      <c r="Q105" s="2" t="str">
        <f t="shared" si="145"/>
        <v>SCM-WRR-02</v>
      </c>
      <c r="R105" s="2">
        <f t="shared" si="146"/>
        <v>42.638399999999997</v>
      </c>
      <c r="S105" s="2">
        <f t="shared" si="147"/>
        <v>-109.0171</v>
      </c>
      <c r="T105" s="2">
        <f t="shared" si="148"/>
        <v>3370</v>
      </c>
      <c r="U105" s="2" t="str">
        <f t="shared" si="149"/>
        <v>std</v>
      </c>
      <c r="V105" s="2">
        <f t="shared" si="150"/>
        <v>2</v>
      </c>
      <c r="W105" s="2">
        <f t="shared" si="151"/>
        <v>2.65</v>
      </c>
      <c r="X105" s="2">
        <f t="shared" si="152"/>
        <v>0.93692231400000003</v>
      </c>
      <c r="Y105" s="2">
        <f t="shared" si="153"/>
        <v>0</v>
      </c>
      <c r="Z105" s="2">
        <v>2008</v>
      </c>
      <c r="AA105" s="2" t="s">
        <v>184</v>
      </c>
      <c r="AB105" s="2" t="str">
        <f t="shared" si="154"/>
        <v>SCM-WRR-02</v>
      </c>
      <c r="AC105" s="2" t="s">
        <v>185</v>
      </c>
      <c r="AD105" s="2" t="s">
        <v>186</v>
      </c>
      <c r="AE105" s="21">
        <f t="shared" si="155"/>
        <v>454571.84728130617</v>
      </c>
      <c r="AF105" s="21">
        <f t="shared" si="156"/>
        <v>11231.609473718501</v>
      </c>
      <c r="AG105" s="2" t="str">
        <f t="shared" si="157"/>
        <v>07KNSTD</v>
      </c>
      <c r="AH105" s="2" t="s">
        <v>184</v>
      </c>
      <c r="AK105" s="2" t="str">
        <f t="shared" si="135"/>
        <v>SCM-WRR-02</v>
      </c>
      <c r="AL105" s="2" t="s">
        <v>238</v>
      </c>
      <c r="AM105" s="22">
        <f t="shared" si="136"/>
        <v>42.638399999999997</v>
      </c>
      <c r="AN105" s="22">
        <f t="shared" si="143"/>
        <v>-109.0171</v>
      </c>
      <c r="AO105" s="22">
        <f t="shared" si="144"/>
        <v>3370</v>
      </c>
      <c r="AQ105" s="2" t="s">
        <v>201</v>
      </c>
      <c r="AR105" s="2">
        <f t="shared" si="137"/>
        <v>2</v>
      </c>
      <c r="AS105" s="2">
        <f t="shared" si="138"/>
        <v>2.65</v>
      </c>
      <c r="AT105" s="22">
        <f t="shared" si="139"/>
        <v>0.93692231400000003</v>
      </c>
      <c r="AU105" s="2">
        <v>0</v>
      </c>
      <c r="AV105" s="21">
        <f t="shared" si="140"/>
        <v>454571.84728130617</v>
      </c>
      <c r="AW105" s="2" t="str">
        <f t="shared" si="141"/>
        <v>07KNSTD</v>
      </c>
      <c r="AX105" s="2">
        <v>0</v>
      </c>
      <c r="AY105" s="2" t="s">
        <v>153</v>
      </c>
      <c r="AZ105" s="2">
        <v>160</v>
      </c>
      <c r="BA105" s="2">
        <v>0</v>
      </c>
      <c r="BB105" s="2">
        <v>2008</v>
      </c>
      <c r="BC105" s="2">
        <v>0</v>
      </c>
      <c r="BD105" s="2">
        <v>0</v>
      </c>
      <c r="BE105" s="2">
        <v>10</v>
      </c>
      <c r="BG105" s="2">
        <v>0.1</v>
      </c>
      <c r="BH105" s="2">
        <v>0.05</v>
      </c>
      <c r="BI105" s="2">
        <v>0</v>
      </c>
      <c r="BJ105" s="2">
        <v>0</v>
      </c>
      <c r="BK105" s="21">
        <f t="shared" si="142"/>
        <v>11231.609473718501</v>
      </c>
      <c r="BL105" s="2">
        <v>0</v>
      </c>
      <c r="BM105" s="2">
        <v>0</v>
      </c>
      <c r="BN105" s="2">
        <v>0</v>
      </c>
      <c r="BO105" s="2">
        <v>0</v>
      </c>
    </row>
    <row r="106" spans="1:67" x14ac:dyDescent="0.15">
      <c r="A106" s="2" t="s">
        <v>103</v>
      </c>
      <c r="B106" s="2">
        <v>42.638399999999997</v>
      </c>
      <c r="C106" s="2">
        <v>-109.0171</v>
      </c>
      <c r="D106" s="2">
        <v>3370</v>
      </c>
      <c r="E106" s="2" t="s">
        <v>151</v>
      </c>
      <c r="F106" s="2">
        <v>2</v>
      </c>
      <c r="G106" s="2">
        <v>2.65</v>
      </c>
      <c r="H106" s="12">
        <v>0.93487659300000003</v>
      </c>
      <c r="I106" s="2">
        <v>0</v>
      </c>
      <c r="J106" s="18">
        <v>405385.13099690643</v>
      </c>
      <c r="K106" s="15">
        <v>11408.741713878124</v>
      </c>
      <c r="L106" s="2" t="s">
        <v>152</v>
      </c>
      <c r="M106" s="2">
        <v>0</v>
      </c>
      <c r="N106" s="2">
        <v>0</v>
      </c>
      <c r="O106" s="2" t="s">
        <v>153</v>
      </c>
      <c r="P106" s="19"/>
      <c r="Q106" s="2" t="str">
        <f t="shared" si="145"/>
        <v>SCM-WRR-03</v>
      </c>
      <c r="R106" s="2">
        <f t="shared" si="146"/>
        <v>42.638399999999997</v>
      </c>
      <c r="S106" s="2">
        <f t="shared" si="147"/>
        <v>-109.0171</v>
      </c>
      <c r="T106" s="2">
        <f t="shared" si="148"/>
        <v>3370</v>
      </c>
      <c r="U106" s="2" t="str">
        <f t="shared" si="149"/>
        <v>std</v>
      </c>
      <c r="V106" s="2">
        <f t="shared" si="150"/>
        <v>2</v>
      </c>
      <c r="W106" s="2">
        <f t="shared" si="151"/>
        <v>2.65</v>
      </c>
      <c r="X106" s="2">
        <f t="shared" si="152"/>
        <v>0.93487659300000003</v>
      </c>
      <c r="Y106" s="2">
        <f t="shared" si="153"/>
        <v>0</v>
      </c>
      <c r="Z106" s="2">
        <v>2008</v>
      </c>
      <c r="AA106" s="2" t="s">
        <v>184</v>
      </c>
      <c r="AB106" s="2" t="str">
        <f t="shared" si="154"/>
        <v>SCM-WRR-03</v>
      </c>
      <c r="AC106" s="2" t="s">
        <v>185</v>
      </c>
      <c r="AD106" s="2" t="s">
        <v>186</v>
      </c>
      <c r="AE106" s="21">
        <f t="shared" si="155"/>
        <v>405385.13099690643</v>
      </c>
      <c r="AF106" s="21">
        <f t="shared" si="156"/>
        <v>11408.741713878124</v>
      </c>
      <c r="AG106" s="2" t="str">
        <f t="shared" si="157"/>
        <v>07KNSTD</v>
      </c>
      <c r="AH106" s="2" t="s">
        <v>184</v>
      </c>
      <c r="AK106" s="2" t="str">
        <f t="shared" si="135"/>
        <v>SCM-WRR-03</v>
      </c>
      <c r="AL106" s="2" t="s">
        <v>238</v>
      </c>
      <c r="AM106" s="22">
        <f t="shared" si="136"/>
        <v>42.638399999999997</v>
      </c>
      <c r="AN106" s="22">
        <f t="shared" si="143"/>
        <v>-109.0171</v>
      </c>
      <c r="AO106" s="22">
        <f t="shared" si="144"/>
        <v>3370</v>
      </c>
      <c r="AQ106" s="2" t="s">
        <v>201</v>
      </c>
      <c r="AR106" s="2">
        <f t="shared" si="137"/>
        <v>2</v>
      </c>
      <c r="AS106" s="2">
        <f t="shared" si="138"/>
        <v>2.65</v>
      </c>
      <c r="AT106" s="22">
        <f t="shared" si="139"/>
        <v>0.93487659300000003</v>
      </c>
      <c r="AU106" s="2">
        <v>0</v>
      </c>
      <c r="AV106" s="21">
        <f t="shared" si="140"/>
        <v>405385.13099690643</v>
      </c>
      <c r="AW106" s="2" t="str">
        <f t="shared" si="141"/>
        <v>07KNSTD</v>
      </c>
      <c r="AX106" s="2">
        <v>0</v>
      </c>
      <c r="AY106" s="2" t="s">
        <v>153</v>
      </c>
      <c r="AZ106" s="2">
        <v>160</v>
      </c>
      <c r="BA106" s="2">
        <v>0</v>
      </c>
      <c r="BB106" s="2">
        <v>2008</v>
      </c>
      <c r="BC106" s="2">
        <v>0</v>
      </c>
      <c r="BD106" s="2">
        <v>0</v>
      </c>
      <c r="BE106" s="2">
        <v>10</v>
      </c>
      <c r="BG106" s="2">
        <v>0.1</v>
      </c>
      <c r="BH106" s="2">
        <v>0.05</v>
      </c>
      <c r="BI106" s="2">
        <v>0</v>
      </c>
      <c r="BJ106" s="2">
        <v>0</v>
      </c>
      <c r="BK106" s="21">
        <f t="shared" si="142"/>
        <v>11408.741713878124</v>
      </c>
      <c r="BL106" s="2">
        <v>0</v>
      </c>
      <c r="BM106" s="2">
        <v>0</v>
      </c>
      <c r="BN106" s="2">
        <v>0</v>
      </c>
      <c r="BO106" s="2">
        <v>0</v>
      </c>
    </row>
    <row r="107" spans="1:67" x14ac:dyDescent="0.15">
      <c r="A107" s="2" t="s">
        <v>104</v>
      </c>
      <c r="B107" s="2">
        <v>42.638399999999997</v>
      </c>
      <c r="C107" s="2">
        <v>-109.0171</v>
      </c>
      <c r="D107" s="2">
        <v>3370</v>
      </c>
      <c r="E107" s="2" t="s">
        <v>151</v>
      </c>
      <c r="F107" s="2">
        <v>2</v>
      </c>
      <c r="G107" s="2">
        <v>2.65</v>
      </c>
      <c r="H107" s="12">
        <v>0.93692231400000003</v>
      </c>
      <c r="I107" s="2">
        <v>0</v>
      </c>
      <c r="J107" s="18">
        <v>513273.06357547519</v>
      </c>
      <c r="K107" s="15">
        <v>17933.379296590923</v>
      </c>
      <c r="L107" s="2" t="s">
        <v>152</v>
      </c>
      <c r="M107" s="2">
        <v>0</v>
      </c>
      <c r="N107" s="2">
        <v>0</v>
      </c>
      <c r="O107" s="2" t="s">
        <v>153</v>
      </c>
      <c r="P107" s="19"/>
      <c r="Q107" s="2" t="str">
        <f t="shared" si="145"/>
        <v>SCM-WRR-04</v>
      </c>
      <c r="R107" s="2">
        <f t="shared" si="146"/>
        <v>42.638399999999997</v>
      </c>
      <c r="S107" s="2">
        <f t="shared" si="147"/>
        <v>-109.0171</v>
      </c>
      <c r="T107" s="2">
        <f t="shared" si="148"/>
        <v>3370</v>
      </c>
      <c r="U107" s="2" t="str">
        <f t="shared" si="149"/>
        <v>std</v>
      </c>
      <c r="V107" s="2">
        <f t="shared" si="150"/>
        <v>2</v>
      </c>
      <c r="W107" s="2">
        <f t="shared" si="151"/>
        <v>2.65</v>
      </c>
      <c r="X107" s="2">
        <f t="shared" si="152"/>
        <v>0.93692231400000003</v>
      </c>
      <c r="Y107" s="2">
        <f t="shared" si="153"/>
        <v>0</v>
      </c>
      <c r="Z107" s="2">
        <v>2008</v>
      </c>
      <c r="AA107" s="2" t="s">
        <v>184</v>
      </c>
      <c r="AB107" s="2" t="str">
        <f t="shared" si="154"/>
        <v>SCM-WRR-04</v>
      </c>
      <c r="AC107" s="2" t="s">
        <v>185</v>
      </c>
      <c r="AD107" s="2" t="s">
        <v>186</v>
      </c>
      <c r="AE107" s="21">
        <f t="shared" si="155"/>
        <v>513273.06357547519</v>
      </c>
      <c r="AF107" s="21">
        <f t="shared" si="156"/>
        <v>17933.379296590923</v>
      </c>
      <c r="AG107" s="2" t="str">
        <f t="shared" si="157"/>
        <v>07KNSTD</v>
      </c>
      <c r="AH107" s="2" t="s">
        <v>184</v>
      </c>
      <c r="AK107" s="2" t="str">
        <f t="shared" si="135"/>
        <v>SCM-WRR-04</v>
      </c>
      <c r="AL107" s="2" t="s">
        <v>238</v>
      </c>
      <c r="AM107" s="22">
        <f t="shared" si="136"/>
        <v>42.638399999999997</v>
      </c>
      <c r="AN107" s="22">
        <f t="shared" si="143"/>
        <v>-109.0171</v>
      </c>
      <c r="AO107" s="22">
        <f t="shared" si="144"/>
        <v>3370</v>
      </c>
      <c r="AQ107" s="2" t="s">
        <v>201</v>
      </c>
      <c r="AR107" s="2">
        <f t="shared" si="137"/>
        <v>2</v>
      </c>
      <c r="AS107" s="2">
        <f t="shared" si="138"/>
        <v>2.65</v>
      </c>
      <c r="AT107" s="22">
        <f t="shared" si="139"/>
        <v>0.93692231400000003</v>
      </c>
      <c r="AU107" s="2">
        <v>0</v>
      </c>
      <c r="AV107" s="21">
        <f t="shared" si="140"/>
        <v>513273.06357547519</v>
      </c>
      <c r="AW107" s="2" t="str">
        <f t="shared" si="141"/>
        <v>07KNSTD</v>
      </c>
      <c r="AX107" s="2">
        <v>0</v>
      </c>
      <c r="AY107" s="2" t="s">
        <v>153</v>
      </c>
      <c r="AZ107" s="2">
        <v>160</v>
      </c>
      <c r="BA107" s="2">
        <v>0</v>
      </c>
      <c r="BB107" s="2">
        <v>2008</v>
      </c>
      <c r="BC107" s="2">
        <v>0</v>
      </c>
      <c r="BD107" s="2">
        <v>0</v>
      </c>
      <c r="BE107" s="2">
        <v>10</v>
      </c>
      <c r="BG107" s="2">
        <v>0.1</v>
      </c>
      <c r="BH107" s="2">
        <v>0.05</v>
      </c>
      <c r="BI107" s="2">
        <v>0</v>
      </c>
      <c r="BJ107" s="2">
        <v>0</v>
      </c>
      <c r="BK107" s="21">
        <f t="shared" si="142"/>
        <v>17933.379296590923</v>
      </c>
      <c r="BL107" s="2">
        <v>0</v>
      </c>
      <c r="BM107" s="2">
        <v>0</v>
      </c>
      <c r="BN107" s="2">
        <v>0</v>
      </c>
      <c r="BO107" s="2">
        <v>0</v>
      </c>
    </row>
    <row r="108" spans="1:67" x14ac:dyDescent="0.15">
      <c r="A108" s="2" t="s">
        <v>105</v>
      </c>
      <c r="B108" s="2">
        <v>42.638399999999997</v>
      </c>
      <c r="C108" s="2">
        <v>-109.0171</v>
      </c>
      <c r="D108" s="2">
        <v>3370</v>
      </c>
      <c r="E108" s="2" t="s">
        <v>151</v>
      </c>
      <c r="F108" s="2">
        <v>2</v>
      </c>
      <c r="G108" s="2">
        <v>2.65</v>
      </c>
      <c r="H108" s="12">
        <v>0.93692231400000003</v>
      </c>
      <c r="I108" s="2">
        <v>0</v>
      </c>
      <c r="J108" s="18">
        <v>516736.22220323054</v>
      </c>
      <c r="K108" s="15">
        <v>9851.8625349632111</v>
      </c>
      <c r="L108" s="2" t="s">
        <v>152</v>
      </c>
      <c r="M108" s="2">
        <v>0</v>
      </c>
      <c r="N108" s="2">
        <v>0</v>
      </c>
      <c r="O108" s="2" t="s">
        <v>153</v>
      </c>
      <c r="P108" s="19"/>
      <c r="Q108" s="2" t="str">
        <f t="shared" si="145"/>
        <v>SCM-WRR-05</v>
      </c>
      <c r="R108" s="2">
        <f t="shared" si="146"/>
        <v>42.638399999999997</v>
      </c>
      <c r="S108" s="2">
        <f t="shared" si="147"/>
        <v>-109.0171</v>
      </c>
      <c r="T108" s="2">
        <f t="shared" si="148"/>
        <v>3370</v>
      </c>
      <c r="U108" s="2" t="str">
        <f t="shared" si="149"/>
        <v>std</v>
      </c>
      <c r="V108" s="2">
        <f t="shared" si="150"/>
        <v>2</v>
      </c>
      <c r="W108" s="2">
        <f t="shared" si="151"/>
        <v>2.65</v>
      </c>
      <c r="X108" s="2">
        <f t="shared" si="152"/>
        <v>0.93692231400000003</v>
      </c>
      <c r="Y108" s="2">
        <f t="shared" si="153"/>
        <v>0</v>
      </c>
      <c r="Z108" s="2">
        <v>2008</v>
      </c>
      <c r="AA108" s="2" t="s">
        <v>184</v>
      </c>
      <c r="AB108" s="2" t="str">
        <f t="shared" si="154"/>
        <v>SCM-WRR-05</v>
      </c>
      <c r="AC108" s="2" t="s">
        <v>185</v>
      </c>
      <c r="AD108" s="2" t="s">
        <v>186</v>
      </c>
      <c r="AE108" s="21">
        <f t="shared" si="155"/>
        <v>516736.22220323054</v>
      </c>
      <c r="AF108" s="21">
        <f t="shared" si="156"/>
        <v>9851.8625349632111</v>
      </c>
      <c r="AG108" s="2" t="str">
        <f t="shared" si="157"/>
        <v>07KNSTD</v>
      </c>
      <c r="AH108" s="2" t="s">
        <v>184</v>
      </c>
      <c r="AK108" s="2" t="str">
        <f t="shared" si="135"/>
        <v>SCM-WRR-05</v>
      </c>
      <c r="AL108" s="2" t="s">
        <v>238</v>
      </c>
      <c r="AM108" s="22">
        <f t="shared" si="136"/>
        <v>42.638399999999997</v>
      </c>
      <c r="AN108" s="22">
        <f t="shared" si="143"/>
        <v>-109.0171</v>
      </c>
      <c r="AO108" s="22">
        <f t="shared" si="144"/>
        <v>3370</v>
      </c>
      <c r="AQ108" s="2" t="s">
        <v>201</v>
      </c>
      <c r="AR108" s="2">
        <f t="shared" si="137"/>
        <v>2</v>
      </c>
      <c r="AS108" s="2">
        <f t="shared" si="138"/>
        <v>2.65</v>
      </c>
      <c r="AT108" s="22">
        <f t="shared" si="139"/>
        <v>0.93692231400000003</v>
      </c>
      <c r="AU108" s="2">
        <v>0</v>
      </c>
      <c r="AV108" s="21">
        <f t="shared" si="140"/>
        <v>516736.22220323054</v>
      </c>
      <c r="AW108" s="2" t="str">
        <f t="shared" si="141"/>
        <v>07KNSTD</v>
      </c>
      <c r="AX108" s="2">
        <v>0</v>
      </c>
      <c r="AY108" s="2" t="s">
        <v>153</v>
      </c>
      <c r="AZ108" s="2">
        <v>160</v>
      </c>
      <c r="BA108" s="2">
        <v>0</v>
      </c>
      <c r="BB108" s="2">
        <v>2008</v>
      </c>
      <c r="BC108" s="2">
        <v>0</v>
      </c>
      <c r="BD108" s="2">
        <v>0</v>
      </c>
      <c r="BE108" s="2">
        <v>10</v>
      </c>
      <c r="BG108" s="2">
        <v>0.1</v>
      </c>
      <c r="BH108" s="2">
        <v>0.05</v>
      </c>
      <c r="BI108" s="2">
        <v>0</v>
      </c>
      <c r="BJ108" s="2">
        <v>0</v>
      </c>
      <c r="BK108" s="21">
        <f t="shared" si="142"/>
        <v>9851.8625349632111</v>
      </c>
      <c r="BL108" s="2">
        <v>0</v>
      </c>
      <c r="BM108" s="2">
        <v>0</v>
      </c>
      <c r="BN108" s="2">
        <v>0</v>
      </c>
      <c r="BO108" s="2">
        <v>0</v>
      </c>
    </row>
    <row r="109" spans="1:67" x14ac:dyDescent="0.15">
      <c r="A109" s="2" t="s">
        <v>106</v>
      </c>
      <c r="B109" s="2">
        <v>42.638399999999997</v>
      </c>
      <c r="C109" s="2">
        <v>-109.0171</v>
      </c>
      <c r="D109" s="2">
        <v>3370</v>
      </c>
      <c r="E109" s="2" t="s">
        <v>151</v>
      </c>
      <c r="F109" s="2">
        <v>2</v>
      </c>
      <c r="G109" s="2">
        <v>2.65</v>
      </c>
      <c r="H109" s="12">
        <v>0.93631574399999995</v>
      </c>
      <c r="I109" s="2">
        <v>0</v>
      </c>
      <c r="J109" s="18">
        <v>419561.58282604895</v>
      </c>
      <c r="K109" s="15">
        <v>10685.44545605478</v>
      </c>
      <c r="L109" s="2" t="s">
        <v>152</v>
      </c>
      <c r="M109" s="2">
        <v>0</v>
      </c>
      <c r="N109" s="2">
        <v>0</v>
      </c>
      <c r="O109" s="2" t="s">
        <v>153</v>
      </c>
      <c r="P109" s="19"/>
      <c r="Q109" s="2" t="str">
        <f t="shared" si="145"/>
        <v>SCM-WRR-06</v>
      </c>
      <c r="R109" s="2">
        <f t="shared" si="146"/>
        <v>42.638399999999997</v>
      </c>
      <c r="S109" s="2">
        <f t="shared" si="147"/>
        <v>-109.0171</v>
      </c>
      <c r="T109" s="2">
        <f t="shared" si="148"/>
        <v>3370</v>
      </c>
      <c r="U109" s="2" t="str">
        <f t="shared" si="149"/>
        <v>std</v>
      </c>
      <c r="V109" s="2">
        <f t="shared" si="150"/>
        <v>2</v>
      </c>
      <c r="W109" s="2">
        <f t="shared" si="151"/>
        <v>2.65</v>
      </c>
      <c r="X109" s="2">
        <f t="shared" si="152"/>
        <v>0.93631574399999995</v>
      </c>
      <c r="Y109" s="2">
        <f t="shared" si="153"/>
        <v>0</v>
      </c>
      <c r="Z109" s="2">
        <v>2008</v>
      </c>
      <c r="AA109" s="2" t="s">
        <v>184</v>
      </c>
      <c r="AB109" s="2" t="str">
        <f t="shared" si="154"/>
        <v>SCM-WRR-06</v>
      </c>
      <c r="AC109" s="2" t="s">
        <v>185</v>
      </c>
      <c r="AD109" s="2" t="s">
        <v>186</v>
      </c>
      <c r="AE109" s="21">
        <f t="shared" si="155"/>
        <v>419561.58282604895</v>
      </c>
      <c r="AF109" s="21">
        <f t="shared" si="156"/>
        <v>10685.44545605478</v>
      </c>
      <c r="AG109" s="2" t="str">
        <f t="shared" si="157"/>
        <v>07KNSTD</v>
      </c>
      <c r="AH109" s="2" t="s">
        <v>184</v>
      </c>
      <c r="AK109" s="2" t="str">
        <f t="shared" si="135"/>
        <v>SCM-WRR-06</v>
      </c>
      <c r="AL109" s="2" t="s">
        <v>238</v>
      </c>
      <c r="AM109" s="22">
        <f t="shared" si="136"/>
        <v>42.638399999999997</v>
      </c>
      <c r="AN109" s="22">
        <f t="shared" si="143"/>
        <v>-109.0171</v>
      </c>
      <c r="AO109" s="22">
        <f t="shared" si="144"/>
        <v>3370</v>
      </c>
      <c r="AQ109" s="2" t="s">
        <v>201</v>
      </c>
      <c r="AR109" s="2">
        <f t="shared" si="137"/>
        <v>2</v>
      </c>
      <c r="AS109" s="2">
        <f t="shared" si="138"/>
        <v>2.65</v>
      </c>
      <c r="AT109" s="22">
        <f t="shared" si="139"/>
        <v>0.93631574399999995</v>
      </c>
      <c r="AU109" s="2">
        <v>0</v>
      </c>
      <c r="AV109" s="21">
        <f t="shared" si="140"/>
        <v>419561.58282604895</v>
      </c>
      <c r="AW109" s="2" t="str">
        <f t="shared" si="141"/>
        <v>07KNSTD</v>
      </c>
      <c r="AX109" s="2">
        <v>0</v>
      </c>
      <c r="AY109" s="2" t="s">
        <v>153</v>
      </c>
      <c r="AZ109" s="2">
        <v>160</v>
      </c>
      <c r="BA109" s="2">
        <v>0</v>
      </c>
      <c r="BB109" s="2">
        <v>2008</v>
      </c>
      <c r="BC109" s="2">
        <v>0</v>
      </c>
      <c r="BD109" s="2">
        <v>0</v>
      </c>
      <c r="BE109" s="2">
        <v>10</v>
      </c>
      <c r="BG109" s="2">
        <v>0.1</v>
      </c>
      <c r="BH109" s="2">
        <v>0.05</v>
      </c>
      <c r="BI109" s="2">
        <v>0</v>
      </c>
      <c r="BJ109" s="2">
        <v>0</v>
      </c>
      <c r="BK109" s="21">
        <f t="shared" si="142"/>
        <v>10685.44545605478</v>
      </c>
      <c r="BL109" s="2">
        <v>0</v>
      </c>
      <c r="BM109" s="2">
        <v>0</v>
      </c>
      <c r="BN109" s="2">
        <v>0</v>
      </c>
      <c r="BO109" s="2">
        <v>0</v>
      </c>
    </row>
    <row r="110" spans="1:67" x14ac:dyDescent="0.15">
      <c r="A110" s="2" t="s">
        <v>107</v>
      </c>
      <c r="B110" s="2">
        <v>42.638399999999997</v>
      </c>
      <c r="C110" s="2">
        <v>-109.0171</v>
      </c>
      <c r="D110" s="2">
        <v>3370</v>
      </c>
      <c r="E110" s="2" t="s">
        <v>151</v>
      </c>
      <c r="F110" s="2">
        <v>2</v>
      </c>
      <c r="G110" s="2">
        <v>2.65</v>
      </c>
      <c r="H110" s="12">
        <v>0.93688359600000004</v>
      </c>
      <c r="I110" s="2">
        <v>0</v>
      </c>
      <c r="J110" s="18">
        <v>434452.9583589246</v>
      </c>
      <c r="K110" s="15">
        <v>15292.754577260121</v>
      </c>
      <c r="L110" s="2" t="s">
        <v>152</v>
      </c>
      <c r="M110" s="2">
        <v>0</v>
      </c>
      <c r="N110" s="2">
        <v>0</v>
      </c>
      <c r="O110" s="2" t="s">
        <v>153</v>
      </c>
      <c r="P110" s="19"/>
      <c r="Q110" s="2" t="str">
        <f t="shared" si="145"/>
        <v>SCM-WRR-07</v>
      </c>
      <c r="R110" s="2">
        <f t="shared" si="146"/>
        <v>42.638399999999997</v>
      </c>
      <c r="S110" s="2">
        <f t="shared" si="147"/>
        <v>-109.0171</v>
      </c>
      <c r="T110" s="2">
        <f t="shared" si="148"/>
        <v>3370</v>
      </c>
      <c r="U110" s="2" t="str">
        <f t="shared" si="149"/>
        <v>std</v>
      </c>
      <c r="V110" s="2">
        <f t="shared" si="150"/>
        <v>2</v>
      </c>
      <c r="W110" s="2">
        <f t="shared" si="151"/>
        <v>2.65</v>
      </c>
      <c r="X110" s="2">
        <f t="shared" si="152"/>
        <v>0.93688359600000004</v>
      </c>
      <c r="Y110" s="2">
        <f t="shared" si="153"/>
        <v>0</v>
      </c>
      <c r="Z110" s="2">
        <v>2008</v>
      </c>
      <c r="AA110" s="2" t="s">
        <v>184</v>
      </c>
      <c r="AB110" s="2" t="str">
        <f t="shared" si="154"/>
        <v>SCM-WRR-07</v>
      </c>
      <c r="AC110" s="2" t="s">
        <v>185</v>
      </c>
      <c r="AD110" s="2" t="s">
        <v>186</v>
      </c>
      <c r="AE110" s="21">
        <f t="shared" si="155"/>
        <v>434452.9583589246</v>
      </c>
      <c r="AF110" s="21">
        <f t="shared" si="156"/>
        <v>15292.754577260121</v>
      </c>
      <c r="AG110" s="2" t="str">
        <f t="shared" si="157"/>
        <v>07KNSTD</v>
      </c>
      <c r="AH110" s="2" t="s">
        <v>184</v>
      </c>
      <c r="AK110" s="2" t="str">
        <f t="shared" si="135"/>
        <v>SCM-WRR-07</v>
      </c>
      <c r="AL110" s="2" t="s">
        <v>238</v>
      </c>
      <c r="AM110" s="22">
        <f t="shared" si="136"/>
        <v>42.638399999999997</v>
      </c>
      <c r="AN110" s="22">
        <f t="shared" si="143"/>
        <v>-109.0171</v>
      </c>
      <c r="AO110" s="22">
        <f t="shared" si="144"/>
        <v>3370</v>
      </c>
      <c r="AQ110" s="2" t="s">
        <v>201</v>
      </c>
      <c r="AR110" s="2">
        <f t="shared" si="137"/>
        <v>2</v>
      </c>
      <c r="AS110" s="2">
        <f t="shared" si="138"/>
        <v>2.65</v>
      </c>
      <c r="AT110" s="22">
        <f t="shared" si="139"/>
        <v>0.93688359600000004</v>
      </c>
      <c r="AU110" s="2">
        <v>0</v>
      </c>
      <c r="AV110" s="21">
        <f t="shared" si="140"/>
        <v>434452.9583589246</v>
      </c>
      <c r="AW110" s="2" t="str">
        <f t="shared" si="141"/>
        <v>07KNSTD</v>
      </c>
      <c r="AX110" s="2">
        <v>0</v>
      </c>
      <c r="AY110" s="2" t="s">
        <v>153</v>
      </c>
      <c r="AZ110" s="2">
        <v>160</v>
      </c>
      <c r="BA110" s="2">
        <v>0</v>
      </c>
      <c r="BB110" s="2">
        <v>2008</v>
      </c>
      <c r="BC110" s="2">
        <v>0</v>
      </c>
      <c r="BD110" s="2">
        <v>0</v>
      </c>
      <c r="BE110" s="2">
        <v>10</v>
      </c>
      <c r="BG110" s="2">
        <v>0.1</v>
      </c>
      <c r="BH110" s="2">
        <v>0.05</v>
      </c>
      <c r="BI110" s="2">
        <v>0</v>
      </c>
      <c r="BJ110" s="2">
        <v>0</v>
      </c>
      <c r="BK110" s="21">
        <f t="shared" si="142"/>
        <v>15292.754577260121</v>
      </c>
      <c r="BL110" s="2">
        <v>0</v>
      </c>
      <c r="BM110" s="2">
        <v>0</v>
      </c>
      <c r="BN110" s="2">
        <v>0</v>
      </c>
      <c r="BO110" s="2">
        <v>0</v>
      </c>
    </row>
    <row r="111" spans="1:67" x14ac:dyDescent="0.15">
      <c r="A111" s="2" t="s">
        <v>108</v>
      </c>
      <c r="B111" s="2">
        <v>40.746899999999997</v>
      </c>
      <c r="C111" s="2">
        <v>-110.6862</v>
      </c>
      <c r="D111" s="2">
        <v>3402</v>
      </c>
      <c r="E111" s="2" t="s">
        <v>151</v>
      </c>
      <c r="F111" s="2">
        <v>2</v>
      </c>
      <c r="G111" s="2">
        <v>2.7</v>
      </c>
      <c r="H111" s="12">
        <v>0.97886686700000003</v>
      </c>
      <c r="I111" s="2">
        <v>0</v>
      </c>
      <c r="J111" s="18">
        <v>515998.44100344594</v>
      </c>
      <c r="K111" s="15">
        <v>20589.711967532123</v>
      </c>
      <c r="L111" s="2" t="s">
        <v>152</v>
      </c>
      <c r="M111" s="2">
        <v>0</v>
      </c>
      <c r="N111" s="2">
        <v>0</v>
      </c>
      <c r="O111" s="2" t="s">
        <v>153</v>
      </c>
      <c r="P111" s="19"/>
      <c r="Q111" s="2" t="str">
        <f t="shared" si="145"/>
        <v>DHI-UM-01</v>
      </c>
      <c r="R111" s="2">
        <f t="shared" si="146"/>
        <v>40.746899999999997</v>
      </c>
      <c r="S111" s="2">
        <f t="shared" si="147"/>
        <v>-110.6862</v>
      </c>
      <c r="T111" s="2">
        <f t="shared" si="148"/>
        <v>3402</v>
      </c>
      <c r="U111" s="2" t="str">
        <f t="shared" si="149"/>
        <v>std</v>
      </c>
      <c r="V111" s="2">
        <f t="shared" si="150"/>
        <v>2</v>
      </c>
      <c r="W111" s="2">
        <f t="shared" si="151"/>
        <v>2.7</v>
      </c>
      <c r="X111" s="2">
        <f t="shared" si="152"/>
        <v>0.97886686700000003</v>
      </c>
      <c r="Y111" s="2">
        <f t="shared" si="153"/>
        <v>0</v>
      </c>
      <c r="Z111" s="2">
        <v>2008</v>
      </c>
      <c r="AA111" s="2" t="s">
        <v>184</v>
      </c>
      <c r="AB111" s="2" t="str">
        <f t="shared" si="154"/>
        <v>DHI-UM-01</v>
      </c>
      <c r="AC111" s="2" t="s">
        <v>185</v>
      </c>
      <c r="AD111" s="2" t="s">
        <v>186</v>
      </c>
      <c r="AE111" s="21">
        <f t="shared" si="155"/>
        <v>515998.44100344594</v>
      </c>
      <c r="AF111" s="21">
        <f t="shared" si="156"/>
        <v>20589.711967532123</v>
      </c>
      <c r="AG111" s="2" t="str">
        <f t="shared" si="157"/>
        <v>07KNSTD</v>
      </c>
      <c r="AH111" s="2" t="s">
        <v>184</v>
      </c>
      <c r="AK111" s="2" t="str">
        <f t="shared" si="135"/>
        <v>DHI-UM-01</v>
      </c>
      <c r="AL111" s="2" t="s">
        <v>238</v>
      </c>
      <c r="AM111" s="22">
        <f t="shared" si="136"/>
        <v>40.746899999999997</v>
      </c>
      <c r="AN111" s="22">
        <f t="shared" si="143"/>
        <v>-110.6862</v>
      </c>
      <c r="AO111" s="22">
        <f t="shared" si="144"/>
        <v>3402</v>
      </c>
      <c r="AQ111" s="2" t="s">
        <v>201</v>
      </c>
      <c r="AR111" s="2">
        <f t="shared" si="137"/>
        <v>2</v>
      </c>
      <c r="AS111" s="2">
        <f t="shared" si="138"/>
        <v>2.7</v>
      </c>
      <c r="AT111" s="22">
        <f t="shared" si="139"/>
        <v>0.97886686700000003</v>
      </c>
      <c r="AU111" s="2">
        <v>0</v>
      </c>
      <c r="AV111" s="21">
        <f t="shared" si="140"/>
        <v>515998.44100344594</v>
      </c>
      <c r="AW111" s="2" t="str">
        <f t="shared" si="141"/>
        <v>07KNSTD</v>
      </c>
      <c r="AX111" s="2">
        <v>0</v>
      </c>
      <c r="AY111" s="2" t="s">
        <v>153</v>
      </c>
      <c r="AZ111" s="2">
        <v>160</v>
      </c>
      <c r="BA111" s="2">
        <v>0</v>
      </c>
      <c r="BB111" s="2">
        <v>2008</v>
      </c>
      <c r="BC111" s="2">
        <v>0</v>
      </c>
      <c r="BD111" s="2">
        <v>0</v>
      </c>
      <c r="BE111" s="2">
        <v>10</v>
      </c>
      <c r="BG111" s="2">
        <v>0.1</v>
      </c>
      <c r="BH111" s="2">
        <v>0.05</v>
      </c>
      <c r="BI111" s="2">
        <v>0</v>
      </c>
      <c r="BJ111" s="2">
        <v>0</v>
      </c>
      <c r="BK111" s="21">
        <f t="shared" si="142"/>
        <v>20589.711967532123</v>
      </c>
      <c r="BL111" s="2">
        <v>0</v>
      </c>
      <c r="BM111" s="2">
        <v>0</v>
      </c>
      <c r="BN111" s="2">
        <v>0</v>
      </c>
      <c r="BO111" s="2">
        <v>0</v>
      </c>
    </row>
    <row r="112" spans="1:67" x14ac:dyDescent="0.15">
      <c r="A112" s="2" t="s">
        <v>109</v>
      </c>
      <c r="B112" s="2">
        <v>40.746899999999997</v>
      </c>
      <c r="C112" s="2">
        <v>-110.6862</v>
      </c>
      <c r="D112" s="2">
        <v>3402</v>
      </c>
      <c r="E112" s="2" t="s">
        <v>151</v>
      </c>
      <c r="F112" s="2">
        <v>2</v>
      </c>
      <c r="G112" s="2">
        <v>2.7</v>
      </c>
      <c r="H112" s="12">
        <v>0.97886686700000003</v>
      </c>
      <c r="I112" s="2">
        <v>0</v>
      </c>
      <c r="J112" s="18">
        <v>493654.3498428145</v>
      </c>
      <c r="K112" s="15">
        <v>16815.1741657192</v>
      </c>
      <c r="L112" s="2" t="s">
        <v>152</v>
      </c>
      <c r="M112" s="2">
        <v>0</v>
      </c>
      <c r="N112" s="2">
        <v>0</v>
      </c>
      <c r="O112" s="2" t="s">
        <v>153</v>
      </c>
      <c r="P112" s="19"/>
      <c r="Q112" s="2" t="str">
        <f t="shared" si="145"/>
        <v>DHI-UM-02</v>
      </c>
      <c r="R112" s="2">
        <f t="shared" si="146"/>
        <v>40.746899999999997</v>
      </c>
      <c r="S112" s="2">
        <f t="shared" si="147"/>
        <v>-110.6862</v>
      </c>
      <c r="T112" s="2">
        <f t="shared" si="148"/>
        <v>3402</v>
      </c>
      <c r="U112" s="2" t="str">
        <f t="shared" si="149"/>
        <v>std</v>
      </c>
      <c r="V112" s="2">
        <f t="shared" si="150"/>
        <v>2</v>
      </c>
      <c r="W112" s="2">
        <f t="shared" si="151"/>
        <v>2.7</v>
      </c>
      <c r="X112" s="2">
        <f t="shared" si="152"/>
        <v>0.97886686700000003</v>
      </c>
      <c r="Y112" s="2">
        <f t="shared" si="153"/>
        <v>0</v>
      </c>
      <c r="Z112" s="2">
        <v>2008</v>
      </c>
      <c r="AA112" s="2" t="s">
        <v>184</v>
      </c>
      <c r="AB112" s="2" t="str">
        <f t="shared" si="154"/>
        <v>DHI-UM-02</v>
      </c>
      <c r="AC112" s="2" t="s">
        <v>185</v>
      </c>
      <c r="AD112" s="2" t="s">
        <v>186</v>
      </c>
      <c r="AE112" s="21">
        <f t="shared" si="155"/>
        <v>493654.3498428145</v>
      </c>
      <c r="AF112" s="21">
        <f t="shared" si="156"/>
        <v>16815.1741657192</v>
      </c>
      <c r="AG112" s="2" t="str">
        <f t="shared" si="157"/>
        <v>07KNSTD</v>
      </c>
      <c r="AH112" s="2" t="s">
        <v>184</v>
      </c>
      <c r="AK112" s="2" t="str">
        <f t="shared" si="135"/>
        <v>DHI-UM-02</v>
      </c>
      <c r="AL112" s="2" t="s">
        <v>238</v>
      </c>
      <c r="AM112" s="22">
        <f t="shared" si="136"/>
        <v>40.746899999999997</v>
      </c>
      <c r="AN112" s="22">
        <f t="shared" si="143"/>
        <v>-110.6862</v>
      </c>
      <c r="AO112" s="22">
        <f t="shared" si="144"/>
        <v>3402</v>
      </c>
      <c r="AQ112" s="2" t="s">
        <v>201</v>
      </c>
      <c r="AR112" s="2">
        <f t="shared" si="137"/>
        <v>2</v>
      </c>
      <c r="AS112" s="2">
        <f t="shared" si="138"/>
        <v>2.7</v>
      </c>
      <c r="AT112" s="22">
        <f t="shared" si="139"/>
        <v>0.97886686700000003</v>
      </c>
      <c r="AU112" s="2">
        <v>0</v>
      </c>
      <c r="AV112" s="21">
        <f t="shared" si="140"/>
        <v>493654.3498428145</v>
      </c>
      <c r="AW112" s="2" t="str">
        <f t="shared" si="141"/>
        <v>07KNSTD</v>
      </c>
      <c r="AX112" s="2">
        <v>0</v>
      </c>
      <c r="AY112" s="2" t="s">
        <v>153</v>
      </c>
      <c r="AZ112" s="2">
        <v>160</v>
      </c>
      <c r="BA112" s="2">
        <v>0</v>
      </c>
      <c r="BB112" s="2">
        <v>2008</v>
      </c>
      <c r="BC112" s="2">
        <v>0</v>
      </c>
      <c r="BD112" s="2">
        <v>0</v>
      </c>
      <c r="BE112" s="2">
        <v>10</v>
      </c>
      <c r="BG112" s="2">
        <v>0.1</v>
      </c>
      <c r="BH112" s="2">
        <v>0.05</v>
      </c>
      <c r="BI112" s="2">
        <v>0</v>
      </c>
      <c r="BJ112" s="2">
        <v>0</v>
      </c>
      <c r="BK112" s="21">
        <f t="shared" si="142"/>
        <v>16815.1741657192</v>
      </c>
      <c r="BL112" s="2">
        <v>0</v>
      </c>
      <c r="BM112" s="2">
        <v>0</v>
      </c>
      <c r="BN112" s="2">
        <v>0</v>
      </c>
      <c r="BO112" s="2">
        <v>0</v>
      </c>
    </row>
    <row r="113" spans="1:67" x14ac:dyDescent="0.15">
      <c r="A113" s="2" t="s">
        <v>110</v>
      </c>
      <c r="B113" s="2">
        <v>40.746899999999997</v>
      </c>
      <c r="C113" s="2">
        <v>-110.6862</v>
      </c>
      <c r="D113" s="2">
        <v>3402</v>
      </c>
      <c r="E113" s="2" t="s">
        <v>151</v>
      </c>
      <c r="F113" s="2">
        <v>2</v>
      </c>
      <c r="G113" s="2">
        <v>2.7</v>
      </c>
      <c r="H113" s="12">
        <v>0.97793612299999999</v>
      </c>
      <c r="I113" s="2">
        <v>0</v>
      </c>
      <c r="J113" s="18">
        <v>473718.73678001628</v>
      </c>
      <c r="K113" s="15">
        <v>18051.872352666069</v>
      </c>
      <c r="L113" s="2" t="s">
        <v>152</v>
      </c>
      <c r="M113" s="2">
        <v>0</v>
      </c>
      <c r="N113" s="2">
        <v>0</v>
      </c>
      <c r="O113" s="2" t="s">
        <v>153</v>
      </c>
      <c r="P113" s="19"/>
      <c r="Q113" s="2" t="str">
        <f t="shared" si="145"/>
        <v>DHI-UM-03</v>
      </c>
      <c r="R113" s="2">
        <f t="shared" si="146"/>
        <v>40.746899999999997</v>
      </c>
      <c r="S113" s="2">
        <f t="shared" si="147"/>
        <v>-110.6862</v>
      </c>
      <c r="T113" s="2">
        <f t="shared" si="148"/>
        <v>3402</v>
      </c>
      <c r="U113" s="2" t="str">
        <f t="shared" si="149"/>
        <v>std</v>
      </c>
      <c r="V113" s="2">
        <f t="shared" si="150"/>
        <v>2</v>
      </c>
      <c r="W113" s="2">
        <f t="shared" si="151"/>
        <v>2.7</v>
      </c>
      <c r="X113" s="2">
        <f t="shared" si="152"/>
        <v>0.97793612299999999</v>
      </c>
      <c r="Y113" s="2">
        <f t="shared" si="153"/>
        <v>0</v>
      </c>
      <c r="Z113" s="2">
        <v>2008</v>
      </c>
      <c r="AA113" s="2" t="s">
        <v>184</v>
      </c>
      <c r="AB113" s="2" t="str">
        <f t="shared" si="154"/>
        <v>DHI-UM-03</v>
      </c>
      <c r="AC113" s="2" t="s">
        <v>185</v>
      </c>
      <c r="AD113" s="2" t="s">
        <v>186</v>
      </c>
      <c r="AE113" s="21">
        <f t="shared" si="155"/>
        <v>473718.73678001628</v>
      </c>
      <c r="AF113" s="21">
        <f t="shared" si="156"/>
        <v>18051.872352666069</v>
      </c>
      <c r="AG113" s="2" t="str">
        <f t="shared" si="157"/>
        <v>07KNSTD</v>
      </c>
      <c r="AH113" s="2" t="s">
        <v>184</v>
      </c>
      <c r="AK113" s="2" t="str">
        <f t="shared" si="135"/>
        <v>DHI-UM-03</v>
      </c>
      <c r="AL113" s="2" t="s">
        <v>238</v>
      </c>
      <c r="AM113" s="22">
        <f t="shared" si="136"/>
        <v>40.746899999999997</v>
      </c>
      <c r="AN113" s="22">
        <f t="shared" si="143"/>
        <v>-110.6862</v>
      </c>
      <c r="AO113" s="22">
        <f t="shared" si="144"/>
        <v>3402</v>
      </c>
      <c r="AQ113" s="2" t="s">
        <v>201</v>
      </c>
      <c r="AR113" s="2">
        <f t="shared" si="137"/>
        <v>2</v>
      </c>
      <c r="AS113" s="2">
        <f t="shared" si="138"/>
        <v>2.7</v>
      </c>
      <c r="AT113" s="22">
        <f t="shared" si="139"/>
        <v>0.97793612299999999</v>
      </c>
      <c r="AU113" s="2">
        <v>0</v>
      </c>
      <c r="AV113" s="21">
        <f t="shared" si="140"/>
        <v>473718.73678001628</v>
      </c>
      <c r="AW113" s="2" t="str">
        <f t="shared" si="141"/>
        <v>07KNSTD</v>
      </c>
      <c r="AX113" s="2">
        <v>0</v>
      </c>
      <c r="AY113" s="2" t="s">
        <v>153</v>
      </c>
      <c r="AZ113" s="2">
        <v>160</v>
      </c>
      <c r="BA113" s="2">
        <v>0</v>
      </c>
      <c r="BB113" s="2">
        <v>2008</v>
      </c>
      <c r="BC113" s="2">
        <v>0</v>
      </c>
      <c r="BD113" s="2">
        <v>0</v>
      </c>
      <c r="BE113" s="2">
        <v>10</v>
      </c>
      <c r="BG113" s="2">
        <v>0.1</v>
      </c>
      <c r="BH113" s="2">
        <v>0.05</v>
      </c>
      <c r="BI113" s="2">
        <v>0</v>
      </c>
      <c r="BJ113" s="2">
        <v>0</v>
      </c>
      <c r="BK113" s="21">
        <f t="shared" si="142"/>
        <v>18051.872352666069</v>
      </c>
      <c r="BL113" s="2">
        <v>0</v>
      </c>
      <c r="BM113" s="2">
        <v>0</v>
      </c>
      <c r="BN113" s="2">
        <v>0</v>
      </c>
      <c r="BO113" s="2">
        <v>0</v>
      </c>
    </row>
    <row r="114" spans="1:67" x14ac:dyDescent="0.15">
      <c r="A114" s="2" t="s">
        <v>111</v>
      </c>
      <c r="B114" s="2">
        <v>40.746899999999997</v>
      </c>
      <c r="C114" s="2">
        <v>-110.6862</v>
      </c>
      <c r="D114" s="2">
        <v>3402</v>
      </c>
      <c r="E114" s="2" t="s">
        <v>151</v>
      </c>
      <c r="F114" s="2">
        <v>2</v>
      </c>
      <c r="G114" s="2">
        <v>2.7</v>
      </c>
      <c r="H114" s="12">
        <v>0.97040687000000003</v>
      </c>
      <c r="I114" s="2">
        <v>0</v>
      </c>
      <c r="J114" s="18">
        <v>501501.22361658234</v>
      </c>
      <c r="K114" s="15">
        <v>9804.002361825902</v>
      </c>
      <c r="L114" s="2" t="s">
        <v>152</v>
      </c>
      <c r="M114" s="2">
        <v>0</v>
      </c>
      <c r="N114" s="2">
        <v>0</v>
      </c>
      <c r="O114" s="2" t="s">
        <v>153</v>
      </c>
      <c r="P114" s="19"/>
      <c r="Q114" s="2" t="str">
        <f t="shared" si="145"/>
        <v>DHI-UM-04</v>
      </c>
      <c r="R114" s="2">
        <f t="shared" si="146"/>
        <v>40.746899999999997</v>
      </c>
      <c r="S114" s="2">
        <f t="shared" si="147"/>
        <v>-110.6862</v>
      </c>
      <c r="T114" s="2">
        <f t="shared" si="148"/>
        <v>3402</v>
      </c>
      <c r="U114" s="2" t="str">
        <f t="shared" si="149"/>
        <v>std</v>
      </c>
      <c r="V114" s="2">
        <f t="shared" si="150"/>
        <v>2</v>
      </c>
      <c r="W114" s="2">
        <f t="shared" si="151"/>
        <v>2.7</v>
      </c>
      <c r="X114" s="2">
        <f t="shared" si="152"/>
        <v>0.97040687000000003</v>
      </c>
      <c r="Y114" s="2">
        <f t="shared" si="153"/>
        <v>0</v>
      </c>
      <c r="Z114" s="2">
        <v>2008</v>
      </c>
      <c r="AA114" s="2" t="s">
        <v>184</v>
      </c>
      <c r="AB114" s="2" t="str">
        <f t="shared" si="154"/>
        <v>DHI-UM-04</v>
      </c>
      <c r="AC114" s="2" t="s">
        <v>185</v>
      </c>
      <c r="AD114" s="2" t="s">
        <v>186</v>
      </c>
      <c r="AE114" s="21">
        <f t="shared" si="155"/>
        <v>501501.22361658234</v>
      </c>
      <c r="AF114" s="21">
        <f t="shared" si="156"/>
        <v>9804.002361825902</v>
      </c>
      <c r="AG114" s="2" t="str">
        <f t="shared" si="157"/>
        <v>07KNSTD</v>
      </c>
      <c r="AH114" s="2" t="s">
        <v>184</v>
      </c>
      <c r="AK114" s="2" t="str">
        <f t="shared" si="135"/>
        <v>DHI-UM-04</v>
      </c>
      <c r="AL114" s="2" t="s">
        <v>238</v>
      </c>
      <c r="AM114" s="22">
        <f t="shared" si="136"/>
        <v>40.746899999999997</v>
      </c>
      <c r="AN114" s="22">
        <f t="shared" si="143"/>
        <v>-110.6862</v>
      </c>
      <c r="AO114" s="22">
        <f t="shared" si="144"/>
        <v>3402</v>
      </c>
      <c r="AQ114" s="2" t="s">
        <v>201</v>
      </c>
      <c r="AR114" s="2">
        <f t="shared" si="137"/>
        <v>2</v>
      </c>
      <c r="AS114" s="2">
        <f t="shared" si="138"/>
        <v>2.7</v>
      </c>
      <c r="AT114" s="22">
        <f t="shared" si="139"/>
        <v>0.97040687000000003</v>
      </c>
      <c r="AU114" s="2">
        <v>0</v>
      </c>
      <c r="AV114" s="21">
        <f t="shared" si="140"/>
        <v>501501.22361658234</v>
      </c>
      <c r="AW114" s="2" t="str">
        <f t="shared" si="141"/>
        <v>07KNSTD</v>
      </c>
      <c r="AX114" s="2">
        <v>0</v>
      </c>
      <c r="AY114" s="2" t="s">
        <v>153</v>
      </c>
      <c r="AZ114" s="2">
        <v>160</v>
      </c>
      <c r="BA114" s="2">
        <v>0</v>
      </c>
      <c r="BB114" s="2">
        <v>2008</v>
      </c>
      <c r="BC114" s="2">
        <v>0</v>
      </c>
      <c r="BD114" s="2">
        <v>0</v>
      </c>
      <c r="BE114" s="2">
        <v>10</v>
      </c>
      <c r="BG114" s="2">
        <v>0.1</v>
      </c>
      <c r="BH114" s="2">
        <v>0.05</v>
      </c>
      <c r="BI114" s="2">
        <v>0</v>
      </c>
      <c r="BJ114" s="2">
        <v>0</v>
      </c>
      <c r="BK114" s="21">
        <f t="shared" si="142"/>
        <v>9804.002361825902</v>
      </c>
      <c r="BL114" s="2">
        <v>0</v>
      </c>
      <c r="BM114" s="2">
        <v>0</v>
      </c>
      <c r="BN114" s="2">
        <v>0</v>
      </c>
      <c r="BO114" s="2">
        <v>0</v>
      </c>
    </row>
    <row r="115" spans="1:67" x14ac:dyDescent="0.15">
      <c r="A115" s="2" t="s">
        <v>112</v>
      </c>
      <c r="B115" s="2">
        <v>40.747100000000003</v>
      </c>
      <c r="C115" s="2">
        <v>-110.6872</v>
      </c>
      <c r="D115" s="2">
        <v>3424</v>
      </c>
      <c r="E115" s="2" t="s">
        <v>151</v>
      </c>
      <c r="F115" s="2">
        <v>2</v>
      </c>
      <c r="G115" s="2">
        <v>2.7</v>
      </c>
      <c r="H115" s="12">
        <v>0.97846115</v>
      </c>
      <c r="I115" s="2">
        <v>0</v>
      </c>
      <c r="J115" s="18">
        <v>532637.60056488123</v>
      </c>
      <c r="K115" s="15">
        <v>9437.1963977253617</v>
      </c>
      <c r="L115" s="2" t="s">
        <v>152</v>
      </c>
      <c r="M115" s="2">
        <v>0</v>
      </c>
      <c r="N115" s="2">
        <v>0</v>
      </c>
      <c r="O115" s="2" t="s">
        <v>153</v>
      </c>
      <c r="P115" s="19"/>
      <c r="Q115" s="2" t="str">
        <f t="shared" si="145"/>
        <v>DHI-UM-05</v>
      </c>
      <c r="R115" s="2">
        <f t="shared" si="146"/>
        <v>40.747100000000003</v>
      </c>
      <c r="S115" s="2">
        <f t="shared" si="147"/>
        <v>-110.6872</v>
      </c>
      <c r="T115" s="2">
        <f t="shared" si="148"/>
        <v>3424</v>
      </c>
      <c r="U115" s="2" t="str">
        <f t="shared" si="149"/>
        <v>std</v>
      </c>
      <c r="V115" s="2">
        <f t="shared" si="150"/>
        <v>2</v>
      </c>
      <c r="W115" s="2">
        <f t="shared" si="151"/>
        <v>2.7</v>
      </c>
      <c r="X115" s="2">
        <f t="shared" si="152"/>
        <v>0.97846115</v>
      </c>
      <c r="Y115" s="2">
        <f t="shared" si="153"/>
        <v>0</v>
      </c>
      <c r="Z115" s="2">
        <v>2008</v>
      </c>
      <c r="AA115" s="2" t="s">
        <v>184</v>
      </c>
      <c r="AB115" s="2" t="str">
        <f t="shared" si="154"/>
        <v>DHI-UM-05</v>
      </c>
      <c r="AC115" s="2" t="s">
        <v>185</v>
      </c>
      <c r="AD115" s="2" t="s">
        <v>186</v>
      </c>
      <c r="AE115" s="21">
        <f t="shared" si="155"/>
        <v>532637.60056488123</v>
      </c>
      <c r="AF115" s="21">
        <f t="shared" si="156"/>
        <v>9437.1963977253617</v>
      </c>
      <c r="AG115" s="2" t="str">
        <f t="shared" si="157"/>
        <v>07KNSTD</v>
      </c>
      <c r="AH115" s="2" t="s">
        <v>184</v>
      </c>
      <c r="AK115" s="2" t="str">
        <f t="shared" si="135"/>
        <v>DHI-UM-05</v>
      </c>
      <c r="AL115" s="2" t="s">
        <v>238</v>
      </c>
      <c r="AM115" s="22">
        <f t="shared" si="136"/>
        <v>40.747100000000003</v>
      </c>
      <c r="AN115" s="22">
        <f t="shared" si="143"/>
        <v>-110.6872</v>
      </c>
      <c r="AO115" s="22">
        <f t="shared" si="144"/>
        <v>3424</v>
      </c>
      <c r="AQ115" s="2" t="s">
        <v>201</v>
      </c>
      <c r="AR115" s="2">
        <f t="shared" si="137"/>
        <v>2</v>
      </c>
      <c r="AS115" s="2">
        <f t="shared" si="138"/>
        <v>2.7</v>
      </c>
      <c r="AT115" s="22">
        <f t="shared" si="139"/>
        <v>0.97846115</v>
      </c>
      <c r="AU115" s="2">
        <v>0</v>
      </c>
      <c r="AV115" s="21">
        <f t="shared" si="140"/>
        <v>532637.60056488123</v>
      </c>
      <c r="AW115" s="2" t="str">
        <f t="shared" si="141"/>
        <v>07KNSTD</v>
      </c>
      <c r="AX115" s="2">
        <v>0</v>
      </c>
      <c r="AY115" s="2" t="s">
        <v>153</v>
      </c>
      <c r="AZ115" s="2">
        <v>160</v>
      </c>
      <c r="BA115" s="2">
        <v>0</v>
      </c>
      <c r="BB115" s="2">
        <v>2008</v>
      </c>
      <c r="BC115" s="2">
        <v>0</v>
      </c>
      <c r="BD115" s="2">
        <v>0</v>
      </c>
      <c r="BE115" s="2">
        <v>10</v>
      </c>
      <c r="BG115" s="2">
        <v>0.1</v>
      </c>
      <c r="BH115" s="2">
        <v>0.05</v>
      </c>
      <c r="BI115" s="2">
        <v>0</v>
      </c>
      <c r="BJ115" s="2">
        <v>0</v>
      </c>
      <c r="BK115" s="21">
        <f t="shared" si="142"/>
        <v>9437.1963977253617</v>
      </c>
      <c r="BL115" s="2">
        <v>0</v>
      </c>
      <c r="BM115" s="2">
        <v>0</v>
      </c>
      <c r="BN115" s="2">
        <v>0</v>
      </c>
      <c r="BO115" s="2">
        <v>0</v>
      </c>
    </row>
    <row r="116" spans="1:67" x14ac:dyDescent="0.15">
      <c r="A116" s="2" t="s">
        <v>113</v>
      </c>
      <c r="B116" s="2">
        <v>40.747100000000003</v>
      </c>
      <c r="C116" s="2">
        <v>-110.6872</v>
      </c>
      <c r="D116" s="2">
        <v>3424</v>
      </c>
      <c r="E116" s="2" t="s">
        <v>151</v>
      </c>
      <c r="F116" s="2">
        <v>2</v>
      </c>
      <c r="G116" s="2">
        <v>2.7</v>
      </c>
      <c r="H116" s="12">
        <v>0.97737078300000002</v>
      </c>
      <c r="I116" s="2">
        <v>0</v>
      </c>
      <c r="J116" s="18">
        <v>496497.56143406348</v>
      </c>
      <c r="K116" s="15">
        <v>11107.872133791408</v>
      </c>
      <c r="L116" s="2" t="s">
        <v>152</v>
      </c>
      <c r="M116" s="2">
        <v>0</v>
      </c>
      <c r="N116" s="2">
        <v>0</v>
      </c>
      <c r="O116" s="2" t="s">
        <v>153</v>
      </c>
      <c r="P116" s="19"/>
      <c r="Q116" s="2" t="str">
        <f t="shared" si="145"/>
        <v>DHI-UM-06</v>
      </c>
      <c r="R116" s="2">
        <f t="shared" si="146"/>
        <v>40.747100000000003</v>
      </c>
      <c r="S116" s="2">
        <f t="shared" si="147"/>
        <v>-110.6872</v>
      </c>
      <c r="T116" s="2">
        <f t="shared" si="148"/>
        <v>3424</v>
      </c>
      <c r="U116" s="2" t="str">
        <f t="shared" si="149"/>
        <v>std</v>
      </c>
      <c r="V116" s="2">
        <f t="shared" si="150"/>
        <v>2</v>
      </c>
      <c r="W116" s="2">
        <f t="shared" si="151"/>
        <v>2.7</v>
      </c>
      <c r="X116" s="2">
        <f t="shared" si="152"/>
        <v>0.97737078300000002</v>
      </c>
      <c r="Y116" s="2">
        <f t="shared" si="153"/>
        <v>0</v>
      </c>
      <c r="Z116" s="2">
        <v>2008</v>
      </c>
      <c r="AA116" s="2" t="s">
        <v>184</v>
      </c>
      <c r="AB116" s="2" t="str">
        <f t="shared" si="154"/>
        <v>DHI-UM-06</v>
      </c>
      <c r="AC116" s="2" t="s">
        <v>185</v>
      </c>
      <c r="AD116" s="2" t="s">
        <v>186</v>
      </c>
      <c r="AE116" s="21">
        <f t="shared" si="155"/>
        <v>496497.56143406348</v>
      </c>
      <c r="AF116" s="21">
        <f t="shared" si="156"/>
        <v>11107.872133791408</v>
      </c>
      <c r="AG116" s="2" t="str">
        <f t="shared" si="157"/>
        <v>07KNSTD</v>
      </c>
      <c r="AH116" s="2" t="s">
        <v>184</v>
      </c>
      <c r="AK116" s="2" t="str">
        <f t="shared" si="135"/>
        <v>DHI-UM-06</v>
      </c>
      <c r="AL116" s="2" t="s">
        <v>238</v>
      </c>
      <c r="AM116" s="22">
        <f t="shared" si="136"/>
        <v>40.747100000000003</v>
      </c>
      <c r="AN116" s="22">
        <f t="shared" si="143"/>
        <v>-110.6872</v>
      </c>
      <c r="AO116" s="22">
        <f t="shared" si="144"/>
        <v>3424</v>
      </c>
      <c r="AQ116" s="2" t="s">
        <v>201</v>
      </c>
      <c r="AR116" s="2">
        <f t="shared" si="137"/>
        <v>2</v>
      </c>
      <c r="AS116" s="2">
        <f t="shared" si="138"/>
        <v>2.7</v>
      </c>
      <c r="AT116" s="22">
        <f t="shared" si="139"/>
        <v>0.97737078300000002</v>
      </c>
      <c r="AU116" s="2">
        <v>0</v>
      </c>
      <c r="AV116" s="21">
        <f t="shared" si="140"/>
        <v>496497.56143406348</v>
      </c>
      <c r="AW116" s="2" t="str">
        <f t="shared" si="141"/>
        <v>07KNSTD</v>
      </c>
      <c r="AX116" s="2">
        <v>0</v>
      </c>
      <c r="AY116" s="2" t="s">
        <v>153</v>
      </c>
      <c r="AZ116" s="2">
        <v>160</v>
      </c>
      <c r="BA116" s="2">
        <v>0</v>
      </c>
      <c r="BB116" s="2">
        <v>2008</v>
      </c>
      <c r="BC116" s="2">
        <v>0</v>
      </c>
      <c r="BD116" s="2">
        <v>0</v>
      </c>
      <c r="BE116" s="2">
        <v>10</v>
      </c>
      <c r="BG116" s="2">
        <v>0.1</v>
      </c>
      <c r="BH116" s="2">
        <v>0.05</v>
      </c>
      <c r="BI116" s="2">
        <v>0</v>
      </c>
      <c r="BJ116" s="2">
        <v>0</v>
      </c>
      <c r="BK116" s="21">
        <f t="shared" si="142"/>
        <v>11107.872133791408</v>
      </c>
      <c r="BL116" s="2">
        <v>0</v>
      </c>
      <c r="BM116" s="2">
        <v>0</v>
      </c>
      <c r="BN116" s="2">
        <v>0</v>
      </c>
      <c r="BO116" s="2">
        <v>0</v>
      </c>
    </row>
    <row r="117" spans="1:67" x14ac:dyDescent="0.15">
      <c r="A117" s="2" t="s">
        <v>114</v>
      </c>
      <c r="B117" s="2">
        <v>40.741199999999999</v>
      </c>
      <c r="C117" s="2">
        <v>-110.6815</v>
      </c>
      <c r="D117" s="2">
        <v>3389</v>
      </c>
      <c r="E117" s="2" t="s">
        <v>151</v>
      </c>
      <c r="F117" s="2">
        <v>2</v>
      </c>
      <c r="G117" s="2">
        <v>2.7</v>
      </c>
      <c r="H117" s="12">
        <v>0.98636515899999999</v>
      </c>
      <c r="I117" s="2">
        <v>0</v>
      </c>
      <c r="J117" s="18">
        <v>638278.90704818734</v>
      </c>
      <c r="K117" s="15">
        <v>16201.048943503063</v>
      </c>
      <c r="L117" s="2" t="s">
        <v>152</v>
      </c>
      <c r="M117" s="2">
        <v>0</v>
      </c>
      <c r="N117" s="2">
        <v>0</v>
      </c>
      <c r="O117" s="2" t="s">
        <v>153</v>
      </c>
      <c r="P117" s="19"/>
      <c r="Q117" s="2" t="str">
        <f t="shared" si="145"/>
        <v>DHM-UM-01</v>
      </c>
      <c r="R117" s="2">
        <f t="shared" si="146"/>
        <v>40.741199999999999</v>
      </c>
      <c r="S117" s="2">
        <f t="shared" si="147"/>
        <v>-110.6815</v>
      </c>
      <c r="T117" s="2">
        <f t="shared" si="148"/>
        <v>3389</v>
      </c>
      <c r="U117" s="2" t="str">
        <f t="shared" si="149"/>
        <v>std</v>
      </c>
      <c r="V117" s="2">
        <f t="shared" si="150"/>
        <v>2</v>
      </c>
      <c r="W117" s="2">
        <f t="shared" si="151"/>
        <v>2.7</v>
      </c>
      <c r="X117" s="2">
        <f t="shared" si="152"/>
        <v>0.98636515899999999</v>
      </c>
      <c r="Y117" s="2">
        <f t="shared" si="153"/>
        <v>0</v>
      </c>
      <c r="Z117" s="2">
        <v>2008</v>
      </c>
      <c r="AA117" s="2" t="s">
        <v>184</v>
      </c>
      <c r="AB117" s="2" t="str">
        <f t="shared" si="154"/>
        <v>DHM-UM-01</v>
      </c>
      <c r="AC117" s="2" t="s">
        <v>185</v>
      </c>
      <c r="AD117" s="2" t="s">
        <v>186</v>
      </c>
      <c r="AE117" s="21">
        <f t="shared" si="155"/>
        <v>638278.90704818734</v>
      </c>
      <c r="AF117" s="21">
        <f t="shared" si="156"/>
        <v>16201.048943503063</v>
      </c>
      <c r="AG117" s="2" t="str">
        <f t="shared" si="157"/>
        <v>07KNSTD</v>
      </c>
      <c r="AH117" s="2" t="s">
        <v>184</v>
      </c>
      <c r="AK117" s="2" t="str">
        <f t="shared" si="135"/>
        <v>DHM-UM-01</v>
      </c>
      <c r="AL117" s="2" t="s">
        <v>238</v>
      </c>
      <c r="AM117" s="22">
        <f t="shared" si="136"/>
        <v>40.741199999999999</v>
      </c>
      <c r="AN117" s="22">
        <f t="shared" si="143"/>
        <v>-110.6815</v>
      </c>
      <c r="AO117" s="22">
        <f t="shared" si="144"/>
        <v>3389</v>
      </c>
      <c r="AQ117" s="2" t="s">
        <v>201</v>
      </c>
      <c r="AR117" s="2">
        <f t="shared" si="137"/>
        <v>2</v>
      </c>
      <c r="AS117" s="2">
        <f t="shared" si="138"/>
        <v>2.7</v>
      </c>
      <c r="AT117" s="22">
        <f t="shared" si="139"/>
        <v>0.98636515899999999</v>
      </c>
      <c r="AU117" s="2">
        <v>0</v>
      </c>
      <c r="AV117" s="21">
        <f t="shared" si="140"/>
        <v>638278.90704818734</v>
      </c>
      <c r="AW117" s="2" t="str">
        <f t="shared" si="141"/>
        <v>07KNSTD</v>
      </c>
      <c r="AX117" s="2">
        <v>0</v>
      </c>
      <c r="AY117" s="2" t="s">
        <v>153</v>
      </c>
      <c r="AZ117" s="2">
        <v>160</v>
      </c>
      <c r="BA117" s="2">
        <v>0</v>
      </c>
      <c r="BB117" s="2">
        <v>2008</v>
      </c>
      <c r="BC117" s="2">
        <v>0</v>
      </c>
      <c r="BD117" s="2">
        <v>0</v>
      </c>
      <c r="BE117" s="2">
        <v>10</v>
      </c>
      <c r="BG117" s="2">
        <v>0.1</v>
      </c>
      <c r="BH117" s="2">
        <v>0.05</v>
      </c>
      <c r="BI117" s="2">
        <v>0</v>
      </c>
      <c r="BJ117" s="2">
        <v>0</v>
      </c>
      <c r="BK117" s="21">
        <f t="shared" si="142"/>
        <v>16201.048943503063</v>
      </c>
      <c r="BL117" s="2">
        <v>0</v>
      </c>
      <c r="BM117" s="2">
        <v>0</v>
      </c>
      <c r="BN117" s="2">
        <v>0</v>
      </c>
      <c r="BO117" s="2">
        <v>0</v>
      </c>
    </row>
    <row r="118" spans="1:67" x14ac:dyDescent="0.15">
      <c r="A118" s="2" t="s">
        <v>115</v>
      </c>
      <c r="B118" s="2">
        <v>40.741199999999999</v>
      </c>
      <c r="C118" s="2">
        <v>-110.6815</v>
      </c>
      <c r="D118" s="2">
        <v>3389</v>
      </c>
      <c r="E118" s="2" t="s">
        <v>151</v>
      </c>
      <c r="F118" s="2">
        <v>2</v>
      </c>
      <c r="G118" s="2">
        <v>2.7</v>
      </c>
      <c r="H118" s="12">
        <v>0.987325699</v>
      </c>
      <c r="I118" s="2">
        <v>0</v>
      </c>
      <c r="J118" s="18">
        <v>593935.41029332916</v>
      </c>
      <c r="K118" s="15">
        <v>20033.847165400726</v>
      </c>
      <c r="L118" s="2" t="s">
        <v>152</v>
      </c>
      <c r="M118" s="2">
        <v>0</v>
      </c>
      <c r="N118" s="2">
        <v>0</v>
      </c>
      <c r="O118" s="2" t="s">
        <v>153</v>
      </c>
      <c r="P118" s="19"/>
      <c r="Q118" s="2" t="str">
        <f t="shared" si="145"/>
        <v>DHM-UM-02</v>
      </c>
      <c r="R118" s="2">
        <f t="shared" si="146"/>
        <v>40.741199999999999</v>
      </c>
      <c r="S118" s="2">
        <f t="shared" si="147"/>
        <v>-110.6815</v>
      </c>
      <c r="T118" s="2">
        <f t="shared" si="148"/>
        <v>3389</v>
      </c>
      <c r="U118" s="2" t="str">
        <f t="shared" si="149"/>
        <v>std</v>
      </c>
      <c r="V118" s="2">
        <f t="shared" si="150"/>
        <v>2</v>
      </c>
      <c r="W118" s="2">
        <f t="shared" si="151"/>
        <v>2.7</v>
      </c>
      <c r="X118" s="2">
        <f t="shared" si="152"/>
        <v>0.987325699</v>
      </c>
      <c r="Y118" s="2">
        <f t="shared" si="153"/>
        <v>0</v>
      </c>
      <c r="Z118" s="2">
        <v>2008</v>
      </c>
      <c r="AA118" s="2" t="s">
        <v>184</v>
      </c>
      <c r="AB118" s="2" t="str">
        <f t="shared" si="154"/>
        <v>DHM-UM-02</v>
      </c>
      <c r="AC118" s="2" t="s">
        <v>185</v>
      </c>
      <c r="AD118" s="2" t="s">
        <v>186</v>
      </c>
      <c r="AE118" s="21">
        <f t="shared" si="155"/>
        <v>593935.41029332916</v>
      </c>
      <c r="AF118" s="21">
        <f t="shared" si="156"/>
        <v>20033.847165400726</v>
      </c>
      <c r="AG118" s="2" t="str">
        <f t="shared" si="157"/>
        <v>07KNSTD</v>
      </c>
      <c r="AH118" s="2" t="s">
        <v>184</v>
      </c>
      <c r="AK118" s="2" t="str">
        <f t="shared" si="135"/>
        <v>DHM-UM-02</v>
      </c>
      <c r="AL118" s="2" t="s">
        <v>238</v>
      </c>
      <c r="AM118" s="22">
        <f t="shared" si="136"/>
        <v>40.741199999999999</v>
      </c>
      <c r="AN118" s="22">
        <f t="shared" si="143"/>
        <v>-110.6815</v>
      </c>
      <c r="AO118" s="22">
        <f t="shared" si="144"/>
        <v>3389</v>
      </c>
      <c r="AQ118" s="2" t="s">
        <v>201</v>
      </c>
      <c r="AR118" s="2">
        <f t="shared" si="137"/>
        <v>2</v>
      </c>
      <c r="AS118" s="2">
        <f t="shared" si="138"/>
        <v>2.7</v>
      </c>
      <c r="AT118" s="22">
        <f t="shared" si="139"/>
        <v>0.987325699</v>
      </c>
      <c r="AU118" s="2">
        <v>0</v>
      </c>
      <c r="AV118" s="21">
        <f t="shared" si="140"/>
        <v>593935.41029332916</v>
      </c>
      <c r="AW118" s="2" t="str">
        <f t="shared" si="141"/>
        <v>07KNSTD</v>
      </c>
      <c r="AX118" s="2">
        <v>0</v>
      </c>
      <c r="AY118" s="2" t="s">
        <v>153</v>
      </c>
      <c r="AZ118" s="2">
        <v>160</v>
      </c>
      <c r="BA118" s="2">
        <v>0</v>
      </c>
      <c r="BB118" s="2">
        <v>2008</v>
      </c>
      <c r="BC118" s="2">
        <v>0</v>
      </c>
      <c r="BD118" s="2">
        <v>0</v>
      </c>
      <c r="BE118" s="2">
        <v>10</v>
      </c>
      <c r="BG118" s="2">
        <v>0.1</v>
      </c>
      <c r="BH118" s="2">
        <v>0.05</v>
      </c>
      <c r="BI118" s="2">
        <v>0</v>
      </c>
      <c r="BJ118" s="2">
        <v>0</v>
      </c>
      <c r="BK118" s="21">
        <f t="shared" si="142"/>
        <v>20033.847165400726</v>
      </c>
      <c r="BL118" s="2">
        <v>0</v>
      </c>
      <c r="BM118" s="2">
        <v>0</v>
      </c>
      <c r="BN118" s="2">
        <v>0</v>
      </c>
      <c r="BO118" s="2">
        <v>0</v>
      </c>
    </row>
    <row r="119" spans="1:67" x14ac:dyDescent="0.15">
      <c r="A119" s="2" t="s">
        <v>116</v>
      </c>
      <c r="B119" s="2">
        <v>40.741199999999999</v>
      </c>
      <c r="C119" s="2">
        <v>-110.6815</v>
      </c>
      <c r="D119" s="2">
        <v>3389</v>
      </c>
      <c r="E119" s="2" t="s">
        <v>151</v>
      </c>
      <c r="F119" s="2">
        <v>2</v>
      </c>
      <c r="G119" s="2">
        <v>2.7</v>
      </c>
      <c r="H119" s="12">
        <v>0.98691217499999995</v>
      </c>
      <c r="I119" s="2">
        <v>0</v>
      </c>
      <c r="J119" s="18">
        <v>658853.24315751076</v>
      </c>
      <c r="K119" s="15">
        <v>21418.955421083243</v>
      </c>
      <c r="L119" s="2" t="s">
        <v>152</v>
      </c>
      <c r="M119" s="2">
        <v>0</v>
      </c>
      <c r="N119" s="2">
        <v>0</v>
      </c>
      <c r="O119" s="2" t="s">
        <v>153</v>
      </c>
      <c r="P119" s="19"/>
      <c r="Q119" s="2" t="str">
        <f t="shared" si="145"/>
        <v>DHM-UM-03</v>
      </c>
      <c r="R119" s="2">
        <f t="shared" si="146"/>
        <v>40.741199999999999</v>
      </c>
      <c r="S119" s="2">
        <f t="shared" si="147"/>
        <v>-110.6815</v>
      </c>
      <c r="T119" s="2">
        <f t="shared" si="148"/>
        <v>3389</v>
      </c>
      <c r="U119" s="2" t="str">
        <f t="shared" si="149"/>
        <v>std</v>
      </c>
      <c r="V119" s="2">
        <f t="shared" si="150"/>
        <v>2</v>
      </c>
      <c r="W119" s="2">
        <f t="shared" si="151"/>
        <v>2.7</v>
      </c>
      <c r="X119" s="2">
        <f t="shared" si="152"/>
        <v>0.98691217499999995</v>
      </c>
      <c r="Y119" s="2">
        <f t="shared" si="153"/>
        <v>0</v>
      </c>
      <c r="Z119" s="2">
        <v>2008</v>
      </c>
      <c r="AA119" s="2" t="s">
        <v>184</v>
      </c>
      <c r="AB119" s="2" t="str">
        <f t="shared" si="154"/>
        <v>DHM-UM-03</v>
      </c>
      <c r="AC119" s="2" t="s">
        <v>185</v>
      </c>
      <c r="AD119" s="2" t="s">
        <v>186</v>
      </c>
      <c r="AE119" s="21">
        <f t="shared" si="155"/>
        <v>658853.24315751076</v>
      </c>
      <c r="AF119" s="21">
        <f t="shared" si="156"/>
        <v>21418.955421083243</v>
      </c>
      <c r="AG119" s="2" t="str">
        <f t="shared" si="157"/>
        <v>07KNSTD</v>
      </c>
      <c r="AH119" s="2" t="s">
        <v>184</v>
      </c>
      <c r="AK119" s="2" t="str">
        <f t="shared" si="135"/>
        <v>DHM-UM-03</v>
      </c>
      <c r="AL119" s="2" t="s">
        <v>238</v>
      </c>
      <c r="AM119" s="22">
        <f t="shared" si="136"/>
        <v>40.741199999999999</v>
      </c>
      <c r="AN119" s="22">
        <f t="shared" si="143"/>
        <v>-110.6815</v>
      </c>
      <c r="AO119" s="22">
        <f t="shared" si="144"/>
        <v>3389</v>
      </c>
      <c r="AQ119" s="2" t="s">
        <v>201</v>
      </c>
      <c r="AR119" s="2">
        <f t="shared" si="137"/>
        <v>2</v>
      </c>
      <c r="AS119" s="2">
        <f t="shared" si="138"/>
        <v>2.7</v>
      </c>
      <c r="AT119" s="22">
        <f t="shared" si="139"/>
        <v>0.98691217499999995</v>
      </c>
      <c r="AU119" s="2">
        <v>0</v>
      </c>
      <c r="AV119" s="21">
        <f t="shared" si="140"/>
        <v>658853.24315751076</v>
      </c>
      <c r="AW119" s="2" t="str">
        <f t="shared" si="141"/>
        <v>07KNSTD</v>
      </c>
      <c r="AX119" s="2">
        <v>0</v>
      </c>
      <c r="AY119" s="2" t="s">
        <v>153</v>
      </c>
      <c r="AZ119" s="2">
        <v>160</v>
      </c>
      <c r="BA119" s="2">
        <v>0</v>
      </c>
      <c r="BB119" s="2">
        <v>2008</v>
      </c>
      <c r="BC119" s="2">
        <v>0</v>
      </c>
      <c r="BD119" s="2">
        <v>0</v>
      </c>
      <c r="BE119" s="2">
        <v>10</v>
      </c>
      <c r="BG119" s="2">
        <v>0.1</v>
      </c>
      <c r="BH119" s="2">
        <v>0.05</v>
      </c>
      <c r="BI119" s="2">
        <v>0</v>
      </c>
      <c r="BJ119" s="2">
        <v>0</v>
      </c>
      <c r="BK119" s="21">
        <f t="shared" si="142"/>
        <v>21418.955421083243</v>
      </c>
      <c r="BL119" s="2">
        <v>0</v>
      </c>
      <c r="BM119" s="2">
        <v>0</v>
      </c>
      <c r="BN119" s="2">
        <v>0</v>
      </c>
      <c r="BO119" s="2">
        <v>0</v>
      </c>
    </row>
    <row r="120" spans="1:67" x14ac:dyDescent="0.15">
      <c r="A120" s="2" t="s">
        <v>117</v>
      </c>
      <c r="B120" s="2">
        <v>40.741199999999999</v>
      </c>
      <c r="C120" s="2">
        <v>-110.6815</v>
      </c>
      <c r="D120" s="2">
        <v>3389</v>
      </c>
      <c r="E120" s="2" t="s">
        <v>151</v>
      </c>
      <c r="F120" s="2">
        <v>2</v>
      </c>
      <c r="G120" s="2">
        <v>2.7</v>
      </c>
      <c r="H120" s="12">
        <v>0.98312609200000001</v>
      </c>
      <c r="I120" s="2">
        <v>0</v>
      </c>
      <c r="J120" s="18">
        <v>624785.89355003857</v>
      </c>
      <c r="K120" s="15">
        <v>24734.253115117775</v>
      </c>
      <c r="L120" s="2" t="s">
        <v>152</v>
      </c>
      <c r="M120" s="2">
        <v>0</v>
      </c>
      <c r="N120" s="2">
        <v>0</v>
      </c>
      <c r="O120" s="2" t="s">
        <v>153</v>
      </c>
      <c r="P120" s="19"/>
      <c r="Q120" s="2" t="str">
        <f t="shared" si="145"/>
        <v>DHM-UM-04</v>
      </c>
      <c r="R120" s="2">
        <f t="shared" si="146"/>
        <v>40.741199999999999</v>
      </c>
      <c r="S120" s="2">
        <f t="shared" si="147"/>
        <v>-110.6815</v>
      </c>
      <c r="T120" s="2">
        <f t="shared" si="148"/>
        <v>3389</v>
      </c>
      <c r="U120" s="2" t="str">
        <f t="shared" si="149"/>
        <v>std</v>
      </c>
      <c r="V120" s="2">
        <f t="shared" si="150"/>
        <v>2</v>
      </c>
      <c r="W120" s="2">
        <f t="shared" si="151"/>
        <v>2.7</v>
      </c>
      <c r="X120" s="2">
        <f t="shared" si="152"/>
        <v>0.98312609200000001</v>
      </c>
      <c r="Y120" s="2">
        <f t="shared" si="153"/>
        <v>0</v>
      </c>
      <c r="Z120" s="2">
        <v>2008</v>
      </c>
      <c r="AA120" s="2" t="s">
        <v>184</v>
      </c>
      <c r="AB120" s="2" t="str">
        <f t="shared" si="154"/>
        <v>DHM-UM-04</v>
      </c>
      <c r="AC120" s="2" t="s">
        <v>185</v>
      </c>
      <c r="AD120" s="2" t="s">
        <v>186</v>
      </c>
      <c r="AE120" s="21">
        <f t="shared" si="155"/>
        <v>624785.89355003857</v>
      </c>
      <c r="AF120" s="21">
        <f t="shared" si="156"/>
        <v>24734.253115117775</v>
      </c>
      <c r="AG120" s="2" t="str">
        <f t="shared" si="157"/>
        <v>07KNSTD</v>
      </c>
      <c r="AH120" s="2" t="s">
        <v>184</v>
      </c>
      <c r="AK120" s="2" t="str">
        <f t="shared" si="135"/>
        <v>DHM-UM-04</v>
      </c>
      <c r="AL120" s="2" t="s">
        <v>238</v>
      </c>
      <c r="AM120" s="22">
        <f t="shared" si="136"/>
        <v>40.741199999999999</v>
      </c>
      <c r="AN120" s="22">
        <f t="shared" si="143"/>
        <v>-110.6815</v>
      </c>
      <c r="AO120" s="22">
        <f t="shared" si="144"/>
        <v>3389</v>
      </c>
      <c r="AQ120" s="2" t="s">
        <v>201</v>
      </c>
      <c r="AR120" s="2">
        <f t="shared" si="137"/>
        <v>2</v>
      </c>
      <c r="AS120" s="2">
        <f t="shared" si="138"/>
        <v>2.7</v>
      </c>
      <c r="AT120" s="22">
        <f t="shared" si="139"/>
        <v>0.98312609200000001</v>
      </c>
      <c r="AU120" s="2">
        <v>0</v>
      </c>
      <c r="AV120" s="21">
        <f t="shared" si="140"/>
        <v>624785.89355003857</v>
      </c>
      <c r="AW120" s="2" t="str">
        <f t="shared" si="141"/>
        <v>07KNSTD</v>
      </c>
      <c r="AX120" s="2">
        <v>0</v>
      </c>
      <c r="AY120" s="2" t="s">
        <v>153</v>
      </c>
      <c r="AZ120" s="2">
        <v>160</v>
      </c>
      <c r="BA120" s="2">
        <v>0</v>
      </c>
      <c r="BB120" s="2">
        <v>2008</v>
      </c>
      <c r="BC120" s="2">
        <v>0</v>
      </c>
      <c r="BD120" s="2">
        <v>0</v>
      </c>
      <c r="BE120" s="2">
        <v>10</v>
      </c>
      <c r="BG120" s="2">
        <v>0.1</v>
      </c>
      <c r="BH120" s="2">
        <v>0.05</v>
      </c>
      <c r="BI120" s="2">
        <v>0</v>
      </c>
      <c r="BJ120" s="2">
        <v>0</v>
      </c>
      <c r="BK120" s="21">
        <f t="shared" si="142"/>
        <v>24734.253115117775</v>
      </c>
      <c r="BL120" s="2">
        <v>0</v>
      </c>
      <c r="BM120" s="2">
        <v>0</v>
      </c>
      <c r="BN120" s="2">
        <v>0</v>
      </c>
      <c r="BO120" s="2">
        <v>0</v>
      </c>
    </row>
    <row r="121" spans="1:67" x14ac:dyDescent="0.15">
      <c r="A121" s="2" t="s">
        <v>118</v>
      </c>
      <c r="B121" s="2">
        <v>40.747100000000003</v>
      </c>
      <c r="C121" s="2">
        <v>-110.6819</v>
      </c>
      <c r="D121" s="2">
        <v>3382</v>
      </c>
      <c r="E121" s="2" t="s">
        <v>151</v>
      </c>
      <c r="F121" s="2">
        <v>2</v>
      </c>
      <c r="G121" s="2">
        <v>2.7</v>
      </c>
      <c r="H121" s="12">
        <v>0.98691912000000004</v>
      </c>
      <c r="I121" s="2">
        <v>0</v>
      </c>
      <c r="J121" s="18">
        <v>639694.12659867259</v>
      </c>
      <c r="K121" s="15">
        <v>10091.309986197673</v>
      </c>
      <c r="L121" s="2" t="s">
        <v>152</v>
      </c>
      <c r="M121" s="2">
        <v>0</v>
      </c>
      <c r="N121" s="2">
        <v>0</v>
      </c>
      <c r="O121" s="2" t="s">
        <v>153</v>
      </c>
      <c r="P121" s="19"/>
      <c r="Q121" s="2" t="str">
        <f t="shared" si="145"/>
        <v>DHM-UM-05</v>
      </c>
      <c r="R121" s="2">
        <f t="shared" si="146"/>
        <v>40.747100000000003</v>
      </c>
      <c r="S121" s="2">
        <f t="shared" si="147"/>
        <v>-110.6819</v>
      </c>
      <c r="T121" s="2">
        <f t="shared" si="148"/>
        <v>3382</v>
      </c>
      <c r="U121" s="2" t="str">
        <f t="shared" si="149"/>
        <v>std</v>
      </c>
      <c r="V121" s="2">
        <f t="shared" si="150"/>
        <v>2</v>
      </c>
      <c r="W121" s="2">
        <f t="shared" si="151"/>
        <v>2.7</v>
      </c>
      <c r="X121" s="2">
        <f t="shared" si="152"/>
        <v>0.98691912000000004</v>
      </c>
      <c r="Y121" s="2">
        <f t="shared" si="153"/>
        <v>0</v>
      </c>
      <c r="Z121" s="2">
        <v>2008</v>
      </c>
      <c r="AA121" s="2" t="s">
        <v>184</v>
      </c>
      <c r="AB121" s="2" t="str">
        <f t="shared" si="154"/>
        <v>DHM-UM-05</v>
      </c>
      <c r="AC121" s="2" t="s">
        <v>185</v>
      </c>
      <c r="AD121" s="2" t="s">
        <v>186</v>
      </c>
      <c r="AE121" s="21">
        <f t="shared" si="155"/>
        <v>639694.12659867259</v>
      </c>
      <c r="AF121" s="21">
        <f t="shared" si="156"/>
        <v>10091.309986197673</v>
      </c>
      <c r="AG121" s="2" t="str">
        <f t="shared" si="157"/>
        <v>07KNSTD</v>
      </c>
      <c r="AH121" s="2" t="s">
        <v>184</v>
      </c>
      <c r="AK121" s="2" t="str">
        <f t="shared" si="135"/>
        <v>DHM-UM-05</v>
      </c>
      <c r="AL121" s="2" t="s">
        <v>238</v>
      </c>
      <c r="AM121" s="22">
        <f t="shared" si="136"/>
        <v>40.747100000000003</v>
      </c>
      <c r="AN121" s="22">
        <f t="shared" si="143"/>
        <v>-110.6819</v>
      </c>
      <c r="AO121" s="22">
        <f t="shared" si="144"/>
        <v>3382</v>
      </c>
      <c r="AQ121" s="2" t="s">
        <v>201</v>
      </c>
      <c r="AR121" s="2">
        <f t="shared" si="137"/>
        <v>2</v>
      </c>
      <c r="AS121" s="2">
        <f t="shared" si="138"/>
        <v>2.7</v>
      </c>
      <c r="AT121" s="22">
        <f t="shared" si="139"/>
        <v>0.98691912000000004</v>
      </c>
      <c r="AU121" s="2">
        <v>0</v>
      </c>
      <c r="AV121" s="21">
        <f t="shared" si="140"/>
        <v>639694.12659867259</v>
      </c>
      <c r="AW121" s="2" t="str">
        <f t="shared" si="141"/>
        <v>07KNSTD</v>
      </c>
      <c r="AX121" s="2">
        <v>0</v>
      </c>
      <c r="AY121" s="2" t="s">
        <v>153</v>
      </c>
      <c r="AZ121" s="2">
        <v>160</v>
      </c>
      <c r="BA121" s="2">
        <v>0</v>
      </c>
      <c r="BB121" s="2">
        <v>2008</v>
      </c>
      <c r="BC121" s="2">
        <v>0</v>
      </c>
      <c r="BD121" s="2">
        <v>0</v>
      </c>
      <c r="BE121" s="2">
        <v>10</v>
      </c>
      <c r="BG121" s="2">
        <v>0.1</v>
      </c>
      <c r="BH121" s="2">
        <v>0.05</v>
      </c>
      <c r="BI121" s="2">
        <v>0</v>
      </c>
      <c r="BJ121" s="2">
        <v>0</v>
      </c>
      <c r="BK121" s="21">
        <f t="shared" si="142"/>
        <v>10091.309986197673</v>
      </c>
      <c r="BL121" s="2">
        <v>0</v>
      </c>
      <c r="BM121" s="2">
        <v>0</v>
      </c>
      <c r="BN121" s="2">
        <v>0</v>
      </c>
      <c r="BO121" s="2">
        <v>0</v>
      </c>
    </row>
    <row r="122" spans="1:67" x14ac:dyDescent="0.15">
      <c r="A122" s="2" t="s">
        <v>119</v>
      </c>
      <c r="B122" s="2">
        <v>40.747100000000003</v>
      </c>
      <c r="C122" s="2">
        <v>-110.6819</v>
      </c>
      <c r="D122" s="2">
        <v>3382</v>
      </c>
      <c r="E122" s="2" t="s">
        <v>151</v>
      </c>
      <c r="F122" s="2">
        <v>2</v>
      </c>
      <c r="G122" s="2">
        <v>2.7</v>
      </c>
      <c r="H122" s="12">
        <v>0.98665905499999995</v>
      </c>
      <c r="I122" s="2">
        <v>0</v>
      </c>
      <c r="J122" s="18">
        <v>646107.18779336661</v>
      </c>
      <c r="K122" s="15">
        <v>11407.759088269571</v>
      </c>
      <c r="L122" s="2" t="s">
        <v>152</v>
      </c>
      <c r="M122" s="2">
        <v>0</v>
      </c>
      <c r="N122" s="2">
        <v>0</v>
      </c>
      <c r="O122" s="2" t="s">
        <v>153</v>
      </c>
      <c r="P122" s="19"/>
      <c r="Q122" s="2" t="str">
        <f t="shared" si="145"/>
        <v>DHM-UM-06</v>
      </c>
      <c r="R122" s="2">
        <f t="shared" si="146"/>
        <v>40.747100000000003</v>
      </c>
      <c r="S122" s="2">
        <f t="shared" si="147"/>
        <v>-110.6819</v>
      </c>
      <c r="T122" s="2">
        <f t="shared" si="148"/>
        <v>3382</v>
      </c>
      <c r="U122" s="2" t="str">
        <f t="shared" si="149"/>
        <v>std</v>
      </c>
      <c r="V122" s="2">
        <f t="shared" si="150"/>
        <v>2</v>
      </c>
      <c r="W122" s="2">
        <f t="shared" si="151"/>
        <v>2.7</v>
      </c>
      <c r="X122" s="2">
        <f t="shared" si="152"/>
        <v>0.98665905499999995</v>
      </c>
      <c r="Y122" s="2">
        <f t="shared" si="153"/>
        <v>0</v>
      </c>
      <c r="Z122" s="2">
        <v>2008</v>
      </c>
      <c r="AA122" s="2" t="s">
        <v>184</v>
      </c>
      <c r="AB122" s="2" t="str">
        <f t="shared" si="154"/>
        <v>DHM-UM-06</v>
      </c>
      <c r="AC122" s="2" t="s">
        <v>185</v>
      </c>
      <c r="AD122" s="2" t="s">
        <v>186</v>
      </c>
      <c r="AE122" s="21">
        <f t="shared" si="155"/>
        <v>646107.18779336661</v>
      </c>
      <c r="AF122" s="21">
        <f t="shared" si="156"/>
        <v>11407.759088269571</v>
      </c>
      <c r="AG122" s="2" t="str">
        <f t="shared" si="157"/>
        <v>07KNSTD</v>
      </c>
      <c r="AH122" s="2" t="s">
        <v>184</v>
      </c>
      <c r="AK122" s="2" t="str">
        <f t="shared" si="135"/>
        <v>DHM-UM-06</v>
      </c>
      <c r="AL122" s="2" t="s">
        <v>238</v>
      </c>
      <c r="AM122" s="22">
        <f t="shared" si="136"/>
        <v>40.747100000000003</v>
      </c>
      <c r="AN122" s="22">
        <f t="shared" si="143"/>
        <v>-110.6819</v>
      </c>
      <c r="AO122" s="22">
        <f t="shared" si="144"/>
        <v>3382</v>
      </c>
      <c r="AQ122" s="2" t="s">
        <v>201</v>
      </c>
      <c r="AR122" s="2">
        <f t="shared" si="137"/>
        <v>2</v>
      </c>
      <c r="AS122" s="2">
        <f t="shared" si="138"/>
        <v>2.7</v>
      </c>
      <c r="AT122" s="22">
        <f t="shared" si="139"/>
        <v>0.98665905499999995</v>
      </c>
      <c r="AU122" s="2">
        <v>0</v>
      </c>
      <c r="AV122" s="21">
        <f t="shared" si="140"/>
        <v>646107.18779336661</v>
      </c>
      <c r="AW122" s="2" t="str">
        <f t="shared" si="141"/>
        <v>07KNSTD</v>
      </c>
      <c r="AX122" s="2">
        <v>0</v>
      </c>
      <c r="AY122" s="2" t="s">
        <v>153</v>
      </c>
      <c r="AZ122" s="2">
        <v>160</v>
      </c>
      <c r="BA122" s="2">
        <v>0</v>
      </c>
      <c r="BB122" s="2">
        <v>2008</v>
      </c>
      <c r="BC122" s="2">
        <v>0</v>
      </c>
      <c r="BD122" s="2">
        <v>0</v>
      </c>
      <c r="BE122" s="2">
        <v>10</v>
      </c>
      <c r="BG122" s="2">
        <v>0.1</v>
      </c>
      <c r="BH122" s="2">
        <v>0.05</v>
      </c>
      <c r="BI122" s="2">
        <v>0</v>
      </c>
      <c r="BJ122" s="2">
        <v>0</v>
      </c>
      <c r="BK122" s="21">
        <f t="shared" si="142"/>
        <v>11407.759088269571</v>
      </c>
      <c r="BL122" s="2">
        <v>0</v>
      </c>
      <c r="BM122" s="2">
        <v>0</v>
      </c>
      <c r="BN122" s="2">
        <v>0</v>
      </c>
      <c r="BO122" s="2">
        <v>0</v>
      </c>
    </row>
    <row r="123" spans="1:67" x14ac:dyDescent="0.15">
      <c r="A123" s="2" t="s">
        <v>120</v>
      </c>
      <c r="B123" s="2">
        <v>40.747100000000003</v>
      </c>
      <c r="C123" s="2">
        <v>-110.6819</v>
      </c>
      <c r="D123" s="2">
        <v>3382</v>
      </c>
      <c r="E123" s="2" t="s">
        <v>151</v>
      </c>
      <c r="F123" s="2">
        <v>2</v>
      </c>
      <c r="G123" s="2">
        <v>2.7</v>
      </c>
      <c r="H123" s="12">
        <v>0.98566941399999997</v>
      </c>
      <c r="I123" s="2">
        <v>0</v>
      </c>
      <c r="J123" s="18">
        <v>628763.30074986268</v>
      </c>
      <c r="K123" s="15">
        <v>9937.0629717063166</v>
      </c>
      <c r="L123" s="2" t="s">
        <v>152</v>
      </c>
      <c r="M123" s="2">
        <v>0</v>
      </c>
      <c r="N123" s="2">
        <v>0</v>
      </c>
      <c r="O123" s="2" t="s">
        <v>153</v>
      </c>
      <c r="P123" s="19"/>
      <c r="Q123" s="2" t="str">
        <f t="shared" si="145"/>
        <v>DHM-UM-07</v>
      </c>
      <c r="R123" s="2">
        <f t="shared" si="146"/>
        <v>40.747100000000003</v>
      </c>
      <c r="S123" s="2">
        <f t="shared" si="147"/>
        <v>-110.6819</v>
      </c>
      <c r="T123" s="2">
        <f t="shared" si="148"/>
        <v>3382</v>
      </c>
      <c r="U123" s="2" t="str">
        <f t="shared" si="149"/>
        <v>std</v>
      </c>
      <c r="V123" s="2">
        <f t="shared" si="150"/>
        <v>2</v>
      </c>
      <c r="W123" s="2">
        <f t="shared" si="151"/>
        <v>2.7</v>
      </c>
      <c r="X123" s="2">
        <f t="shared" si="152"/>
        <v>0.98566941399999997</v>
      </c>
      <c r="Y123" s="2">
        <f t="shared" si="153"/>
        <v>0</v>
      </c>
      <c r="Z123" s="2">
        <v>2008</v>
      </c>
      <c r="AA123" s="2" t="s">
        <v>184</v>
      </c>
      <c r="AB123" s="2" t="str">
        <f t="shared" si="154"/>
        <v>DHM-UM-07</v>
      </c>
      <c r="AC123" s="2" t="s">
        <v>185</v>
      </c>
      <c r="AD123" s="2" t="s">
        <v>186</v>
      </c>
      <c r="AE123" s="21">
        <f t="shared" si="155"/>
        <v>628763.30074986268</v>
      </c>
      <c r="AF123" s="21">
        <f t="shared" si="156"/>
        <v>9937.0629717063166</v>
      </c>
      <c r="AG123" s="2" t="str">
        <f t="shared" si="157"/>
        <v>07KNSTD</v>
      </c>
      <c r="AH123" s="2" t="s">
        <v>184</v>
      </c>
      <c r="AK123" s="2" t="str">
        <f t="shared" si="135"/>
        <v>DHM-UM-07</v>
      </c>
      <c r="AL123" s="2" t="s">
        <v>238</v>
      </c>
      <c r="AM123" s="22">
        <f t="shared" si="136"/>
        <v>40.747100000000003</v>
      </c>
      <c r="AN123" s="22">
        <f t="shared" si="143"/>
        <v>-110.6819</v>
      </c>
      <c r="AO123" s="22">
        <f t="shared" si="144"/>
        <v>3382</v>
      </c>
      <c r="AQ123" s="2" t="s">
        <v>201</v>
      </c>
      <c r="AR123" s="2">
        <f t="shared" si="137"/>
        <v>2</v>
      </c>
      <c r="AS123" s="2">
        <f t="shared" si="138"/>
        <v>2.7</v>
      </c>
      <c r="AT123" s="22">
        <f t="shared" si="139"/>
        <v>0.98566941399999997</v>
      </c>
      <c r="AU123" s="2">
        <v>0</v>
      </c>
      <c r="AV123" s="21">
        <f t="shared" si="140"/>
        <v>628763.30074986268</v>
      </c>
      <c r="AW123" s="2" t="str">
        <f t="shared" si="141"/>
        <v>07KNSTD</v>
      </c>
      <c r="AX123" s="2">
        <v>0</v>
      </c>
      <c r="AY123" s="2" t="s">
        <v>153</v>
      </c>
      <c r="AZ123" s="2">
        <v>160</v>
      </c>
      <c r="BA123" s="2">
        <v>0</v>
      </c>
      <c r="BB123" s="2">
        <v>2008</v>
      </c>
      <c r="BC123" s="2">
        <v>0</v>
      </c>
      <c r="BD123" s="2">
        <v>0</v>
      </c>
      <c r="BE123" s="2">
        <v>10</v>
      </c>
      <c r="BG123" s="2">
        <v>0.1</v>
      </c>
      <c r="BH123" s="2">
        <v>0.05</v>
      </c>
      <c r="BI123" s="2">
        <v>0</v>
      </c>
      <c r="BJ123" s="2">
        <v>0</v>
      </c>
      <c r="BK123" s="21">
        <f t="shared" si="142"/>
        <v>9937.0629717063166</v>
      </c>
      <c r="BL123" s="2">
        <v>0</v>
      </c>
      <c r="BM123" s="2">
        <v>0</v>
      </c>
      <c r="BN123" s="2">
        <v>0</v>
      </c>
      <c r="BO123" s="2">
        <v>0</v>
      </c>
    </row>
    <row r="124" spans="1:67" x14ac:dyDescent="0.15">
      <c r="A124" s="2" t="s">
        <v>121</v>
      </c>
      <c r="B124" s="2">
        <v>39.613199999999999</v>
      </c>
      <c r="C124" s="2">
        <v>-105.63890000000001</v>
      </c>
      <c r="D124" s="2">
        <v>3613</v>
      </c>
      <c r="E124" s="2" t="s">
        <v>151</v>
      </c>
      <c r="F124" s="2">
        <v>2</v>
      </c>
      <c r="G124" s="2">
        <v>2.65</v>
      </c>
      <c r="H124" s="12">
        <v>0.96885616799999996</v>
      </c>
      <c r="I124" s="2">
        <v>0</v>
      </c>
      <c r="J124" s="18">
        <v>740345.61156259349</v>
      </c>
      <c r="K124" s="15">
        <v>17320.073138105476</v>
      </c>
      <c r="L124" s="2" t="s">
        <v>152</v>
      </c>
      <c r="M124" s="2">
        <v>0</v>
      </c>
      <c r="N124" s="2">
        <v>0</v>
      </c>
      <c r="O124" s="2" t="s">
        <v>153</v>
      </c>
      <c r="P124" s="19"/>
      <c r="Q124" s="2" t="str">
        <f t="shared" si="145"/>
        <v>UCL-CFR-01</v>
      </c>
      <c r="R124" s="2">
        <f t="shared" si="146"/>
        <v>39.613199999999999</v>
      </c>
      <c r="S124" s="2">
        <f t="shared" si="147"/>
        <v>-105.63890000000001</v>
      </c>
      <c r="T124" s="2">
        <f t="shared" si="148"/>
        <v>3613</v>
      </c>
      <c r="U124" s="2" t="str">
        <f t="shared" si="149"/>
        <v>std</v>
      </c>
      <c r="V124" s="2">
        <f t="shared" si="150"/>
        <v>2</v>
      </c>
      <c r="W124" s="2">
        <f t="shared" si="151"/>
        <v>2.65</v>
      </c>
      <c r="X124" s="2">
        <f t="shared" si="152"/>
        <v>0.96885616799999996</v>
      </c>
      <c r="Y124" s="2">
        <f t="shared" si="153"/>
        <v>0</v>
      </c>
      <c r="Z124" s="2">
        <v>2008</v>
      </c>
      <c r="AA124" s="2" t="s">
        <v>184</v>
      </c>
      <c r="AB124" s="2" t="str">
        <f t="shared" si="154"/>
        <v>UCL-CFR-01</v>
      </c>
      <c r="AC124" s="2" t="s">
        <v>185</v>
      </c>
      <c r="AD124" s="2" t="s">
        <v>186</v>
      </c>
      <c r="AE124" s="21">
        <f t="shared" si="155"/>
        <v>740345.61156259349</v>
      </c>
      <c r="AF124" s="21">
        <f t="shared" si="156"/>
        <v>17320.073138105476</v>
      </c>
      <c r="AG124" s="2" t="str">
        <f t="shared" si="157"/>
        <v>07KNSTD</v>
      </c>
      <c r="AH124" s="2" t="s">
        <v>184</v>
      </c>
      <c r="AK124" s="2" t="str">
        <f t="shared" si="135"/>
        <v>UCL-CFR-01</v>
      </c>
      <c r="AL124" s="2" t="s">
        <v>238</v>
      </c>
      <c r="AM124" s="22">
        <f t="shared" si="136"/>
        <v>39.613199999999999</v>
      </c>
      <c r="AN124" s="22">
        <f t="shared" si="143"/>
        <v>-105.63890000000001</v>
      </c>
      <c r="AO124" s="22">
        <f t="shared" si="144"/>
        <v>3613</v>
      </c>
      <c r="AQ124" s="2" t="s">
        <v>201</v>
      </c>
      <c r="AR124" s="2">
        <f t="shared" si="137"/>
        <v>2</v>
      </c>
      <c r="AS124" s="2">
        <f t="shared" si="138"/>
        <v>2.65</v>
      </c>
      <c r="AT124" s="22">
        <f t="shared" si="139"/>
        <v>0.96885616799999996</v>
      </c>
      <c r="AU124" s="2">
        <v>0</v>
      </c>
      <c r="AV124" s="21">
        <f t="shared" si="140"/>
        <v>740345.61156259349</v>
      </c>
      <c r="AW124" s="2" t="str">
        <f t="shared" si="141"/>
        <v>07KNSTD</v>
      </c>
      <c r="AX124" s="2">
        <v>0</v>
      </c>
      <c r="AY124" s="2" t="s">
        <v>153</v>
      </c>
      <c r="AZ124" s="2">
        <v>160</v>
      </c>
      <c r="BA124" s="2">
        <v>0</v>
      </c>
      <c r="BB124" s="2">
        <v>2008</v>
      </c>
      <c r="BC124" s="2">
        <v>0</v>
      </c>
      <c r="BD124" s="2">
        <v>0</v>
      </c>
      <c r="BE124" s="2">
        <v>10</v>
      </c>
      <c r="BG124" s="2">
        <v>0.1</v>
      </c>
      <c r="BH124" s="2">
        <v>0.05</v>
      </c>
      <c r="BI124" s="2">
        <v>0</v>
      </c>
      <c r="BJ124" s="2">
        <v>0</v>
      </c>
      <c r="BK124" s="21">
        <f t="shared" si="142"/>
        <v>17320.073138105476</v>
      </c>
      <c r="BL124" s="2">
        <v>0</v>
      </c>
      <c r="BM124" s="2">
        <v>0</v>
      </c>
      <c r="BN124" s="2">
        <v>0</v>
      </c>
      <c r="BO124" s="2">
        <v>0</v>
      </c>
    </row>
    <row r="125" spans="1:67" x14ac:dyDescent="0.15">
      <c r="A125" s="2" t="s">
        <v>122</v>
      </c>
      <c r="B125" s="2">
        <v>39.6098</v>
      </c>
      <c r="C125" s="2">
        <v>-105.6396</v>
      </c>
      <c r="D125" s="2">
        <v>3625</v>
      </c>
      <c r="E125" s="2" t="s">
        <v>151</v>
      </c>
      <c r="F125" s="2">
        <v>2</v>
      </c>
      <c r="G125" s="2">
        <v>2.65</v>
      </c>
      <c r="H125" s="12">
        <v>0.96713837199999997</v>
      </c>
      <c r="I125" s="2">
        <v>0</v>
      </c>
      <c r="J125" s="18">
        <v>736828.69580212026</v>
      </c>
      <c r="K125" s="15">
        <v>24413.195660749661</v>
      </c>
      <c r="L125" s="2" t="s">
        <v>152</v>
      </c>
      <c r="M125" s="2">
        <v>0</v>
      </c>
      <c r="N125" s="2">
        <v>0</v>
      </c>
      <c r="O125" s="2" t="s">
        <v>153</v>
      </c>
      <c r="P125" s="19"/>
      <c r="Q125" s="2" t="str">
        <f t="shared" si="145"/>
        <v>UCL-CFR-03</v>
      </c>
      <c r="R125" s="2">
        <f t="shared" si="146"/>
        <v>39.6098</v>
      </c>
      <c r="S125" s="2">
        <f t="shared" si="147"/>
        <v>-105.6396</v>
      </c>
      <c r="T125" s="2">
        <f t="shared" si="148"/>
        <v>3625</v>
      </c>
      <c r="U125" s="2" t="str">
        <f t="shared" si="149"/>
        <v>std</v>
      </c>
      <c r="V125" s="2">
        <f t="shared" si="150"/>
        <v>2</v>
      </c>
      <c r="W125" s="2">
        <f t="shared" si="151"/>
        <v>2.65</v>
      </c>
      <c r="X125" s="2">
        <f t="shared" si="152"/>
        <v>0.96713837199999997</v>
      </c>
      <c r="Y125" s="2">
        <f t="shared" si="153"/>
        <v>0</v>
      </c>
      <c r="Z125" s="2">
        <v>2008</v>
      </c>
      <c r="AA125" s="2" t="s">
        <v>184</v>
      </c>
      <c r="AB125" s="2" t="str">
        <f t="shared" si="154"/>
        <v>UCL-CFR-03</v>
      </c>
      <c r="AC125" s="2" t="s">
        <v>185</v>
      </c>
      <c r="AD125" s="2" t="s">
        <v>186</v>
      </c>
      <c r="AE125" s="21">
        <f t="shared" si="155"/>
        <v>736828.69580212026</v>
      </c>
      <c r="AF125" s="21">
        <f t="shared" si="156"/>
        <v>24413.195660749661</v>
      </c>
      <c r="AG125" s="2" t="str">
        <f t="shared" si="157"/>
        <v>07KNSTD</v>
      </c>
      <c r="AH125" s="2" t="s">
        <v>184</v>
      </c>
      <c r="AK125" s="2" t="str">
        <f t="shared" si="135"/>
        <v>UCL-CFR-03</v>
      </c>
      <c r="AL125" s="2" t="s">
        <v>238</v>
      </c>
      <c r="AM125" s="22">
        <f t="shared" si="136"/>
        <v>39.6098</v>
      </c>
      <c r="AN125" s="22">
        <f t="shared" si="143"/>
        <v>-105.6396</v>
      </c>
      <c r="AO125" s="22">
        <f t="shared" si="144"/>
        <v>3625</v>
      </c>
      <c r="AQ125" s="2" t="s">
        <v>201</v>
      </c>
      <c r="AR125" s="2">
        <f t="shared" si="137"/>
        <v>2</v>
      </c>
      <c r="AS125" s="2">
        <f t="shared" si="138"/>
        <v>2.65</v>
      </c>
      <c r="AT125" s="22">
        <f t="shared" si="139"/>
        <v>0.96713837199999997</v>
      </c>
      <c r="AU125" s="2">
        <v>0</v>
      </c>
      <c r="AV125" s="21">
        <f t="shared" si="140"/>
        <v>736828.69580212026</v>
      </c>
      <c r="AW125" s="2" t="str">
        <f t="shared" si="141"/>
        <v>07KNSTD</v>
      </c>
      <c r="AX125" s="2">
        <v>0</v>
      </c>
      <c r="AY125" s="2" t="s">
        <v>153</v>
      </c>
      <c r="AZ125" s="2">
        <v>160</v>
      </c>
      <c r="BA125" s="2">
        <v>0</v>
      </c>
      <c r="BB125" s="2">
        <v>2008</v>
      </c>
      <c r="BC125" s="2">
        <v>0</v>
      </c>
      <c r="BD125" s="2">
        <v>0</v>
      </c>
      <c r="BE125" s="2">
        <v>10</v>
      </c>
      <c r="BG125" s="2">
        <v>0.1</v>
      </c>
      <c r="BH125" s="2">
        <v>0.05</v>
      </c>
      <c r="BI125" s="2">
        <v>0</v>
      </c>
      <c r="BJ125" s="2">
        <v>0</v>
      </c>
      <c r="BK125" s="21">
        <f t="shared" si="142"/>
        <v>24413.195660749661</v>
      </c>
      <c r="BL125" s="2">
        <v>0</v>
      </c>
      <c r="BM125" s="2">
        <v>0</v>
      </c>
      <c r="BN125" s="2">
        <v>0</v>
      </c>
      <c r="BO125" s="2">
        <v>0</v>
      </c>
    </row>
    <row r="126" spans="1:67" x14ac:dyDescent="0.15">
      <c r="A126" s="2" t="s">
        <v>123</v>
      </c>
      <c r="B126" s="2">
        <v>39.609200000000001</v>
      </c>
      <c r="C126" s="2">
        <v>-105.64019999999999</v>
      </c>
      <c r="D126" s="2">
        <v>3616</v>
      </c>
      <c r="E126" s="2" t="s">
        <v>151</v>
      </c>
      <c r="F126" s="2">
        <v>2</v>
      </c>
      <c r="G126" s="2">
        <v>2.65</v>
      </c>
      <c r="H126" s="12">
        <v>0.96724739299999996</v>
      </c>
      <c r="I126" s="2">
        <v>0</v>
      </c>
      <c r="J126" s="18">
        <v>800621.43995604059</v>
      </c>
      <c r="K126" s="15">
        <v>23903.744271165699</v>
      </c>
      <c r="L126" s="2" t="s">
        <v>152</v>
      </c>
      <c r="M126" s="2">
        <v>0</v>
      </c>
      <c r="N126" s="2">
        <v>0</v>
      </c>
      <c r="O126" s="2" t="s">
        <v>153</v>
      </c>
      <c r="P126" s="19"/>
      <c r="Q126" s="2" t="str">
        <f t="shared" si="145"/>
        <v>UCL-CFR-05</v>
      </c>
      <c r="R126" s="2">
        <f t="shared" si="146"/>
        <v>39.609200000000001</v>
      </c>
      <c r="S126" s="2">
        <f t="shared" si="147"/>
        <v>-105.64019999999999</v>
      </c>
      <c r="T126" s="2">
        <f t="shared" si="148"/>
        <v>3616</v>
      </c>
      <c r="U126" s="2" t="str">
        <f t="shared" si="149"/>
        <v>std</v>
      </c>
      <c r="V126" s="2">
        <f t="shared" si="150"/>
        <v>2</v>
      </c>
      <c r="W126" s="2">
        <f t="shared" si="151"/>
        <v>2.65</v>
      </c>
      <c r="X126" s="2">
        <f t="shared" si="152"/>
        <v>0.96724739299999996</v>
      </c>
      <c r="Y126" s="2">
        <f t="shared" si="153"/>
        <v>0</v>
      </c>
      <c r="Z126" s="2">
        <v>2008</v>
      </c>
      <c r="AA126" s="2" t="s">
        <v>184</v>
      </c>
      <c r="AB126" s="2" t="str">
        <f t="shared" si="154"/>
        <v>UCL-CFR-05</v>
      </c>
      <c r="AC126" s="2" t="s">
        <v>185</v>
      </c>
      <c r="AD126" s="2" t="s">
        <v>186</v>
      </c>
      <c r="AE126" s="21">
        <f t="shared" si="155"/>
        <v>800621.43995604059</v>
      </c>
      <c r="AF126" s="21">
        <f t="shared" si="156"/>
        <v>23903.744271165699</v>
      </c>
      <c r="AG126" s="2" t="str">
        <f t="shared" si="157"/>
        <v>07KNSTD</v>
      </c>
      <c r="AH126" s="2" t="s">
        <v>184</v>
      </c>
      <c r="AK126" s="2" t="str">
        <f t="shared" si="135"/>
        <v>UCL-CFR-05</v>
      </c>
      <c r="AL126" s="2" t="s">
        <v>238</v>
      </c>
      <c r="AM126" s="22">
        <f t="shared" si="136"/>
        <v>39.609200000000001</v>
      </c>
      <c r="AN126" s="22">
        <f t="shared" si="143"/>
        <v>-105.64019999999999</v>
      </c>
      <c r="AO126" s="22">
        <f t="shared" si="144"/>
        <v>3616</v>
      </c>
      <c r="AQ126" s="2" t="s">
        <v>201</v>
      </c>
      <c r="AR126" s="2">
        <f t="shared" si="137"/>
        <v>2</v>
      </c>
      <c r="AS126" s="2">
        <f t="shared" si="138"/>
        <v>2.65</v>
      </c>
      <c r="AT126" s="22">
        <f t="shared" si="139"/>
        <v>0.96724739299999996</v>
      </c>
      <c r="AU126" s="2">
        <v>0</v>
      </c>
      <c r="AV126" s="21">
        <f t="shared" si="140"/>
        <v>800621.43995604059</v>
      </c>
      <c r="AW126" s="2" t="str">
        <f t="shared" si="141"/>
        <v>07KNSTD</v>
      </c>
      <c r="AX126" s="2">
        <v>0</v>
      </c>
      <c r="AY126" s="2" t="s">
        <v>153</v>
      </c>
      <c r="AZ126" s="2">
        <v>160</v>
      </c>
      <c r="BA126" s="2">
        <v>0</v>
      </c>
      <c r="BB126" s="2">
        <v>2008</v>
      </c>
      <c r="BC126" s="2">
        <v>0</v>
      </c>
      <c r="BD126" s="2">
        <v>0</v>
      </c>
      <c r="BE126" s="2">
        <v>10</v>
      </c>
      <c r="BG126" s="2">
        <v>0.1</v>
      </c>
      <c r="BH126" s="2">
        <v>0.05</v>
      </c>
      <c r="BI126" s="2">
        <v>0</v>
      </c>
      <c r="BJ126" s="2">
        <v>0</v>
      </c>
      <c r="BK126" s="21">
        <f t="shared" si="142"/>
        <v>23903.744271165699</v>
      </c>
      <c r="BL126" s="2">
        <v>0</v>
      </c>
      <c r="BM126" s="2">
        <v>0</v>
      </c>
      <c r="BN126" s="2">
        <v>0</v>
      </c>
      <c r="BO126" s="2">
        <v>0</v>
      </c>
    </row>
    <row r="127" spans="1:67" x14ac:dyDescent="0.15">
      <c r="A127" s="2" t="s">
        <v>124</v>
      </c>
      <c r="B127" s="2">
        <v>39.610300000000002</v>
      </c>
      <c r="C127" s="2">
        <v>-105.63890000000001</v>
      </c>
      <c r="D127" s="2">
        <v>3613</v>
      </c>
      <c r="E127" s="2" t="s">
        <v>151</v>
      </c>
      <c r="F127" s="2">
        <v>2</v>
      </c>
      <c r="G127" s="2">
        <v>2.65</v>
      </c>
      <c r="H127" s="12">
        <v>0.96681128900000002</v>
      </c>
      <c r="I127" s="2">
        <v>0</v>
      </c>
      <c r="J127" s="18">
        <v>814113.80608673394</v>
      </c>
      <c r="K127" s="15">
        <v>25542.225774714683</v>
      </c>
      <c r="L127" s="2" t="s">
        <v>152</v>
      </c>
      <c r="M127" s="2">
        <v>0</v>
      </c>
      <c r="N127" s="2">
        <v>0</v>
      </c>
      <c r="O127" s="2" t="s">
        <v>153</v>
      </c>
      <c r="P127" s="19"/>
      <c r="Q127" s="2" t="str">
        <f t="shared" si="145"/>
        <v>UCL-CFR-06</v>
      </c>
      <c r="R127" s="2">
        <f t="shared" si="146"/>
        <v>39.610300000000002</v>
      </c>
      <c r="S127" s="2">
        <f t="shared" si="147"/>
        <v>-105.63890000000001</v>
      </c>
      <c r="T127" s="2">
        <f t="shared" si="148"/>
        <v>3613</v>
      </c>
      <c r="U127" s="2" t="str">
        <f t="shared" si="149"/>
        <v>std</v>
      </c>
      <c r="V127" s="2">
        <f t="shared" si="150"/>
        <v>2</v>
      </c>
      <c r="W127" s="2">
        <f t="shared" si="151"/>
        <v>2.65</v>
      </c>
      <c r="X127" s="2">
        <f t="shared" si="152"/>
        <v>0.96681128900000002</v>
      </c>
      <c r="Y127" s="2">
        <f t="shared" si="153"/>
        <v>0</v>
      </c>
      <c r="Z127" s="2">
        <v>2008</v>
      </c>
      <c r="AA127" s="2" t="s">
        <v>184</v>
      </c>
      <c r="AB127" s="2" t="str">
        <f t="shared" si="154"/>
        <v>UCL-CFR-06</v>
      </c>
      <c r="AC127" s="2" t="s">
        <v>185</v>
      </c>
      <c r="AD127" s="2" t="s">
        <v>186</v>
      </c>
      <c r="AE127" s="21">
        <f t="shared" si="155"/>
        <v>814113.80608673394</v>
      </c>
      <c r="AF127" s="21">
        <f t="shared" si="156"/>
        <v>25542.225774714683</v>
      </c>
      <c r="AG127" s="2" t="str">
        <f t="shared" si="157"/>
        <v>07KNSTD</v>
      </c>
      <c r="AH127" s="2" t="s">
        <v>184</v>
      </c>
      <c r="AK127" s="2" t="str">
        <f t="shared" si="135"/>
        <v>UCL-CFR-06</v>
      </c>
      <c r="AL127" s="2" t="s">
        <v>238</v>
      </c>
      <c r="AM127" s="22">
        <f t="shared" si="136"/>
        <v>39.610300000000002</v>
      </c>
      <c r="AN127" s="22">
        <f t="shared" si="143"/>
        <v>-105.63890000000001</v>
      </c>
      <c r="AO127" s="22">
        <f t="shared" si="144"/>
        <v>3613</v>
      </c>
      <c r="AQ127" s="2" t="s">
        <v>201</v>
      </c>
      <c r="AR127" s="2">
        <f t="shared" si="137"/>
        <v>2</v>
      </c>
      <c r="AS127" s="2">
        <f t="shared" si="138"/>
        <v>2.65</v>
      </c>
      <c r="AT127" s="22">
        <f t="shared" si="139"/>
        <v>0.96681128900000002</v>
      </c>
      <c r="AU127" s="2">
        <v>0</v>
      </c>
      <c r="AV127" s="21">
        <f t="shared" si="140"/>
        <v>814113.80608673394</v>
      </c>
      <c r="AW127" s="2" t="str">
        <f t="shared" si="141"/>
        <v>07KNSTD</v>
      </c>
      <c r="AX127" s="2">
        <v>0</v>
      </c>
      <c r="AY127" s="2" t="s">
        <v>153</v>
      </c>
      <c r="AZ127" s="2">
        <v>160</v>
      </c>
      <c r="BA127" s="2">
        <v>0</v>
      </c>
      <c r="BB127" s="2">
        <v>2008</v>
      </c>
      <c r="BC127" s="2">
        <v>0</v>
      </c>
      <c r="BD127" s="2">
        <v>0</v>
      </c>
      <c r="BE127" s="2">
        <v>10</v>
      </c>
      <c r="BG127" s="2">
        <v>0.1</v>
      </c>
      <c r="BH127" s="2">
        <v>0.05</v>
      </c>
      <c r="BI127" s="2">
        <v>0</v>
      </c>
      <c r="BJ127" s="2">
        <v>0</v>
      </c>
      <c r="BK127" s="21">
        <f t="shared" si="142"/>
        <v>25542.225774714683</v>
      </c>
      <c r="BL127" s="2">
        <v>0</v>
      </c>
      <c r="BM127" s="2">
        <v>0</v>
      </c>
      <c r="BN127" s="2">
        <v>0</v>
      </c>
      <c r="BO127" s="2">
        <v>0</v>
      </c>
    </row>
    <row r="128" spans="1:67" x14ac:dyDescent="0.15">
      <c r="A128" s="2" t="s">
        <v>125</v>
      </c>
      <c r="B128" s="2">
        <v>39.610300000000002</v>
      </c>
      <c r="C128" s="2">
        <v>-105.63890000000001</v>
      </c>
      <c r="D128" s="2">
        <v>3613</v>
      </c>
      <c r="E128" s="2" t="s">
        <v>151</v>
      </c>
      <c r="F128" s="2">
        <v>2</v>
      </c>
      <c r="G128" s="2">
        <v>2.65</v>
      </c>
      <c r="H128" s="12">
        <v>0.96724739299999996</v>
      </c>
      <c r="I128" s="2">
        <v>0</v>
      </c>
      <c r="J128" s="18">
        <v>812357.45744264952</v>
      </c>
      <c r="K128" s="15">
        <v>20570.877160779371</v>
      </c>
      <c r="L128" s="2" t="s">
        <v>152</v>
      </c>
      <c r="M128" s="2">
        <v>0</v>
      </c>
      <c r="N128" s="2">
        <v>0</v>
      </c>
      <c r="O128" s="2" t="s">
        <v>153</v>
      </c>
      <c r="P128" s="19"/>
      <c r="Q128" s="2" t="str">
        <f t="shared" si="145"/>
        <v>UCL-CFR-07</v>
      </c>
      <c r="R128" s="2">
        <f t="shared" si="146"/>
        <v>39.610300000000002</v>
      </c>
      <c r="S128" s="2">
        <f t="shared" si="147"/>
        <v>-105.63890000000001</v>
      </c>
      <c r="T128" s="2">
        <f t="shared" si="148"/>
        <v>3613</v>
      </c>
      <c r="U128" s="2" t="str">
        <f t="shared" si="149"/>
        <v>std</v>
      </c>
      <c r="V128" s="2">
        <f t="shared" si="150"/>
        <v>2</v>
      </c>
      <c r="W128" s="2">
        <f t="shared" si="151"/>
        <v>2.65</v>
      </c>
      <c r="X128" s="2">
        <f t="shared" si="152"/>
        <v>0.96724739299999996</v>
      </c>
      <c r="Y128" s="2">
        <f t="shared" si="153"/>
        <v>0</v>
      </c>
      <c r="Z128" s="2">
        <v>2008</v>
      </c>
      <c r="AA128" s="2" t="s">
        <v>184</v>
      </c>
      <c r="AB128" s="2" t="str">
        <f t="shared" si="154"/>
        <v>UCL-CFR-07</v>
      </c>
      <c r="AC128" s="2" t="s">
        <v>185</v>
      </c>
      <c r="AD128" s="2" t="s">
        <v>186</v>
      </c>
      <c r="AE128" s="21">
        <f t="shared" si="155"/>
        <v>812357.45744264952</v>
      </c>
      <c r="AF128" s="21">
        <f t="shared" si="156"/>
        <v>20570.877160779371</v>
      </c>
      <c r="AG128" s="2" t="str">
        <f t="shared" si="157"/>
        <v>07KNSTD</v>
      </c>
      <c r="AH128" s="2" t="s">
        <v>184</v>
      </c>
      <c r="AK128" s="2" t="str">
        <f t="shared" si="135"/>
        <v>UCL-CFR-07</v>
      </c>
      <c r="AL128" s="2" t="s">
        <v>238</v>
      </c>
      <c r="AM128" s="22">
        <f t="shared" si="136"/>
        <v>39.610300000000002</v>
      </c>
      <c r="AN128" s="22">
        <f t="shared" si="143"/>
        <v>-105.63890000000001</v>
      </c>
      <c r="AO128" s="22">
        <f t="shared" si="144"/>
        <v>3613</v>
      </c>
      <c r="AQ128" s="2" t="s">
        <v>201</v>
      </c>
      <c r="AR128" s="2">
        <f t="shared" si="137"/>
        <v>2</v>
      </c>
      <c r="AS128" s="2">
        <f t="shared" si="138"/>
        <v>2.65</v>
      </c>
      <c r="AT128" s="22">
        <f t="shared" si="139"/>
        <v>0.96724739299999996</v>
      </c>
      <c r="AU128" s="2">
        <v>0</v>
      </c>
      <c r="AV128" s="21">
        <f t="shared" si="140"/>
        <v>812357.45744264952</v>
      </c>
      <c r="AW128" s="2" t="str">
        <f t="shared" si="141"/>
        <v>07KNSTD</v>
      </c>
      <c r="AX128" s="2">
        <v>0</v>
      </c>
      <c r="AY128" s="2" t="s">
        <v>153</v>
      </c>
      <c r="AZ128" s="2">
        <v>160</v>
      </c>
      <c r="BA128" s="2">
        <v>0</v>
      </c>
      <c r="BB128" s="2">
        <v>2008</v>
      </c>
      <c r="BC128" s="2">
        <v>0</v>
      </c>
      <c r="BD128" s="2">
        <v>0</v>
      </c>
      <c r="BE128" s="2">
        <v>10</v>
      </c>
      <c r="BG128" s="2">
        <v>0.1</v>
      </c>
      <c r="BH128" s="2">
        <v>0.05</v>
      </c>
      <c r="BI128" s="2">
        <v>0</v>
      </c>
      <c r="BJ128" s="2">
        <v>0</v>
      </c>
      <c r="BK128" s="21">
        <f t="shared" si="142"/>
        <v>20570.877160779371</v>
      </c>
      <c r="BL128" s="2">
        <v>0</v>
      </c>
      <c r="BM128" s="2">
        <v>0</v>
      </c>
      <c r="BN128" s="2">
        <v>0</v>
      </c>
      <c r="BO128" s="2">
        <v>0</v>
      </c>
    </row>
    <row r="129" spans="1:67" x14ac:dyDescent="0.15">
      <c r="A129" s="2" t="s">
        <v>78</v>
      </c>
      <c r="B129" s="2">
        <v>41.340600000000002</v>
      </c>
      <c r="C129" s="2">
        <v>-106.32575</v>
      </c>
      <c r="D129" s="2">
        <v>3267</v>
      </c>
      <c r="E129" s="2" t="s">
        <v>151</v>
      </c>
      <c r="F129" s="2">
        <v>2</v>
      </c>
      <c r="G129" s="2">
        <v>2.7</v>
      </c>
      <c r="H129" s="12">
        <v>0.96714375600000002</v>
      </c>
      <c r="I129" s="2">
        <v>0</v>
      </c>
      <c r="J129" s="18">
        <v>513933.08010516665</v>
      </c>
      <c r="K129" s="15">
        <v>13029.878065342351</v>
      </c>
      <c r="L129" s="2" t="s">
        <v>152</v>
      </c>
      <c r="M129" s="2">
        <v>0</v>
      </c>
      <c r="N129" s="2">
        <v>0</v>
      </c>
      <c r="O129" s="2" t="s">
        <v>153</v>
      </c>
      <c r="P129" s="19"/>
      <c r="Q129" s="2" t="str">
        <f t="shared" si="145"/>
        <v>DPI-MB-01</v>
      </c>
      <c r="R129" s="2">
        <f t="shared" si="146"/>
        <v>41.340600000000002</v>
      </c>
      <c r="S129" s="2">
        <f t="shared" si="147"/>
        <v>-106.32575</v>
      </c>
      <c r="T129" s="2">
        <f t="shared" si="148"/>
        <v>3267</v>
      </c>
      <c r="U129" s="2" t="str">
        <f t="shared" si="149"/>
        <v>std</v>
      </c>
      <c r="V129" s="2">
        <f t="shared" si="150"/>
        <v>2</v>
      </c>
      <c r="W129" s="2">
        <f t="shared" si="151"/>
        <v>2.7</v>
      </c>
      <c r="X129" s="2">
        <f t="shared" si="152"/>
        <v>0.96714375600000002</v>
      </c>
      <c r="Y129" s="2">
        <f t="shared" si="153"/>
        <v>0</v>
      </c>
      <c r="Z129" s="2">
        <v>2008</v>
      </c>
      <c r="AA129" s="2" t="s">
        <v>184</v>
      </c>
      <c r="AB129" s="2" t="str">
        <f t="shared" si="154"/>
        <v>DPI-MB-01</v>
      </c>
      <c r="AC129" s="2" t="s">
        <v>185</v>
      </c>
      <c r="AD129" s="2" t="s">
        <v>186</v>
      </c>
      <c r="AE129" s="21">
        <f t="shared" si="155"/>
        <v>513933.08010516665</v>
      </c>
      <c r="AF129" s="21">
        <f t="shared" si="156"/>
        <v>13029.878065342351</v>
      </c>
      <c r="AG129" s="2" t="str">
        <f t="shared" si="157"/>
        <v>07KNSTD</v>
      </c>
      <c r="AH129" s="2" t="s">
        <v>184</v>
      </c>
      <c r="AK129" s="2" t="str">
        <f t="shared" si="135"/>
        <v>DPI-MB-01</v>
      </c>
      <c r="AL129" s="2" t="s">
        <v>238</v>
      </c>
      <c r="AM129" s="22">
        <f t="shared" si="136"/>
        <v>41.340600000000002</v>
      </c>
      <c r="AN129" s="22">
        <f t="shared" si="143"/>
        <v>-106.32575</v>
      </c>
      <c r="AO129" s="22">
        <f t="shared" si="144"/>
        <v>3267</v>
      </c>
      <c r="AQ129" s="2" t="s">
        <v>201</v>
      </c>
      <c r="AR129" s="2">
        <f t="shared" si="137"/>
        <v>2</v>
      </c>
      <c r="AS129" s="2">
        <f t="shared" si="138"/>
        <v>2.7</v>
      </c>
      <c r="AT129" s="22">
        <f t="shared" si="139"/>
        <v>0.96714375600000002</v>
      </c>
      <c r="AU129" s="2">
        <v>0</v>
      </c>
      <c r="AV129" s="21">
        <f t="shared" si="140"/>
        <v>513933.08010516665</v>
      </c>
      <c r="AW129" s="2" t="str">
        <f t="shared" si="141"/>
        <v>07KNSTD</v>
      </c>
      <c r="AX129" s="2">
        <v>0</v>
      </c>
      <c r="AY129" s="2" t="s">
        <v>153</v>
      </c>
      <c r="AZ129" s="2">
        <v>160</v>
      </c>
      <c r="BA129" s="2">
        <v>0</v>
      </c>
      <c r="BB129" s="2">
        <v>2008</v>
      </c>
      <c r="BC129" s="2">
        <v>0</v>
      </c>
      <c r="BD129" s="2">
        <v>0</v>
      </c>
      <c r="BE129" s="2">
        <v>10</v>
      </c>
      <c r="BG129" s="2">
        <v>0.1</v>
      </c>
      <c r="BH129" s="2">
        <v>0.05</v>
      </c>
      <c r="BI129" s="2">
        <v>0</v>
      </c>
      <c r="BJ129" s="2">
        <v>0</v>
      </c>
      <c r="BK129" s="21">
        <f t="shared" si="142"/>
        <v>13029.878065342351</v>
      </c>
      <c r="BL129" s="2">
        <v>0</v>
      </c>
      <c r="BM129" s="2">
        <v>0</v>
      </c>
      <c r="BN129" s="2">
        <v>0</v>
      </c>
      <c r="BO129" s="2">
        <v>0</v>
      </c>
    </row>
    <row r="130" spans="1:67" x14ac:dyDescent="0.15">
      <c r="A130" s="2" t="s">
        <v>76</v>
      </c>
      <c r="B130" s="2">
        <v>41.341200000000001</v>
      </c>
      <c r="C130" s="2">
        <v>-106.32187999999999</v>
      </c>
      <c r="D130" s="2">
        <v>3260</v>
      </c>
      <c r="E130" s="2" t="s">
        <v>151</v>
      </c>
      <c r="F130" s="2">
        <v>2</v>
      </c>
      <c r="G130" s="2">
        <v>2.7</v>
      </c>
      <c r="H130" s="12">
        <v>0.98849067300000004</v>
      </c>
      <c r="I130" s="2">
        <v>0</v>
      </c>
      <c r="J130" s="18">
        <v>622505.38039184862</v>
      </c>
      <c r="K130" s="15">
        <v>14206.633361222046</v>
      </c>
      <c r="L130" s="2" t="s">
        <v>152</v>
      </c>
      <c r="M130" s="2">
        <v>0</v>
      </c>
      <c r="N130" s="2">
        <v>0</v>
      </c>
      <c r="O130" s="2" t="s">
        <v>153</v>
      </c>
      <c r="P130" s="19"/>
      <c r="Q130" s="2" t="str">
        <f t="shared" ref="Q130" si="158">A130</f>
        <v>LL-MB-07</v>
      </c>
      <c r="R130" s="2">
        <f t="shared" ref="R130" si="159">B130</f>
        <v>41.341200000000001</v>
      </c>
      <c r="S130" s="2">
        <f t="shared" ref="S130" si="160">C130</f>
        <v>-106.32187999999999</v>
      </c>
      <c r="T130" s="2">
        <f t="shared" ref="T130" si="161">D130</f>
        <v>3260</v>
      </c>
      <c r="U130" s="2" t="str">
        <f t="shared" ref="U130" si="162">E130</f>
        <v>std</v>
      </c>
      <c r="V130" s="2">
        <f t="shared" ref="V130" si="163">F130</f>
        <v>2</v>
      </c>
      <c r="W130" s="2">
        <f t="shared" ref="W130" si="164">G130</f>
        <v>2.7</v>
      </c>
      <c r="X130" s="2">
        <f t="shared" ref="X130" si="165">H130</f>
        <v>0.98849067300000004</v>
      </c>
      <c r="Y130" s="2">
        <f t="shared" ref="Y130" si="166">I130</f>
        <v>0</v>
      </c>
      <c r="Z130" s="2">
        <v>2008</v>
      </c>
      <c r="AA130" s="2" t="s">
        <v>184</v>
      </c>
      <c r="AB130" s="2" t="str">
        <f t="shared" ref="AB130" si="167">Q130</f>
        <v>LL-MB-07</v>
      </c>
      <c r="AC130" s="2" t="s">
        <v>185</v>
      </c>
      <c r="AD130" s="2" t="s">
        <v>186</v>
      </c>
      <c r="AE130" s="21">
        <f t="shared" ref="AE130" si="168">J130</f>
        <v>622505.38039184862</v>
      </c>
      <c r="AF130" s="21">
        <f t="shared" ref="AF130" si="169">K130</f>
        <v>14206.633361222046</v>
      </c>
      <c r="AG130" s="2" t="str">
        <f t="shared" ref="AG130" si="170">L130</f>
        <v>07KNSTD</v>
      </c>
      <c r="AH130" s="2" t="s">
        <v>184</v>
      </c>
      <c r="AK130" s="2" t="str">
        <f t="shared" si="135"/>
        <v>LL-MB-07</v>
      </c>
      <c r="AL130" s="2" t="s">
        <v>238</v>
      </c>
      <c r="AM130" s="22">
        <f t="shared" si="136"/>
        <v>41.341200000000001</v>
      </c>
      <c r="AN130" s="22">
        <f t="shared" si="143"/>
        <v>-106.32187999999999</v>
      </c>
      <c r="AO130" s="22">
        <f t="shared" si="144"/>
        <v>3260</v>
      </c>
      <c r="AQ130" s="2" t="s">
        <v>201</v>
      </c>
      <c r="AR130" s="2">
        <f t="shared" si="137"/>
        <v>2</v>
      </c>
      <c r="AS130" s="2">
        <f t="shared" si="138"/>
        <v>2.7</v>
      </c>
      <c r="AT130" s="22">
        <f t="shared" si="139"/>
        <v>0.98849067300000004</v>
      </c>
      <c r="AU130" s="2">
        <v>0</v>
      </c>
      <c r="AV130" s="21">
        <f t="shared" si="140"/>
        <v>622505.38039184862</v>
      </c>
      <c r="AW130" s="2" t="str">
        <f t="shared" si="141"/>
        <v>07KNSTD</v>
      </c>
      <c r="AX130" s="2">
        <v>0</v>
      </c>
      <c r="AY130" s="2" t="s">
        <v>153</v>
      </c>
      <c r="AZ130" s="2">
        <v>160</v>
      </c>
      <c r="BA130" s="2">
        <v>0</v>
      </c>
      <c r="BB130" s="2">
        <v>2008</v>
      </c>
      <c r="BC130" s="2">
        <v>0</v>
      </c>
      <c r="BD130" s="2">
        <v>0</v>
      </c>
      <c r="BE130" s="2">
        <v>10</v>
      </c>
      <c r="BG130" s="2">
        <v>0.1</v>
      </c>
      <c r="BH130" s="2">
        <v>0.05</v>
      </c>
      <c r="BI130" s="2">
        <v>0</v>
      </c>
      <c r="BJ130" s="2">
        <v>0</v>
      </c>
      <c r="BK130" s="21">
        <f t="shared" si="142"/>
        <v>14206.633361222046</v>
      </c>
      <c r="BL130" s="2">
        <v>0</v>
      </c>
      <c r="BM130" s="2">
        <v>0</v>
      </c>
      <c r="BN130" s="2">
        <v>0</v>
      </c>
      <c r="BO130" s="2">
        <v>0</v>
      </c>
    </row>
    <row r="131" spans="1:67" x14ac:dyDescent="0.15">
      <c r="J131" s="3"/>
      <c r="P131" s="19"/>
      <c r="AM131" s="22"/>
      <c r="AN131" s="22"/>
      <c r="AO131" s="22"/>
      <c r="AT131" s="22"/>
      <c r="AV131" s="21"/>
      <c r="BK131" s="21"/>
    </row>
    <row r="132" spans="1:67" x14ac:dyDescent="0.15">
      <c r="A132" s="2" t="s">
        <v>78</v>
      </c>
      <c r="B132" s="2">
        <v>41.340600000000002</v>
      </c>
      <c r="C132" s="2">
        <v>-106.32575</v>
      </c>
      <c r="D132" s="2">
        <v>3267</v>
      </c>
      <c r="E132" s="2" t="s">
        <v>151</v>
      </c>
      <c r="F132" s="2">
        <v>2</v>
      </c>
      <c r="G132" s="2">
        <v>2.7</v>
      </c>
      <c r="H132" s="12">
        <v>0.96714375600000002</v>
      </c>
      <c r="I132" s="2">
        <v>0</v>
      </c>
      <c r="J132" s="18">
        <v>452852.88946810021</v>
      </c>
      <c r="K132" s="15">
        <v>12526.794142050918</v>
      </c>
      <c r="L132" s="2" t="s">
        <v>152</v>
      </c>
      <c r="M132" s="2">
        <v>0</v>
      </c>
      <c r="N132" s="2">
        <v>0</v>
      </c>
      <c r="O132" s="2" t="s">
        <v>153</v>
      </c>
      <c r="P132" s="19"/>
      <c r="Q132" s="2" t="str">
        <f t="shared" ref="Q132:Q133" si="171">A132</f>
        <v>DPI-MB-01</v>
      </c>
      <c r="R132" s="2">
        <f t="shared" ref="R132:R133" si="172">B132</f>
        <v>41.340600000000002</v>
      </c>
      <c r="S132" s="2">
        <f t="shared" ref="S132:S133" si="173">C132</f>
        <v>-106.32575</v>
      </c>
      <c r="T132" s="2">
        <f t="shared" ref="T132:T133" si="174">D132</f>
        <v>3267</v>
      </c>
      <c r="U132" s="2" t="str">
        <f t="shared" ref="U132:U133" si="175">E132</f>
        <v>std</v>
      </c>
      <c r="V132" s="2">
        <f t="shared" ref="V132:V133" si="176">F132</f>
        <v>2</v>
      </c>
      <c r="W132" s="2">
        <f t="shared" ref="W132:W133" si="177">G132</f>
        <v>2.7</v>
      </c>
      <c r="X132" s="2">
        <f t="shared" ref="X132:X133" si="178">H132</f>
        <v>0.96714375600000002</v>
      </c>
      <c r="Y132" s="2">
        <f t="shared" ref="Y132:Y133" si="179">I132</f>
        <v>0</v>
      </c>
      <c r="Z132" s="2">
        <v>2008</v>
      </c>
      <c r="AA132" s="2" t="s">
        <v>184</v>
      </c>
      <c r="AB132" s="2" t="str">
        <f t="shared" ref="AB132:AB133" si="180">Q132</f>
        <v>DPI-MB-01</v>
      </c>
      <c r="AC132" s="2" t="s">
        <v>185</v>
      </c>
      <c r="AD132" s="2" t="s">
        <v>186</v>
      </c>
      <c r="AE132" s="21">
        <f t="shared" ref="AE132:AE133" si="181">J132</f>
        <v>452852.88946810021</v>
      </c>
      <c r="AF132" s="21">
        <f t="shared" ref="AF132:AF133" si="182">K132</f>
        <v>12526.794142050918</v>
      </c>
      <c r="AG132" s="2" t="str">
        <f t="shared" ref="AG132:AG133" si="183">L132</f>
        <v>07KNSTD</v>
      </c>
      <c r="AH132" s="2" t="s">
        <v>184</v>
      </c>
      <c r="AK132" s="2" t="str">
        <f t="shared" si="135"/>
        <v>DPI-MB-01</v>
      </c>
      <c r="AL132" s="2" t="s">
        <v>238</v>
      </c>
      <c r="AM132" s="22">
        <f t="shared" si="136"/>
        <v>41.340600000000002</v>
      </c>
      <c r="AN132" s="22">
        <f t="shared" si="143"/>
        <v>-106.32575</v>
      </c>
      <c r="AO132" s="22">
        <f t="shared" si="144"/>
        <v>3267</v>
      </c>
      <c r="AQ132" s="2" t="s">
        <v>201</v>
      </c>
      <c r="AR132" s="2">
        <f t="shared" si="137"/>
        <v>2</v>
      </c>
      <c r="AS132" s="2">
        <f t="shared" si="138"/>
        <v>2.7</v>
      </c>
      <c r="AT132" s="22">
        <f t="shared" si="139"/>
        <v>0.96714375600000002</v>
      </c>
      <c r="AU132" s="2">
        <v>0</v>
      </c>
      <c r="AV132" s="21">
        <f t="shared" si="140"/>
        <v>452852.88946810021</v>
      </c>
      <c r="AW132" s="2" t="str">
        <f t="shared" si="141"/>
        <v>07KNSTD</v>
      </c>
      <c r="AX132" s="2">
        <v>0</v>
      </c>
      <c r="AY132" s="2" t="s">
        <v>153</v>
      </c>
      <c r="AZ132" s="2">
        <v>160</v>
      </c>
      <c r="BA132" s="2">
        <v>0</v>
      </c>
      <c r="BB132" s="2">
        <v>2008</v>
      </c>
      <c r="BC132" s="2">
        <v>0</v>
      </c>
      <c r="BD132" s="2">
        <v>0</v>
      </c>
      <c r="BE132" s="2">
        <v>10</v>
      </c>
      <c r="BG132" s="2">
        <v>0.1</v>
      </c>
      <c r="BH132" s="2">
        <v>0.05</v>
      </c>
      <c r="BI132" s="2">
        <v>0</v>
      </c>
      <c r="BJ132" s="2">
        <v>0</v>
      </c>
      <c r="BK132" s="21">
        <f t="shared" si="142"/>
        <v>12526.794142050918</v>
      </c>
      <c r="BL132" s="2">
        <v>0</v>
      </c>
      <c r="BM132" s="2">
        <v>0</v>
      </c>
      <c r="BN132" s="2">
        <v>0</v>
      </c>
      <c r="BO132" s="2">
        <v>0</v>
      </c>
    </row>
    <row r="133" spans="1:67" x14ac:dyDescent="0.15">
      <c r="A133" s="2" t="s">
        <v>76</v>
      </c>
      <c r="B133" s="2">
        <v>41.341200000000001</v>
      </c>
      <c r="C133" s="2">
        <v>-106.32187999999999</v>
      </c>
      <c r="D133" s="2">
        <v>3260</v>
      </c>
      <c r="E133" s="2" t="s">
        <v>151</v>
      </c>
      <c r="F133" s="2">
        <v>2</v>
      </c>
      <c r="G133" s="2">
        <v>2.7</v>
      </c>
      <c r="H133" s="12">
        <v>0.98849067300000004</v>
      </c>
      <c r="I133" s="2">
        <v>0</v>
      </c>
      <c r="J133" s="18">
        <v>643603.08465366194</v>
      </c>
      <c r="K133" s="15">
        <v>17369.373962106856</v>
      </c>
      <c r="L133" s="2" t="s">
        <v>152</v>
      </c>
      <c r="M133" s="2">
        <v>0</v>
      </c>
      <c r="N133" s="2">
        <v>0</v>
      </c>
      <c r="O133" s="2" t="s">
        <v>153</v>
      </c>
      <c r="P133" s="19"/>
      <c r="Q133" s="2" t="str">
        <f t="shared" si="171"/>
        <v>LL-MB-07</v>
      </c>
      <c r="R133" s="2">
        <f t="shared" si="172"/>
        <v>41.341200000000001</v>
      </c>
      <c r="S133" s="2">
        <f t="shared" si="173"/>
        <v>-106.32187999999999</v>
      </c>
      <c r="T133" s="2">
        <f t="shared" si="174"/>
        <v>3260</v>
      </c>
      <c r="U133" s="2" t="str">
        <f t="shared" si="175"/>
        <v>std</v>
      </c>
      <c r="V133" s="2">
        <f t="shared" si="176"/>
        <v>2</v>
      </c>
      <c r="W133" s="2">
        <f t="shared" si="177"/>
        <v>2.7</v>
      </c>
      <c r="X133" s="2">
        <f t="shared" si="178"/>
        <v>0.98849067300000004</v>
      </c>
      <c r="Y133" s="2">
        <f t="shared" si="179"/>
        <v>0</v>
      </c>
      <c r="Z133" s="2">
        <v>2008</v>
      </c>
      <c r="AA133" s="2" t="s">
        <v>184</v>
      </c>
      <c r="AB133" s="2" t="str">
        <f t="shared" si="180"/>
        <v>LL-MB-07</v>
      </c>
      <c r="AC133" s="2" t="s">
        <v>185</v>
      </c>
      <c r="AD133" s="2" t="s">
        <v>186</v>
      </c>
      <c r="AE133" s="21">
        <f t="shared" si="181"/>
        <v>643603.08465366194</v>
      </c>
      <c r="AF133" s="21">
        <f t="shared" si="182"/>
        <v>17369.373962106856</v>
      </c>
      <c r="AG133" s="2" t="str">
        <f t="shared" si="183"/>
        <v>07KNSTD</v>
      </c>
      <c r="AH133" s="2" t="s">
        <v>184</v>
      </c>
      <c r="AK133" s="2" t="str">
        <f t="shared" si="135"/>
        <v>LL-MB-07</v>
      </c>
      <c r="AL133" s="2" t="s">
        <v>238</v>
      </c>
      <c r="AM133" s="22">
        <f t="shared" si="136"/>
        <v>41.341200000000001</v>
      </c>
      <c r="AN133" s="22">
        <f t="shared" si="143"/>
        <v>-106.32187999999999</v>
      </c>
      <c r="AO133" s="22">
        <f t="shared" si="144"/>
        <v>3260</v>
      </c>
      <c r="AQ133" s="2" t="s">
        <v>201</v>
      </c>
      <c r="AR133" s="2">
        <f t="shared" si="137"/>
        <v>2</v>
      </c>
      <c r="AS133" s="2">
        <f t="shared" si="138"/>
        <v>2.7</v>
      </c>
      <c r="AT133" s="22">
        <f t="shared" si="139"/>
        <v>0.98849067300000004</v>
      </c>
      <c r="AU133" s="2">
        <v>0</v>
      </c>
      <c r="AV133" s="21">
        <f t="shared" si="140"/>
        <v>643603.08465366194</v>
      </c>
      <c r="AW133" s="2" t="str">
        <f t="shared" si="141"/>
        <v>07KNSTD</v>
      </c>
      <c r="AX133" s="2">
        <v>0</v>
      </c>
      <c r="AY133" s="2" t="s">
        <v>153</v>
      </c>
      <c r="AZ133" s="2">
        <v>160</v>
      </c>
      <c r="BA133" s="2">
        <v>0</v>
      </c>
      <c r="BB133" s="2">
        <v>2008</v>
      </c>
      <c r="BC133" s="2">
        <v>0</v>
      </c>
      <c r="BD133" s="2">
        <v>0</v>
      </c>
      <c r="BE133" s="2">
        <v>10</v>
      </c>
      <c r="BG133" s="2">
        <v>0.1</v>
      </c>
      <c r="BH133" s="2">
        <v>0.05</v>
      </c>
      <c r="BI133" s="2">
        <v>0</v>
      </c>
      <c r="BJ133" s="2">
        <v>0</v>
      </c>
      <c r="BK133" s="21">
        <f t="shared" si="142"/>
        <v>17369.373962106856</v>
      </c>
      <c r="BL133" s="2">
        <v>0</v>
      </c>
      <c r="BM133" s="2">
        <v>0</v>
      </c>
      <c r="BN133" s="2">
        <v>0</v>
      </c>
      <c r="BO133" s="2">
        <v>0</v>
      </c>
    </row>
    <row r="134" spans="1:67" x14ac:dyDescent="0.15">
      <c r="AM134" s="22"/>
      <c r="AN134" s="22"/>
      <c r="AO134" s="22"/>
      <c r="AT134" s="22"/>
      <c r="AV134" s="21"/>
      <c r="BK134" s="21"/>
    </row>
    <row r="135" spans="1:67" x14ac:dyDescent="0.15">
      <c r="A135" s="2" t="s">
        <v>174</v>
      </c>
      <c r="B135" s="2">
        <v>40.021149999999999</v>
      </c>
      <c r="C135" s="2">
        <v>-105.68363333333301</v>
      </c>
      <c r="D135" s="2">
        <v>3409</v>
      </c>
      <c r="E135" s="2" t="s">
        <v>151</v>
      </c>
      <c r="F135" s="2">
        <v>2</v>
      </c>
      <c r="G135" s="2">
        <v>2.75</v>
      </c>
      <c r="H135" s="12">
        <v>0.98</v>
      </c>
      <c r="I135" s="2">
        <v>0</v>
      </c>
      <c r="J135" s="21">
        <v>619692.7075582525</v>
      </c>
      <c r="K135" s="21">
        <v>12361.816322581517</v>
      </c>
      <c r="L135" s="2" t="s">
        <v>152</v>
      </c>
      <c r="M135" s="2">
        <v>0</v>
      </c>
      <c r="N135" s="2">
        <v>0</v>
      </c>
      <c r="O135" s="2" t="s">
        <v>153</v>
      </c>
      <c r="Q135" s="2" t="str">
        <f t="shared" ref="Q135:Q138" si="184">A135</f>
        <v>PTD-10-01</v>
      </c>
      <c r="R135" s="2">
        <f t="shared" ref="R135:R138" si="185">B135</f>
        <v>40.021149999999999</v>
      </c>
      <c r="S135" s="2">
        <f t="shared" ref="S135:S138" si="186">C135</f>
        <v>-105.68363333333301</v>
      </c>
      <c r="T135" s="2">
        <f t="shared" ref="T135:T138" si="187">D135</f>
        <v>3409</v>
      </c>
      <c r="U135" s="2" t="str">
        <f t="shared" ref="U135:U138" si="188">E135</f>
        <v>std</v>
      </c>
      <c r="V135" s="2">
        <f t="shared" ref="V135:V138" si="189">F135</f>
        <v>2</v>
      </c>
      <c r="W135" s="2">
        <f t="shared" ref="W135:W138" si="190">G135</f>
        <v>2.75</v>
      </c>
      <c r="X135" s="2">
        <f t="shared" ref="X135:X138" si="191">H135</f>
        <v>0.98</v>
      </c>
      <c r="Y135" s="2">
        <f t="shared" ref="Y135:Y138" si="192">I135</f>
        <v>0</v>
      </c>
      <c r="Z135" s="2">
        <v>2008</v>
      </c>
      <c r="AA135" s="2" t="s">
        <v>184</v>
      </c>
      <c r="AB135" s="2" t="str">
        <f t="shared" ref="AB135:AB138" si="193">Q135</f>
        <v>PTD-10-01</v>
      </c>
      <c r="AC135" s="2" t="s">
        <v>185</v>
      </c>
      <c r="AD135" s="2" t="s">
        <v>186</v>
      </c>
      <c r="AE135" s="21">
        <f t="shared" ref="AE135:AE138" si="194">J135</f>
        <v>619692.7075582525</v>
      </c>
      <c r="AF135" s="21">
        <f t="shared" ref="AF135:AF138" si="195">K135</f>
        <v>12361.816322581517</v>
      </c>
      <c r="AG135" s="2" t="str">
        <f t="shared" ref="AG135:AG138" si="196">L135</f>
        <v>07KNSTD</v>
      </c>
      <c r="AH135" s="2" t="s">
        <v>184</v>
      </c>
      <c r="AK135" s="2" t="str">
        <f t="shared" si="135"/>
        <v>PTD-10-01</v>
      </c>
      <c r="AL135" s="2" t="s">
        <v>238</v>
      </c>
      <c r="AM135" s="22">
        <f t="shared" si="136"/>
        <v>40.021149999999999</v>
      </c>
      <c r="AN135" s="22">
        <f>C135</f>
        <v>-105.68363333333301</v>
      </c>
      <c r="AO135" s="22">
        <f t="shared" si="144"/>
        <v>3409</v>
      </c>
      <c r="AQ135" s="2" t="s">
        <v>201</v>
      </c>
      <c r="AR135" s="2">
        <f t="shared" si="137"/>
        <v>2</v>
      </c>
      <c r="AS135" s="2">
        <f t="shared" si="138"/>
        <v>2.75</v>
      </c>
      <c r="AT135" s="22">
        <f t="shared" si="139"/>
        <v>0.98</v>
      </c>
      <c r="AU135" s="2">
        <v>0</v>
      </c>
      <c r="AV135" s="21">
        <f t="shared" si="140"/>
        <v>619692.7075582525</v>
      </c>
      <c r="AW135" s="2" t="str">
        <f t="shared" si="141"/>
        <v>07KNSTD</v>
      </c>
      <c r="AX135" s="2">
        <v>0</v>
      </c>
      <c r="AY135" s="2" t="s">
        <v>153</v>
      </c>
      <c r="AZ135" s="2">
        <v>160</v>
      </c>
      <c r="BA135" s="2">
        <v>0</v>
      </c>
      <c r="BB135" s="2">
        <v>2008</v>
      </c>
      <c r="BC135" s="2">
        <v>0</v>
      </c>
      <c r="BD135" s="2">
        <v>0</v>
      </c>
      <c r="BE135" s="2">
        <v>10</v>
      </c>
      <c r="BG135" s="2">
        <v>0.1</v>
      </c>
      <c r="BH135" s="2">
        <v>0.05</v>
      </c>
      <c r="BI135" s="2">
        <v>0</v>
      </c>
      <c r="BJ135" s="2">
        <v>0</v>
      </c>
      <c r="BK135" s="21">
        <f t="shared" si="142"/>
        <v>12361.816322581517</v>
      </c>
      <c r="BL135" s="2">
        <v>0</v>
      </c>
      <c r="BM135" s="2">
        <v>0</v>
      </c>
      <c r="BN135" s="2">
        <v>0</v>
      </c>
      <c r="BO135" s="2">
        <v>0</v>
      </c>
    </row>
    <row r="136" spans="1:67" x14ac:dyDescent="0.15">
      <c r="A136" s="2" t="s">
        <v>175</v>
      </c>
      <c r="B136" s="2">
        <v>40.021383333333333</v>
      </c>
      <c r="C136" s="2">
        <v>-105.68366666666699</v>
      </c>
      <c r="D136" s="2">
        <v>3410</v>
      </c>
      <c r="E136" s="2" t="s">
        <v>151</v>
      </c>
      <c r="F136" s="2">
        <v>2</v>
      </c>
      <c r="G136" s="2">
        <v>2.75</v>
      </c>
      <c r="H136" s="12">
        <v>0.98</v>
      </c>
      <c r="I136" s="2">
        <v>0</v>
      </c>
      <c r="J136" s="21">
        <v>623693.59046987793</v>
      </c>
      <c r="K136" s="21">
        <v>13726.188638742125</v>
      </c>
      <c r="L136" s="2" t="s">
        <v>152</v>
      </c>
      <c r="M136" s="2">
        <v>0</v>
      </c>
      <c r="N136" s="2">
        <v>0</v>
      </c>
      <c r="O136" s="2" t="s">
        <v>153</v>
      </c>
      <c r="Q136" s="2" t="str">
        <f t="shared" si="184"/>
        <v>PTD-10-02</v>
      </c>
      <c r="R136" s="2">
        <f t="shared" si="185"/>
        <v>40.021383333333333</v>
      </c>
      <c r="S136" s="2">
        <f t="shared" si="186"/>
        <v>-105.68366666666699</v>
      </c>
      <c r="T136" s="2">
        <f t="shared" si="187"/>
        <v>3410</v>
      </c>
      <c r="U136" s="2" t="str">
        <f t="shared" si="188"/>
        <v>std</v>
      </c>
      <c r="V136" s="2">
        <f t="shared" si="189"/>
        <v>2</v>
      </c>
      <c r="W136" s="2">
        <f t="shared" si="190"/>
        <v>2.75</v>
      </c>
      <c r="X136" s="2">
        <f t="shared" si="191"/>
        <v>0.98</v>
      </c>
      <c r="Y136" s="2">
        <f t="shared" si="192"/>
        <v>0</v>
      </c>
      <c r="Z136" s="2">
        <v>2008</v>
      </c>
      <c r="AA136" s="2" t="s">
        <v>184</v>
      </c>
      <c r="AB136" s="2" t="str">
        <f t="shared" si="193"/>
        <v>PTD-10-02</v>
      </c>
      <c r="AC136" s="2" t="s">
        <v>185</v>
      </c>
      <c r="AD136" s="2" t="s">
        <v>186</v>
      </c>
      <c r="AE136" s="21">
        <f t="shared" si="194"/>
        <v>623693.59046987793</v>
      </c>
      <c r="AF136" s="21">
        <f t="shared" si="195"/>
        <v>13726.188638742125</v>
      </c>
      <c r="AG136" s="2" t="str">
        <f t="shared" si="196"/>
        <v>07KNSTD</v>
      </c>
      <c r="AH136" s="2" t="s">
        <v>184</v>
      </c>
      <c r="AK136" s="2" t="str">
        <f t="shared" si="135"/>
        <v>PTD-10-02</v>
      </c>
      <c r="AL136" s="2" t="s">
        <v>238</v>
      </c>
      <c r="AM136" s="22">
        <f t="shared" si="136"/>
        <v>40.021383333333333</v>
      </c>
      <c r="AN136" s="22">
        <f t="shared" si="143"/>
        <v>-105.68366666666699</v>
      </c>
      <c r="AO136" s="22">
        <f t="shared" si="144"/>
        <v>3410</v>
      </c>
      <c r="AQ136" s="2" t="s">
        <v>201</v>
      </c>
      <c r="AR136" s="2">
        <f t="shared" si="137"/>
        <v>2</v>
      </c>
      <c r="AS136" s="2">
        <f t="shared" si="138"/>
        <v>2.75</v>
      </c>
      <c r="AT136" s="22">
        <f t="shared" si="139"/>
        <v>0.98</v>
      </c>
      <c r="AU136" s="2">
        <v>0</v>
      </c>
      <c r="AV136" s="21">
        <f t="shared" si="140"/>
        <v>623693.59046987793</v>
      </c>
      <c r="AW136" s="2" t="str">
        <f t="shared" si="141"/>
        <v>07KNSTD</v>
      </c>
      <c r="AX136" s="2">
        <v>0</v>
      </c>
      <c r="AY136" s="2" t="s">
        <v>153</v>
      </c>
      <c r="AZ136" s="2">
        <v>160</v>
      </c>
      <c r="BA136" s="2">
        <v>0</v>
      </c>
      <c r="BB136" s="2">
        <v>2008</v>
      </c>
      <c r="BC136" s="2">
        <v>0</v>
      </c>
      <c r="BD136" s="2">
        <v>0</v>
      </c>
      <c r="BE136" s="2">
        <v>10</v>
      </c>
      <c r="BG136" s="2">
        <v>0.1</v>
      </c>
      <c r="BH136" s="2">
        <v>0.05</v>
      </c>
      <c r="BI136" s="2">
        <v>0</v>
      </c>
      <c r="BJ136" s="2">
        <v>0</v>
      </c>
      <c r="BK136" s="21">
        <f t="shared" si="142"/>
        <v>13726.188638742125</v>
      </c>
      <c r="BL136" s="2">
        <v>0</v>
      </c>
      <c r="BM136" s="2">
        <v>0</v>
      </c>
      <c r="BN136" s="2">
        <v>0</v>
      </c>
      <c r="BO136" s="2">
        <v>0</v>
      </c>
    </row>
    <row r="137" spans="1:67" x14ac:dyDescent="0.15">
      <c r="A137" s="2" t="s">
        <v>176</v>
      </c>
      <c r="B137" s="2">
        <v>40.021599999999999</v>
      </c>
      <c r="C137" s="2">
        <v>-105.68344999999999</v>
      </c>
      <c r="D137" s="2">
        <v>3412</v>
      </c>
      <c r="E137" s="2" t="s">
        <v>151</v>
      </c>
      <c r="F137" s="2">
        <v>2</v>
      </c>
      <c r="G137" s="2">
        <v>2.75</v>
      </c>
      <c r="H137" s="12">
        <v>0.98</v>
      </c>
      <c r="I137" s="2">
        <v>0</v>
      </c>
      <c r="J137" s="21">
        <v>653817.15586360148</v>
      </c>
      <c r="K137" s="21">
        <v>16100.014864446099</v>
      </c>
      <c r="L137" s="2" t="s">
        <v>152</v>
      </c>
      <c r="M137" s="2">
        <v>0</v>
      </c>
      <c r="N137" s="2">
        <v>0</v>
      </c>
      <c r="O137" s="2" t="s">
        <v>153</v>
      </c>
      <c r="Q137" s="2" t="str">
        <f t="shared" si="184"/>
        <v>PTD-10-03</v>
      </c>
      <c r="R137" s="2">
        <f t="shared" si="185"/>
        <v>40.021599999999999</v>
      </c>
      <c r="S137" s="2">
        <f t="shared" si="186"/>
        <v>-105.68344999999999</v>
      </c>
      <c r="T137" s="2">
        <f t="shared" si="187"/>
        <v>3412</v>
      </c>
      <c r="U137" s="2" t="str">
        <f t="shared" si="188"/>
        <v>std</v>
      </c>
      <c r="V137" s="2">
        <f t="shared" si="189"/>
        <v>2</v>
      </c>
      <c r="W137" s="2">
        <f t="shared" si="190"/>
        <v>2.75</v>
      </c>
      <c r="X137" s="2">
        <f t="shared" si="191"/>
        <v>0.98</v>
      </c>
      <c r="Y137" s="2">
        <f t="shared" si="192"/>
        <v>0</v>
      </c>
      <c r="Z137" s="2">
        <v>2008</v>
      </c>
      <c r="AA137" s="2" t="s">
        <v>184</v>
      </c>
      <c r="AB137" s="2" t="str">
        <f t="shared" si="193"/>
        <v>PTD-10-03</v>
      </c>
      <c r="AC137" s="2" t="s">
        <v>185</v>
      </c>
      <c r="AD137" s="2" t="s">
        <v>186</v>
      </c>
      <c r="AE137" s="21">
        <f t="shared" si="194"/>
        <v>653817.15586360148</v>
      </c>
      <c r="AF137" s="21">
        <f t="shared" si="195"/>
        <v>16100.014864446099</v>
      </c>
      <c r="AG137" s="2" t="str">
        <f t="shared" si="196"/>
        <v>07KNSTD</v>
      </c>
      <c r="AH137" s="2" t="s">
        <v>184</v>
      </c>
      <c r="AK137" s="2" t="str">
        <f t="shared" si="135"/>
        <v>PTD-10-03</v>
      </c>
      <c r="AL137" s="2" t="s">
        <v>238</v>
      </c>
      <c r="AM137" s="22">
        <f t="shared" si="136"/>
        <v>40.021599999999999</v>
      </c>
      <c r="AN137" s="22">
        <f t="shared" si="143"/>
        <v>-105.68344999999999</v>
      </c>
      <c r="AO137" s="22">
        <f t="shared" si="144"/>
        <v>3412</v>
      </c>
      <c r="AQ137" s="2" t="s">
        <v>201</v>
      </c>
      <c r="AR137" s="2">
        <f t="shared" si="137"/>
        <v>2</v>
      </c>
      <c r="AS137" s="2">
        <f t="shared" si="138"/>
        <v>2.75</v>
      </c>
      <c r="AT137" s="22">
        <f t="shared" si="139"/>
        <v>0.98</v>
      </c>
      <c r="AU137" s="2">
        <v>0</v>
      </c>
      <c r="AV137" s="21">
        <f t="shared" si="140"/>
        <v>653817.15586360148</v>
      </c>
      <c r="AW137" s="2" t="str">
        <f t="shared" si="141"/>
        <v>07KNSTD</v>
      </c>
      <c r="AX137" s="2">
        <v>0</v>
      </c>
      <c r="AY137" s="2" t="s">
        <v>153</v>
      </c>
      <c r="AZ137" s="2">
        <v>160</v>
      </c>
      <c r="BA137" s="2">
        <v>0</v>
      </c>
      <c r="BB137" s="2">
        <v>2008</v>
      </c>
      <c r="BC137" s="2">
        <v>0</v>
      </c>
      <c r="BD137" s="2">
        <v>0</v>
      </c>
      <c r="BE137" s="2">
        <v>10</v>
      </c>
      <c r="BG137" s="2">
        <v>0.1</v>
      </c>
      <c r="BH137" s="2">
        <v>0.05</v>
      </c>
      <c r="BI137" s="2">
        <v>0</v>
      </c>
      <c r="BJ137" s="2">
        <v>0</v>
      </c>
      <c r="BK137" s="21">
        <f t="shared" si="142"/>
        <v>16100.014864446099</v>
      </c>
      <c r="BL137" s="2">
        <v>0</v>
      </c>
      <c r="BM137" s="2">
        <v>0</v>
      </c>
      <c r="BN137" s="2">
        <v>0</v>
      </c>
      <c r="BO137" s="2">
        <v>0</v>
      </c>
    </row>
    <row r="138" spans="1:67" x14ac:dyDescent="0.15">
      <c r="A138" s="2" t="s">
        <v>177</v>
      </c>
      <c r="B138" s="2">
        <v>40.021783333333332</v>
      </c>
      <c r="C138" s="2">
        <v>-105.68321944444401</v>
      </c>
      <c r="D138" s="2">
        <v>3410</v>
      </c>
      <c r="E138" s="2" t="s">
        <v>151</v>
      </c>
      <c r="F138" s="2">
        <v>2</v>
      </c>
      <c r="G138" s="2">
        <v>2.75</v>
      </c>
      <c r="H138" s="12">
        <v>0.98</v>
      </c>
      <c r="I138" s="2">
        <v>0</v>
      </c>
      <c r="J138" s="21">
        <v>620907.47579577274</v>
      </c>
      <c r="K138" s="21">
        <v>14686.912609239576</v>
      </c>
      <c r="L138" s="2" t="s">
        <v>152</v>
      </c>
      <c r="M138" s="2">
        <v>0</v>
      </c>
      <c r="N138" s="2">
        <v>0</v>
      </c>
      <c r="O138" s="2" t="s">
        <v>153</v>
      </c>
      <c r="Q138" s="2" t="str">
        <f t="shared" si="184"/>
        <v>PTD-10-04</v>
      </c>
      <c r="R138" s="2">
        <f t="shared" si="185"/>
        <v>40.021783333333332</v>
      </c>
      <c r="S138" s="2">
        <f t="shared" si="186"/>
        <v>-105.68321944444401</v>
      </c>
      <c r="T138" s="2">
        <f t="shared" si="187"/>
        <v>3410</v>
      </c>
      <c r="U138" s="2" t="str">
        <f t="shared" si="188"/>
        <v>std</v>
      </c>
      <c r="V138" s="2">
        <f t="shared" si="189"/>
        <v>2</v>
      </c>
      <c r="W138" s="2">
        <f t="shared" si="190"/>
        <v>2.75</v>
      </c>
      <c r="X138" s="2">
        <f t="shared" si="191"/>
        <v>0.98</v>
      </c>
      <c r="Y138" s="2">
        <f t="shared" si="192"/>
        <v>0</v>
      </c>
      <c r="Z138" s="2">
        <v>2008</v>
      </c>
      <c r="AA138" s="2" t="s">
        <v>184</v>
      </c>
      <c r="AB138" s="2" t="str">
        <f t="shared" si="193"/>
        <v>PTD-10-04</v>
      </c>
      <c r="AC138" s="2" t="s">
        <v>185</v>
      </c>
      <c r="AD138" s="2" t="s">
        <v>186</v>
      </c>
      <c r="AE138" s="21">
        <f t="shared" si="194"/>
        <v>620907.47579577274</v>
      </c>
      <c r="AF138" s="21">
        <f t="shared" si="195"/>
        <v>14686.912609239576</v>
      </c>
      <c r="AG138" s="2" t="str">
        <f t="shared" si="196"/>
        <v>07KNSTD</v>
      </c>
      <c r="AH138" s="2" t="s">
        <v>184</v>
      </c>
      <c r="AK138" s="2" t="str">
        <f t="shared" si="135"/>
        <v>PTD-10-04</v>
      </c>
      <c r="AL138" s="2" t="s">
        <v>238</v>
      </c>
      <c r="AM138" s="22">
        <f t="shared" si="136"/>
        <v>40.021783333333332</v>
      </c>
      <c r="AN138" s="22">
        <f t="shared" si="143"/>
        <v>-105.68321944444401</v>
      </c>
      <c r="AO138" s="22">
        <f t="shared" si="144"/>
        <v>3410</v>
      </c>
      <c r="AQ138" s="2" t="s">
        <v>201</v>
      </c>
      <c r="AR138" s="2">
        <f t="shared" si="137"/>
        <v>2</v>
      </c>
      <c r="AS138" s="2">
        <f t="shared" si="138"/>
        <v>2.75</v>
      </c>
      <c r="AT138" s="22">
        <f t="shared" si="139"/>
        <v>0.98</v>
      </c>
      <c r="AU138" s="2">
        <v>0</v>
      </c>
      <c r="AV138" s="21">
        <f t="shared" si="140"/>
        <v>620907.47579577274</v>
      </c>
      <c r="AW138" s="2" t="str">
        <f t="shared" si="141"/>
        <v>07KNSTD</v>
      </c>
      <c r="AX138" s="2">
        <v>0</v>
      </c>
      <c r="AY138" s="2" t="s">
        <v>153</v>
      </c>
      <c r="AZ138" s="2">
        <v>160</v>
      </c>
      <c r="BA138" s="2">
        <v>0</v>
      </c>
      <c r="BB138" s="2">
        <v>2008</v>
      </c>
      <c r="BC138" s="2">
        <v>0</v>
      </c>
      <c r="BD138" s="2">
        <v>0</v>
      </c>
      <c r="BE138" s="2">
        <v>10</v>
      </c>
      <c r="BG138" s="2">
        <v>0.1</v>
      </c>
      <c r="BH138" s="2">
        <v>0.05</v>
      </c>
      <c r="BI138" s="2">
        <v>0</v>
      </c>
      <c r="BJ138" s="2">
        <v>0</v>
      </c>
      <c r="BK138" s="21">
        <f t="shared" si="142"/>
        <v>14686.912609239576</v>
      </c>
      <c r="BL138" s="2">
        <v>0</v>
      </c>
      <c r="BM138" s="2">
        <v>0</v>
      </c>
      <c r="BN138" s="2">
        <v>0</v>
      </c>
      <c r="BO138" s="2">
        <v>0</v>
      </c>
    </row>
    <row r="139" spans="1:67" x14ac:dyDescent="0.15">
      <c r="A139" s="2" t="s">
        <v>178</v>
      </c>
      <c r="B139" s="2">
        <v>40.0220916667</v>
      </c>
      <c r="C139" s="27">
        <v>-105.68294166666701</v>
      </c>
      <c r="D139" s="2">
        <v>3408</v>
      </c>
      <c r="E139" s="2" t="s">
        <v>151</v>
      </c>
      <c r="F139" s="2">
        <v>2</v>
      </c>
      <c r="G139" s="2">
        <v>2.75</v>
      </c>
      <c r="H139" s="12">
        <v>0.98</v>
      </c>
      <c r="I139" s="2">
        <v>0</v>
      </c>
      <c r="J139" s="21">
        <v>625682.61776409904</v>
      </c>
      <c r="K139" s="21">
        <v>14025.812123248123</v>
      </c>
      <c r="L139" s="2" t="s">
        <v>152</v>
      </c>
      <c r="M139" s="2">
        <v>0</v>
      </c>
      <c r="N139" s="2">
        <v>0</v>
      </c>
      <c r="O139" s="2" t="s">
        <v>153</v>
      </c>
      <c r="Q139" s="2" t="str">
        <f t="shared" ref="Q139:Q142" si="197">A139</f>
        <v>PTD-10-05</v>
      </c>
      <c r="R139" s="2">
        <f t="shared" ref="R139:R142" si="198">B139</f>
        <v>40.0220916667</v>
      </c>
      <c r="S139" s="2">
        <f t="shared" ref="S139:S142" si="199">C139</f>
        <v>-105.68294166666701</v>
      </c>
      <c r="T139" s="2">
        <f t="shared" ref="T139:T142" si="200">D139</f>
        <v>3408</v>
      </c>
      <c r="U139" s="2" t="str">
        <f t="shared" ref="U139:U142" si="201">E139</f>
        <v>std</v>
      </c>
      <c r="V139" s="2">
        <f t="shared" ref="V139:V142" si="202">F139</f>
        <v>2</v>
      </c>
      <c r="W139" s="2">
        <f t="shared" ref="W139:W142" si="203">G139</f>
        <v>2.75</v>
      </c>
      <c r="X139" s="2">
        <f t="shared" ref="X139:X142" si="204">H139</f>
        <v>0.98</v>
      </c>
      <c r="Y139" s="2">
        <f t="shared" ref="Y139:Y142" si="205">I139</f>
        <v>0</v>
      </c>
      <c r="Z139" s="2">
        <v>2008</v>
      </c>
      <c r="AA139" s="2" t="s">
        <v>184</v>
      </c>
      <c r="AB139" s="2" t="str">
        <f t="shared" ref="AB139:AB142" si="206">Q139</f>
        <v>PTD-10-05</v>
      </c>
      <c r="AC139" s="2" t="s">
        <v>185</v>
      </c>
      <c r="AD139" s="2" t="s">
        <v>186</v>
      </c>
      <c r="AE139" s="21">
        <f t="shared" ref="AE139:AE142" si="207">J139</f>
        <v>625682.61776409904</v>
      </c>
      <c r="AF139" s="21">
        <f t="shared" ref="AF139:AF142" si="208">K139</f>
        <v>14025.812123248123</v>
      </c>
      <c r="AG139" s="2" t="str">
        <f t="shared" ref="AG139:AG142" si="209">L139</f>
        <v>07KNSTD</v>
      </c>
      <c r="AH139" s="2" t="s">
        <v>184</v>
      </c>
      <c r="AK139" s="2" t="str">
        <f t="shared" si="135"/>
        <v>PTD-10-05</v>
      </c>
      <c r="AL139" s="2" t="s">
        <v>238</v>
      </c>
      <c r="AM139" s="22">
        <f t="shared" si="136"/>
        <v>40.0220916667</v>
      </c>
      <c r="AN139" s="22">
        <f t="shared" si="143"/>
        <v>-105.68294166666701</v>
      </c>
      <c r="AO139" s="22">
        <f t="shared" si="144"/>
        <v>3408</v>
      </c>
      <c r="AQ139" s="2" t="s">
        <v>201</v>
      </c>
      <c r="AR139" s="2">
        <f t="shared" si="137"/>
        <v>2</v>
      </c>
      <c r="AS139" s="2">
        <f t="shared" si="138"/>
        <v>2.75</v>
      </c>
      <c r="AT139" s="22">
        <f t="shared" si="139"/>
        <v>0.98</v>
      </c>
      <c r="AU139" s="2">
        <v>0</v>
      </c>
      <c r="AV139" s="21">
        <f t="shared" si="140"/>
        <v>625682.61776409904</v>
      </c>
      <c r="AW139" s="2" t="str">
        <f t="shared" si="141"/>
        <v>07KNSTD</v>
      </c>
      <c r="AX139" s="2">
        <v>0</v>
      </c>
      <c r="AY139" s="2" t="s">
        <v>153</v>
      </c>
      <c r="AZ139" s="2">
        <v>160</v>
      </c>
      <c r="BA139" s="2">
        <v>0</v>
      </c>
      <c r="BB139" s="2">
        <v>2008</v>
      </c>
      <c r="BC139" s="2">
        <v>0</v>
      </c>
      <c r="BD139" s="2">
        <v>0</v>
      </c>
      <c r="BE139" s="2">
        <v>10</v>
      </c>
      <c r="BG139" s="2">
        <v>0.1</v>
      </c>
      <c r="BH139" s="2">
        <v>0.05</v>
      </c>
      <c r="BI139" s="2">
        <v>0</v>
      </c>
      <c r="BJ139" s="2">
        <v>0</v>
      </c>
      <c r="BK139" s="21">
        <f t="shared" si="142"/>
        <v>14025.812123248123</v>
      </c>
      <c r="BL139" s="2">
        <v>0</v>
      </c>
      <c r="BM139" s="2">
        <v>0</v>
      </c>
      <c r="BN139" s="2">
        <v>0</v>
      </c>
      <c r="BO139" s="2">
        <v>0</v>
      </c>
    </row>
    <row r="140" spans="1:67" x14ac:dyDescent="0.15">
      <c r="A140" s="2" t="s">
        <v>179</v>
      </c>
      <c r="B140" s="2">
        <v>40.022386111099998</v>
      </c>
      <c r="C140" s="2">
        <v>-105.68243333300001</v>
      </c>
      <c r="D140" s="2">
        <v>3411</v>
      </c>
      <c r="E140" s="2" t="s">
        <v>151</v>
      </c>
      <c r="F140" s="2">
        <v>2</v>
      </c>
      <c r="G140" s="2">
        <v>2.75</v>
      </c>
      <c r="H140" s="12">
        <v>0.98</v>
      </c>
      <c r="I140" s="2">
        <v>0</v>
      </c>
      <c r="J140" s="21">
        <v>1692109.1302214218</v>
      </c>
      <c r="K140" s="21">
        <v>44019.779336181593</v>
      </c>
      <c r="L140" s="2" t="s">
        <v>152</v>
      </c>
      <c r="M140" s="2">
        <v>0</v>
      </c>
      <c r="N140" s="2">
        <v>0</v>
      </c>
      <c r="O140" s="2" t="s">
        <v>153</v>
      </c>
      <c r="Q140" s="2" t="str">
        <f t="shared" si="197"/>
        <v>PTD-10-06</v>
      </c>
      <c r="R140" s="2">
        <f t="shared" si="198"/>
        <v>40.022386111099998</v>
      </c>
      <c r="S140" s="2">
        <f t="shared" si="199"/>
        <v>-105.68243333300001</v>
      </c>
      <c r="T140" s="2">
        <f t="shared" si="200"/>
        <v>3411</v>
      </c>
      <c r="U140" s="2" t="str">
        <f t="shared" si="201"/>
        <v>std</v>
      </c>
      <c r="V140" s="2">
        <f t="shared" si="202"/>
        <v>2</v>
      </c>
      <c r="W140" s="2">
        <f t="shared" si="203"/>
        <v>2.75</v>
      </c>
      <c r="X140" s="2">
        <f t="shared" si="204"/>
        <v>0.98</v>
      </c>
      <c r="Y140" s="2">
        <f t="shared" si="205"/>
        <v>0</v>
      </c>
      <c r="Z140" s="2">
        <v>2008</v>
      </c>
      <c r="AA140" s="2" t="s">
        <v>184</v>
      </c>
      <c r="AB140" s="2" t="str">
        <f t="shared" si="206"/>
        <v>PTD-10-06</v>
      </c>
      <c r="AC140" s="2" t="s">
        <v>185</v>
      </c>
      <c r="AD140" s="2" t="s">
        <v>186</v>
      </c>
      <c r="AE140" s="21">
        <f t="shared" si="207"/>
        <v>1692109.1302214218</v>
      </c>
      <c r="AF140" s="21">
        <f t="shared" si="208"/>
        <v>44019.779336181593</v>
      </c>
      <c r="AG140" s="2" t="str">
        <f t="shared" si="209"/>
        <v>07KNSTD</v>
      </c>
      <c r="AH140" s="2" t="s">
        <v>184</v>
      </c>
      <c r="AK140" s="2" t="str">
        <f t="shared" si="135"/>
        <v>PTD-10-06</v>
      </c>
      <c r="AL140" s="2" t="s">
        <v>238</v>
      </c>
      <c r="AM140" s="22">
        <f t="shared" si="136"/>
        <v>40.022386111099998</v>
      </c>
      <c r="AN140" s="22">
        <f t="shared" si="143"/>
        <v>-105.68243333300001</v>
      </c>
      <c r="AO140" s="22">
        <f t="shared" si="144"/>
        <v>3411</v>
      </c>
      <c r="AQ140" s="2" t="s">
        <v>201</v>
      </c>
      <c r="AR140" s="2">
        <f t="shared" si="137"/>
        <v>2</v>
      </c>
      <c r="AS140" s="2">
        <f t="shared" si="138"/>
        <v>2.75</v>
      </c>
      <c r="AT140" s="22">
        <f t="shared" si="139"/>
        <v>0.98</v>
      </c>
      <c r="AU140" s="2">
        <v>0</v>
      </c>
      <c r="AV140" s="21">
        <f t="shared" si="140"/>
        <v>1692109.1302214218</v>
      </c>
      <c r="AW140" s="2" t="str">
        <f t="shared" si="141"/>
        <v>07KNSTD</v>
      </c>
      <c r="AX140" s="2">
        <v>0</v>
      </c>
      <c r="AY140" s="2" t="s">
        <v>153</v>
      </c>
      <c r="AZ140" s="2">
        <v>160</v>
      </c>
      <c r="BA140" s="2">
        <v>0</v>
      </c>
      <c r="BB140" s="2">
        <v>2008</v>
      </c>
      <c r="BC140" s="2">
        <v>0</v>
      </c>
      <c r="BD140" s="2">
        <v>0</v>
      </c>
      <c r="BE140" s="2">
        <v>10</v>
      </c>
      <c r="BG140" s="2">
        <v>0.1</v>
      </c>
      <c r="BH140" s="2">
        <v>0.05</v>
      </c>
      <c r="BI140" s="2">
        <v>0</v>
      </c>
      <c r="BJ140" s="2">
        <v>0</v>
      </c>
      <c r="BK140" s="21">
        <f t="shared" si="142"/>
        <v>44019.779336181593</v>
      </c>
      <c r="BL140" s="2">
        <v>0</v>
      </c>
      <c r="BM140" s="2">
        <v>0</v>
      </c>
      <c r="BN140" s="2">
        <v>0</v>
      </c>
      <c r="BO140" s="2">
        <v>0</v>
      </c>
    </row>
    <row r="141" spans="1:67" x14ac:dyDescent="0.15">
      <c r="A141" s="2" t="s">
        <v>180</v>
      </c>
      <c r="B141" s="2">
        <v>40.025700000000001</v>
      </c>
      <c r="C141" s="2">
        <v>-105.6297</v>
      </c>
      <c r="D141" s="2">
        <v>3470</v>
      </c>
      <c r="E141" s="2" t="s">
        <v>151</v>
      </c>
      <c r="F141" s="2">
        <v>2</v>
      </c>
      <c r="G141" s="2">
        <v>2.75</v>
      </c>
      <c r="H141" s="12">
        <v>0.98</v>
      </c>
      <c r="I141" s="2">
        <v>0</v>
      </c>
      <c r="J141" s="21">
        <v>578963.86002505943</v>
      </c>
      <c r="K141" s="21">
        <v>13613.496669309441</v>
      </c>
      <c r="L141" s="2" t="s">
        <v>152</v>
      </c>
      <c r="M141" s="2">
        <v>0</v>
      </c>
      <c r="N141" s="2">
        <v>0</v>
      </c>
      <c r="O141" s="2" t="s">
        <v>153</v>
      </c>
      <c r="Q141" s="2" t="str">
        <f t="shared" si="197"/>
        <v>PTD-11-01</v>
      </c>
      <c r="R141" s="2">
        <f t="shared" si="198"/>
        <v>40.025700000000001</v>
      </c>
      <c r="S141" s="2">
        <f t="shared" si="199"/>
        <v>-105.6297</v>
      </c>
      <c r="T141" s="2">
        <f t="shared" si="200"/>
        <v>3470</v>
      </c>
      <c r="U141" s="2" t="str">
        <f t="shared" si="201"/>
        <v>std</v>
      </c>
      <c r="V141" s="2">
        <f t="shared" si="202"/>
        <v>2</v>
      </c>
      <c r="W141" s="2">
        <f t="shared" si="203"/>
        <v>2.75</v>
      </c>
      <c r="X141" s="2">
        <f t="shared" si="204"/>
        <v>0.98</v>
      </c>
      <c r="Y141" s="2">
        <f t="shared" si="205"/>
        <v>0</v>
      </c>
      <c r="Z141" s="2">
        <v>2008</v>
      </c>
      <c r="AA141" s="2" t="s">
        <v>184</v>
      </c>
      <c r="AB141" s="2" t="str">
        <f t="shared" si="206"/>
        <v>PTD-11-01</v>
      </c>
      <c r="AC141" s="2" t="s">
        <v>185</v>
      </c>
      <c r="AD141" s="2" t="s">
        <v>186</v>
      </c>
      <c r="AE141" s="21">
        <f t="shared" si="207"/>
        <v>578963.86002505943</v>
      </c>
      <c r="AF141" s="21">
        <f t="shared" si="208"/>
        <v>13613.496669309441</v>
      </c>
      <c r="AG141" s="2" t="str">
        <f t="shared" si="209"/>
        <v>07KNSTD</v>
      </c>
      <c r="AH141" s="2" t="s">
        <v>184</v>
      </c>
      <c r="AK141" s="2" t="str">
        <f t="shared" si="135"/>
        <v>PTD-11-01</v>
      </c>
      <c r="AL141" s="2" t="s">
        <v>238</v>
      </c>
      <c r="AM141" s="22">
        <f t="shared" si="136"/>
        <v>40.025700000000001</v>
      </c>
      <c r="AN141" s="22">
        <f t="shared" si="143"/>
        <v>-105.6297</v>
      </c>
      <c r="AO141" s="22">
        <f t="shared" si="144"/>
        <v>3470</v>
      </c>
      <c r="AQ141" s="2" t="s">
        <v>201</v>
      </c>
      <c r="AR141" s="2">
        <f t="shared" si="137"/>
        <v>2</v>
      </c>
      <c r="AS141" s="2">
        <f t="shared" si="138"/>
        <v>2.75</v>
      </c>
      <c r="AT141" s="22">
        <f t="shared" si="139"/>
        <v>0.98</v>
      </c>
      <c r="AU141" s="2">
        <v>0</v>
      </c>
      <c r="AV141" s="21">
        <f t="shared" si="140"/>
        <v>578963.86002505943</v>
      </c>
      <c r="AW141" s="2" t="str">
        <f t="shared" si="141"/>
        <v>07KNSTD</v>
      </c>
      <c r="AX141" s="2">
        <v>0</v>
      </c>
      <c r="AY141" s="2" t="s">
        <v>153</v>
      </c>
      <c r="AZ141" s="2">
        <v>160</v>
      </c>
      <c r="BA141" s="2">
        <v>0</v>
      </c>
      <c r="BB141" s="2">
        <v>2008</v>
      </c>
      <c r="BC141" s="2">
        <v>0</v>
      </c>
      <c r="BD141" s="2">
        <v>0</v>
      </c>
      <c r="BE141" s="2">
        <v>10</v>
      </c>
      <c r="BG141" s="2">
        <v>0.1</v>
      </c>
      <c r="BH141" s="2">
        <v>0.05</v>
      </c>
      <c r="BI141" s="2">
        <v>0</v>
      </c>
      <c r="BJ141" s="2">
        <v>0</v>
      </c>
      <c r="BK141" s="21">
        <f t="shared" si="142"/>
        <v>13613.496669309441</v>
      </c>
      <c r="BL141" s="2">
        <v>0</v>
      </c>
      <c r="BM141" s="2">
        <v>0</v>
      </c>
      <c r="BN141" s="2">
        <v>0</v>
      </c>
      <c r="BO141" s="2">
        <v>0</v>
      </c>
    </row>
    <row r="142" spans="1:67" x14ac:dyDescent="0.15">
      <c r="A142" s="2" t="s">
        <v>181</v>
      </c>
      <c r="B142" s="2">
        <v>40.025700000000001</v>
      </c>
      <c r="C142" s="2">
        <v>-105.6297</v>
      </c>
      <c r="D142" s="2">
        <v>3470</v>
      </c>
      <c r="E142" s="2" t="s">
        <v>151</v>
      </c>
      <c r="F142" s="2">
        <v>2</v>
      </c>
      <c r="G142" s="2">
        <v>2.75</v>
      </c>
      <c r="H142" s="12">
        <v>0.98</v>
      </c>
      <c r="I142" s="2">
        <v>0</v>
      </c>
      <c r="J142" s="21">
        <v>673585.86027961876</v>
      </c>
      <c r="K142" s="21">
        <v>32554.39106993992</v>
      </c>
      <c r="L142" s="2" t="s">
        <v>152</v>
      </c>
      <c r="M142" s="2">
        <v>0</v>
      </c>
      <c r="N142" s="2">
        <v>0</v>
      </c>
      <c r="O142" s="2" t="s">
        <v>153</v>
      </c>
      <c r="Q142" s="2" t="str">
        <f t="shared" si="197"/>
        <v>PTD-11-02</v>
      </c>
      <c r="R142" s="2">
        <f t="shared" si="198"/>
        <v>40.025700000000001</v>
      </c>
      <c r="S142" s="2">
        <f t="shared" si="199"/>
        <v>-105.6297</v>
      </c>
      <c r="T142" s="2">
        <f t="shared" si="200"/>
        <v>3470</v>
      </c>
      <c r="U142" s="2" t="str">
        <f t="shared" si="201"/>
        <v>std</v>
      </c>
      <c r="V142" s="2">
        <f t="shared" si="202"/>
        <v>2</v>
      </c>
      <c r="W142" s="2">
        <f t="shared" si="203"/>
        <v>2.75</v>
      </c>
      <c r="X142" s="2">
        <f t="shared" si="204"/>
        <v>0.98</v>
      </c>
      <c r="Y142" s="2">
        <f t="shared" si="205"/>
        <v>0</v>
      </c>
      <c r="Z142" s="2">
        <v>2008</v>
      </c>
      <c r="AA142" s="2" t="s">
        <v>184</v>
      </c>
      <c r="AB142" s="2" t="str">
        <f t="shared" si="206"/>
        <v>PTD-11-02</v>
      </c>
      <c r="AC142" s="2" t="s">
        <v>185</v>
      </c>
      <c r="AD142" s="2" t="s">
        <v>186</v>
      </c>
      <c r="AE142" s="21">
        <f t="shared" si="207"/>
        <v>673585.86027961876</v>
      </c>
      <c r="AF142" s="21">
        <f t="shared" si="208"/>
        <v>32554.39106993992</v>
      </c>
      <c r="AG142" s="2" t="str">
        <f t="shared" si="209"/>
        <v>07KNSTD</v>
      </c>
      <c r="AH142" s="2" t="s">
        <v>184</v>
      </c>
      <c r="AK142" s="2" t="str">
        <f t="shared" si="135"/>
        <v>PTD-11-02</v>
      </c>
      <c r="AL142" s="2" t="s">
        <v>238</v>
      </c>
      <c r="AM142" s="22">
        <f t="shared" si="136"/>
        <v>40.025700000000001</v>
      </c>
      <c r="AN142" s="22">
        <f t="shared" si="143"/>
        <v>-105.6297</v>
      </c>
      <c r="AO142" s="22">
        <f t="shared" si="144"/>
        <v>3470</v>
      </c>
      <c r="AQ142" s="2" t="s">
        <v>201</v>
      </c>
      <c r="AR142" s="2">
        <f t="shared" si="137"/>
        <v>2</v>
      </c>
      <c r="AS142" s="2">
        <f t="shared" si="138"/>
        <v>2.75</v>
      </c>
      <c r="AT142" s="22">
        <f t="shared" si="139"/>
        <v>0.98</v>
      </c>
      <c r="AU142" s="2">
        <v>0</v>
      </c>
      <c r="AV142" s="21">
        <f t="shared" si="140"/>
        <v>673585.86027961876</v>
      </c>
      <c r="AW142" s="2" t="str">
        <f t="shared" si="141"/>
        <v>07KNSTD</v>
      </c>
      <c r="AX142" s="2">
        <v>0</v>
      </c>
      <c r="AY142" s="2" t="s">
        <v>153</v>
      </c>
      <c r="AZ142" s="2">
        <v>160</v>
      </c>
      <c r="BA142" s="2">
        <v>0</v>
      </c>
      <c r="BB142" s="2">
        <v>2008</v>
      </c>
      <c r="BC142" s="2">
        <v>0</v>
      </c>
      <c r="BD142" s="2">
        <v>0</v>
      </c>
      <c r="BE142" s="2">
        <v>10</v>
      </c>
      <c r="BG142" s="2">
        <v>0.1</v>
      </c>
      <c r="BH142" s="2">
        <v>0.05</v>
      </c>
      <c r="BI142" s="2">
        <v>0</v>
      </c>
      <c r="BJ142" s="2">
        <v>0</v>
      </c>
      <c r="BK142" s="21">
        <f t="shared" si="142"/>
        <v>32554.39106993992</v>
      </c>
      <c r="BL142" s="2">
        <v>0</v>
      </c>
      <c r="BM142" s="2">
        <v>0</v>
      </c>
      <c r="BN142" s="2">
        <v>0</v>
      </c>
      <c r="BO142" s="2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4EA1-300A-B74B-8008-046C1153A525}">
  <dimension ref="A1:S212"/>
  <sheetViews>
    <sheetView workbookViewId="0"/>
  </sheetViews>
  <sheetFormatPr baseColWidth="10" defaultRowHeight="13" x14ac:dyDescent="0.15"/>
  <cols>
    <col min="1" max="1" width="10.83203125" style="79"/>
    <col min="2" max="2" width="14.5" style="79" customWidth="1"/>
    <col min="3" max="16384" width="10.83203125" style="79"/>
  </cols>
  <sheetData>
    <row r="1" spans="1:19" x14ac:dyDescent="0.15">
      <c r="A1" s="78" t="s">
        <v>534</v>
      </c>
      <c r="P1" s="80"/>
      <c r="Q1" s="81"/>
      <c r="R1" s="81"/>
      <c r="S1" s="81"/>
    </row>
    <row r="2" spans="1:19" ht="13" customHeight="1" x14ac:dyDescent="0.15">
      <c r="D2" s="179" t="s">
        <v>535</v>
      </c>
      <c r="G2" s="179" t="s">
        <v>536</v>
      </c>
      <c r="J2" s="180" t="s">
        <v>537</v>
      </c>
      <c r="K2" s="82"/>
      <c r="L2" s="82"/>
      <c r="P2" s="80"/>
      <c r="Q2" s="81"/>
      <c r="R2" s="81"/>
      <c r="S2" s="81"/>
    </row>
    <row r="3" spans="1:19" ht="13" customHeight="1" x14ac:dyDescent="0.15">
      <c r="D3" s="179"/>
      <c r="G3" s="179"/>
      <c r="J3" s="180"/>
      <c r="K3" s="82"/>
      <c r="L3" s="82"/>
      <c r="P3" s="80"/>
      <c r="Q3" s="81"/>
      <c r="R3" s="81"/>
      <c r="S3" s="81"/>
    </row>
    <row r="4" spans="1:19" ht="13" customHeight="1" x14ac:dyDescent="0.15">
      <c r="D4" s="179"/>
      <c r="G4" s="179"/>
      <c r="J4" s="180"/>
      <c r="K4" s="82"/>
      <c r="L4" s="82"/>
      <c r="P4" s="80"/>
      <c r="Q4" s="81"/>
      <c r="R4" s="81"/>
      <c r="S4" s="81"/>
    </row>
    <row r="5" spans="1:19" ht="13" customHeight="1" x14ac:dyDescent="0.15">
      <c r="B5" s="179" t="s">
        <v>538</v>
      </c>
      <c r="C5" s="179" t="s">
        <v>188</v>
      </c>
      <c r="D5" s="179" t="s">
        <v>539</v>
      </c>
      <c r="E5" s="179" t="s">
        <v>540</v>
      </c>
      <c r="F5" s="179" t="s">
        <v>541</v>
      </c>
      <c r="G5" s="179" t="s">
        <v>539</v>
      </c>
      <c r="H5" s="179" t="s">
        <v>540</v>
      </c>
      <c r="I5" s="179" t="s">
        <v>541</v>
      </c>
      <c r="J5" s="180" t="s">
        <v>539</v>
      </c>
      <c r="K5" s="180" t="s">
        <v>540</v>
      </c>
      <c r="L5" s="180" t="s">
        <v>541</v>
      </c>
      <c r="P5" s="80"/>
      <c r="Q5" s="81"/>
      <c r="R5" s="81"/>
      <c r="S5" s="81"/>
    </row>
    <row r="6" spans="1:19" ht="13" customHeight="1" x14ac:dyDescent="0.15">
      <c r="B6" s="179"/>
      <c r="C6" s="179"/>
      <c r="D6" s="179"/>
      <c r="E6" s="179"/>
      <c r="F6" s="179"/>
      <c r="G6" s="179"/>
      <c r="H6" s="179"/>
      <c r="I6" s="179"/>
      <c r="J6" s="180"/>
      <c r="K6" s="180"/>
      <c r="L6" s="180"/>
      <c r="P6" s="80"/>
      <c r="Q6" s="81"/>
      <c r="R6" s="81"/>
      <c r="S6" s="81"/>
    </row>
    <row r="7" spans="1:19" ht="13" customHeight="1" x14ac:dyDescent="0.15">
      <c r="B7" s="179"/>
      <c r="C7" s="179"/>
      <c r="D7" s="179"/>
      <c r="E7" s="179"/>
      <c r="F7" s="179"/>
      <c r="G7" s="179"/>
      <c r="H7" s="179"/>
      <c r="I7" s="179"/>
      <c r="J7" s="180"/>
      <c r="K7" s="180"/>
      <c r="L7" s="180"/>
      <c r="P7" s="80"/>
    </row>
    <row r="8" spans="1:19" x14ac:dyDescent="0.15">
      <c r="A8" s="83"/>
      <c r="B8" s="79" t="s">
        <v>84</v>
      </c>
      <c r="C8" s="79" t="s">
        <v>542</v>
      </c>
      <c r="D8" s="79">
        <v>11876</v>
      </c>
      <c r="E8" s="79">
        <v>519</v>
      </c>
      <c r="F8" s="79">
        <v>688</v>
      </c>
      <c r="G8" s="79">
        <v>11680</v>
      </c>
      <c r="H8" s="79">
        <v>511</v>
      </c>
      <c r="I8" s="79">
        <v>676</v>
      </c>
      <c r="J8" s="79">
        <v>10683</v>
      </c>
      <c r="K8" s="79">
        <v>467</v>
      </c>
      <c r="L8" s="79">
        <v>617</v>
      </c>
      <c r="N8" s="81"/>
      <c r="O8" s="81"/>
      <c r="P8" s="80"/>
    </row>
    <row r="9" spans="1:19" x14ac:dyDescent="0.15">
      <c r="A9" s="83"/>
      <c r="B9" s="79" t="s">
        <v>85</v>
      </c>
      <c r="C9" s="79" t="s">
        <v>542</v>
      </c>
      <c r="D9" s="79">
        <v>12354</v>
      </c>
      <c r="E9" s="79">
        <v>407</v>
      </c>
      <c r="F9" s="79">
        <v>621</v>
      </c>
      <c r="G9" s="79">
        <v>12275</v>
      </c>
      <c r="H9" s="79">
        <v>405</v>
      </c>
      <c r="I9" s="79">
        <v>617</v>
      </c>
      <c r="J9" s="79">
        <v>11068</v>
      </c>
      <c r="K9" s="79">
        <v>365</v>
      </c>
      <c r="L9" s="79">
        <v>555</v>
      </c>
      <c r="N9" s="81"/>
      <c r="O9" s="81"/>
      <c r="P9" s="80"/>
    </row>
    <row r="10" spans="1:19" x14ac:dyDescent="0.15">
      <c r="A10" s="83"/>
      <c r="B10" s="79" t="s">
        <v>86</v>
      </c>
      <c r="C10" s="79" t="s">
        <v>542</v>
      </c>
      <c r="D10" s="79">
        <v>13114</v>
      </c>
      <c r="E10" s="79">
        <v>404</v>
      </c>
      <c r="F10" s="79">
        <v>641</v>
      </c>
      <c r="G10" s="79">
        <v>13171</v>
      </c>
      <c r="H10" s="79">
        <v>405</v>
      </c>
      <c r="I10" s="79">
        <v>643</v>
      </c>
      <c r="J10" s="79">
        <v>11825</v>
      </c>
      <c r="K10" s="79">
        <v>364</v>
      </c>
      <c r="L10" s="79">
        <v>576</v>
      </c>
      <c r="N10" s="81"/>
      <c r="O10" s="81"/>
      <c r="P10" s="80"/>
      <c r="Q10" s="81"/>
      <c r="R10" s="81"/>
      <c r="S10" s="81"/>
    </row>
    <row r="11" spans="1:19" x14ac:dyDescent="0.15">
      <c r="A11" s="83"/>
      <c r="B11" s="79" t="s">
        <v>87</v>
      </c>
      <c r="C11" s="79" t="s">
        <v>542</v>
      </c>
      <c r="D11" s="79">
        <v>13329</v>
      </c>
      <c r="E11" s="79">
        <v>430</v>
      </c>
      <c r="F11" s="79">
        <v>665</v>
      </c>
      <c r="G11" s="79">
        <v>13395</v>
      </c>
      <c r="H11" s="79">
        <v>432</v>
      </c>
      <c r="I11" s="79">
        <v>667</v>
      </c>
      <c r="J11" s="79">
        <v>12112</v>
      </c>
      <c r="K11" s="79">
        <v>391</v>
      </c>
      <c r="L11" s="79">
        <v>602</v>
      </c>
      <c r="N11" s="81"/>
      <c r="O11" s="81"/>
      <c r="P11" s="80"/>
      <c r="Q11" s="81"/>
      <c r="R11" s="81"/>
      <c r="S11" s="81"/>
    </row>
    <row r="12" spans="1:19" x14ac:dyDescent="0.15">
      <c r="A12" s="83"/>
      <c r="B12" s="79" t="s">
        <v>88</v>
      </c>
      <c r="C12" s="79" t="s">
        <v>542</v>
      </c>
      <c r="D12" s="79">
        <v>12896</v>
      </c>
      <c r="E12" s="79">
        <v>495</v>
      </c>
      <c r="F12" s="79">
        <v>697</v>
      </c>
      <c r="G12" s="79">
        <v>12954</v>
      </c>
      <c r="H12" s="79">
        <v>497</v>
      </c>
      <c r="I12" s="79">
        <v>699</v>
      </c>
      <c r="J12" s="79">
        <v>11574</v>
      </c>
      <c r="K12" s="79">
        <v>444</v>
      </c>
      <c r="L12" s="79">
        <v>623</v>
      </c>
      <c r="N12" s="81"/>
      <c r="O12" s="81"/>
      <c r="P12" s="80"/>
      <c r="Q12" s="81"/>
      <c r="R12" s="81"/>
      <c r="S12" s="81"/>
    </row>
    <row r="13" spans="1:19" x14ac:dyDescent="0.15">
      <c r="A13" s="83"/>
      <c r="B13" s="79" t="s">
        <v>89</v>
      </c>
      <c r="C13" s="79" t="s">
        <v>542</v>
      </c>
      <c r="D13" s="79">
        <v>12864</v>
      </c>
      <c r="E13" s="79">
        <v>444</v>
      </c>
      <c r="F13" s="79">
        <v>660</v>
      </c>
      <c r="G13" s="79">
        <v>12918</v>
      </c>
      <c r="H13" s="79">
        <v>446</v>
      </c>
      <c r="I13" s="79">
        <v>663</v>
      </c>
      <c r="J13" s="79">
        <v>11534</v>
      </c>
      <c r="K13" s="79">
        <v>398</v>
      </c>
      <c r="L13" s="79">
        <v>590</v>
      </c>
      <c r="N13" s="81"/>
      <c r="O13" s="81"/>
      <c r="P13" s="80"/>
      <c r="Q13" s="81"/>
      <c r="R13" s="81"/>
      <c r="S13" s="81"/>
    </row>
    <row r="14" spans="1:19" x14ac:dyDescent="0.15">
      <c r="A14" s="83"/>
      <c r="B14" s="79" t="s">
        <v>78</v>
      </c>
      <c r="C14" s="79" t="s">
        <v>542</v>
      </c>
      <c r="D14" s="79">
        <v>12298</v>
      </c>
      <c r="E14" s="79">
        <v>428</v>
      </c>
      <c r="F14" s="79">
        <v>633</v>
      </c>
      <c r="G14" s="79">
        <v>12202</v>
      </c>
      <c r="H14" s="79">
        <v>424</v>
      </c>
      <c r="I14" s="79">
        <v>628</v>
      </c>
      <c r="J14" s="79">
        <v>11030</v>
      </c>
      <c r="K14" s="79">
        <v>383</v>
      </c>
      <c r="L14" s="79">
        <v>566</v>
      </c>
      <c r="N14" s="81"/>
      <c r="O14" s="81"/>
      <c r="P14" s="80"/>
      <c r="Q14" s="81"/>
      <c r="R14" s="81"/>
      <c r="S14" s="81"/>
    </row>
    <row r="15" spans="1:19" x14ac:dyDescent="0.15">
      <c r="A15" s="83"/>
      <c r="B15" s="79" t="s">
        <v>79</v>
      </c>
      <c r="C15" s="79" t="s">
        <v>542</v>
      </c>
      <c r="D15" s="79">
        <v>12028</v>
      </c>
      <c r="E15" s="79">
        <v>368</v>
      </c>
      <c r="F15" s="79">
        <v>587</v>
      </c>
      <c r="G15" s="79">
        <v>11860</v>
      </c>
      <c r="H15" s="79">
        <v>363</v>
      </c>
      <c r="I15" s="79">
        <v>578</v>
      </c>
      <c r="J15" s="79">
        <v>10801</v>
      </c>
      <c r="K15" s="79">
        <v>330</v>
      </c>
      <c r="L15" s="79">
        <v>525</v>
      </c>
      <c r="N15" s="81"/>
      <c r="O15" s="81"/>
      <c r="P15" s="80"/>
      <c r="Q15" s="81"/>
    </row>
    <row r="16" spans="1:19" x14ac:dyDescent="0.15">
      <c r="A16" s="83"/>
      <c r="B16" s="79" t="s">
        <v>80</v>
      </c>
      <c r="C16" s="79" t="s">
        <v>542</v>
      </c>
      <c r="D16" s="79">
        <v>12000</v>
      </c>
      <c r="E16" s="79">
        <v>512</v>
      </c>
      <c r="F16" s="79">
        <v>686</v>
      </c>
      <c r="G16" s="79">
        <v>11825</v>
      </c>
      <c r="H16" s="79">
        <v>505</v>
      </c>
      <c r="I16" s="79">
        <v>675</v>
      </c>
      <c r="J16" s="79">
        <v>10778</v>
      </c>
      <c r="K16" s="79">
        <v>460</v>
      </c>
      <c r="L16" s="79">
        <v>614</v>
      </c>
      <c r="N16" s="81"/>
      <c r="O16" s="81"/>
      <c r="P16" s="80"/>
    </row>
    <row r="17" spans="1:19" x14ac:dyDescent="0.15">
      <c r="A17" s="83"/>
      <c r="B17" s="79" t="s">
        <v>82</v>
      </c>
      <c r="C17" s="79" t="s">
        <v>542</v>
      </c>
      <c r="D17" s="79">
        <v>11316</v>
      </c>
      <c r="E17" s="79">
        <v>497</v>
      </c>
      <c r="F17" s="79">
        <v>657</v>
      </c>
      <c r="G17" s="79">
        <v>11103</v>
      </c>
      <c r="H17" s="79">
        <v>488</v>
      </c>
      <c r="I17" s="79">
        <v>644</v>
      </c>
      <c r="J17" s="79">
        <v>10200</v>
      </c>
      <c r="K17" s="79">
        <v>448</v>
      </c>
      <c r="L17" s="79">
        <v>591</v>
      </c>
      <c r="N17" s="81"/>
      <c r="O17" s="81"/>
      <c r="P17" s="80"/>
    </row>
    <row r="18" spans="1:19" x14ac:dyDescent="0.15">
      <c r="A18" s="83"/>
      <c r="B18" s="79" t="s">
        <v>83</v>
      </c>
      <c r="C18" s="79" t="s">
        <v>542</v>
      </c>
      <c r="D18" s="79">
        <v>17197</v>
      </c>
      <c r="E18" s="79">
        <v>704</v>
      </c>
      <c r="F18" s="79">
        <v>961</v>
      </c>
      <c r="G18" s="79">
        <v>17131</v>
      </c>
      <c r="H18" s="79">
        <v>701</v>
      </c>
      <c r="I18" s="79">
        <v>957</v>
      </c>
      <c r="J18" s="79">
        <v>15830</v>
      </c>
      <c r="K18" s="79">
        <v>648</v>
      </c>
      <c r="L18" s="79">
        <v>882</v>
      </c>
      <c r="N18" s="81"/>
      <c r="O18" s="81"/>
      <c r="P18" s="80"/>
      <c r="Q18" s="81"/>
      <c r="R18" s="81"/>
      <c r="S18" s="81"/>
    </row>
    <row r="19" spans="1:19" x14ac:dyDescent="0.15">
      <c r="A19" s="83"/>
      <c r="B19" s="79" t="s">
        <v>72</v>
      </c>
      <c r="C19" s="79" t="s">
        <v>542</v>
      </c>
      <c r="D19" s="79">
        <v>16861</v>
      </c>
      <c r="E19" s="79">
        <v>359</v>
      </c>
      <c r="F19" s="79">
        <v>735</v>
      </c>
      <c r="G19" s="79">
        <v>16814</v>
      </c>
      <c r="H19" s="79">
        <v>358</v>
      </c>
      <c r="I19" s="79">
        <v>732</v>
      </c>
      <c r="J19" s="79">
        <v>15551</v>
      </c>
      <c r="K19" s="79">
        <v>331</v>
      </c>
      <c r="L19" s="79">
        <v>675</v>
      </c>
      <c r="N19" s="81"/>
      <c r="O19" s="81"/>
      <c r="P19" s="80"/>
      <c r="Q19" s="81"/>
      <c r="R19" s="81"/>
      <c r="S19" s="81"/>
    </row>
    <row r="20" spans="1:19" x14ac:dyDescent="0.15">
      <c r="A20" s="83"/>
      <c r="B20" s="79" t="s">
        <v>73</v>
      </c>
      <c r="C20" s="79" t="s">
        <v>542</v>
      </c>
      <c r="D20" s="79">
        <v>15945</v>
      </c>
      <c r="E20" s="79">
        <v>411</v>
      </c>
      <c r="F20" s="79">
        <v>733</v>
      </c>
      <c r="G20" s="79">
        <v>15932</v>
      </c>
      <c r="H20" s="79">
        <v>411</v>
      </c>
      <c r="I20" s="79">
        <v>731</v>
      </c>
      <c r="J20" s="79">
        <v>14803</v>
      </c>
      <c r="K20" s="79">
        <v>381</v>
      </c>
      <c r="L20" s="79">
        <v>677</v>
      </c>
      <c r="N20" s="81"/>
      <c r="O20" s="81"/>
      <c r="P20" s="80"/>
      <c r="Q20" s="81"/>
      <c r="R20" s="81"/>
      <c r="S20" s="81"/>
    </row>
    <row r="21" spans="1:19" x14ac:dyDescent="0.15">
      <c r="A21" s="83"/>
      <c r="B21" s="79" t="s">
        <v>74</v>
      </c>
      <c r="C21" s="79" t="s">
        <v>542</v>
      </c>
      <c r="D21" s="79">
        <v>15690</v>
      </c>
      <c r="E21" s="79">
        <v>432</v>
      </c>
      <c r="F21" s="79">
        <v>737</v>
      </c>
      <c r="G21" s="79">
        <v>15684</v>
      </c>
      <c r="H21" s="79">
        <v>432</v>
      </c>
      <c r="I21" s="79">
        <v>735</v>
      </c>
      <c r="J21" s="79">
        <v>14580</v>
      </c>
      <c r="K21" s="79">
        <v>401</v>
      </c>
      <c r="L21" s="79">
        <v>682</v>
      </c>
      <c r="N21" s="81"/>
      <c r="O21" s="81"/>
      <c r="P21" s="80"/>
      <c r="Q21" s="81"/>
      <c r="R21" s="81"/>
      <c r="S21" s="81"/>
    </row>
    <row r="22" spans="1:19" x14ac:dyDescent="0.15">
      <c r="A22" s="83"/>
      <c r="B22" s="79" t="s">
        <v>75</v>
      </c>
      <c r="C22" s="79" t="s">
        <v>542</v>
      </c>
      <c r="D22" s="79">
        <v>15133</v>
      </c>
      <c r="E22" s="79">
        <v>644</v>
      </c>
      <c r="F22" s="79">
        <v>863</v>
      </c>
      <c r="G22" s="79">
        <v>15155</v>
      </c>
      <c r="H22" s="79">
        <v>645</v>
      </c>
      <c r="I22" s="79">
        <v>864</v>
      </c>
      <c r="J22" s="79">
        <v>14088</v>
      </c>
      <c r="K22" s="79">
        <v>599</v>
      </c>
      <c r="L22" s="79">
        <v>802</v>
      </c>
      <c r="N22" s="81"/>
      <c r="O22" s="81"/>
      <c r="P22" s="80"/>
      <c r="Q22" s="81"/>
      <c r="R22" s="81"/>
      <c r="S22" s="81"/>
    </row>
    <row r="23" spans="1:19" x14ac:dyDescent="0.15">
      <c r="A23" s="83"/>
      <c r="B23" s="79" t="s">
        <v>76</v>
      </c>
      <c r="C23" s="79" t="s">
        <v>542</v>
      </c>
      <c r="D23" s="79">
        <v>15975</v>
      </c>
      <c r="E23" s="79">
        <v>677</v>
      </c>
      <c r="F23" s="79">
        <v>910</v>
      </c>
      <c r="G23" s="79">
        <v>15961</v>
      </c>
      <c r="H23" s="79">
        <v>677</v>
      </c>
      <c r="I23" s="79">
        <v>908</v>
      </c>
      <c r="J23" s="79">
        <v>14821</v>
      </c>
      <c r="K23" s="79">
        <v>628</v>
      </c>
      <c r="L23" s="79">
        <v>842</v>
      </c>
      <c r="N23" s="81"/>
      <c r="O23" s="81"/>
      <c r="P23" s="80"/>
      <c r="Q23" s="81"/>
      <c r="R23" s="81"/>
      <c r="S23" s="81"/>
    </row>
    <row r="24" spans="1:19" x14ac:dyDescent="0.15">
      <c r="A24" s="83"/>
      <c r="B24" s="79" t="s">
        <v>77</v>
      </c>
      <c r="C24" s="79" t="s">
        <v>542</v>
      </c>
      <c r="D24" s="79">
        <v>15915</v>
      </c>
      <c r="E24" s="79">
        <v>509</v>
      </c>
      <c r="F24" s="79">
        <v>791</v>
      </c>
      <c r="G24" s="79">
        <v>15902</v>
      </c>
      <c r="H24" s="79">
        <v>509</v>
      </c>
      <c r="I24" s="79">
        <v>789</v>
      </c>
      <c r="J24" s="79">
        <v>14779</v>
      </c>
      <c r="K24" s="79">
        <v>473</v>
      </c>
      <c r="L24" s="79">
        <v>732</v>
      </c>
      <c r="N24" s="81"/>
      <c r="O24" s="81"/>
      <c r="P24" s="81"/>
    </row>
    <row r="26" spans="1:19" x14ac:dyDescent="0.15">
      <c r="A26" s="83"/>
      <c r="B26" s="79" t="s">
        <v>2</v>
      </c>
      <c r="C26" s="79" t="s">
        <v>542</v>
      </c>
      <c r="D26" s="79">
        <v>12031</v>
      </c>
      <c r="E26" s="79">
        <v>489</v>
      </c>
      <c r="F26" s="79">
        <v>669</v>
      </c>
      <c r="G26" s="79">
        <v>11899</v>
      </c>
      <c r="H26" s="79">
        <v>483</v>
      </c>
      <c r="I26" s="79">
        <v>661</v>
      </c>
      <c r="J26" s="79">
        <v>11098</v>
      </c>
      <c r="K26" s="79">
        <v>451</v>
      </c>
      <c r="L26" s="79">
        <v>615</v>
      </c>
      <c r="N26" s="81"/>
    </row>
    <row r="27" spans="1:19" x14ac:dyDescent="0.15">
      <c r="A27" s="83"/>
      <c r="B27" s="79" t="s">
        <v>3</v>
      </c>
      <c r="C27" s="79" t="s">
        <v>542</v>
      </c>
      <c r="D27" s="79">
        <v>14379</v>
      </c>
      <c r="E27" s="79">
        <v>490</v>
      </c>
      <c r="F27" s="79">
        <v>734</v>
      </c>
      <c r="G27" s="79">
        <v>14511</v>
      </c>
      <c r="H27" s="79">
        <v>495</v>
      </c>
      <c r="I27" s="79">
        <v>740</v>
      </c>
      <c r="J27" s="79">
        <v>13769</v>
      </c>
      <c r="K27" s="79">
        <v>470</v>
      </c>
      <c r="L27" s="79">
        <v>701</v>
      </c>
      <c r="N27" s="81"/>
    </row>
    <row r="28" spans="1:19" x14ac:dyDescent="0.15">
      <c r="A28" s="83"/>
      <c r="B28" s="79" t="s">
        <v>4</v>
      </c>
      <c r="C28" s="79" t="s">
        <v>542</v>
      </c>
      <c r="D28" s="79">
        <v>14004</v>
      </c>
      <c r="E28" s="79">
        <v>292</v>
      </c>
      <c r="F28" s="79">
        <v>607</v>
      </c>
      <c r="G28" s="79">
        <v>14146</v>
      </c>
      <c r="H28" s="79">
        <v>295</v>
      </c>
      <c r="I28" s="79">
        <v>612</v>
      </c>
      <c r="J28" s="79">
        <v>13388</v>
      </c>
      <c r="K28" s="79">
        <v>279</v>
      </c>
      <c r="L28" s="79">
        <v>578</v>
      </c>
      <c r="N28" s="81"/>
    </row>
    <row r="29" spans="1:19" x14ac:dyDescent="0.15">
      <c r="A29" s="83"/>
      <c r="B29" s="79" t="s">
        <v>5</v>
      </c>
      <c r="C29" s="79" t="s">
        <v>542</v>
      </c>
      <c r="D29" s="79">
        <v>13439</v>
      </c>
      <c r="E29" s="79">
        <v>360</v>
      </c>
      <c r="F29" s="79">
        <v>625</v>
      </c>
      <c r="G29" s="79">
        <v>13568</v>
      </c>
      <c r="H29" s="79">
        <v>363</v>
      </c>
      <c r="I29" s="79">
        <v>630</v>
      </c>
      <c r="J29" s="79">
        <v>12824</v>
      </c>
      <c r="K29" s="79">
        <v>343</v>
      </c>
      <c r="L29" s="79">
        <v>594</v>
      </c>
      <c r="N29" s="81"/>
    </row>
    <row r="30" spans="1:19" x14ac:dyDescent="0.15">
      <c r="A30" s="83"/>
      <c r="B30" s="79" t="s">
        <v>6</v>
      </c>
      <c r="C30" s="79" t="s">
        <v>542</v>
      </c>
      <c r="D30" s="79">
        <v>12021</v>
      </c>
      <c r="E30" s="79">
        <v>348</v>
      </c>
      <c r="F30" s="79">
        <v>574</v>
      </c>
      <c r="G30" s="79">
        <v>11886</v>
      </c>
      <c r="H30" s="79">
        <v>344</v>
      </c>
      <c r="I30" s="79">
        <v>567</v>
      </c>
      <c r="J30" s="79">
        <v>11095</v>
      </c>
      <c r="K30" s="79">
        <v>321</v>
      </c>
      <c r="L30" s="79">
        <v>528</v>
      </c>
      <c r="N30" s="81"/>
    </row>
    <row r="31" spans="1:19" x14ac:dyDescent="0.15">
      <c r="A31" s="83"/>
      <c r="B31" s="79" t="s">
        <v>7</v>
      </c>
      <c r="C31" s="79" t="s">
        <v>542</v>
      </c>
      <c r="D31" s="79">
        <v>13125</v>
      </c>
      <c r="E31" s="79">
        <v>348</v>
      </c>
      <c r="F31" s="79">
        <v>608</v>
      </c>
      <c r="G31" s="79">
        <v>13239</v>
      </c>
      <c r="H31" s="79">
        <v>351</v>
      </c>
      <c r="I31" s="79">
        <v>613</v>
      </c>
      <c r="J31" s="79">
        <v>12388</v>
      </c>
      <c r="K31" s="79">
        <v>329</v>
      </c>
      <c r="L31" s="79">
        <v>572</v>
      </c>
      <c r="N31" s="81"/>
    </row>
    <row r="32" spans="1:19" x14ac:dyDescent="0.15">
      <c r="A32" s="83"/>
      <c r="B32" s="79" t="s">
        <v>78</v>
      </c>
      <c r="C32" s="79" t="s">
        <v>542</v>
      </c>
      <c r="D32" s="79">
        <v>11045</v>
      </c>
      <c r="E32" s="79">
        <v>248</v>
      </c>
      <c r="F32" s="79">
        <v>487</v>
      </c>
      <c r="G32" s="79">
        <v>10860</v>
      </c>
      <c r="H32" s="79">
        <v>244</v>
      </c>
      <c r="I32" s="79">
        <v>479</v>
      </c>
      <c r="J32" s="79">
        <v>9960</v>
      </c>
      <c r="K32" s="79">
        <v>224</v>
      </c>
      <c r="L32" s="79">
        <v>438</v>
      </c>
      <c r="N32" s="81"/>
    </row>
    <row r="33" spans="1:14" x14ac:dyDescent="0.15">
      <c r="A33" s="83"/>
      <c r="B33" s="79" t="s">
        <v>161</v>
      </c>
      <c r="C33" s="79" t="s">
        <v>542</v>
      </c>
      <c r="D33" s="79">
        <v>16173</v>
      </c>
      <c r="E33" s="79">
        <v>680</v>
      </c>
      <c r="F33" s="79">
        <v>917</v>
      </c>
      <c r="G33" s="79">
        <v>16139</v>
      </c>
      <c r="H33" s="79">
        <v>678</v>
      </c>
      <c r="I33" s="79">
        <v>914</v>
      </c>
      <c r="J33" s="79">
        <v>15491</v>
      </c>
      <c r="K33" s="79">
        <v>651</v>
      </c>
      <c r="L33" s="79">
        <v>876</v>
      </c>
      <c r="N33" s="81"/>
    </row>
    <row r="34" spans="1:14" x14ac:dyDescent="0.15">
      <c r="A34" s="83"/>
      <c r="B34" s="79" t="s">
        <v>162</v>
      </c>
      <c r="C34" s="79" t="s">
        <v>542</v>
      </c>
      <c r="D34" s="79">
        <v>15191</v>
      </c>
      <c r="E34" s="79">
        <v>506</v>
      </c>
      <c r="F34" s="79">
        <v>768</v>
      </c>
      <c r="G34" s="79">
        <v>15191</v>
      </c>
      <c r="H34" s="79">
        <v>506</v>
      </c>
      <c r="I34" s="79">
        <v>767</v>
      </c>
      <c r="J34" s="79">
        <v>14694</v>
      </c>
      <c r="K34" s="79">
        <v>489</v>
      </c>
      <c r="L34" s="79">
        <v>740</v>
      </c>
      <c r="N34" s="81"/>
    </row>
    <row r="35" spans="1:14" x14ac:dyDescent="0.15">
      <c r="A35" s="83"/>
      <c r="B35" s="79" t="s">
        <v>163</v>
      </c>
      <c r="C35" s="79" t="s">
        <v>542</v>
      </c>
      <c r="D35" s="79">
        <v>15855</v>
      </c>
      <c r="E35" s="79">
        <v>645</v>
      </c>
      <c r="F35" s="79">
        <v>883</v>
      </c>
      <c r="G35" s="79">
        <v>15818</v>
      </c>
      <c r="H35" s="79">
        <v>643</v>
      </c>
      <c r="I35" s="79">
        <v>880</v>
      </c>
      <c r="J35" s="79">
        <v>15210</v>
      </c>
      <c r="K35" s="79">
        <v>618</v>
      </c>
      <c r="L35" s="79">
        <v>844</v>
      </c>
      <c r="N35" s="81"/>
    </row>
    <row r="36" spans="1:14" x14ac:dyDescent="0.15">
      <c r="A36" s="83"/>
      <c r="B36" s="79" t="s">
        <v>164</v>
      </c>
      <c r="C36" s="79" t="s">
        <v>542</v>
      </c>
      <c r="D36" s="79">
        <v>15834</v>
      </c>
      <c r="E36" s="79">
        <v>463</v>
      </c>
      <c r="F36" s="79">
        <v>760</v>
      </c>
      <c r="G36" s="79">
        <v>15798</v>
      </c>
      <c r="H36" s="79">
        <v>462</v>
      </c>
      <c r="I36" s="79">
        <v>757</v>
      </c>
      <c r="J36" s="79">
        <v>15191</v>
      </c>
      <c r="K36" s="79">
        <v>444</v>
      </c>
      <c r="L36" s="79">
        <v>726</v>
      </c>
      <c r="N36" s="81"/>
    </row>
    <row r="37" spans="1:14" x14ac:dyDescent="0.15">
      <c r="A37" s="83"/>
      <c r="B37" s="79" t="s">
        <v>165</v>
      </c>
      <c r="C37" s="79" t="s">
        <v>542</v>
      </c>
      <c r="D37" s="79">
        <v>15710</v>
      </c>
      <c r="E37" s="79">
        <v>473</v>
      </c>
      <c r="F37" s="79">
        <v>762</v>
      </c>
      <c r="G37" s="79">
        <v>15679</v>
      </c>
      <c r="H37" s="79">
        <v>472</v>
      </c>
      <c r="I37" s="79">
        <v>759</v>
      </c>
      <c r="J37" s="79">
        <v>15094</v>
      </c>
      <c r="K37" s="79">
        <v>454</v>
      </c>
      <c r="L37" s="79">
        <v>729</v>
      </c>
      <c r="N37" s="81"/>
    </row>
    <row r="38" spans="1:14" x14ac:dyDescent="0.15">
      <c r="A38" s="83"/>
      <c r="B38" s="79" t="s">
        <v>166</v>
      </c>
      <c r="C38" s="79" t="s">
        <v>542</v>
      </c>
      <c r="D38" s="79">
        <v>15591</v>
      </c>
      <c r="E38" s="79">
        <v>292</v>
      </c>
      <c r="F38" s="79">
        <v>661</v>
      </c>
      <c r="G38" s="79">
        <v>15566</v>
      </c>
      <c r="H38" s="79">
        <v>291</v>
      </c>
      <c r="I38" s="79">
        <v>659</v>
      </c>
      <c r="J38" s="79">
        <v>15004</v>
      </c>
      <c r="K38" s="79">
        <v>281</v>
      </c>
      <c r="L38" s="79">
        <v>633</v>
      </c>
      <c r="N38" s="81"/>
    </row>
    <row r="39" spans="1:14" x14ac:dyDescent="0.15">
      <c r="A39" s="83"/>
      <c r="B39" s="79" t="s">
        <v>0</v>
      </c>
      <c r="C39" s="79" t="s">
        <v>542</v>
      </c>
      <c r="D39" s="79">
        <v>15153</v>
      </c>
      <c r="E39" s="79">
        <v>278</v>
      </c>
      <c r="F39" s="79">
        <v>640</v>
      </c>
      <c r="G39" s="79">
        <v>15155</v>
      </c>
      <c r="H39" s="79">
        <v>278</v>
      </c>
      <c r="I39" s="79">
        <v>639</v>
      </c>
      <c r="J39" s="79">
        <v>14656</v>
      </c>
      <c r="K39" s="79">
        <v>268</v>
      </c>
      <c r="L39" s="79">
        <v>616</v>
      </c>
      <c r="N39" s="81"/>
    </row>
    <row r="40" spans="1:14" x14ac:dyDescent="0.15">
      <c r="A40" s="83"/>
      <c r="N40" s="81"/>
    </row>
    <row r="41" spans="1:14" x14ac:dyDescent="0.15">
      <c r="A41" s="83"/>
      <c r="B41" s="79" t="s">
        <v>16</v>
      </c>
      <c r="C41" s="79" t="s">
        <v>542</v>
      </c>
      <c r="D41" s="79">
        <v>15278</v>
      </c>
      <c r="E41" s="79">
        <v>227</v>
      </c>
      <c r="F41" s="79">
        <v>624</v>
      </c>
      <c r="G41" s="79">
        <v>15314</v>
      </c>
      <c r="H41" s="79">
        <v>228</v>
      </c>
      <c r="I41" s="79">
        <v>624</v>
      </c>
      <c r="J41" s="79">
        <v>14258</v>
      </c>
      <c r="K41" s="79">
        <v>212</v>
      </c>
      <c r="L41" s="79">
        <v>579</v>
      </c>
      <c r="N41" s="81"/>
    </row>
    <row r="42" spans="1:14" x14ac:dyDescent="0.15">
      <c r="A42" s="83"/>
      <c r="B42" s="79" t="s">
        <v>17</v>
      </c>
      <c r="C42" s="79" t="s">
        <v>542</v>
      </c>
      <c r="D42" s="79">
        <v>15455</v>
      </c>
      <c r="E42" s="79">
        <v>224</v>
      </c>
      <c r="F42" s="79">
        <v>629</v>
      </c>
      <c r="G42" s="79">
        <v>15482</v>
      </c>
      <c r="H42" s="79">
        <v>224</v>
      </c>
      <c r="I42" s="79">
        <v>629</v>
      </c>
      <c r="J42" s="79">
        <v>14414</v>
      </c>
      <c r="K42" s="79">
        <v>209</v>
      </c>
      <c r="L42" s="79">
        <v>583</v>
      </c>
      <c r="N42" s="81"/>
    </row>
    <row r="43" spans="1:14" x14ac:dyDescent="0.15">
      <c r="A43" s="83"/>
      <c r="B43" s="79" t="s">
        <v>18</v>
      </c>
      <c r="C43" s="79" t="s">
        <v>542</v>
      </c>
      <c r="D43" s="79">
        <v>15953</v>
      </c>
      <c r="E43" s="79">
        <v>597</v>
      </c>
      <c r="F43" s="79">
        <v>851</v>
      </c>
      <c r="G43" s="79">
        <v>15963</v>
      </c>
      <c r="H43" s="79">
        <v>598</v>
      </c>
      <c r="I43" s="79">
        <v>851</v>
      </c>
      <c r="J43" s="79">
        <v>14842</v>
      </c>
      <c r="K43" s="79">
        <v>556</v>
      </c>
      <c r="L43" s="79">
        <v>790</v>
      </c>
      <c r="N43" s="81"/>
    </row>
    <row r="44" spans="1:14" x14ac:dyDescent="0.15">
      <c r="A44" s="83"/>
      <c r="B44" s="79" t="s">
        <v>19</v>
      </c>
      <c r="C44" s="79" t="s">
        <v>542</v>
      </c>
      <c r="D44" s="79">
        <v>15558</v>
      </c>
      <c r="E44" s="79">
        <v>228</v>
      </c>
      <c r="F44" s="79">
        <v>634</v>
      </c>
      <c r="G44" s="79">
        <v>15581</v>
      </c>
      <c r="H44" s="79">
        <v>228</v>
      </c>
      <c r="I44" s="79">
        <v>634</v>
      </c>
      <c r="J44" s="79">
        <v>14501</v>
      </c>
      <c r="K44" s="79">
        <v>212</v>
      </c>
      <c r="L44" s="79">
        <v>588</v>
      </c>
      <c r="N44" s="81"/>
    </row>
    <row r="45" spans="1:14" x14ac:dyDescent="0.15">
      <c r="A45" s="83"/>
      <c r="B45" s="79" t="s">
        <v>20</v>
      </c>
      <c r="C45" s="79" t="s">
        <v>542</v>
      </c>
      <c r="D45" s="79">
        <v>14940</v>
      </c>
      <c r="E45" s="79">
        <v>329</v>
      </c>
      <c r="F45" s="79">
        <v>656</v>
      </c>
      <c r="G45" s="79">
        <v>15007</v>
      </c>
      <c r="H45" s="79">
        <v>330</v>
      </c>
      <c r="I45" s="79">
        <v>658</v>
      </c>
      <c r="J45" s="79">
        <v>13966</v>
      </c>
      <c r="K45" s="79">
        <v>307</v>
      </c>
      <c r="L45" s="79">
        <v>611</v>
      </c>
      <c r="N45" s="81"/>
    </row>
    <row r="46" spans="1:14" x14ac:dyDescent="0.15">
      <c r="A46" s="83"/>
      <c r="B46" s="79" t="s">
        <v>21</v>
      </c>
      <c r="C46" s="79" t="s">
        <v>542</v>
      </c>
      <c r="D46" s="79">
        <v>15557</v>
      </c>
      <c r="E46" s="79">
        <v>206</v>
      </c>
      <c r="F46" s="79">
        <v>627</v>
      </c>
      <c r="G46" s="79">
        <v>15580</v>
      </c>
      <c r="H46" s="79">
        <v>207</v>
      </c>
      <c r="I46" s="79">
        <v>626</v>
      </c>
      <c r="J46" s="79">
        <v>14503</v>
      </c>
      <c r="K46" s="79">
        <v>192</v>
      </c>
      <c r="L46" s="79">
        <v>581</v>
      </c>
      <c r="N46" s="81"/>
    </row>
    <row r="47" spans="1:14" x14ac:dyDescent="0.15">
      <c r="A47" s="83"/>
      <c r="B47" s="79" t="s">
        <v>78</v>
      </c>
      <c r="C47" s="79" t="s">
        <v>542</v>
      </c>
      <c r="D47" s="79">
        <v>11412</v>
      </c>
      <c r="E47" s="79">
        <v>305</v>
      </c>
      <c r="F47" s="79">
        <v>530</v>
      </c>
      <c r="G47" s="79">
        <v>11193</v>
      </c>
      <c r="H47" s="79">
        <v>299</v>
      </c>
      <c r="I47" s="79">
        <v>519</v>
      </c>
      <c r="J47" s="79">
        <v>10294</v>
      </c>
      <c r="K47" s="79">
        <v>275</v>
      </c>
      <c r="L47" s="79">
        <v>476</v>
      </c>
      <c r="N47" s="81"/>
    </row>
    <row r="48" spans="1:14" x14ac:dyDescent="0.15">
      <c r="A48" s="83"/>
      <c r="B48" s="79" t="s">
        <v>9</v>
      </c>
      <c r="C48" s="79" t="s">
        <v>542</v>
      </c>
      <c r="D48" s="79">
        <v>15851</v>
      </c>
      <c r="E48" s="79">
        <v>217</v>
      </c>
      <c r="F48" s="79">
        <v>641</v>
      </c>
      <c r="G48" s="79">
        <v>15814</v>
      </c>
      <c r="H48" s="79">
        <v>217</v>
      </c>
      <c r="I48" s="79">
        <v>638</v>
      </c>
      <c r="J48" s="79">
        <v>15196</v>
      </c>
      <c r="K48" s="79">
        <v>208</v>
      </c>
      <c r="L48" s="79">
        <v>611</v>
      </c>
      <c r="N48" s="81"/>
    </row>
    <row r="49" spans="1:14" x14ac:dyDescent="0.15">
      <c r="A49" s="83"/>
      <c r="B49" s="79" t="s">
        <v>10</v>
      </c>
      <c r="C49" s="79" t="s">
        <v>542</v>
      </c>
      <c r="D49" s="79">
        <v>16537</v>
      </c>
      <c r="E49" s="79">
        <v>218</v>
      </c>
      <c r="F49" s="79">
        <v>666</v>
      </c>
      <c r="G49" s="79">
        <v>16465</v>
      </c>
      <c r="H49" s="79">
        <v>217</v>
      </c>
      <c r="I49" s="79">
        <v>662</v>
      </c>
      <c r="J49" s="79">
        <v>15812</v>
      </c>
      <c r="K49" s="79">
        <v>209</v>
      </c>
      <c r="L49" s="79">
        <v>633</v>
      </c>
      <c r="N49" s="81"/>
    </row>
    <row r="50" spans="1:14" x14ac:dyDescent="0.15">
      <c r="A50" s="83"/>
      <c r="B50" s="79" t="s">
        <v>11</v>
      </c>
      <c r="C50" s="79" t="s">
        <v>542</v>
      </c>
      <c r="D50" s="79">
        <v>14855</v>
      </c>
      <c r="E50" s="79">
        <v>290</v>
      </c>
      <c r="F50" s="79">
        <v>635</v>
      </c>
      <c r="G50" s="79">
        <v>14903</v>
      </c>
      <c r="H50" s="79">
        <v>291</v>
      </c>
      <c r="I50" s="79">
        <v>636</v>
      </c>
      <c r="J50" s="79">
        <v>14368</v>
      </c>
      <c r="K50" s="79">
        <v>281</v>
      </c>
      <c r="L50" s="79">
        <v>612</v>
      </c>
      <c r="N50" s="81"/>
    </row>
    <row r="51" spans="1:14" x14ac:dyDescent="0.15">
      <c r="A51" s="83"/>
      <c r="B51" s="79" t="s">
        <v>12</v>
      </c>
      <c r="C51" s="79" t="s">
        <v>542</v>
      </c>
      <c r="D51" s="79">
        <v>4055</v>
      </c>
      <c r="E51" s="79">
        <v>96</v>
      </c>
      <c r="F51" s="79">
        <v>181</v>
      </c>
      <c r="G51" s="79">
        <v>4523</v>
      </c>
      <c r="H51" s="79">
        <v>107</v>
      </c>
      <c r="I51" s="79">
        <v>202</v>
      </c>
      <c r="J51" s="79">
        <v>4546</v>
      </c>
      <c r="K51" s="79">
        <v>108</v>
      </c>
      <c r="L51" s="79">
        <v>203</v>
      </c>
      <c r="N51" s="81"/>
    </row>
    <row r="52" spans="1:14" x14ac:dyDescent="0.15">
      <c r="A52" s="83"/>
      <c r="B52" s="79" t="s">
        <v>13</v>
      </c>
      <c r="C52" s="79" t="s">
        <v>542</v>
      </c>
      <c r="D52" s="79">
        <v>18992</v>
      </c>
      <c r="E52" s="79">
        <v>286</v>
      </c>
      <c r="F52" s="79">
        <v>777</v>
      </c>
      <c r="G52" s="79">
        <v>18763</v>
      </c>
      <c r="H52" s="79">
        <v>283</v>
      </c>
      <c r="I52" s="79">
        <v>767</v>
      </c>
      <c r="J52" s="79">
        <v>18005</v>
      </c>
      <c r="K52" s="79">
        <v>271</v>
      </c>
      <c r="L52" s="79">
        <v>733</v>
      </c>
      <c r="N52" s="81"/>
    </row>
    <row r="53" spans="1:14" x14ac:dyDescent="0.15">
      <c r="A53" s="83"/>
      <c r="B53" s="79" t="s">
        <v>14</v>
      </c>
      <c r="C53" s="79" t="s">
        <v>542</v>
      </c>
      <c r="D53" s="79">
        <v>17340</v>
      </c>
      <c r="E53" s="79">
        <v>369</v>
      </c>
      <c r="F53" s="79">
        <v>756</v>
      </c>
      <c r="G53" s="79">
        <v>17230</v>
      </c>
      <c r="H53" s="79">
        <v>366</v>
      </c>
      <c r="I53" s="79">
        <v>750</v>
      </c>
      <c r="J53" s="79">
        <v>16535</v>
      </c>
      <c r="K53" s="79">
        <v>352</v>
      </c>
      <c r="L53" s="79">
        <v>718</v>
      </c>
      <c r="N53" s="81"/>
    </row>
    <row r="54" spans="1:14" x14ac:dyDescent="0.15">
      <c r="A54" s="83"/>
      <c r="N54" s="81"/>
    </row>
    <row r="55" spans="1:14" x14ac:dyDescent="0.15">
      <c r="A55" s="83"/>
      <c r="B55" s="79" t="s">
        <v>51</v>
      </c>
      <c r="C55" s="79" t="s">
        <v>542</v>
      </c>
      <c r="D55" s="79">
        <v>4755</v>
      </c>
      <c r="E55" s="79">
        <v>1389</v>
      </c>
      <c r="F55" s="79">
        <v>1400</v>
      </c>
      <c r="G55" s="79">
        <v>5020</v>
      </c>
      <c r="H55" s="79">
        <v>1466</v>
      </c>
      <c r="I55" s="79">
        <v>1478</v>
      </c>
      <c r="J55" s="79">
        <v>4849</v>
      </c>
      <c r="K55" s="79">
        <v>1416</v>
      </c>
      <c r="L55" s="79">
        <v>1428</v>
      </c>
      <c r="N55" s="81"/>
    </row>
    <row r="56" spans="1:14" x14ac:dyDescent="0.15">
      <c r="A56" s="83"/>
      <c r="B56" s="79" t="s">
        <v>52</v>
      </c>
      <c r="C56" s="79" t="s">
        <v>542</v>
      </c>
      <c r="D56" s="79">
        <v>12939</v>
      </c>
      <c r="E56" s="79">
        <v>3020</v>
      </c>
      <c r="F56" s="79">
        <v>3059</v>
      </c>
      <c r="G56" s="79">
        <v>13000</v>
      </c>
      <c r="H56" s="79">
        <v>3034</v>
      </c>
      <c r="I56" s="79">
        <v>3074</v>
      </c>
      <c r="J56" s="79">
        <v>11623</v>
      </c>
      <c r="K56" s="79">
        <v>2712</v>
      </c>
      <c r="L56" s="79">
        <v>2747</v>
      </c>
      <c r="N56" s="81"/>
    </row>
    <row r="57" spans="1:14" x14ac:dyDescent="0.15">
      <c r="A57" s="83"/>
      <c r="B57" s="79" t="s">
        <v>53</v>
      </c>
      <c r="C57" s="79" t="s">
        <v>542</v>
      </c>
      <c r="D57" s="79">
        <v>8315</v>
      </c>
      <c r="E57" s="79">
        <v>1018</v>
      </c>
      <c r="F57" s="79">
        <v>1066</v>
      </c>
      <c r="G57" s="79">
        <v>8157</v>
      </c>
      <c r="H57" s="79">
        <v>998</v>
      </c>
      <c r="I57" s="79">
        <v>1045</v>
      </c>
      <c r="J57" s="79">
        <v>7537</v>
      </c>
      <c r="K57" s="79">
        <v>922</v>
      </c>
      <c r="L57" s="79">
        <v>965</v>
      </c>
      <c r="N57" s="81"/>
    </row>
    <row r="58" spans="1:14" x14ac:dyDescent="0.15">
      <c r="A58" s="83"/>
      <c r="B58" s="79" t="s">
        <v>54</v>
      </c>
      <c r="C58" s="79" t="s">
        <v>542</v>
      </c>
      <c r="D58" s="79">
        <v>11803</v>
      </c>
      <c r="E58" s="79">
        <v>2374</v>
      </c>
      <c r="F58" s="79">
        <v>2416</v>
      </c>
      <c r="G58" s="79">
        <v>11591</v>
      </c>
      <c r="H58" s="79">
        <v>2331</v>
      </c>
      <c r="I58" s="79">
        <v>2372</v>
      </c>
      <c r="J58" s="79">
        <v>10627</v>
      </c>
      <c r="K58" s="79">
        <v>2137</v>
      </c>
      <c r="L58" s="79">
        <v>2174</v>
      </c>
      <c r="N58" s="81"/>
    </row>
    <row r="59" spans="1:14" x14ac:dyDescent="0.15">
      <c r="A59" s="83"/>
      <c r="B59" s="79" t="s">
        <v>55</v>
      </c>
      <c r="C59" s="79" t="s">
        <v>542</v>
      </c>
      <c r="D59" s="79">
        <v>12876</v>
      </c>
      <c r="E59" s="79">
        <v>672</v>
      </c>
      <c r="F59" s="79">
        <v>831</v>
      </c>
      <c r="G59" s="79">
        <v>12935</v>
      </c>
      <c r="H59" s="79">
        <v>675</v>
      </c>
      <c r="I59" s="79">
        <v>834</v>
      </c>
      <c r="J59" s="79">
        <v>11553</v>
      </c>
      <c r="K59" s="79">
        <v>602</v>
      </c>
      <c r="L59" s="79">
        <v>744</v>
      </c>
      <c r="N59" s="81"/>
    </row>
    <row r="60" spans="1:14" x14ac:dyDescent="0.15">
      <c r="A60" s="83"/>
      <c r="B60" s="79" t="s">
        <v>56</v>
      </c>
      <c r="C60" s="79" t="s">
        <v>542</v>
      </c>
      <c r="D60" s="79">
        <v>9926</v>
      </c>
      <c r="E60" s="79">
        <v>549</v>
      </c>
      <c r="F60" s="79">
        <v>666</v>
      </c>
      <c r="G60" s="79">
        <v>9787</v>
      </c>
      <c r="H60" s="79">
        <v>542</v>
      </c>
      <c r="I60" s="79">
        <v>656</v>
      </c>
      <c r="J60" s="79">
        <v>8871</v>
      </c>
      <c r="K60" s="79">
        <v>491</v>
      </c>
      <c r="L60" s="79">
        <v>594</v>
      </c>
      <c r="N60" s="81"/>
    </row>
    <row r="61" spans="1:14" x14ac:dyDescent="0.15">
      <c r="A61" s="83"/>
      <c r="B61" s="79" t="s">
        <v>57</v>
      </c>
      <c r="C61" s="79" t="s">
        <v>542</v>
      </c>
      <c r="D61" s="79">
        <v>11108</v>
      </c>
      <c r="E61" s="79">
        <v>666</v>
      </c>
      <c r="F61" s="79">
        <v>789</v>
      </c>
      <c r="G61" s="79">
        <v>10916</v>
      </c>
      <c r="H61" s="79">
        <v>655</v>
      </c>
      <c r="I61" s="79">
        <v>775</v>
      </c>
      <c r="J61" s="79">
        <v>10028</v>
      </c>
      <c r="K61" s="79">
        <v>601</v>
      </c>
      <c r="L61" s="79">
        <v>711</v>
      </c>
      <c r="N61" s="81"/>
    </row>
    <row r="62" spans="1:14" x14ac:dyDescent="0.15">
      <c r="A62" s="83"/>
      <c r="B62" s="79" t="s">
        <v>22</v>
      </c>
      <c r="C62" s="79" t="s">
        <v>542</v>
      </c>
      <c r="D62" s="79">
        <v>12288</v>
      </c>
      <c r="E62" s="79">
        <v>605</v>
      </c>
      <c r="F62" s="79">
        <v>764</v>
      </c>
      <c r="G62" s="79">
        <v>12446</v>
      </c>
      <c r="H62" s="79">
        <v>613</v>
      </c>
      <c r="I62" s="79">
        <v>774</v>
      </c>
      <c r="J62" s="79">
        <v>11421</v>
      </c>
      <c r="K62" s="79">
        <v>562</v>
      </c>
      <c r="L62" s="79">
        <v>709</v>
      </c>
      <c r="N62" s="81"/>
    </row>
    <row r="63" spans="1:14" x14ac:dyDescent="0.15">
      <c r="A63" s="83"/>
      <c r="B63" s="79" t="s">
        <v>23</v>
      </c>
      <c r="C63" s="79" t="s">
        <v>542</v>
      </c>
      <c r="D63" s="79">
        <v>11123</v>
      </c>
      <c r="E63" s="79">
        <v>292</v>
      </c>
      <c r="F63" s="79">
        <v>514</v>
      </c>
      <c r="G63" s="79">
        <v>11126</v>
      </c>
      <c r="H63" s="79">
        <v>292</v>
      </c>
      <c r="I63" s="79">
        <v>513</v>
      </c>
      <c r="J63" s="79">
        <v>10368</v>
      </c>
      <c r="K63" s="79">
        <v>272</v>
      </c>
      <c r="L63" s="79">
        <v>477</v>
      </c>
      <c r="N63" s="81"/>
    </row>
    <row r="64" spans="1:14" x14ac:dyDescent="0.15">
      <c r="A64" s="83"/>
      <c r="B64" s="79" t="s">
        <v>24</v>
      </c>
      <c r="C64" s="79" t="s">
        <v>542</v>
      </c>
      <c r="D64" s="79">
        <v>11774</v>
      </c>
      <c r="E64" s="79">
        <v>693</v>
      </c>
      <c r="F64" s="79">
        <v>825</v>
      </c>
      <c r="G64" s="79">
        <v>11810</v>
      </c>
      <c r="H64" s="79">
        <v>695</v>
      </c>
      <c r="I64" s="79">
        <v>827</v>
      </c>
      <c r="J64" s="79">
        <v>10967</v>
      </c>
      <c r="K64" s="79">
        <v>645</v>
      </c>
      <c r="L64" s="79">
        <v>767</v>
      </c>
      <c r="N64" s="81"/>
    </row>
    <row r="65" spans="1:14" x14ac:dyDescent="0.15">
      <c r="A65" s="83"/>
      <c r="B65" s="79" t="s">
        <v>25</v>
      </c>
      <c r="C65" s="79" t="s">
        <v>542</v>
      </c>
      <c r="D65" s="79">
        <v>12016</v>
      </c>
      <c r="E65" s="79">
        <v>456</v>
      </c>
      <c r="F65" s="79">
        <v>646</v>
      </c>
      <c r="G65" s="79">
        <v>12107</v>
      </c>
      <c r="H65" s="79">
        <v>460</v>
      </c>
      <c r="I65" s="79">
        <v>650</v>
      </c>
      <c r="J65" s="79">
        <v>11162</v>
      </c>
      <c r="K65" s="79">
        <v>424</v>
      </c>
      <c r="L65" s="79">
        <v>598</v>
      </c>
      <c r="N65" s="81"/>
    </row>
    <row r="66" spans="1:14" x14ac:dyDescent="0.15">
      <c r="A66" s="83"/>
      <c r="B66" s="79" t="s">
        <v>26</v>
      </c>
      <c r="C66" s="79" t="s">
        <v>542</v>
      </c>
      <c r="D66" s="79">
        <v>10795</v>
      </c>
      <c r="E66" s="79">
        <v>352</v>
      </c>
      <c r="F66" s="79">
        <v>541</v>
      </c>
      <c r="G66" s="79">
        <v>10815</v>
      </c>
      <c r="H66" s="79">
        <v>353</v>
      </c>
      <c r="I66" s="79">
        <v>541</v>
      </c>
      <c r="J66" s="79">
        <v>10062</v>
      </c>
      <c r="K66" s="79">
        <v>328</v>
      </c>
      <c r="L66" s="79">
        <v>502</v>
      </c>
      <c r="N66" s="81"/>
    </row>
    <row r="67" spans="1:14" x14ac:dyDescent="0.15">
      <c r="A67" s="83"/>
      <c r="B67" s="79" t="s">
        <v>29</v>
      </c>
      <c r="C67" s="79" t="s">
        <v>542</v>
      </c>
      <c r="D67" s="79">
        <v>15294</v>
      </c>
      <c r="E67" s="79">
        <v>723</v>
      </c>
      <c r="F67" s="79">
        <v>928</v>
      </c>
      <c r="G67" s="79">
        <v>15304</v>
      </c>
      <c r="H67" s="79">
        <v>724</v>
      </c>
      <c r="I67" s="79">
        <v>928</v>
      </c>
      <c r="J67" s="79">
        <v>14231</v>
      </c>
      <c r="K67" s="79">
        <v>673</v>
      </c>
      <c r="L67" s="79">
        <v>861</v>
      </c>
      <c r="N67" s="81"/>
    </row>
    <row r="68" spans="1:14" x14ac:dyDescent="0.15">
      <c r="A68" s="83"/>
      <c r="B68" s="79" t="s">
        <v>30</v>
      </c>
      <c r="C68" s="79" t="s">
        <v>542</v>
      </c>
      <c r="D68" s="79">
        <v>10272</v>
      </c>
      <c r="E68" s="79">
        <v>1299</v>
      </c>
      <c r="F68" s="79">
        <v>1356</v>
      </c>
      <c r="G68" s="79">
        <v>10142</v>
      </c>
      <c r="H68" s="79">
        <v>1282</v>
      </c>
      <c r="I68" s="79">
        <v>1339</v>
      </c>
      <c r="J68" s="79">
        <v>9196</v>
      </c>
      <c r="K68" s="79">
        <v>1162</v>
      </c>
      <c r="L68" s="79">
        <v>1213</v>
      </c>
      <c r="N68" s="81"/>
    </row>
    <row r="69" spans="1:14" x14ac:dyDescent="0.15">
      <c r="A69" s="83"/>
      <c r="B69" s="79" t="s">
        <v>31</v>
      </c>
      <c r="C69" s="79" t="s">
        <v>542</v>
      </c>
      <c r="D69" s="79">
        <v>11082</v>
      </c>
      <c r="E69" s="79">
        <v>643</v>
      </c>
      <c r="F69" s="79">
        <v>769</v>
      </c>
      <c r="G69" s="79">
        <v>10892</v>
      </c>
      <c r="H69" s="79">
        <v>632</v>
      </c>
      <c r="I69" s="79">
        <v>755</v>
      </c>
      <c r="J69" s="79">
        <v>9999</v>
      </c>
      <c r="K69" s="79">
        <v>580</v>
      </c>
      <c r="L69" s="79">
        <v>692</v>
      </c>
      <c r="N69" s="81"/>
    </row>
    <row r="70" spans="1:14" x14ac:dyDescent="0.15">
      <c r="A70" s="83"/>
      <c r="B70" s="79" t="s">
        <v>32</v>
      </c>
      <c r="C70" s="79" t="s">
        <v>542</v>
      </c>
      <c r="D70" s="79">
        <v>9549</v>
      </c>
      <c r="E70" s="79">
        <v>347</v>
      </c>
      <c r="F70" s="79">
        <v>502</v>
      </c>
      <c r="G70" s="79">
        <v>9396</v>
      </c>
      <c r="H70" s="79">
        <v>342</v>
      </c>
      <c r="I70" s="79">
        <v>494</v>
      </c>
      <c r="J70" s="79">
        <v>8505</v>
      </c>
      <c r="K70" s="79">
        <v>309</v>
      </c>
      <c r="L70" s="79">
        <v>446</v>
      </c>
      <c r="N70" s="81"/>
    </row>
    <row r="71" spans="1:14" x14ac:dyDescent="0.15">
      <c r="A71" s="83"/>
      <c r="B71" s="79" t="s">
        <v>33</v>
      </c>
      <c r="C71" s="79" t="s">
        <v>542</v>
      </c>
      <c r="D71" s="79">
        <v>8727</v>
      </c>
      <c r="E71" s="79">
        <v>1097</v>
      </c>
      <c r="F71" s="79">
        <v>1146</v>
      </c>
      <c r="G71" s="79">
        <v>8553</v>
      </c>
      <c r="H71" s="79">
        <v>1075</v>
      </c>
      <c r="I71" s="79">
        <v>1123</v>
      </c>
      <c r="J71" s="79">
        <v>7839</v>
      </c>
      <c r="K71" s="79">
        <v>985</v>
      </c>
      <c r="L71" s="79">
        <v>1029</v>
      </c>
      <c r="N71" s="81"/>
    </row>
    <row r="72" spans="1:14" x14ac:dyDescent="0.15">
      <c r="A72" s="83"/>
      <c r="B72" s="79" t="s">
        <v>34</v>
      </c>
      <c r="C72" s="79" t="s">
        <v>542</v>
      </c>
      <c r="D72" s="79">
        <v>11101</v>
      </c>
      <c r="E72" s="79">
        <v>1853</v>
      </c>
      <c r="F72" s="79">
        <v>1900</v>
      </c>
      <c r="G72" s="79">
        <v>10909</v>
      </c>
      <c r="H72" s="79">
        <v>1821</v>
      </c>
      <c r="I72" s="79">
        <v>1867</v>
      </c>
      <c r="J72" s="79">
        <v>10016</v>
      </c>
      <c r="K72" s="79">
        <v>1671</v>
      </c>
      <c r="L72" s="79">
        <v>1714</v>
      </c>
      <c r="N72" s="81"/>
    </row>
    <row r="73" spans="1:14" x14ac:dyDescent="0.15">
      <c r="A73" s="83"/>
      <c r="B73" s="79" t="s">
        <v>78</v>
      </c>
      <c r="C73" s="79" t="s">
        <v>542</v>
      </c>
      <c r="D73" s="79">
        <v>10599</v>
      </c>
      <c r="E73" s="79">
        <v>415</v>
      </c>
      <c r="F73" s="79">
        <v>578</v>
      </c>
      <c r="G73" s="79">
        <v>10457</v>
      </c>
      <c r="H73" s="79">
        <v>409</v>
      </c>
      <c r="I73" s="79">
        <v>570</v>
      </c>
      <c r="J73" s="79">
        <v>9510</v>
      </c>
      <c r="K73" s="79">
        <v>372</v>
      </c>
      <c r="L73" s="79">
        <v>517</v>
      </c>
      <c r="N73" s="81"/>
    </row>
    <row r="74" spans="1:14" x14ac:dyDescent="0.15">
      <c r="A74" s="83"/>
      <c r="B74" s="79" t="s">
        <v>131</v>
      </c>
      <c r="C74" s="79" t="s">
        <v>542</v>
      </c>
      <c r="D74" s="79">
        <v>10263</v>
      </c>
      <c r="E74" s="79">
        <v>403</v>
      </c>
      <c r="F74" s="79">
        <v>561</v>
      </c>
      <c r="G74" s="79">
        <v>10132</v>
      </c>
      <c r="H74" s="79">
        <v>398</v>
      </c>
      <c r="I74" s="79">
        <v>553</v>
      </c>
      <c r="J74" s="79">
        <v>9197</v>
      </c>
      <c r="K74" s="79">
        <v>361</v>
      </c>
      <c r="L74" s="79">
        <v>501</v>
      </c>
      <c r="N74" s="81"/>
    </row>
    <row r="75" spans="1:14" x14ac:dyDescent="0.15">
      <c r="A75" s="83"/>
      <c r="B75" s="79" t="s">
        <v>42</v>
      </c>
      <c r="C75" s="79" t="s">
        <v>542</v>
      </c>
      <c r="D75" s="79">
        <v>14129</v>
      </c>
      <c r="E75" s="79">
        <v>1298</v>
      </c>
      <c r="F75" s="79">
        <v>1405</v>
      </c>
      <c r="G75" s="79">
        <v>14285</v>
      </c>
      <c r="H75" s="79">
        <v>1312</v>
      </c>
      <c r="I75" s="79">
        <v>1420</v>
      </c>
      <c r="J75" s="79">
        <v>13642</v>
      </c>
      <c r="K75" s="79">
        <v>1253</v>
      </c>
      <c r="L75" s="79">
        <v>1355</v>
      </c>
      <c r="N75" s="81"/>
    </row>
    <row r="76" spans="1:14" x14ac:dyDescent="0.15">
      <c r="A76" s="83"/>
      <c r="B76" s="79" t="s">
        <v>43</v>
      </c>
      <c r="C76" s="79" t="s">
        <v>542</v>
      </c>
      <c r="D76" s="79">
        <v>6528</v>
      </c>
      <c r="E76" s="79">
        <v>196</v>
      </c>
      <c r="F76" s="79">
        <v>316</v>
      </c>
      <c r="G76" s="79">
        <v>6581</v>
      </c>
      <c r="H76" s="79">
        <v>198</v>
      </c>
      <c r="I76" s="79">
        <v>318</v>
      </c>
      <c r="J76" s="79">
        <v>6341</v>
      </c>
      <c r="K76" s="79">
        <v>190</v>
      </c>
      <c r="L76" s="79">
        <v>306</v>
      </c>
      <c r="N76" s="81"/>
    </row>
    <row r="77" spans="1:14" x14ac:dyDescent="0.15">
      <c r="A77" s="83"/>
      <c r="B77" s="79" t="s">
        <v>44</v>
      </c>
      <c r="C77" s="79" t="s">
        <v>542</v>
      </c>
      <c r="D77" s="79">
        <v>13877</v>
      </c>
      <c r="E77" s="79">
        <v>530</v>
      </c>
      <c r="F77" s="79">
        <v>748</v>
      </c>
      <c r="G77" s="79">
        <v>14042</v>
      </c>
      <c r="H77" s="79">
        <v>536</v>
      </c>
      <c r="I77" s="79">
        <v>756</v>
      </c>
      <c r="J77" s="79">
        <v>13376</v>
      </c>
      <c r="K77" s="79">
        <v>510</v>
      </c>
      <c r="L77" s="79">
        <v>718</v>
      </c>
      <c r="N77" s="81"/>
    </row>
    <row r="78" spans="1:14" x14ac:dyDescent="0.15">
      <c r="A78" s="83"/>
      <c r="B78" s="79" t="s">
        <v>45</v>
      </c>
      <c r="C78" s="79" t="s">
        <v>542</v>
      </c>
      <c r="D78" s="79">
        <v>12787</v>
      </c>
      <c r="E78" s="79">
        <v>610</v>
      </c>
      <c r="F78" s="79">
        <v>780</v>
      </c>
      <c r="G78" s="79">
        <v>12922</v>
      </c>
      <c r="H78" s="79">
        <v>617</v>
      </c>
      <c r="I78" s="79">
        <v>788</v>
      </c>
      <c r="J78" s="79">
        <v>12044</v>
      </c>
      <c r="K78" s="79">
        <v>575</v>
      </c>
      <c r="L78" s="79">
        <v>733</v>
      </c>
      <c r="N78" s="81"/>
    </row>
    <row r="79" spans="1:14" x14ac:dyDescent="0.15">
      <c r="A79" s="83"/>
      <c r="B79" s="79" t="s">
        <v>46</v>
      </c>
      <c r="C79" s="79" t="s">
        <v>542</v>
      </c>
      <c r="D79" s="79">
        <v>12629</v>
      </c>
      <c r="E79" s="79">
        <v>586</v>
      </c>
      <c r="F79" s="79">
        <v>757</v>
      </c>
      <c r="G79" s="79">
        <v>12738</v>
      </c>
      <c r="H79" s="79">
        <v>591</v>
      </c>
      <c r="I79" s="79">
        <v>763</v>
      </c>
      <c r="J79" s="79">
        <v>11819</v>
      </c>
      <c r="K79" s="79">
        <v>548</v>
      </c>
      <c r="L79" s="79">
        <v>707</v>
      </c>
      <c r="N79" s="81"/>
    </row>
    <row r="80" spans="1:14" x14ac:dyDescent="0.15">
      <c r="A80" s="83"/>
      <c r="B80" s="79" t="s">
        <v>47</v>
      </c>
      <c r="C80" s="79" t="s">
        <v>542</v>
      </c>
      <c r="D80" s="79">
        <v>12498</v>
      </c>
      <c r="E80" s="79">
        <v>550</v>
      </c>
      <c r="F80" s="79">
        <v>726</v>
      </c>
      <c r="G80" s="79">
        <v>12558</v>
      </c>
      <c r="H80" s="79">
        <v>552</v>
      </c>
      <c r="I80" s="79">
        <v>729</v>
      </c>
      <c r="J80" s="79">
        <v>11643</v>
      </c>
      <c r="K80" s="79">
        <v>512</v>
      </c>
      <c r="L80" s="79">
        <v>675</v>
      </c>
      <c r="N80" s="81"/>
    </row>
    <row r="81" spans="1:14" x14ac:dyDescent="0.15">
      <c r="A81" s="83"/>
      <c r="B81" s="79" t="s">
        <v>48</v>
      </c>
      <c r="C81" s="79" t="s">
        <v>542</v>
      </c>
      <c r="D81" s="79">
        <v>13086</v>
      </c>
      <c r="E81" s="79">
        <v>397</v>
      </c>
      <c r="F81" s="79">
        <v>637</v>
      </c>
      <c r="G81" s="79">
        <v>13220</v>
      </c>
      <c r="H81" s="79">
        <v>401</v>
      </c>
      <c r="I81" s="79">
        <v>642</v>
      </c>
      <c r="J81" s="79">
        <v>12476</v>
      </c>
      <c r="K81" s="79">
        <v>379</v>
      </c>
      <c r="L81" s="79">
        <v>605</v>
      </c>
      <c r="N81" s="81"/>
    </row>
    <row r="82" spans="1:14" x14ac:dyDescent="0.15">
      <c r="A82" s="83"/>
      <c r="B82" s="79" t="s">
        <v>49</v>
      </c>
      <c r="C82" s="79" t="s">
        <v>542</v>
      </c>
      <c r="D82" s="79">
        <v>8768</v>
      </c>
      <c r="E82" s="79">
        <v>392</v>
      </c>
      <c r="F82" s="79">
        <v>515</v>
      </c>
      <c r="G82" s="79">
        <v>8628</v>
      </c>
      <c r="H82" s="79">
        <v>386</v>
      </c>
      <c r="I82" s="79">
        <v>506</v>
      </c>
      <c r="J82" s="79">
        <v>8122</v>
      </c>
      <c r="K82" s="79">
        <v>363</v>
      </c>
      <c r="L82" s="79">
        <v>475</v>
      </c>
      <c r="N82" s="81"/>
    </row>
    <row r="83" spans="1:14" x14ac:dyDescent="0.15">
      <c r="A83" s="83"/>
      <c r="B83" s="79" t="s">
        <v>35</v>
      </c>
      <c r="C83" s="79" t="s">
        <v>542</v>
      </c>
      <c r="D83" s="79">
        <v>13850</v>
      </c>
      <c r="E83" s="79">
        <v>663</v>
      </c>
      <c r="F83" s="79">
        <v>846</v>
      </c>
      <c r="G83" s="79">
        <v>14020</v>
      </c>
      <c r="H83" s="79">
        <v>671</v>
      </c>
      <c r="I83" s="79">
        <v>856</v>
      </c>
      <c r="J83" s="79">
        <v>12912</v>
      </c>
      <c r="K83" s="79">
        <v>618</v>
      </c>
      <c r="L83" s="79">
        <v>787</v>
      </c>
      <c r="N83" s="81"/>
    </row>
    <row r="84" spans="1:14" x14ac:dyDescent="0.15">
      <c r="A84" s="83"/>
      <c r="B84" s="79" t="s">
        <v>36</v>
      </c>
      <c r="C84" s="79" t="s">
        <v>542</v>
      </c>
      <c r="D84" s="79">
        <v>14036</v>
      </c>
      <c r="E84" s="79">
        <v>417</v>
      </c>
      <c r="F84" s="79">
        <v>677</v>
      </c>
      <c r="G84" s="79">
        <v>14200</v>
      </c>
      <c r="H84" s="79">
        <v>422</v>
      </c>
      <c r="I84" s="79">
        <v>684</v>
      </c>
      <c r="J84" s="79">
        <v>13091</v>
      </c>
      <c r="K84" s="79">
        <v>389</v>
      </c>
      <c r="L84" s="79">
        <v>629</v>
      </c>
      <c r="N84" s="81"/>
    </row>
    <row r="85" spans="1:14" x14ac:dyDescent="0.15">
      <c r="A85" s="83"/>
      <c r="B85" s="79" t="s">
        <v>37</v>
      </c>
      <c r="C85" s="79" t="s">
        <v>542</v>
      </c>
      <c r="D85" s="79">
        <v>14135</v>
      </c>
      <c r="E85" s="79">
        <v>433</v>
      </c>
      <c r="F85" s="79">
        <v>690</v>
      </c>
      <c r="G85" s="79">
        <v>14298</v>
      </c>
      <c r="H85" s="79">
        <v>438</v>
      </c>
      <c r="I85" s="79">
        <v>697</v>
      </c>
      <c r="J85" s="79">
        <v>13183</v>
      </c>
      <c r="K85" s="79">
        <v>403</v>
      </c>
      <c r="L85" s="79">
        <v>641</v>
      </c>
      <c r="N85" s="81"/>
    </row>
    <row r="86" spans="1:14" x14ac:dyDescent="0.15">
      <c r="A86" s="83"/>
      <c r="B86" s="79" t="s">
        <v>38</v>
      </c>
      <c r="C86" s="79" t="s">
        <v>542</v>
      </c>
      <c r="D86" s="79">
        <v>12239</v>
      </c>
      <c r="E86" s="79">
        <v>367</v>
      </c>
      <c r="F86" s="79">
        <v>592</v>
      </c>
      <c r="G86" s="79">
        <v>12244</v>
      </c>
      <c r="H86" s="79">
        <v>367</v>
      </c>
      <c r="I86" s="79">
        <v>592</v>
      </c>
      <c r="J86" s="79">
        <v>11081</v>
      </c>
      <c r="K86" s="79">
        <v>332</v>
      </c>
      <c r="L86" s="79">
        <v>534</v>
      </c>
      <c r="N86" s="81"/>
    </row>
    <row r="87" spans="1:14" x14ac:dyDescent="0.15">
      <c r="A87" s="83"/>
      <c r="B87" s="79" t="s">
        <v>39</v>
      </c>
      <c r="C87" s="79" t="s">
        <v>542</v>
      </c>
      <c r="D87" s="79">
        <v>13315</v>
      </c>
      <c r="E87" s="79">
        <v>568</v>
      </c>
      <c r="F87" s="79">
        <v>761</v>
      </c>
      <c r="G87" s="79">
        <v>13458</v>
      </c>
      <c r="H87" s="79">
        <v>574</v>
      </c>
      <c r="I87" s="79">
        <v>768</v>
      </c>
      <c r="J87" s="79">
        <v>12238</v>
      </c>
      <c r="K87" s="79">
        <v>522</v>
      </c>
      <c r="L87" s="79">
        <v>697</v>
      </c>
      <c r="N87" s="81"/>
    </row>
    <row r="88" spans="1:14" x14ac:dyDescent="0.15">
      <c r="A88" s="83"/>
      <c r="B88" s="79" t="s">
        <v>40</v>
      </c>
      <c r="C88" s="79" t="s">
        <v>542</v>
      </c>
      <c r="D88" s="79">
        <v>14237</v>
      </c>
      <c r="E88" s="79">
        <v>401</v>
      </c>
      <c r="F88" s="79">
        <v>674</v>
      </c>
      <c r="G88" s="79">
        <v>14396</v>
      </c>
      <c r="H88" s="79">
        <v>406</v>
      </c>
      <c r="I88" s="79">
        <v>680</v>
      </c>
      <c r="J88" s="79">
        <v>13278</v>
      </c>
      <c r="K88" s="79">
        <v>374</v>
      </c>
      <c r="L88" s="79">
        <v>626</v>
      </c>
      <c r="N88" s="81"/>
    </row>
    <row r="89" spans="1:14" x14ac:dyDescent="0.15">
      <c r="N89" s="81"/>
    </row>
    <row r="90" spans="1:14" x14ac:dyDescent="0.15">
      <c r="A90" s="83"/>
      <c r="B90" s="79" t="s">
        <v>108</v>
      </c>
      <c r="C90" s="79" t="s">
        <v>542</v>
      </c>
      <c r="D90" s="79">
        <v>11920</v>
      </c>
      <c r="E90" s="79">
        <v>482</v>
      </c>
      <c r="F90" s="79">
        <v>661</v>
      </c>
      <c r="G90" s="79">
        <v>11734</v>
      </c>
      <c r="H90" s="79">
        <v>474</v>
      </c>
      <c r="I90" s="79">
        <v>650</v>
      </c>
      <c r="J90" s="79">
        <v>10710</v>
      </c>
      <c r="K90" s="79">
        <v>433</v>
      </c>
      <c r="L90" s="79">
        <v>593</v>
      </c>
      <c r="N90" s="81"/>
    </row>
    <row r="91" spans="1:14" x14ac:dyDescent="0.15">
      <c r="A91" s="83"/>
      <c r="B91" s="79" t="s">
        <v>109</v>
      </c>
      <c r="C91" s="79" t="s">
        <v>542</v>
      </c>
      <c r="D91" s="79">
        <v>11402</v>
      </c>
      <c r="E91" s="79">
        <v>395</v>
      </c>
      <c r="F91" s="79">
        <v>587</v>
      </c>
      <c r="G91" s="79">
        <v>11190</v>
      </c>
      <c r="H91" s="79">
        <v>388</v>
      </c>
      <c r="I91" s="79">
        <v>575</v>
      </c>
      <c r="J91" s="79">
        <v>10277</v>
      </c>
      <c r="K91" s="79">
        <v>356</v>
      </c>
      <c r="L91" s="79">
        <v>527</v>
      </c>
      <c r="N91" s="81"/>
    </row>
    <row r="92" spans="1:14" x14ac:dyDescent="0.15">
      <c r="A92" s="83"/>
      <c r="B92" s="79" t="s">
        <v>110</v>
      </c>
      <c r="C92" s="79" t="s">
        <v>542</v>
      </c>
      <c r="D92" s="79">
        <v>10951</v>
      </c>
      <c r="E92" s="79">
        <v>423</v>
      </c>
      <c r="F92" s="79">
        <v>593</v>
      </c>
      <c r="G92" s="79">
        <v>10785</v>
      </c>
      <c r="H92" s="79">
        <v>416</v>
      </c>
      <c r="I92" s="79">
        <v>583</v>
      </c>
      <c r="J92" s="79">
        <v>9855</v>
      </c>
      <c r="K92" s="79">
        <v>380</v>
      </c>
      <c r="L92" s="79">
        <v>532</v>
      </c>
      <c r="N92" s="81"/>
    </row>
    <row r="93" spans="1:14" x14ac:dyDescent="0.15">
      <c r="A93" s="83"/>
      <c r="B93" s="79" t="s">
        <v>111</v>
      </c>
      <c r="C93" s="79" t="s">
        <v>542</v>
      </c>
      <c r="D93" s="79">
        <v>11684</v>
      </c>
      <c r="E93" s="79">
        <v>239</v>
      </c>
      <c r="F93" s="79">
        <v>504</v>
      </c>
      <c r="G93" s="79">
        <v>11472</v>
      </c>
      <c r="H93" s="79">
        <v>235</v>
      </c>
      <c r="I93" s="79">
        <v>494</v>
      </c>
      <c r="J93" s="79">
        <v>10516</v>
      </c>
      <c r="K93" s="79">
        <v>215</v>
      </c>
      <c r="L93" s="79">
        <v>452</v>
      </c>
      <c r="N93" s="81"/>
    </row>
    <row r="94" spans="1:14" x14ac:dyDescent="0.15">
      <c r="A94" s="83"/>
      <c r="B94" s="79" t="s">
        <v>112</v>
      </c>
      <c r="C94" s="79" t="s">
        <v>542</v>
      </c>
      <c r="D94" s="79">
        <v>12159</v>
      </c>
      <c r="E94" s="79">
        <v>224</v>
      </c>
      <c r="F94" s="79">
        <v>513</v>
      </c>
      <c r="G94" s="79">
        <v>12037</v>
      </c>
      <c r="H94" s="79">
        <v>222</v>
      </c>
      <c r="I94" s="79">
        <v>507</v>
      </c>
      <c r="J94" s="79">
        <v>10900</v>
      </c>
      <c r="K94" s="79">
        <v>201</v>
      </c>
      <c r="L94" s="79">
        <v>458</v>
      </c>
      <c r="N94" s="81"/>
    </row>
    <row r="95" spans="1:14" x14ac:dyDescent="0.15">
      <c r="A95" s="83"/>
      <c r="B95" s="79" t="s">
        <v>113</v>
      </c>
      <c r="C95" s="79" t="s">
        <v>542</v>
      </c>
      <c r="D95" s="79">
        <v>11344</v>
      </c>
      <c r="E95" s="79">
        <v>263</v>
      </c>
      <c r="F95" s="79">
        <v>505</v>
      </c>
      <c r="G95" s="79">
        <v>11135</v>
      </c>
      <c r="H95" s="79">
        <v>259</v>
      </c>
      <c r="I95" s="79">
        <v>495</v>
      </c>
      <c r="J95" s="79">
        <v>10210</v>
      </c>
      <c r="K95" s="79">
        <v>237</v>
      </c>
      <c r="L95" s="79">
        <v>453</v>
      </c>
      <c r="N95" s="81"/>
    </row>
    <row r="96" spans="1:14" x14ac:dyDescent="0.15">
      <c r="A96" s="83"/>
      <c r="B96" s="79" t="s">
        <v>114</v>
      </c>
      <c r="C96" s="79" t="s">
        <v>542</v>
      </c>
      <c r="D96" s="79">
        <v>14757</v>
      </c>
      <c r="E96" s="79">
        <v>385</v>
      </c>
      <c r="F96" s="79">
        <v>680</v>
      </c>
      <c r="G96" s="79">
        <v>14844</v>
      </c>
      <c r="H96" s="79">
        <v>387</v>
      </c>
      <c r="I96" s="79">
        <v>684</v>
      </c>
      <c r="J96" s="79">
        <v>13721</v>
      </c>
      <c r="K96" s="79">
        <v>358</v>
      </c>
      <c r="L96" s="79">
        <v>630</v>
      </c>
      <c r="N96" s="81"/>
    </row>
    <row r="97" spans="1:14" x14ac:dyDescent="0.15">
      <c r="A97" s="83"/>
      <c r="B97" s="79" t="s">
        <v>115</v>
      </c>
      <c r="C97" s="79" t="s">
        <v>542</v>
      </c>
      <c r="D97" s="79">
        <v>13713</v>
      </c>
      <c r="E97" s="79">
        <v>467</v>
      </c>
      <c r="F97" s="79">
        <v>700</v>
      </c>
      <c r="G97" s="79">
        <v>13822</v>
      </c>
      <c r="H97" s="79">
        <v>471</v>
      </c>
      <c r="I97" s="79">
        <v>705</v>
      </c>
      <c r="J97" s="79">
        <v>12657</v>
      </c>
      <c r="K97" s="79">
        <v>431</v>
      </c>
      <c r="L97" s="79">
        <v>644</v>
      </c>
      <c r="N97" s="81"/>
    </row>
    <row r="98" spans="1:14" x14ac:dyDescent="0.15">
      <c r="A98" s="83"/>
      <c r="B98" s="79" t="s">
        <v>116</v>
      </c>
      <c r="C98" s="79" t="s">
        <v>542</v>
      </c>
      <c r="D98" s="79">
        <v>15227</v>
      </c>
      <c r="E98" s="79">
        <v>502</v>
      </c>
      <c r="F98" s="79">
        <v>766</v>
      </c>
      <c r="G98" s="79">
        <v>15263</v>
      </c>
      <c r="H98" s="79">
        <v>503</v>
      </c>
      <c r="I98" s="79">
        <v>767</v>
      </c>
      <c r="J98" s="79">
        <v>14178</v>
      </c>
      <c r="K98" s="79">
        <v>467</v>
      </c>
      <c r="L98" s="79">
        <v>711</v>
      </c>
      <c r="N98" s="81"/>
    </row>
    <row r="99" spans="1:14" x14ac:dyDescent="0.15">
      <c r="A99" s="83"/>
      <c r="B99" s="79" t="s">
        <v>117</v>
      </c>
      <c r="C99" s="79" t="s">
        <v>542</v>
      </c>
      <c r="D99" s="79">
        <v>14491</v>
      </c>
      <c r="E99" s="79">
        <v>581</v>
      </c>
      <c r="F99" s="79">
        <v>800</v>
      </c>
      <c r="G99" s="79">
        <v>14593</v>
      </c>
      <c r="H99" s="79">
        <v>585</v>
      </c>
      <c r="I99" s="79">
        <v>805</v>
      </c>
      <c r="J99" s="79">
        <v>13465</v>
      </c>
      <c r="K99" s="79">
        <v>539</v>
      </c>
      <c r="L99" s="79">
        <v>742</v>
      </c>
      <c r="N99" s="81"/>
    </row>
    <row r="100" spans="1:14" x14ac:dyDescent="0.15">
      <c r="A100" s="83"/>
      <c r="B100" s="79" t="s">
        <v>118</v>
      </c>
      <c r="C100" s="79" t="s">
        <v>542</v>
      </c>
      <c r="D100" s="79">
        <v>14836</v>
      </c>
      <c r="E100" s="79">
        <v>241</v>
      </c>
      <c r="F100" s="79">
        <v>613</v>
      </c>
      <c r="G100" s="79">
        <v>14913</v>
      </c>
      <c r="H100" s="79">
        <v>242</v>
      </c>
      <c r="I100" s="79">
        <v>616</v>
      </c>
      <c r="J100" s="79">
        <v>13809</v>
      </c>
      <c r="K100" s="79">
        <v>224</v>
      </c>
      <c r="L100" s="79">
        <v>568</v>
      </c>
      <c r="N100" s="81"/>
    </row>
    <row r="101" spans="1:14" x14ac:dyDescent="0.15">
      <c r="A101" s="83"/>
      <c r="B101" s="79" t="s">
        <v>119</v>
      </c>
      <c r="C101" s="79" t="s">
        <v>542</v>
      </c>
      <c r="D101" s="79">
        <v>14991</v>
      </c>
      <c r="E101" s="79">
        <v>276</v>
      </c>
      <c r="F101" s="79">
        <v>633</v>
      </c>
      <c r="G101" s="79">
        <v>15049</v>
      </c>
      <c r="H101" s="79">
        <v>277</v>
      </c>
      <c r="I101" s="79">
        <v>635</v>
      </c>
      <c r="J101" s="79">
        <v>13980</v>
      </c>
      <c r="K101" s="79">
        <v>257</v>
      </c>
      <c r="L101" s="79">
        <v>588</v>
      </c>
      <c r="N101" s="81"/>
    </row>
    <row r="102" spans="1:14" x14ac:dyDescent="0.15">
      <c r="A102" s="83"/>
      <c r="B102" s="79" t="s">
        <v>120</v>
      </c>
      <c r="C102" s="79" t="s">
        <v>542</v>
      </c>
      <c r="D102" s="79">
        <v>14601</v>
      </c>
      <c r="E102" s="79">
        <v>241</v>
      </c>
      <c r="F102" s="79">
        <v>605</v>
      </c>
      <c r="G102" s="79">
        <v>14702</v>
      </c>
      <c r="H102" s="79">
        <v>243</v>
      </c>
      <c r="I102" s="79">
        <v>608</v>
      </c>
      <c r="J102" s="79">
        <v>13580</v>
      </c>
      <c r="K102" s="79">
        <v>224</v>
      </c>
      <c r="L102" s="79">
        <v>560</v>
      </c>
      <c r="N102" s="81"/>
    </row>
    <row r="103" spans="1:14" x14ac:dyDescent="0.15">
      <c r="A103" s="83"/>
      <c r="B103" s="79" t="s">
        <v>171</v>
      </c>
      <c r="C103" s="79" t="s">
        <v>542</v>
      </c>
      <c r="D103" s="79">
        <v>13008</v>
      </c>
      <c r="E103" s="79">
        <v>293</v>
      </c>
      <c r="F103" s="79">
        <v>574</v>
      </c>
      <c r="G103" s="79">
        <v>13090</v>
      </c>
      <c r="H103" s="79">
        <v>294</v>
      </c>
      <c r="I103" s="79">
        <v>577</v>
      </c>
      <c r="J103" s="79">
        <v>11696</v>
      </c>
      <c r="K103" s="79">
        <v>263</v>
      </c>
      <c r="L103" s="79">
        <v>514</v>
      </c>
      <c r="N103" s="81"/>
    </row>
    <row r="104" spans="1:14" x14ac:dyDescent="0.15">
      <c r="A104" s="83"/>
      <c r="B104" s="79" t="s">
        <v>98</v>
      </c>
      <c r="C104" s="79" t="s">
        <v>542</v>
      </c>
      <c r="D104" s="79">
        <v>11834</v>
      </c>
      <c r="E104" s="79">
        <v>657</v>
      </c>
      <c r="F104" s="79">
        <v>796</v>
      </c>
      <c r="G104" s="79">
        <v>11638</v>
      </c>
      <c r="H104" s="79">
        <v>646</v>
      </c>
      <c r="I104" s="79">
        <v>782</v>
      </c>
      <c r="J104" s="79">
        <v>10647</v>
      </c>
      <c r="K104" s="79">
        <v>591</v>
      </c>
      <c r="L104" s="79">
        <v>715</v>
      </c>
      <c r="N104" s="81"/>
    </row>
    <row r="105" spans="1:14" x14ac:dyDescent="0.15">
      <c r="A105" s="83"/>
      <c r="B105" s="79" t="s">
        <v>99</v>
      </c>
      <c r="C105" s="79" t="s">
        <v>542</v>
      </c>
      <c r="D105" s="79">
        <v>13034</v>
      </c>
      <c r="E105" s="79">
        <v>232</v>
      </c>
      <c r="F105" s="79">
        <v>547</v>
      </c>
      <c r="G105" s="79">
        <v>13115</v>
      </c>
      <c r="H105" s="79">
        <v>233</v>
      </c>
      <c r="I105" s="79">
        <v>549</v>
      </c>
      <c r="J105" s="79">
        <v>11725</v>
      </c>
      <c r="K105" s="79">
        <v>209</v>
      </c>
      <c r="L105" s="79">
        <v>490</v>
      </c>
      <c r="N105" s="81"/>
    </row>
    <row r="106" spans="1:14" x14ac:dyDescent="0.15">
      <c r="A106" s="83"/>
      <c r="B106" s="79" t="s">
        <v>100</v>
      </c>
      <c r="C106" s="79" t="s">
        <v>542</v>
      </c>
      <c r="D106" s="79">
        <v>14106</v>
      </c>
      <c r="E106" s="79">
        <v>224</v>
      </c>
      <c r="F106" s="79">
        <v>581</v>
      </c>
      <c r="G106" s="79">
        <v>14220</v>
      </c>
      <c r="H106" s="79">
        <v>226</v>
      </c>
      <c r="I106" s="79">
        <v>585</v>
      </c>
      <c r="J106" s="79">
        <v>13102</v>
      </c>
      <c r="K106" s="79">
        <v>208</v>
      </c>
      <c r="L106" s="79">
        <v>537</v>
      </c>
      <c r="N106" s="81"/>
    </row>
    <row r="107" spans="1:14" x14ac:dyDescent="0.15">
      <c r="A107" s="83"/>
      <c r="B107" s="79" t="s">
        <v>78</v>
      </c>
      <c r="C107" s="79" t="s">
        <v>542</v>
      </c>
      <c r="D107" s="79">
        <v>12683</v>
      </c>
      <c r="E107" s="79">
        <v>373</v>
      </c>
      <c r="F107" s="79">
        <v>609</v>
      </c>
      <c r="G107" s="79">
        <v>12705</v>
      </c>
      <c r="H107" s="79">
        <v>374</v>
      </c>
      <c r="I107" s="79">
        <v>610</v>
      </c>
      <c r="J107" s="79">
        <v>11351</v>
      </c>
      <c r="K107" s="79">
        <v>334</v>
      </c>
      <c r="L107" s="79">
        <v>543</v>
      </c>
      <c r="N107" s="81"/>
    </row>
    <row r="108" spans="1:14" x14ac:dyDescent="0.15">
      <c r="A108" s="83"/>
      <c r="B108" s="79" t="s">
        <v>76</v>
      </c>
      <c r="C108" s="79" t="s">
        <v>542</v>
      </c>
      <c r="D108" s="79">
        <v>15111</v>
      </c>
      <c r="E108" s="79">
        <v>377</v>
      </c>
      <c r="F108" s="79">
        <v>687</v>
      </c>
      <c r="G108" s="79">
        <v>15136</v>
      </c>
      <c r="H108" s="79">
        <v>377</v>
      </c>
      <c r="I108" s="79">
        <v>687</v>
      </c>
      <c r="J108" s="79">
        <v>14070</v>
      </c>
      <c r="K108" s="79">
        <v>351</v>
      </c>
      <c r="L108" s="79">
        <v>637</v>
      </c>
      <c r="N108" s="81"/>
    </row>
    <row r="109" spans="1:14" x14ac:dyDescent="0.15">
      <c r="A109" s="83"/>
      <c r="B109" s="79" t="s">
        <v>101</v>
      </c>
      <c r="C109" s="79" t="s">
        <v>542</v>
      </c>
      <c r="D109" s="79">
        <v>12110</v>
      </c>
      <c r="E109" s="79">
        <v>275</v>
      </c>
      <c r="F109" s="79">
        <v>536</v>
      </c>
      <c r="G109" s="79">
        <v>11973</v>
      </c>
      <c r="H109" s="79">
        <v>272</v>
      </c>
      <c r="I109" s="79">
        <v>529</v>
      </c>
      <c r="J109" s="79">
        <v>10719</v>
      </c>
      <c r="K109" s="79">
        <v>243</v>
      </c>
      <c r="L109" s="79">
        <v>472</v>
      </c>
      <c r="N109" s="81"/>
    </row>
    <row r="110" spans="1:14" x14ac:dyDescent="0.15">
      <c r="A110" s="83"/>
      <c r="B110" s="79" t="s">
        <v>102</v>
      </c>
      <c r="C110" s="79" t="s">
        <v>542</v>
      </c>
      <c r="D110" s="79">
        <v>10624</v>
      </c>
      <c r="E110" s="79">
        <v>273</v>
      </c>
      <c r="F110" s="79">
        <v>487</v>
      </c>
      <c r="G110" s="79">
        <v>10481</v>
      </c>
      <c r="H110" s="79">
        <v>269</v>
      </c>
      <c r="I110" s="79">
        <v>480</v>
      </c>
      <c r="J110" s="79">
        <v>9388</v>
      </c>
      <c r="K110" s="79">
        <v>241</v>
      </c>
      <c r="L110" s="79">
        <v>429</v>
      </c>
      <c r="N110" s="81"/>
    </row>
    <row r="111" spans="1:14" x14ac:dyDescent="0.15">
      <c r="A111" s="83"/>
      <c r="B111" s="79" t="s">
        <v>103</v>
      </c>
      <c r="C111" s="79" t="s">
        <v>542</v>
      </c>
      <c r="D111" s="79">
        <v>9493</v>
      </c>
      <c r="E111" s="79">
        <v>278</v>
      </c>
      <c r="F111" s="79">
        <v>455</v>
      </c>
      <c r="G111" s="79">
        <v>9340</v>
      </c>
      <c r="H111" s="79">
        <v>274</v>
      </c>
      <c r="I111" s="79">
        <v>448</v>
      </c>
      <c r="J111" s="79">
        <v>8364</v>
      </c>
      <c r="K111" s="79">
        <v>245</v>
      </c>
      <c r="L111" s="79">
        <v>400</v>
      </c>
      <c r="N111" s="81"/>
    </row>
    <row r="112" spans="1:14" x14ac:dyDescent="0.15">
      <c r="A112" s="83"/>
      <c r="B112" s="79" t="s">
        <v>104</v>
      </c>
      <c r="C112" s="79" t="s">
        <v>542</v>
      </c>
      <c r="D112" s="79">
        <v>11999</v>
      </c>
      <c r="E112" s="79">
        <v>428</v>
      </c>
      <c r="F112" s="79">
        <v>625</v>
      </c>
      <c r="G112" s="79">
        <v>11833</v>
      </c>
      <c r="H112" s="79">
        <v>422</v>
      </c>
      <c r="I112" s="79">
        <v>616</v>
      </c>
      <c r="J112" s="79">
        <v>10628</v>
      </c>
      <c r="K112" s="79">
        <v>379</v>
      </c>
      <c r="L112" s="79">
        <v>552</v>
      </c>
      <c r="N112" s="81"/>
    </row>
    <row r="113" spans="1:14" x14ac:dyDescent="0.15">
      <c r="A113" s="83"/>
      <c r="B113" s="79" t="s">
        <v>105</v>
      </c>
      <c r="C113" s="79" t="s">
        <v>542</v>
      </c>
      <c r="D113" s="79">
        <v>12080</v>
      </c>
      <c r="E113" s="79">
        <v>247</v>
      </c>
      <c r="F113" s="79">
        <v>521</v>
      </c>
      <c r="G113" s="79">
        <v>11936</v>
      </c>
      <c r="H113" s="79">
        <v>244</v>
      </c>
      <c r="I113" s="79">
        <v>514</v>
      </c>
      <c r="J113" s="79">
        <v>10694</v>
      </c>
      <c r="K113" s="79">
        <v>219</v>
      </c>
      <c r="L113" s="79">
        <v>459</v>
      </c>
      <c r="N113" s="81"/>
    </row>
    <row r="114" spans="1:14" x14ac:dyDescent="0.15">
      <c r="A114" s="83"/>
      <c r="B114" s="79" t="s">
        <v>106</v>
      </c>
      <c r="C114" s="79" t="s">
        <v>542</v>
      </c>
      <c r="D114" s="79">
        <v>9810</v>
      </c>
      <c r="E114" s="79">
        <v>262</v>
      </c>
      <c r="F114" s="79">
        <v>455</v>
      </c>
      <c r="G114" s="79">
        <v>9661</v>
      </c>
      <c r="H114" s="79">
        <v>258</v>
      </c>
      <c r="I114" s="79">
        <v>448</v>
      </c>
      <c r="J114" s="79">
        <v>8645</v>
      </c>
      <c r="K114" s="79">
        <v>231</v>
      </c>
      <c r="L114" s="79">
        <v>400</v>
      </c>
      <c r="N114" s="81"/>
    </row>
    <row r="115" spans="1:14" x14ac:dyDescent="0.15">
      <c r="A115" s="83"/>
      <c r="B115" s="79" t="s">
        <v>107</v>
      </c>
      <c r="C115" s="79" t="s">
        <v>542</v>
      </c>
      <c r="D115" s="79">
        <v>10153</v>
      </c>
      <c r="E115" s="79">
        <v>367</v>
      </c>
      <c r="F115" s="79">
        <v>532</v>
      </c>
      <c r="G115" s="79">
        <v>10021</v>
      </c>
      <c r="H115" s="79">
        <v>362</v>
      </c>
      <c r="I115" s="79">
        <v>525</v>
      </c>
      <c r="J115" s="79">
        <v>8957</v>
      </c>
      <c r="K115" s="79">
        <v>324</v>
      </c>
      <c r="L115" s="79">
        <v>468</v>
      </c>
      <c r="N115" s="81"/>
    </row>
    <row r="116" spans="1:14" x14ac:dyDescent="0.15">
      <c r="A116" s="83"/>
      <c r="B116" s="79" t="s">
        <v>67</v>
      </c>
      <c r="C116" s="79" t="s">
        <v>542</v>
      </c>
      <c r="D116" s="79">
        <v>12616</v>
      </c>
      <c r="E116" s="79">
        <v>551</v>
      </c>
      <c r="F116" s="79">
        <v>730</v>
      </c>
      <c r="G116" s="79">
        <v>12625</v>
      </c>
      <c r="H116" s="79">
        <v>551</v>
      </c>
      <c r="I116" s="79">
        <v>730</v>
      </c>
      <c r="J116" s="79">
        <v>11139</v>
      </c>
      <c r="K116" s="79">
        <v>486</v>
      </c>
      <c r="L116" s="79">
        <v>643</v>
      </c>
      <c r="N116" s="81"/>
    </row>
    <row r="117" spans="1:14" x14ac:dyDescent="0.15">
      <c r="A117" s="83"/>
      <c r="B117" s="79" t="s">
        <v>68</v>
      </c>
      <c r="C117" s="79" t="s">
        <v>542</v>
      </c>
      <c r="D117" s="79">
        <v>14752</v>
      </c>
      <c r="E117" s="79">
        <v>750</v>
      </c>
      <c r="F117" s="79">
        <v>937</v>
      </c>
      <c r="G117" s="79">
        <v>14823</v>
      </c>
      <c r="H117" s="79">
        <v>754</v>
      </c>
      <c r="I117" s="79">
        <v>941</v>
      </c>
      <c r="J117" s="79">
        <v>13500</v>
      </c>
      <c r="K117" s="79">
        <v>686</v>
      </c>
      <c r="L117" s="79">
        <v>855</v>
      </c>
      <c r="N117" s="81"/>
    </row>
    <row r="118" spans="1:14" x14ac:dyDescent="0.15">
      <c r="A118" s="83"/>
      <c r="B118" s="79" t="s">
        <v>69</v>
      </c>
      <c r="C118" s="79" t="s">
        <v>542</v>
      </c>
      <c r="D118" s="79">
        <v>15511</v>
      </c>
      <c r="E118" s="79">
        <v>376</v>
      </c>
      <c r="F118" s="79">
        <v>699</v>
      </c>
      <c r="G118" s="79">
        <v>15521</v>
      </c>
      <c r="H118" s="79">
        <v>376</v>
      </c>
      <c r="I118" s="79">
        <v>699</v>
      </c>
      <c r="J118" s="79">
        <v>14217</v>
      </c>
      <c r="K118" s="79">
        <v>344</v>
      </c>
      <c r="L118" s="79">
        <v>638</v>
      </c>
      <c r="N118" s="81"/>
    </row>
    <row r="119" spans="1:14" x14ac:dyDescent="0.15">
      <c r="A119" s="83"/>
      <c r="B119" s="79" t="s">
        <v>167</v>
      </c>
      <c r="C119" s="79" t="s">
        <v>542</v>
      </c>
      <c r="D119" s="79">
        <v>14390</v>
      </c>
      <c r="E119" s="79">
        <v>689</v>
      </c>
      <c r="F119" s="79">
        <v>880</v>
      </c>
      <c r="G119" s="79">
        <v>14477</v>
      </c>
      <c r="H119" s="79">
        <v>693</v>
      </c>
      <c r="I119" s="79">
        <v>885</v>
      </c>
      <c r="J119" s="79">
        <v>13157</v>
      </c>
      <c r="K119" s="79">
        <v>630</v>
      </c>
      <c r="L119" s="79">
        <v>803</v>
      </c>
      <c r="N119" s="81"/>
    </row>
    <row r="120" spans="1:14" x14ac:dyDescent="0.15">
      <c r="A120" s="83"/>
      <c r="B120" s="79" t="s">
        <v>168</v>
      </c>
      <c r="C120" s="79" t="s">
        <v>542</v>
      </c>
      <c r="D120" s="79">
        <v>15173</v>
      </c>
      <c r="E120" s="79">
        <v>668</v>
      </c>
      <c r="F120" s="79">
        <v>882</v>
      </c>
      <c r="G120" s="79">
        <v>15200</v>
      </c>
      <c r="H120" s="79">
        <v>669</v>
      </c>
      <c r="I120" s="79">
        <v>883</v>
      </c>
      <c r="J120" s="79">
        <v>13920</v>
      </c>
      <c r="K120" s="79">
        <v>612</v>
      </c>
      <c r="L120" s="79">
        <v>807</v>
      </c>
      <c r="N120" s="81"/>
    </row>
    <row r="121" spans="1:14" x14ac:dyDescent="0.15">
      <c r="A121" s="83"/>
      <c r="B121" s="79" t="s">
        <v>169</v>
      </c>
      <c r="C121" s="79" t="s">
        <v>542</v>
      </c>
      <c r="D121" s="79">
        <v>13781</v>
      </c>
      <c r="E121" s="79">
        <v>350</v>
      </c>
      <c r="F121" s="79">
        <v>630</v>
      </c>
      <c r="G121" s="79">
        <v>13877</v>
      </c>
      <c r="H121" s="79">
        <v>352</v>
      </c>
      <c r="I121" s="79">
        <v>633</v>
      </c>
      <c r="J121" s="79">
        <v>12470</v>
      </c>
      <c r="K121" s="79">
        <v>316</v>
      </c>
      <c r="L121" s="79">
        <v>568</v>
      </c>
      <c r="N121" s="81"/>
    </row>
    <row r="122" spans="1:14" x14ac:dyDescent="0.15">
      <c r="A122" s="83"/>
      <c r="B122" s="79" t="s">
        <v>170</v>
      </c>
      <c r="C122" s="79" t="s">
        <v>542</v>
      </c>
      <c r="D122" s="79">
        <v>12900</v>
      </c>
      <c r="E122" s="79">
        <v>489</v>
      </c>
      <c r="F122" s="79">
        <v>693</v>
      </c>
      <c r="G122" s="79">
        <v>12964</v>
      </c>
      <c r="H122" s="79">
        <v>492</v>
      </c>
      <c r="I122" s="79">
        <v>695</v>
      </c>
      <c r="J122" s="79">
        <v>11382</v>
      </c>
      <c r="K122" s="79">
        <v>431</v>
      </c>
      <c r="L122" s="79">
        <v>609</v>
      </c>
      <c r="N122" s="81"/>
    </row>
    <row r="123" spans="1:14" x14ac:dyDescent="0.15">
      <c r="A123" s="83"/>
      <c r="B123" s="79" t="s">
        <v>59</v>
      </c>
      <c r="C123" s="79" t="s">
        <v>542</v>
      </c>
      <c r="D123" s="79">
        <v>15600</v>
      </c>
      <c r="E123" s="79">
        <v>332</v>
      </c>
      <c r="F123" s="79">
        <v>680</v>
      </c>
      <c r="G123" s="79">
        <v>15611</v>
      </c>
      <c r="H123" s="79">
        <v>332</v>
      </c>
      <c r="I123" s="79">
        <v>679</v>
      </c>
      <c r="J123" s="79">
        <v>14369</v>
      </c>
      <c r="K123" s="79">
        <v>305</v>
      </c>
      <c r="L123" s="79">
        <v>623</v>
      </c>
      <c r="N123" s="81"/>
    </row>
    <row r="124" spans="1:14" x14ac:dyDescent="0.15">
      <c r="A124" s="83"/>
      <c r="B124" s="79" t="s">
        <v>60</v>
      </c>
      <c r="C124" s="79" t="s">
        <v>542</v>
      </c>
      <c r="D124" s="79">
        <v>16340</v>
      </c>
      <c r="E124" s="79">
        <v>492</v>
      </c>
      <c r="F124" s="79">
        <v>792</v>
      </c>
      <c r="G124" s="79">
        <v>16325</v>
      </c>
      <c r="H124" s="79">
        <v>491</v>
      </c>
      <c r="I124" s="79">
        <v>791</v>
      </c>
      <c r="J124" s="79">
        <v>14986</v>
      </c>
      <c r="K124" s="79">
        <v>451</v>
      </c>
      <c r="L124" s="79">
        <v>724</v>
      </c>
      <c r="N124" s="81"/>
    </row>
    <row r="125" spans="1:14" x14ac:dyDescent="0.15">
      <c r="A125" s="83"/>
      <c r="B125" s="79" t="s">
        <v>61</v>
      </c>
      <c r="C125" s="79" t="s">
        <v>542</v>
      </c>
      <c r="D125" s="79">
        <v>15713</v>
      </c>
      <c r="E125" s="79">
        <v>479</v>
      </c>
      <c r="F125" s="79">
        <v>766</v>
      </c>
      <c r="G125" s="79">
        <v>15719</v>
      </c>
      <c r="H125" s="79">
        <v>479</v>
      </c>
      <c r="I125" s="79">
        <v>765</v>
      </c>
      <c r="J125" s="79">
        <v>14465</v>
      </c>
      <c r="K125" s="79">
        <v>441</v>
      </c>
      <c r="L125" s="79">
        <v>703</v>
      </c>
      <c r="N125" s="81"/>
    </row>
    <row r="126" spans="1:14" x14ac:dyDescent="0.15">
      <c r="A126" s="83"/>
      <c r="B126" s="79" t="s">
        <v>62</v>
      </c>
      <c r="C126" s="79" t="s">
        <v>542</v>
      </c>
      <c r="D126" s="79">
        <v>15315</v>
      </c>
      <c r="E126" s="79">
        <v>405</v>
      </c>
      <c r="F126" s="79">
        <v>710</v>
      </c>
      <c r="G126" s="79">
        <v>15338</v>
      </c>
      <c r="H126" s="79">
        <v>406</v>
      </c>
      <c r="I126" s="79">
        <v>710</v>
      </c>
      <c r="J126" s="79">
        <v>14120</v>
      </c>
      <c r="K126" s="79">
        <v>374</v>
      </c>
      <c r="L126" s="79">
        <v>652</v>
      </c>
      <c r="N126" s="81"/>
    </row>
    <row r="127" spans="1:14" x14ac:dyDescent="0.15">
      <c r="A127" s="83"/>
      <c r="B127" s="79" t="s">
        <v>63</v>
      </c>
      <c r="C127" s="79" t="s">
        <v>542</v>
      </c>
      <c r="D127" s="79">
        <v>14638</v>
      </c>
      <c r="E127" s="79">
        <v>501</v>
      </c>
      <c r="F127" s="79">
        <v>749</v>
      </c>
      <c r="G127" s="79">
        <v>14723</v>
      </c>
      <c r="H127" s="79">
        <v>504</v>
      </c>
      <c r="I127" s="79">
        <v>752</v>
      </c>
      <c r="J127" s="79">
        <v>13468</v>
      </c>
      <c r="K127" s="79">
        <v>461</v>
      </c>
      <c r="L127" s="79">
        <v>687</v>
      </c>
      <c r="N127" s="81"/>
    </row>
    <row r="128" spans="1:14" x14ac:dyDescent="0.15">
      <c r="A128" s="83"/>
      <c r="B128" s="79" t="s">
        <v>64</v>
      </c>
      <c r="C128" s="79" t="s">
        <v>542</v>
      </c>
      <c r="D128" s="79">
        <v>12232</v>
      </c>
      <c r="E128" s="79">
        <v>437</v>
      </c>
      <c r="F128" s="79">
        <v>638</v>
      </c>
      <c r="G128" s="79">
        <v>12131</v>
      </c>
      <c r="H128" s="79">
        <v>434</v>
      </c>
      <c r="I128" s="79">
        <v>632</v>
      </c>
      <c r="J128" s="79">
        <v>10893</v>
      </c>
      <c r="K128" s="79">
        <v>389</v>
      </c>
      <c r="L128" s="79">
        <v>566</v>
      </c>
      <c r="N128" s="81"/>
    </row>
    <row r="129" spans="1:14" x14ac:dyDescent="0.15">
      <c r="A129" s="83"/>
      <c r="B129" s="79" t="s">
        <v>65</v>
      </c>
      <c r="C129" s="79" t="s">
        <v>542</v>
      </c>
      <c r="D129" s="79">
        <v>14159</v>
      </c>
      <c r="E129" s="79">
        <v>615</v>
      </c>
      <c r="F129" s="79">
        <v>817</v>
      </c>
      <c r="G129" s="79">
        <v>14257</v>
      </c>
      <c r="H129" s="79">
        <v>619</v>
      </c>
      <c r="I129" s="79">
        <v>822</v>
      </c>
      <c r="J129" s="79">
        <v>13019</v>
      </c>
      <c r="K129" s="79">
        <v>565</v>
      </c>
      <c r="L129" s="79">
        <v>749</v>
      </c>
      <c r="N129" s="81"/>
    </row>
    <row r="130" spans="1:14" x14ac:dyDescent="0.15">
      <c r="A130" s="83"/>
      <c r="B130" s="79" t="s">
        <v>66</v>
      </c>
      <c r="C130" s="79" t="s">
        <v>542</v>
      </c>
      <c r="D130" s="79">
        <v>14690</v>
      </c>
      <c r="E130" s="79">
        <v>706</v>
      </c>
      <c r="F130" s="79">
        <v>900</v>
      </c>
      <c r="G130" s="79">
        <v>14772</v>
      </c>
      <c r="H130" s="79">
        <v>710</v>
      </c>
      <c r="I130" s="79">
        <v>904</v>
      </c>
      <c r="J130" s="79">
        <v>13518</v>
      </c>
      <c r="K130" s="79">
        <v>649</v>
      </c>
      <c r="L130" s="79">
        <v>826</v>
      </c>
      <c r="N130" s="81"/>
    </row>
    <row r="131" spans="1:14" x14ac:dyDescent="0.15">
      <c r="A131" s="83"/>
      <c r="B131" s="79" t="s">
        <v>121</v>
      </c>
      <c r="C131" s="79" t="s">
        <v>542</v>
      </c>
      <c r="D131" s="79">
        <v>15666</v>
      </c>
      <c r="E131" s="79">
        <v>373</v>
      </c>
      <c r="F131" s="79">
        <v>703</v>
      </c>
      <c r="G131" s="79">
        <v>15649</v>
      </c>
      <c r="H131" s="79">
        <v>373</v>
      </c>
      <c r="I131" s="79">
        <v>701</v>
      </c>
      <c r="J131" s="79">
        <v>14513</v>
      </c>
      <c r="K131" s="79">
        <v>345</v>
      </c>
      <c r="L131" s="79">
        <v>648</v>
      </c>
      <c r="N131" s="81"/>
    </row>
    <row r="132" spans="1:14" x14ac:dyDescent="0.15">
      <c r="A132" s="83"/>
      <c r="B132" s="79" t="s">
        <v>122</v>
      </c>
      <c r="C132" s="79" t="s">
        <v>542</v>
      </c>
      <c r="D132" s="79">
        <v>15519</v>
      </c>
      <c r="E132" s="79">
        <v>522</v>
      </c>
      <c r="F132" s="79">
        <v>788</v>
      </c>
      <c r="G132" s="79">
        <v>15508</v>
      </c>
      <c r="H132" s="79">
        <v>521</v>
      </c>
      <c r="I132" s="79">
        <v>786</v>
      </c>
      <c r="J132" s="79">
        <v>14378</v>
      </c>
      <c r="K132" s="79">
        <v>483</v>
      </c>
      <c r="L132" s="79">
        <v>727</v>
      </c>
      <c r="N132" s="81"/>
    </row>
    <row r="133" spans="1:14" x14ac:dyDescent="0.15">
      <c r="A133" s="83"/>
      <c r="B133" s="79" t="s">
        <v>123</v>
      </c>
      <c r="C133" s="79" t="s">
        <v>542</v>
      </c>
      <c r="D133" s="79">
        <v>16951</v>
      </c>
      <c r="E133" s="79">
        <v>514</v>
      </c>
      <c r="F133" s="79">
        <v>824</v>
      </c>
      <c r="G133" s="79">
        <v>16887</v>
      </c>
      <c r="H133" s="79">
        <v>512</v>
      </c>
      <c r="I133" s="79">
        <v>820</v>
      </c>
      <c r="J133" s="79">
        <v>15561</v>
      </c>
      <c r="K133" s="79">
        <v>471</v>
      </c>
      <c r="L133" s="79">
        <v>754</v>
      </c>
      <c r="N133" s="81"/>
    </row>
    <row r="134" spans="1:14" x14ac:dyDescent="0.15">
      <c r="A134" s="83"/>
      <c r="B134" s="79" t="s">
        <v>124</v>
      </c>
      <c r="C134" s="79" t="s">
        <v>542</v>
      </c>
      <c r="D134" s="79">
        <v>17272</v>
      </c>
      <c r="E134" s="79">
        <v>550</v>
      </c>
      <c r="F134" s="79">
        <v>857</v>
      </c>
      <c r="G134" s="79">
        <v>17188</v>
      </c>
      <c r="H134" s="79">
        <v>547</v>
      </c>
      <c r="I134" s="79">
        <v>852</v>
      </c>
      <c r="J134" s="79">
        <v>15841</v>
      </c>
      <c r="K134" s="79">
        <v>504</v>
      </c>
      <c r="L134" s="79">
        <v>783</v>
      </c>
      <c r="N134" s="81"/>
    </row>
    <row r="135" spans="1:14" x14ac:dyDescent="0.15">
      <c r="A135" s="83"/>
      <c r="B135" s="79" t="s">
        <v>125</v>
      </c>
      <c r="C135" s="79" t="s">
        <v>542</v>
      </c>
      <c r="D135" s="79">
        <v>17228</v>
      </c>
      <c r="E135" s="79">
        <v>445</v>
      </c>
      <c r="F135" s="79">
        <v>792</v>
      </c>
      <c r="G135" s="79">
        <v>17146</v>
      </c>
      <c r="H135" s="79">
        <v>443</v>
      </c>
      <c r="I135" s="79">
        <v>787</v>
      </c>
      <c r="J135" s="79">
        <v>15801</v>
      </c>
      <c r="K135" s="79">
        <v>408</v>
      </c>
      <c r="L135" s="79">
        <v>724</v>
      </c>
      <c r="N135" s="81"/>
    </row>
    <row r="136" spans="1:14" x14ac:dyDescent="0.15">
      <c r="N136" s="81"/>
    </row>
    <row r="137" spans="1:14" x14ac:dyDescent="0.15">
      <c r="A137" s="83"/>
      <c r="B137" s="79" t="s">
        <v>78</v>
      </c>
      <c r="C137" s="79" t="s">
        <v>542</v>
      </c>
      <c r="D137" s="79">
        <v>11168</v>
      </c>
      <c r="E137" s="79">
        <v>310</v>
      </c>
      <c r="F137" s="79">
        <v>525</v>
      </c>
      <c r="G137" s="79">
        <v>10972</v>
      </c>
      <c r="H137" s="79">
        <v>305</v>
      </c>
      <c r="I137" s="79">
        <v>516</v>
      </c>
      <c r="J137" s="79">
        <v>10071</v>
      </c>
      <c r="K137" s="79">
        <v>280</v>
      </c>
      <c r="L137" s="79">
        <v>472</v>
      </c>
      <c r="N137" s="81"/>
    </row>
    <row r="138" spans="1:14" x14ac:dyDescent="0.15">
      <c r="A138" s="83"/>
      <c r="B138" s="79" t="s">
        <v>76</v>
      </c>
      <c r="C138" s="79" t="s">
        <v>542</v>
      </c>
      <c r="D138" s="79">
        <v>15615</v>
      </c>
      <c r="E138" s="79">
        <v>423</v>
      </c>
      <c r="F138" s="79">
        <v>729</v>
      </c>
      <c r="G138" s="79">
        <v>15612</v>
      </c>
      <c r="H138" s="79">
        <v>423</v>
      </c>
      <c r="I138" s="79">
        <v>728</v>
      </c>
      <c r="J138" s="79">
        <v>14509</v>
      </c>
      <c r="K138" s="79">
        <v>393</v>
      </c>
      <c r="L138" s="79">
        <v>675</v>
      </c>
      <c r="N138" s="81"/>
    </row>
    <row r="139" spans="1:14" x14ac:dyDescent="0.15">
      <c r="A139" s="83"/>
      <c r="B139" s="79" t="s">
        <v>174</v>
      </c>
      <c r="C139" s="79" t="s">
        <v>542</v>
      </c>
      <c r="D139" s="79">
        <v>14353</v>
      </c>
      <c r="E139" s="79">
        <v>287</v>
      </c>
      <c r="F139" s="79">
        <v>617</v>
      </c>
      <c r="G139" s="79">
        <v>14442</v>
      </c>
      <c r="H139" s="79">
        <v>289</v>
      </c>
      <c r="I139" s="79">
        <v>620</v>
      </c>
      <c r="J139" s="79">
        <v>13375</v>
      </c>
      <c r="K139" s="79">
        <v>268</v>
      </c>
      <c r="L139" s="79">
        <v>572</v>
      </c>
      <c r="N139" s="81"/>
    </row>
    <row r="140" spans="1:14" x14ac:dyDescent="0.15">
      <c r="A140" s="83"/>
      <c r="B140" s="79" t="s">
        <v>175</v>
      </c>
      <c r="C140" s="79" t="s">
        <v>542</v>
      </c>
      <c r="D140" s="79">
        <v>14437</v>
      </c>
      <c r="E140" s="79">
        <v>319</v>
      </c>
      <c r="F140" s="79">
        <v>635</v>
      </c>
      <c r="G140" s="79">
        <v>14523</v>
      </c>
      <c r="H140" s="79">
        <v>321</v>
      </c>
      <c r="I140" s="79">
        <v>638</v>
      </c>
      <c r="J140" s="79">
        <v>13460</v>
      </c>
      <c r="K140" s="79">
        <v>297</v>
      </c>
      <c r="L140" s="79">
        <v>589</v>
      </c>
      <c r="N140" s="81"/>
    </row>
    <row r="141" spans="1:14" x14ac:dyDescent="0.15">
      <c r="A141" s="83"/>
      <c r="B141" s="79" t="s">
        <v>176</v>
      </c>
      <c r="C141" s="79" t="s">
        <v>542</v>
      </c>
      <c r="D141" s="79">
        <v>15120</v>
      </c>
      <c r="E141" s="79">
        <v>374</v>
      </c>
      <c r="F141" s="79">
        <v>686</v>
      </c>
      <c r="G141" s="79">
        <v>15145</v>
      </c>
      <c r="H141" s="79">
        <v>374</v>
      </c>
      <c r="I141" s="79">
        <v>686</v>
      </c>
      <c r="J141" s="79">
        <v>14129</v>
      </c>
      <c r="K141" s="79">
        <v>349</v>
      </c>
      <c r="L141" s="79">
        <v>638</v>
      </c>
      <c r="N141" s="81"/>
    </row>
    <row r="142" spans="1:14" x14ac:dyDescent="0.15">
      <c r="A142" s="83"/>
      <c r="B142" s="79" t="s">
        <v>177</v>
      </c>
      <c r="C142" s="79" t="s">
        <v>542</v>
      </c>
      <c r="D142" s="79">
        <v>14373</v>
      </c>
      <c r="E142" s="79">
        <v>341</v>
      </c>
      <c r="F142" s="79">
        <v>644</v>
      </c>
      <c r="G142" s="79">
        <v>14461</v>
      </c>
      <c r="H142" s="79">
        <v>343</v>
      </c>
      <c r="I142" s="79">
        <v>647</v>
      </c>
      <c r="J142" s="79">
        <v>13394</v>
      </c>
      <c r="K142" s="79">
        <v>318</v>
      </c>
      <c r="L142" s="79">
        <v>598</v>
      </c>
      <c r="N142" s="81"/>
    </row>
    <row r="143" spans="1:14" x14ac:dyDescent="0.15">
      <c r="A143" s="83"/>
      <c r="B143" s="79" t="s">
        <v>178</v>
      </c>
      <c r="C143" s="79" t="s">
        <v>542</v>
      </c>
      <c r="D143" s="79">
        <v>14499</v>
      </c>
      <c r="E143" s="79">
        <v>326</v>
      </c>
      <c r="F143" s="79">
        <v>640</v>
      </c>
      <c r="G143" s="79">
        <v>14583</v>
      </c>
      <c r="H143" s="79">
        <v>328</v>
      </c>
      <c r="I143" s="79">
        <v>643</v>
      </c>
      <c r="J143" s="79">
        <v>13525</v>
      </c>
      <c r="K143" s="79">
        <v>304</v>
      </c>
      <c r="L143" s="79">
        <v>595</v>
      </c>
      <c r="N143" s="81"/>
    </row>
    <row r="144" spans="1:14" x14ac:dyDescent="0.15">
      <c r="A144" s="83"/>
      <c r="B144" s="79" t="s">
        <v>179</v>
      </c>
      <c r="C144" s="79" t="s">
        <v>542</v>
      </c>
      <c r="D144" s="79">
        <v>39390</v>
      </c>
      <c r="E144" s="79">
        <v>1035</v>
      </c>
      <c r="F144" s="79">
        <v>1828</v>
      </c>
      <c r="G144" s="79">
        <v>37820</v>
      </c>
      <c r="H144" s="79">
        <v>993</v>
      </c>
      <c r="I144" s="79">
        <v>1752</v>
      </c>
      <c r="J144" s="79">
        <v>34509</v>
      </c>
      <c r="K144" s="79">
        <v>906</v>
      </c>
      <c r="L144" s="79">
        <v>1594</v>
      </c>
      <c r="N144" s="81"/>
    </row>
    <row r="145" spans="1:15" x14ac:dyDescent="0.15">
      <c r="A145" s="83"/>
      <c r="B145" s="79" t="s">
        <v>180</v>
      </c>
      <c r="C145" s="79" t="s">
        <v>542</v>
      </c>
      <c r="D145" s="79">
        <v>12955</v>
      </c>
      <c r="E145" s="79">
        <v>306</v>
      </c>
      <c r="F145" s="79">
        <v>579</v>
      </c>
      <c r="G145" s="79">
        <v>13016</v>
      </c>
      <c r="H145" s="79">
        <v>307</v>
      </c>
      <c r="I145" s="79">
        <v>581</v>
      </c>
      <c r="J145" s="79">
        <v>11641</v>
      </c>
      <c r="K145" s="79">
        <v>274</v>
      </c>
      <c r="L145" s="79">
        <v>518</v>
      </c>
      <c r="N145" s="81"/>
    </row>
    <row r="146" spans="1:15" x14ac:dyDescent="0.15">
      <c r="A146" s="83"/>
      <c r="B146" s="79" t="s">
        <v>181</v>
      </c>
      <c r="C146" s="79" t="s">
        <v>542</v>
      </c>
      <c r="D146" s="79">
        <v>15079</v>
      </c>
      <c r="E146" s="79">
        <v>732</v>
      </c>
      <c r="F146" s="79">
        <v>929</v>
      </c>
      <c r="G146" s="79">
        <v>15106</v>
      </c>
      <c r="H146" s="79">
        <v>733</v>
      </c>
      <c r="I146" s="79">
        <v>930</v>
      </c>
      <c r="J146" s="79">
        <v>14051</v>
      </c>
      <c r="K146" s="79">
        <v>681</v>
      </c>
      <c r="L146" s="79">
        <v>864</v>
      </c>
      <c r="N146" s="81"/>
    </row>
    <row r="147" spans="1:15" x14ac:dyDescent="0.15">
      <c r="N147" s="81"/>
    </row>
    <row r="148" spans="1:15" x14ac:dyDescent="0.15">
      <c r="A148" s="84"/>
      <c r="B148" s="81" t="s">
        <v>543</v>
      </c>
      <c r="C148" s="81" t="s">
        <v>542</v>
      </c>
      <c r="D148" s="81">
        <v>11863</v>
      </c>
      <c r="E148" s="81">
        <v>188</v>
      </c>
      <c r="F148" s="81">
        <v>489</v>
      </c>
      <c r="G148" s="81">
        <v>12567</v>
      </c>
      <c r="H148" s="81">
        <v>200</v>
      </c>
      <c r="I148" s="81">
        <v>517</v>
      </c>
      <c r="J148" s="81">
        <v>11924</v>
      </c>
      <c r="K148" s="81">
        <v>189</v>
      </c>
      <c r="L148" s="81">
        <v>489</v>
      </c>
      <c r="M148" s="81"/>
      <c r="N148" s="81"/>
      <c r="O148" s="81"/>
    </row>
    <row r="149" spans="1:15" x14ac:dyDescent="0.15">
      <c r="A149" s="84"/>
      <c r="B149" s="81" t="s">
        <v>544</v>
      </c>
      <c r="C149" s="81" t="s">
        <v>542</v>
      </c>
      <c r="D149" s="81">
        <v>11565</v>
      </c>
      <c r="E149" s="81">
        <v>157</v>
      </c>
      <c r="F149" s="81">
        <v>467</v>
      </c>
      <c r="G149" s="81">
        <v>12271</v>
      </c>
      <c r="H149" s="81">
        <v>167</v>
      </c>
      <c r="I149" s="81">
        <v>494</v>
      </c>
      <c r="J149" s="81">
        <v>11648</v>
      </c>
      <c r="K149" s="81">
        <v>158</v>
      </c>
      <c r="L149" s="81">
        <v>468</v>
      </c>
      <c r="M149" s="81"/>
      <c r="N149" s="81"/>
      <c r="O149" s="81"/>
    </row>
    <row r="150" spans="1:15" x14ac:dyDescent="0.15">
      <c r="B150" s="81" t="s">
        <v>545</v>
      </c>
      <c r="C150" s="81" t="s">
        <v>542</v>
      </c>
      <c r="D150" s="81">
        <v>11552</v>
      </c>
      <c r="E150" s="81">
        <v>286</v>
      </c>
      <c r="F150" s="81">
        <v>524</v>
      </c>
      <c r="G150" s="81">
        <v>12258</v>
      </c>
      <c r="H150" s="81">
        <v>303</v>
      </c>
      <c r="I150" s="81">
        <v>555</v>
      </c>
      <c r="J150" s="81">
        <v>11637</v>
      </c>
      <c r="K150" s="81">
        <v>288</v>
      </c>
      <c r="L150" s="81">
        <v>526</v>
      </c>
      <c r="M150" s="81"/>
      <c r="N150" s="81"/>
      <c r="O150" s="81"/>
    </row>
    <row r="151" spans="1:15" x14ac:dyDescent="0.15">
      <c r="B151" s="81" t="s">
        <v>546</v>
      </c>
      <c r="C151" s="81" t="s">
        <v>542</v>
      </c>
      <c r="D151" s="81">
        <v>11329</v>
      </c>
      <c r="E151" s="81">
        <v>316</v>
      </c>
      <c r="F151" s="81">
        <v>534</v>
      </c>
      <c r="G151" s="81">
        <v>12030</v>
      </c>
      <c r="H151" s="81">
        <v>336</v>
      </c>
      <c r="I151" s="81">
        <v>566</v>
      </c>
      <c r="J151" s="81">
        <v>11469</v>
      </c>
      <c r="K151" s="81">
        <v>320</v>
      </c>
      <c r="L151" s="81">
        <v>539</v>
      </c>
      <c r="M151" s="81"/>
      <c r="N151" s="81"/>
      <c r="O151" s="81"/>
    </row>
    <row r="152" spans="1:15" x14ac:dyDescent="0.15">
      <c r="B152" s="81" t="s">
        <v>547</v>
      </c>
      <c r="C152" s="81" t="s">
        <v>542</v>
      </c>
      <c r="D152" s="81">
        <v>11470</v>
      </c>
      <c r="E152" s="81">
        <v>152</v>
      </c>
      <c r="F152" s="81">
        <v>462</v>
      </c>
      <c r="G152" s="81">
        <v>12175</v>
      </c>
      <c r="H152" s="81">
        <v>162</v>
      </c>
      <c r="I152" s="81">
        <v>489</v>
      </c>
      <c r="J152" s="81">
        <v>11572</v>
      </c>
      <c r="K152" s="81">
        <v>154</v>
      </c>
      <c r="L152" s="81">
        <v>463</v>
      </c>
      <c r="M152" s="81"/>
      <c r="N152" s="81"/>
      <c r="O152" s="81"/>
    </row>
    <row r="153" spans="1:15" x14ac:dyDescent="0.15">
      <c r="B153" s="81" t="s">
        <v>548</v>
      </c>
      <c r="C153" s="81" t="s">
        <v>542</v>
      </c>
      <c r="D153" s="81">
        <v>11505</v>
      </c>
      <c r="E153" s="81">
        <v>260</v>
      </c>
      <c r="F153" s="81">
        <v>508</v>
      </c>
      <c r="G153" s="81">
        <v>12211</v>
      </c>
      <c r="H153" s="81">
        <v>276</v>
      </c>
      <c r="I153" s="81">
        <v>539</v>
      </c>
      <c r="J153" s="81">
        <v>11600</v>
      </c>
      <c r="K153" s="81">
        <v>262</v>
      </c>
      <c r="L153" s="81">
        <v>511</v>
      </c>
      <c r="M153" s="81"/>
      <c r="N153" s="81"/>
      <c r="O153" s="81"/>
    </row>
    <row r="182" spans="2:2" x14ac:dyDescent="0.15">
      <c r="B182" s="80"/>
    </row>
    <row r="183" spans="2:2" x14ac:dyDescent="0.15">
      <c r="B183" s="80"/>
    </row>
    <row r="184" spans="2:2" x14ac:dyDescent="0.15">
      <c r="B184" s="80"/>
    </row>
    <row r="185" spans="2:2" x14ac:dyDescent="0.15">
      <c r="B185" s="80"/>
    </row>
    <row r="186" spans="2:2" x14ac:dyDescent="0.15">
      <c r="B186" s="80"/>
    </row>
    <row r="187" spans="2:2" x14ac:dyDescent="0.15">
      <c r="B187" s="80"/>
    </row>
    <row r="188" spans="2:2" x14ac:dyDescent="0.15">
      <c r="B188" s="80"/>
    </row>
    <row r="189" spans="2:2" x14ac:dyDescent="0.15">
      <c r="B189" s="80"/>
    </row>
    <row r="190" spans="2:2" x14ac:dyDescent="0.15">
      <c r="B190" s="80"/>
    </row>
    <row r="191" spans="2:2" x14ac:dyDescent="0.15">
      <c r="B191" s="80"/>
    </row>
    <row r="192" spans="2:2" x14ac:dyDescent="0.15">
      <c r="B192" s="80"/>
    </row>
    <row r="193" spans="2:2" x14ac:dyDescent="0.15">
      <c r="B193" s="80"/>
    </row>
    <row r="194" spans="2:2" x14ac:dyDescent="0.15">
      <c r="B194" s="80"/>
    </row>
    <row r="195" spans="2:2" x14ac:dyDescent="0.15">
      <c r="B195" s="80"/>
    </row>
    <row r="196" spans="2:2" x14ac:dyDescent="0.15">
      <c r="B196" s="80"/>
    </row>
    <row r="197" spans="2:2" x14ac:dyDescent="0.15">
      <c r="B197" s="80"/>
    </row>
    <row r="198" spans="2:2" x14ac:dyDescent="0.15">
      <c r="B198" s="80"/>
    </row>
    <row r="199" spans="2:2" x14ac:dyDescent="0.15">
      <c r="B199" s="80"/>
    </row>
    <row r="200" spans="2:2" x14ac:dyDescent="0.15">
      <c r="B200" s="80"/>
    </row>
    <row r="201" spans="2:2" x14ac:dyDescent="0.15">
      <c r="B201" s="85"/>
    </row>
    <row r="202" spans="2:2" x14ac:dyDescent="0.15">
      <c r="B202" s="85"/>
    </row>
    <row r="203" spans="2:2" x14ac:dyDescent="0.15">
      <c r="B203" s="85"/>
    </row>
    <row r="204" spans="2:2" x14ac:dyDescent="0.15">
      <c r="B204" s="85"/>
    </row>
    <row r="205" spans="2:2" x14ac:dyDescent="0.15">
      <c r="B205" s="85"/>
    </row>
    <row r="206" spans="2:2" x14ac:dyDescent="0.15">
      <c r="B206" s="85"/>
    </row>
    <row r="207" spans="2:2" x14ac:dyDescent="0.15">
      <c r="B207" s="80"/>
    </row>
    <row r="208" spans="2:2" x14ac:dyDescent="0.15">
      <c r="B208" s="80"/>
    </row>
    <row r="209" spans="2:2" x14ac:dyDescent="0.15">
      <c r="B209" s="80"/>
    </row>
    <row r="210" spans="2:2" x14ac:dyDescent="0.15">
      <c r="B210" s="80"/>
    </row>
    <row r="211" spans="2:2" x14ac:dyDescent="0.15">
      <c r="B211" s="85"/>
    </row>
    <row r="212" spans="2:2" x14ac:dyDescent="0.15">
      <c r="B212" s="85"/>
    </row>
  </sheetData>
  <mergeCells count="14">
    <mergeCell ref="I5:I7"/>
    <mergeCell ref="J5:J7"/>
    <mergeCell ref="K5:K7"/>
    <mergeCell ref="L5:L7"/>
    <mergeCell ref="D2:D4"/>
    <mergeCell ref="G2:G4"/>
    <mergeCell ref="J2:J4"/>
    <mergeCell ref="G5:G7"/>
    <mergeCell ref="H5:H7"/>
    <mergeCell ref="B5:B7"/>
    <mergeCell ref="C5:C7"/>
    <mergeCell ref="D5:D7"/>
    <mergeCell ref="E5:E7"/>
    <mergeCell ref="F5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2:M198"/>
  <sheetViews>
    <sheetView workbookViewId="0"/>
  </sheetViews>
  <sheetFormatPr baseColWidth="10" defaultColWidth="10.6640625" defaultRowHeight="13" x14ac:dyDescent="0.15"/>
  <cols>
    <col min="1" max="1" width="27" style="35" customWidth="1"/>
    <col min="2" max="2" width="13.1640625" style="33" customWidth="1"/>
    <col min="3" max="3" width="21" style="33" bestFit="1" customWidth="1"/>
    <col min="4" max="4" width="23" style="33" customWidth="1"/>
    <col min="5" max="5" width="25.5" style="33" customWidth="1"/>
    <col min="6" max="6" width="10.6640625" style="43"/>
    <col min="7" max="8" width="14.33203125" style="35" customWidth="1"/>
    <col min="9" max="10" width="8" style="35" customWidth="1"/>
    <col min="11" max="11" width="9.83203125" style="35" bestFit="1" customWidth="1"/>
    <col min="12" max="12" width="19.33203125" style="34" bestFit="1" customWidth="1"/>
    <col min="13" max="13" width="31.6640625" style="34" bestFit="1" customWidth="1"/>
    <col min="14" max="16384" width="10.6640625" style="34"/>
  </cols>
  <sheetData>
    <row r="2" spans="1:13" s="36" customFormat="1" x14ac:dyDescent="0.15">
      <c r="A2" s="37"/>
      <c r="F2" s="44"/>
      <c r="G2" s="37"/>
      <c r="H2" s="37"/>
      <c r="I2" s="37"/>
      <c r="J2" s="37"/>
      <c r="K2" s="37"/>
    </row>
    <row r="3" spans="1:13" s="37" customFormat="1" ht="14" thickBot="1" x14ac:dyDescent="0.2">
      <c r="A3" s="38" t="s">
        <v>319</v>
      </c>
      <c r="B3" s="38" t="s">
        <v>70</v>
      </c>
      <c r="C3" s="38" t="s">
        <v>241</v>
      </c>
      <c r="D3" s="38" t="s">
        <v>239</v>
      </c>
      <c r="E3" s="38" t="s">
        <v>242</v>
      </c>
      <c r="F3" s="44"/>
      <c r="G3" s="87" t="s">
        <v>252</v>
      </c>
    </row>
    <row r="4" spans="1:13" ht="14" thickTop="1" x14ac:dyDescent="0.15">
      <c r="A4" s="35" t="s">
        <v>321</v>
      </c>
      <c r="B4" s="42" t="s">
        <v>72</v>
      </c>
      <c r="C4" s="42">
        <v>15551</v>
      </c>
      <c r="D4" s="42">
        <v>675</v>
      </c>
      <c r="E4" s="55">
        <v>331</v>
      </c>
      <c r="F4" s="43" t="s">
        <v>250</v>
      </c>
    </row>
    <row r="5" spans="1:13" x14ac:dyDescent="0.15">
      <c r="B5" s="33" t="s">
        <v>73</v>
      </c>
      <c r="C5" s="33">
        <v>14803</v>
      </c>
      <c r="D5" s="33">
        <v>677</v>
      </c>
      <c r="E5" s="39">
        <v>381</v>
      </c>
      <c r="F5" s="43" t="s">
        <v>243</v>
      </c>
    </row>
    <row r="6" spans="1:13" x14ac:dyDescent="0.15">
      <c r="B6" s="33" t="s">
        <v>74</v>
      </c>
      <c r="C6" s="33">
        <v>14580</v>
      </c>
      <c r="D6" s="33">
        <v>682</v>
      </c>
      <c r="E6" s="39">
        <v>401</v>
      </c>
      <c r="F6" s="43" t="s">
        <v>243</v>
      </c>
    </row>
    <row r="7" spans="1:13" x14ac:dyDescent="0.15">
      <c r="B7" s="33" t="s">
        <v>75</v>
      </c>
      <c r="C7" s="33">
        <v>14088</v>
      </c>
      <c r="D7" s="33">
        <v>802</v>
      </c>
      <c r="E7" s="39">
        <v>599</v>
      </c>
    </row>
    <row r="8" spans="1:13" x14ac:dyDescent="0.15">
      <c r="B8" s="33" t="s">
        <v>335</v>
      </c>
      <c r="C8" s="39">
        <v>14466.666666666666</v>
      </c>
      <c r="D8" s="39">
        <v>718</v>
      </c>
      <c r="E8" s="39">
        <v>457.33333333333331</v>
      </c>
      <c r="F8" s="43" t="s">
        <v>243</v>
      </c>
      <c r="G8" s="40"/>
      <c r="H8" s="40"/>
    </row>
    <row r="9" spans="1:13" x14ac:dyDescent="0.15">
      <c r="B9" s="33" t="s">
        <v>77</v>
      </c>
      <c r="C9" s="33">
        <v>14779</v>
      </c>
      <c r="D9" s="33">
        <v>732</v>
      </c>
      <c r="E9" s="39">
        <v>473</v>
      </c>
      <c r="F9" s="43" t="s">
        <v>243</v>
      </c>
    </row>
    <row r="10" spans="1:13" ht="14" thickBot="1" x14ac:dyDescent="0.2">
      <c r="E10" s="39"/>
      <c r="G10" s="38" t="s">
        <v>244</v>
      </c>
      <c r="H10" s="38" t="s">
        <v>245</v>
      </c>
      <c r="I10" s="38" t="s">
        <v>246</v>
      </c>
      <c r="J10" s="38" t="s">
        <v>247</v>
      </c>
      <c r="K10" s="38" t="s">
        <v>248</v>
      </c>
      <c r="L10" s="38" t="s">
        <v>249</v>
      </c>
      <c r="M10" s="38" t="s">
        <v>251</v>
      </c>
    </row>
    <row r="11" spans="1:13" ht="14" thickTop="1" x14ac:dyDescent="0.15">
      <c r="E11" s="39"/>
      <c r="G11" s="41">
        <v>14600.384983352249</v>
      </c>
      <c r="H11" s="41">
        <v>14543.333333333332</v>
      </c>
      <c r="I11" s="41">
        <v>199.41975867470211</v>
      </c>
      <c r="J11" s="41">
        <v>290.48073181461723</v>
      </c>
      <c r="K11" s="41">
        <v>129.90693249827399</v>
      </c>
      <c r="L11" s="41">
        <v>722.2</v>
      </c>
      <c r="M11" s="41">
        <v>778.42912044421598</v>
      </c>
    </row>
    <row r="12" spans="1:13" x14ac:dyDescent="0.15">
      <c r="E12" s="39"/>
    </row>
    <row r="13" spans="1:13" x14ac:dyDescent="0.15">
      <c r="A13" s="35" t="s">
        <v>321</v>
      </c>
      <c r="B13" s="33" t="s">
        <v>334</v>
      </c>
      <c r="C13" s="39">
        <v>10201.857142857143</v>
      </c>
      <c r="D13" s="39">
        <v>501.85714285714283</v>
      </c>
      <c r="E13" s="39">
        <v>318.42857142857144</v>
      </c>
    </row>
    <row r="14" spans="1:13" x14ac:dyDescent="0.15">
      <c r="B14" s="33" t="s">
        <v>79</v>
      </c>
      <c r="C14" s="33">
        <v>10801</v>
      </c>
      <c r="D14" s="33">
        <v>525</v>
      </c>
      <c r="E14" s="39">
        <v>330</v>
      </c>
      <c r="F14" s="43" t="s">
        <v>243</v>
      </c>
    </row>
    <row r="15" spans="1:13" x14ac:dyDescent="0.15">
      <c r="B15" s="33" t="s">
        <v>80</v>
      </c>
      <c r="C15" s="33">
        <v>10778</v>
      </c>
      <c r="D15" s="33">
        <v>614</v>
      </c>
      <c r="E15" s="39">
        <v>460</v>
      </c>
      <c r="F15" s="43" t="s">
        <v>243</v>
      </c>
    </row>
    <row r="16" spans="1:13" x14ac:dyDescent="0.15">
      <c r="B16" s="33" t="s">
        <v>82</v>
      </c>
      <c r="C16" s="33">
        <v>10200</v>
      </c>
      <c r="D16" s="33">
        <v>591</v>
      </c>
      <c r="E16" s="39">
        <v>448</v>
      </c>
      <c r="F16" s="45"/>
    </row>
    <row r="17" spans="1:13" x14ac:dyDescent="0.15">
      <c r="B17" s="42" t="s">
        <v>83</v>
      </c>
      <c r="C17" s="42">
        <v>15830</v>
      </c>
      <c r="D17" s="42">
        <v>882</v>
      </c>
      <c r="E17" s="55">
        <v>648</v>
      </c>
      <c r="F17" s="45" t="s">
        <v>250</v>
      </c>
    </row>
    <row r="18" spans="1:13" ht="14" thickBot="1" x14ac:dyDescent="0.2">
      <c r="E18" s="39"/>
      <c r="G18" s="38" t="s">
        <v>244</v>
      </c>
      <c r="H18" s="38" t="s">
        <v>245</v>
      </c>
      <c r="I18" s="38" t="s">
        <v>246</v>
      </c>
      <c r="J18" s="38" t="s">
        <v>247</v>
      </c>
      <c r="K18" s="38" t="s">
        <v>248</v>
      </c>
      <c r="L18" s="38" t="s">
        <v>249</v>
      </c>
      <c r="M18" s="38" t="s">
        <v>251</v>
      </c>
    </row>
    <row r="19" spans="1:13" ht="14" thickTop="1" x14ac:dyDescent="0.15">
      <c r="E19" s="39"/>
      <c r="G19" s="41">
        <v>10487.573821849599</v>
      </c>
      <c r="H19" s="41">
        <v>10495.214285714286</v>
      </c>
      <c r="I19" s="41">
        <v>186.49011423544138</v>
      </c>
      <c r="J19" s="41">
        <v>339.9424220954719</v>
      </c>
      <c r="K19" s="41">
        <v>169.97121104773595</v>
      </c>
      <c r="L19" s="41">
        <v>557.96428571428578</v>
      </c>
      <c r="M19" s="41">
        <v>653.36436578129133</v>
      </c>
    </row>
    <row r="20" spans="1:13" x14ac:dyDescent="0.15">
      <c r="E20" s="39"/>
      <c r="G20" s="34"/>
      <c r="H20" s="34"/>
      <c r="I20" s="34"/>
      <c r="J20" s="34"/>
      <c r="K20" s="34"/>
    </row>
    <row r="21" spans="1:13" x14ac:dyDescent="0.15">
      <c r="A21" s="35" t="s">
        <v>321</v>
      </c>
      <c r="B21" s="33" t="s">
        <v>84</v>
      </c>
      <c r="C21" s="39">
        <v>10683</v>
      </c>
      <c r="D21" s="39">
        <v>617</v>
      </c>
      <c r="E21" s="39">
        <v>467</v>
      </c>
      <c r="F21" s="43" t="s">
        <v>243</v>
      </c>
    </row>
    <row r="22" spans="1:13" x14ac:dyDescent="0.15">
      <c r="B22" s="33" t="s">
        <v>85</v>
      </c>
      <c r="C22" s="39">
        <v>11068</v>
      </c>
      <c r="D22" s="39">
        <v>555</v>
      </c>
      <c r="E22" s="39">
        <v>365</v>
      </c>
      <c r="F22" s="43" t="s">
        <v>243</v>
      </c>
    </row>
    <row r="23" spans="1:13" x14ac:dyDescent="0.15">
      <c r="B23" s="33" t="s">
        <v>86</v>
      </c>
      <c r="C23" s="39">
        <v>11825</v>
      </c>
      <c r="D23" s="39">
        <v>576</v>
      </c>
      <c r="E23" s="39">
        <v>364</v>
      </c>
      <c r="F23" s="43" t="s">
        <v>243</v>
      </c>
    </row>
    <row r="24" spans="1:13" x14ac:dyDescent="0.15">
      <c r="B24" s="33" t="s">
        <v>87</v>
      </c>
      <c r="C24" s="39">
        <v>12112</v>
      </c>
      <c r="D24" s="39">
        <v>602</v>
      </c>
      <c r="E24" s="39">
        <v>391</v>
      </c>
      <c r="F24" s="43" t="s">
        <v>243</v>
      </c>
    </row>
    <row r="25" spans="1:13" x14ac:dyDescent="0.15">
      <c r="B25" s="33" t="s">
        <v>88</v>
      </c>
      <c r="C25" s="39">
        <v>11574</v>
      </c>
      <c r="D25" s="39">
        <v>623</v>
      </c>
      <c r="E25" s="39">
        <v>444</v>
      </c>
      <c r="F25" s="43" t="s">
        <v>243</v>
      </c>
    </row>
    <row r="26" spans="1:13" x14ac:dyDescent="0.15">
      <c r="B26" s="33" t="s">
        <v>89</v>
      </c>
      <c r="C26" s="39">
        <v>11534</v>
      </c>
      <c r="D26" s="39">
        <v>590</v>
      </c>
      <c r="E26" s="39">
        <v>398</v>
      </c>
      <c r="F26" s="43" t="s">
        <v>243</v>
      </c>
    </row>
    <row r="27" spans="1:13" ht="14" thickBot="1" x14ac:dyDescent="0.2">
      <c r="E27" s="39"/>
      <c r="G27" s="38" t="s">
        <v>244</v>
      </c>
      <c r="H27" s="38" t="s">
        <v>245</v>
      </c>
      <c r="I27" s="38" t="s">
        <v>246</v>
      </c>
      <c r="J27" s="38" t="s">
        <v>247</v>
      </c>
      <c r="K27" s="38" t="s">
        <v>248</v>
      </c>
      <c r="L27" s="38" t="s">
        <v>249</v>
      </c>
      <c r="M27" s="38" t="s">
        <v>251</v>
      </c>
    </row>
    <row r="28" spans="1:13" ht="14" thickTop="1" x14ac:dyDescent="0.15">
      <c r="E28" s="39"/>
      <c r="G28" s="41">
        <v>11501.523276444253</v>
      </c>
      <c r="H28" s="41">
        <v>11466</v>
      </c>
      <c r="I28" s="41">
        <v>163.15704514553511</v>
      </c>
      <c r="J28" s="41">
        <v>516.52260357122805</v>
      </c>
      <c r="K28" s="41">
        <v>210.8694698938975</v>
      </c>
      <c r="L28" s="41">
        <v>593.83333333333337</v>
      </c>
      <c r="M28" s="41">
        <v>787.04105850824442</v>
      </c>
    </row>
    <row r="29" spans="1:13" x14ac:dyDescent="0.15">
      <c r="B29" s="35"/>
      <c r="C29" s="35"/>
      <c r="D29" s="35"/>
      <c r="E29" s="46"/>
      <c r="G29" s="34"/>
      <c r="H29" s="34"/>
      <c r="I29" s="34"/>
      <c r="J29" s="34"/>
      <c r="K29" s="34"/>
    </row>
    <row r="30" spans="1:13" x14ac:dyDescent="0.15">
      <c r="A30" s="35" t="s">
        <v>320</v>
      </c>
      <c r="B30" s="33" t="s">
        <v>161</v>
      </c>
      <c r="C30" s="33">
        <v>15491</v>
      </c>
      <c r="D30" s="33">
        <v>876</v>
      </c>
      <c r="E30" s="39">
        <v>651</v>
      </c>
      <c r="F30" s="43" t="s">
        <v>243</v>
      </c>
      <c r="H30" s="46"/>
    </row>
    <row r="31" spans="1:13" x14ac:dyDescent="0.15">
      <c r="B31" s="33" t="s">
        <v>162</v>
      </c>
      <c r="C31" s="33">
        <v>14694</v>
      </c>
      <c r="D31" s="33">
        <v>740</v>
      </c>
      <c r="E31" s="39">
        <v>489</v>
      </c>
      <c r="F31" s="43" t="s">
        <v>243</v>
      </c>
    </row>
    <row r="32" spans="1:13" x14ac:dyDescent="0.15">
      <c r="B32" s="33" t="s">
        <v>163</v>
      </c>
      <c r="C32" s="33">
        <v>15210</v>
      </c>
      <c r="D32" s="33">
        <v>844</v>
      </c>
      <c r="E32" s="39">
        <v>618</v>
      </c>
      <c r="F32" s="43" t="s">
        <v>243</v>
      </c>
    </row>
    <row r="33" spans="1:13" x14ac:dyDescent="0.15">
      <c r="B33" s="33" t="s">
        <v>164</v>
      </c>
      <c r="C33" s="33">
        <v>15191</v>
      </c>
      <c r="D33" s="33">
        <v>726</v>
      </c>
      <c r="E33" s="39">
        <v>444</v>
      </c>
      <c r="F33" s="43" t="s">
        <v>243</v>
      </c>
    </row>
    <row r="34" spans="1:13" x14ac:dyDescent="0.15">
      <c r="B34" s="33" t="s">
        <v>165</v>
      </c>
      <c r="C34" s="33">
        <v>15094</v>
      </c>
      <c r="D34" s="33">
        <v>729</v>
      </c>
      <c r="E34" s="39">
        <v>454</v>
      </c>
      <c r="F34" s="43" t="s">
        <v>243</v>
      </c>
    </row>
    <row r="35" spans="1:13" x14ac:dyDescent="0.15">
      <c r="B35" s="33" t="s">
        <v>166</v>
      </c>
      <c r="C35" s="33">
        <v>15004</v>
      </c>
      <c r="D35" s="33">
        <v>633</v>
      </c>
      <c r="E35" s="39">
        <v>281</v>
      </c>
      <c r="F35" s="43" t="s">
        <v>243</v>
      </c>
    </row>
    <row r="36" spans="1:13" x14ac:dyDescent="0.15">
      <c r="B36" s="33" t="s">
        <v>0</v>
      </c>
      <c r="C36" s="33">
        <v>14656</v>
      </c>
      <c r="D36" s="33">
        <v>616</v>
      </c>
      <c r="E36" s="39">
        <v>268</v>
      </c>
      <c r="F36" s="43" t="s">
        <v>243</v>
      </c>
    </row>
    <row r="37" spans="1:13" x14ac:dyDescent="0.15">
      <c r="B37" s="33" t="s">
        <v>9</v>
      </c>
      <c r="C37" s="2">
        <v>15196</v>
      </c>
      <c r="D37" s="2">
        <v>611</v>
      </c>
      <c r="E37" s="21">
        <v>208</v>
      </c>
    </row>
    <row r="38" spans="1:13" x14ac:dyDescent="0.15">
      <c r="B38" s="33" t="s">
        <v>10</v>
      </c>
      <c r="C38" s="2">
        <v>15812</v>
      </c>
      <c r="D38" s="2">
        <v>633</v>
      </c>
      <c r="E38" s="21">
        <v>209</v>
      </c>
    </row>
    <row r="39" spans="1:13" x14ac:dyDescent="0.15">
      <c r="B39" s="33" t="s">
        <v>11</v>
      </c>
      <c r="C39" s="2">
        <v>14368</v>
      </c>
      <c r="D39" s="2">
        <v>612</v>
      </c>
      <c r="E39" s="21">
        <v>281</v>
      </c>
    </row>
    <row r="40" spans="1:13" x14ac:dyDescent="0.15">
      <c r="B40" s="42" t="s">
        <v>12</v>
      </c>
      <c r="C40" s="45">
        <v>4546</v>
      </c>
      <c r="D40" s="45">
        <v>203</v>
      </c>
      <c r="E40" s="56">
        <v>108</v>
      </c>
      <c r="F40" s="45" t="s">
        <v>250</v>
      </c>
    </row>
    <row r="41" spans="1:13" x14ac:dyDescent="0.15">
      <c r="B41" s="42" t="s">
        <v>13</v>
      </c>
      <c r="C41" s="45">
        <v>18005</v>
      </c>
      <c r="D41" s="45">
        <v>733</v>
      </c>
      <c r="E41" s="56">
        <v>271</v>
      </c>
      <c r="F41" s="45" t="s">
        <v>250</v>
      </c>
    </row>
    <row r="42" spans="1:13" x14ac:dyDescent="0.15">
      <c r="B42" s="42" t="s">
        <v>14</v>
      </c>
      <c r="C42" s="45">
        <v>16535</v>
      </c>
      <c r="D42" s="45">
        <v>718</v>
      </c>
      <c r="E42" s="56">
        <v>352</v>
      </c>
      <c r="F42" s="45" t="s">
        <v>250</v>
      </c>
    </row>
    <row r="43" spans="1:13" ht="14" thickBot="1" x14ac:dyDescent="0.2">
      <c r="E43" s="39"/>
      <c r="G43" s="38" t="s">
        <v>244</v>
      </c>
      <c r="H43" s="38" t="s">
        <v>245</v>
      </c>
      <c r="I43" s="38" t="s">
        <v>246</v>
      </c>
      <c r="J43" s="38" t="s">
        <v>247</v>
      </c>
      <c r="K43" s="38" t="s">
        <v>248</v>
      </c>
      <c r="L43" s="38" t="s">
        <v>249</v>
      </c>
      <c r="M43" s="38" t="s">
        <v>251</v>
      </c>
    </row>
    <row r="44" spans="1:13" ht="14" thickTop="1" x14ac:dyDescent="0.15">
      <c r="E44" s="39"/>
      <c r="G44" s="41">
        <v>15117.214290874537</v>
      </c>
      <c r="H44" s="41">
        <v>15071.6</v>
      </c>
      <c r="I44" s="41">
        <v>97.89666313335897</v>
      </c>
      <c r="J44" s="41">
        <v>420.10638864194595</v>
      </c>
      <c r="K44" s="41">
        <v>132.84930476964405</v>
      </c>
      <c r="L44" s="41">
        <v>702</v>
      </c>
      <c r="M44" s="41">
        <v>818.10352509800236</v>
      </c>
    </row>
    <row r="45" spans="1:13" x14ac:dyDescent="0.15">
      <c r="E45" s="39"/>
      <c r="G45" s="34"/>
      <c r="H45" s="34"/>
      <c r="I45" s="34"/>
      <c r="J45" s="34"/>
      <c r="K45" s="34"/>
    </row>
    <row r="46" spans="1:13" x14ac:dyDescent="0.15">
      <c r="E46" s="39"/>
      <c r="G46" s="34"/>
      <c r="H46" s="34"/>
      <c r="I46" s="34"/>
      <c r="J46" s="34"/>
      <c r="K46" s="34"/>
    </row>
    <row r="47" spans="1:13" x14ac:dyDescent="0.15">
      <c r="A47" s="35" t="s">
        <v>323</v>
      </c>
      <c r="B47" s="33" t="s">
        <v>2</v>
      </c>
      <c r="C47" s="2">
        <v>11098</v>
      </c>
      <c r="D47" s="2">
        <v>615</v>
      </c>
      <c r="E47" s="21">
        <v>451</v>
      </c>
      <c r="F47" s="43" t="s">
        <v>243</v>
      </c>
    </row>
    <row r="48" spans="1:13" x14ac:dyDescent="0.15">
      <c r="B48" s="33" t="s">
        <v>3</v>
      </c>
      <c r="C48" s="2">
        <v>13769</v>
      </c>
      <c r="D48" s="2">
        <v>701</v>
      </c>
      <c r="E48" s="21">
        <v>470</v>
      </c>
      <c r="F48" s="43" t="s">
        <v>243</v>
      </c>
    </row>
    <row r="49" spans="1:13" x14ac:dyDescent="0.15">
      <c r="B49" s="33" t="s">
        <v>4</v>
      </c>
      <c r="C49" s="2">
        <v>13388</v>
      </c>
      <c r="D49" s="2">
        <v>578</v>
      </c>
      <c r="E49" s="21">
        <v>279</v>
      </c>
      <c r="F49" s="43" t="s">
        <v>243</v>
      </c>
    </row>
    <row r="50" spans="1:13" x14ac:dyDescent="0.15">
      <c r="B50" s="33" t="s">
        <v>5</v>
      </c>
      <c r="C50" s="2">
        <v>12824</v>
      </c>
      <c r="D50" s="2">
        <v>594</v>
      </c>
      <c r="E50" s="21">
        <v>343</v>
      </c>
      <c r="F50" s="43" t="s">
        <v>243</v>
      </c>
    </row>
    <row r="51" spans="1:13" x14ac:dyDescent="0.15">
      <c r="B51" s="33" t="s">
        <v>6</v>
      </c>
      <c r="C51" s="2">
        <v>11095</v>
      </c>
      <c r="D51" s="2">
        <v>528</v>
      </c>
      <c r="E51" s="21">
        <v>321</v>
      </c>
      <c r="F51" s="43" t="s">
        <v>243</v>
      </c>
    </row>
    <row r="52" spans="1:13" x14ac:dyDescent="0.15">
      <c r="B52" s="33" t="s">
        <v>7</v>
      </c>
      <c r="C52" s="2">
        <v>12388</v>
      </c>
      <c r="D52" s="2">
        <v>572</v>
      </c>
      <c r="E52" s="21">
        <v>329</v>
      </c>
      <c r="F52" s="43" t="s">
        <v>243</v>
      </c>
    </row>
    <row r="53" spans="1:13" ht="14" thickBot="1" x14ac:dyDescent="0.2">
      <c r="E53" s="39"/>
      <c r="G53" s="38" t="s">
        <v>244</v>
      </c>
      <c r="H53" s="38" t="s">
        <v>245</v>
      </c>
      <c r="I53" s="38" t="s">
        <v>246</v>
      </c>
      <c r="J53" s="38" t="s">
        <v>247</v>
      </c>
      <c r="K53" s="38" t="s">
        <v>248</v>
      </c>
      <c r="L53" s="38" t="s">
        <v>249</v>
      </c>
      <c r="M53" s="38" t="s">
        <v>251</v>
      </c>
    </row>
    <row r="54" spans="1:13" ht="14" thickTop="1" x14ac:dyDescent="0.15">
      <c r="E54" s="39"/>
      <c r="G54" s="41">
        <v>12466.695227033919</v>
      </c>
      <c r="H54" s="41">
        <v>12427</v>
      </c>
      <c r="I54" s="41">
        <v>141.79988554165661</v>
      </c>
      <c r="J54" s="41">
        <v>1133.4972430491396</v>
      </c>
      <c r="K54" s="41">
        <v>462.7483117203131</v>
      </c>
      <c r="L54" s="41">
        <v>598</v>
      </c>
      <c r="M54" s="41">
        <v>1281.5693504449926</v>
      </c>
    </row>
    <row r="55" spans="1:13" x14ac:dyDescent="0.15">
      <c r="E55" s="39"/>
    </row>
    <row r="56" spans="1:13" x14ac:dyDescent="0.15">
      <c r="E56" s="39"/>
      <c r="G56" s="34"/>
      <c r="H56" s="34"/>
      <c r="I56" s="34"/>
      <c r="J56" s="34"/>
      <c r="K56" s="34"/>
    </row>
    <row r="57" spans="1:13" x14ac:dyDescent="0.15">
      <c r="A57" s="35" t="s">
        <v>322</v>
      </c>
      <c r="B57" s="33" t="s">
        <v>16</v>
      </c>
      <c r="C57" s="2">
        <v>14258</v>
      </c>
      <c r="D57" s="2">
        <v>579</v>
      </c>
      <c r="E57" s="21">
        <v>212</v>
      </c>
      <c r="F57" s="43" t="s">
        <v>243</v>
      </c>
    </row>
    <row r="58" spans="1:13" x14ac:dyDescent="0.15">
      <c r="B58" s="33" t="s">
        <v>17</v>
      </c>
      <c r="C58" s="2">
        <v>14414</v>
      </c>
      <c r="D58" s="2">
        <v>583</v>
      </c>
      <c r="E58" s="21">
        <v>209</v>
      </c>
      <c r="F58" s="43" t="s">
        <v>243</v>
      </c>
    </row>
    <row r="59" spans="1:13" x14ac:dyDescent="0.15">
      <c r="B59" s="33" t="s">
        <v>18</v>
      </c>
      <c r="C59" s="2">
        <v>14842</v>
      </c>
      <c r="D59" s="2">
        <v>790</v>
      </c>
      <c r="E59" s="21">
        <v>556</v>
      </c>
      <c r="F59" s="43" t="s">
        <v>243</v>
      </c>
    </row>
    <row r="60" spans="1:13" x14ac:dyDescent="0.15">
      <c r="B60" s="33" t="s">
        <v>19</v>
      </c>
      <c r="C60" s="2">
        <v>14501</v>
      </c>
      <c r="D60" s="2">
        <v>588</v>
      </c>
      <c r="E60" s="21">
        <v>212</v>
      </c>
      <c r="F60" s="43" t="s">
        <v>243</v>
      </c>
    </row>
    <row r="61" spans="1:13" x14ac:dyDescent="0.15">
      <c r="B61" s="33" t="s">
        <v>20</v>
      </c>
      <c r="C61" s="2">
        <v>13966</v>
      </c>
      <c r="D61" s="2">
        <v>611</v>
      </c>
      <c r="E61" s="21">
        <v>307</v>
      </c>
      <c r="F61" s="43" t="s">
        <v>243</v>
      </c>
    </row>
    <row r="62" spans="1:13" x14ac:dyDescent="0.15">
      <c r="B62" s="33" t="s">
        <v>21</v>
      </c>
      <c r="C62" s="2">
        <v>14503</v>
      </c>
      <c r="D62" s="2">
        <v>581</v>
      </c>
      <c r="E62" s="21">
        <v>192</v>
      </c>
      <c r="F62" s="43" t="s">
        <v>243</v>
      </c>
    </row>
    <row r="63" spans="1:13" ht="14" thickBot="1" x14ac:dyDescent="0.2">
      <c r="E63" s="39"/>
      <c r="G63" s="38" t="s">
        <v>244</v>
      </c>
      <c r="H63" s="38" t="s">
        <v>245</v>
      </c>
      <c r="I63" s="38" t="s">
        <v>246</v>
      </c>
      <c r="J63" s="38" t="s">
        <v>247</v>
      </c>
      <c r="K63" s="38" t="s">
        <v>248</v>
      </c>
      <c r="L63" s="38" t="s">
        <v>249</v>
      </c>
      <c r="M63" s="38" t="s">
        <v>251</v>
      </c>
    </row>
    <row r="64" spans="1:13" ht="14" thickTop="1" x14ac:dyDescent="0.15">
      <c r="E64" s="39"/>
      <c r="G64" s="41">
        <v>14391.023664210972</v>
      </c>
      <c r="H64" s="41">
        <v>14414</v>
      </c>
      <c r="I64" s="41">
        <v>96.06293257887377</v>
      </c>
      <c r="J64" s="41">
        <v>291.1061662005805</v>
      </c>
      <c r="K64" s="41">
        <v>118.84359469487619</v>
      </c>
      <c r="L64" s="41">
        <v>622</v>
      </c>
      <c r="M64" s="41">
        <v>686.75090098229941</v>
      </c>
    </row>
    <row r="65" spans="1:13" x14ac:dyDescent="0.15">
      <c r="E65" s="39"/>
      <c r="G65" s="34"/>
      <c r="H65" s="34"/>
      <c r="I65" s="34"/>
      <c r="J65" s="34"/>
      <c r="K65" s="34"/>
    </row>
    <row r="66" spans="1:13" x14ac:dyDescent="0.15">
      <c r="A66" s="35" t="s">
        <v>324</v>
      </c>
      <c r="B66" s="33" t="s">
        <v>22</v>
      </c>
      <c r="C66" s="2">
        <v>11421</v>
      </c>
      <c r="D66" s="2">
        <v>709</v>
      </c>
      <c r="E66" s="21">
        <v>562</v>
      </c>
      <c r="F66" s="43" t="s">
        <v>243</v>
      </c>
    </row>
    <row r="67" spans="1:13" x14ac:dyDescent="0.15">
      <c r="B67" s="33" t="s">
        <v>23</v>
      </c>
      <c r="C67" s="2">
        <v>10368</v>
      </c>
      <c r="D67" s="2">
        <v>477</v>
      </c>
      <c r="E67" s="21">
        <v>272</v>
      </c>
      <c r="F67" s="43" t="s">
        <v>243</v>
      </c>
    </row>
    <row r="68" spans="1:13" x14ac:dyDescent="0.15">
      <c r="B68" s="33" t="s">
        <v>24</v>
      </c>
      <c r="C68" s="2">
        <v>10967</v>
      </c>
      <c r="D68" s="2">
        <v>767</v>
      </c>
      <c r="E68" s="21">
        <v>645</v>
      </c>
      <c r="F68" s="43" t="s">
        <v>243</v>
      </c>
    </row>
    <row r="69" spans="1:13" x14ac:dyDescent="0.15">
      <c r="B69" s="33" t="s">
        <v>25</v>
      </c>
      <c r="C69" s="2">
        <v>11162</v>
      </c>
      <c r="D69" s="2">
        <v>598</v>
      </c>
      <c r="E69" s="21">
        <v>424</v>
      </c>
      <c r="F69" s="43" t="s">
        <v>243</v>
      </c>
    </row>
    <row r="70" spans="1:13" x14ac:dyDescent="0.15">
      <c r="B70" s="33" t="s">
        <v>26</v>
      </c>
      <c r="C70" s="2">
        <v>10062</v>
      </c>
      <c r="D70" s="2">
        <v>502</v>
      </c>
      <c r="E70" s="21">
        <v>328</v>
      </c>
      <c r="F70" s="43" t="s">
        <v>243</v>
      </c>
    </row>
    <row r="71" spans="1:13" ht="14" thickBot="1" x14ac:dyDescent="0.2">
      <c r="E71" s="39"/>
      <c r="G71" s="38" t="s">
        <v>244</v>
      </c>
      <c r="H71" s="38" t="s">
        <v>245</v>
      </c>
      <c r="I71" s="38" t="s">
        <v>246</v>
      </c>
      <c r="J71" s="38" t="s">
        <v>247</v>
      </c>
      <c r="K71" s="38" t="s">
        <v>248</v>
      </c>
      <c r="L71" s="38" t="s">
        <v>249</v>
      </c>
      <c r="M71" s="38" t="s">
        <v>251</v>
      </c>
    </row>
    <row r="72" spans="1:13" ht="14" thickTop="1" x14ac:dyDescent="0.15">
      <c r="E72" s="39"/>
      <c r="G72" s="41">
        <v>10554.957862019306</v>
      </c>
      <c r="H72" s="41">
        <v>10796</v>
      </c>
      <c r="I72" s="41">
        <v>171.64050498803527</v>
      </c>
      <c r="J72" s="41">
        <v>564.74817396783146</v>
      </c>
      <c r="K72" s="41">
        <v>252.56306143218964</v>
      </c>
      <c r="L72" s="41">
        <v>610.6</v>
      </c>
      <c r="M72" s="41">
        <v>831.72883802354727</v>
      </c>
    </row>
    <row r="73" spans="1:13" x14ac:dyDescent="0.15">
      <c r="E73" s="39"/>
    </row>
    <row r="74" spans="1:13" x14ac:dyDescent="0.15">
      <c r="A74" s="35" t="s">
        <v>325</v>
      </c>
      <c r="B74" s="42" t="s">
        <v>29</v>
      </c>
      <c r="C74" s="45">
        <v>14231</v>
      </c>
      <c r="D74" s="45">
        <v>861</v>
      </c>
      <c r="E74" s="56">
        <v>673</v>
      </c>
      <c r="F74" s="43" t="s">
        <v>250</v>
      </c>
    </row>
    <row r="75" spans="1:13" x14ac:dyDescent="0.15">
      <c r="B75" s="33" t="s">
        <v>30</v>
      </c>
      <c r="C75" s="2">
        <v>9196</v>
      </c>
      <c r="D75" s="2">
        <v>1213</v>
      </c>
      <c r="E75" s="21">
        <v>1162</v>
      </c>
      <c r="F75" s="43" t="s">
        <v>243</v>
      </c>
    </row>
    <row r="76" spans="1:13" x14ac:dyDescent="0.15">
      <c r="B76" s="33" t="s">
        <v>31</v>
      </c>
      <c r="C76" s="2">
        <v>9999</v>
      </c>
      <c r="D76" s="2">
        <v>692</v>
      </c>
      <c r="E76" s="21">
        <v>580</v>
      </c>
      <c r="F76" s="43" t="s">
        <v>243</v>
      </c>
    </row>
    <row r="77" spans="1:13" x14ac:dyDescent="0.15">
      <c r="B77" s="33" t="s">
        <v>32</v>
      </c>
      <c r="C77" s="2">
        <v>8505</v>
      </c>
      <c r="D77" s="2">
        <v>446</v>
      </c>
      <c r="E77" s="21">
        <v>309</v>
      </c>
      <c r="F77" s="43" t="s">
        <v>243</v>
      </c>
    </row>
    <row r="78" spans="1:13" x14ac:dyDescent="0.15">
      <c r="B78" s="33" t="s">
        <v>33</v>
      </c>
      <c r="C78" s="2">
        <v>7839</v>
      </c>
      <c r="D78" s="2">
        <v>1029</v>
      </c>
      <c r="E78" s="21">
        <v>985</v>
      </c>
      <c r="F78" s="43" t="s">
        <v>243</v>
      </c>
    </row>
    <row r="79" spans="1:13" x14ac:dyDescent="0.15">
      <c r="B79" s="33" t="s">
        <v>34</v>
      </c>
      <c r="C79" s="2">
        <v>10016</v>
      </c>
      <c r="D79" s="2">
        <v>1714</v>
      </c>
      <c r="E79" s="21">
        <v>1671</v>
      </c>
      <c r="F79" s="43" t="s">
        <v>243</v>
      </c>
    </row>
    <row r="80" spans="1:13" ht="14" thickBot="1" x14ac:dyDescent="0.2">
      <c r="E80" s="39"/>
      <c r="G80" s="38" t="s">
        <v>244</v>
      </c>
      <c r="H80" s="38" t="s">
        <v>245</v>
      </c>
      <c r="I80" s="38" t="s">
        <v>246</v>
      </c>
      <c r="J80" s="38" t="s">
        <v>247</v>
      </c>
      <c r="K80" s="38" t="s">
        <v>248</v>
      </c>
      <c r="L80" s="38" t="s">
        <v>249</v>
      </c>
      <c r="M80" s="38" t="s">
        <v>251</v>
      </c>
    </row>
    <row r="81" spans="1:13" ht="14" thickTop="1" x14ac:dyDescent="0.15">
      <c r="E81" s="39"/>
      <c r="G81" s="41">
        <v>8813.6671083466972</v>
      </c>
      <c r="H81" s="41">
        <v>9111</v>
      </c>
      <c r="I81" s="41">
        <v>253.38494545285533</v>
      </c>
      <c r="J81" s="41">
        <v>948.68514271068887</v>
      </c>
      <c r="K81" s="41">
        <v>424.26489366903786</v>
      </c>
      <c r="L81" s="41">
        <v>1018.8</v>
      </c>
      <c r="M81" s="41">
        <v>1392.1052187245043</v>
      </c>
    </row>
    <row r="82" spans="1:13" x14ac:dyDescent="0.15">
      <c r="E82" s="39"/>
      <c r="G82" s="34"/>
      <c r="H82" s="34"/>
      <c r="I82" s="34"/>
      <c r="J82" s="34"/>
      <c r="K82" s="34"/>
    </row>
    <row r="83" spans="1:13" x14ac:dyDescent="0.15">
      <c r="A83" s="35" t="s">
        <v>326</v>
      </c>
      <c r="B83" s="33" t="s">
        <v>35</v>
      </c>
      <c r="C83" s="2">
        <v>12912</v>
      </c>
      <c r="D83" s="2">
        <v>787</v>
      </c>
      <c r="E83" s="21">
        <v>618</v>
      </c>
      <c r="F83" s="43" t="s">
        <v>243</v>
      </c>
    </row>
    <row r="84" spans="1:13" x14ac:dyDescent="0.15">
      <c r="B84" s="33" t="s">
        <v>36</v>
      </c>
      <c r="C84" s="2">
        <v>13091</v>
      </c>
      <c r="D84" s="2">
        <v>629</v>
      </c>
      <c r="E84" s="21">
        <v>389</v>
      </c>
      <c r="F84" s="43" t="s">
        <v>243</v>
      </c>
    </row>
    <row r="85" spans="1:13" x14ac:dyDescent="0.15">
      <c r="B85" s="33" t="s">
        <v>37</v>
      </c>
      <c r="C85" s="2">
        <v>13183</v>
      </c>
      <c r="D85" s="2">
        <v>641</v>
      </c>
      <c r="E85" s="21">
        <v>403</v>
      </c>
      <c r="F85" s="43" t="s">
        <v>243</v>
      </c>
    </row>
    <row r="86" spans="1:13" x14ac:dyDescent="0.15">
      <c r="B86" s="42" t="s">
        <v>38</v>
      </c>
      <c r="C86" s="45">
        <v>11081</v>
      </c>
      <c r="D86" s="45">
        <v>534</v>
      </c>
      <c r="E86" s="56">
        <v>332</v>
      </c>
      <c r="F86" s="45" t="s">
        <v>250</v>
      </c>
    </row>
    <row r="87" spans="1:13" x14ac:dyDescent="0.15">
      <c r="B87" s="52" t="s">
        <v>39</v>
      </c>
      <c r="C87" s="53">
        <v>12238</v>
      </c>
      <c r="D87" s="53">
        <v>697</v>
      </c>
      <c r="E87" s="57">
        <v>522</v>
      </c>
      <c r="F87" s="54"/>
    </row>
    <row r="88" spans="1:13" x14ac:dyDescent="0.15">
      <c r="B88" s="33" t="s">
        <v>40</v>
      </c>
      <c r="C88" s="2">
        <v>13278</v>
      </c>
      <c r="D88" s="2">
        <v>626</v>
      </c>
      <c r="E88" s="21">
        <v>374</v>
      </c>
      <c r="F88" s="43" t="s">
        <v>243</v>
      </c>
    </row>
    <row r="89" spans="1:13" ht="14" thickBot="1" x14ac:dyDescent="0.2">
      <c r="E89" s="39"/>
      <c r="G89" s="38" t="s">
        <v>244</v>
      </c>
      <c r="H89" s="38" t="s">
        <v>245</v>
      </c>
      <c r="I89" s="38" t="s">
        <v>246</v>
      </c>
      <c r="J89" s="38" t="s">
        <v>247</v>
      </c>
      <c r="K89" s="38" t="s">
        <v>248</v>
      </c>
      <c r="L89" s="38" t="s">
        <v>249</v>
      </c>
      <c r="M89" s="38" t="s">
        <v>251</v>
      </c>
    </row>
    <row r="90" spans="1:13" ht="14" thickTop="1" x14ac:dyDescent="0.15">
      <c r="E90" s="39"/>
      <c r="G90" s="41">
        <v>13026.283923043065</v>
      </c>
      <c r="H90" s="41">
        <v>12940.4</v>
      </c>
      <c r="I90" s="41">
        <v>195.35418505416894</v>
      </c>
      <c r="J90" s="41">
        <v>415.23523453579901</v>
      </c>
      <c r="K90" s="41">
        <v>185.69884221502298</v>
      </c>
      <c r="L90" s="41">
        <v>676</v>
      </c>
      <c r="M90" s="41">
        <v>793.34500691691505</v>
      </c>
    </row>
    <row r="91" spans="1:13" x14ac:dyDescent="0.15">
      <c r="E91" s="39"/>
      <c r="G91" s="34"/>
      <c r="H91" s="34"/>
      <c r="I91" s="34"/>
      <c r="J91" s="34"/>
      <c r="K91" s="34"/>
    </row>
    <row r="92" spans="1:13" x14ac:dyDescent="0.15">
      <c r="A92" s="35" t="s">
        <v>327</v>
      </c>
      <c r="B92" s="33" t="s">
        <v>42</v>
      </c>
      <c r="C92" s="2">
        <v>13642</v>
      </c>
      <c r="D92" s="2">
        <v>1355</v>
      </c>
      <c r="E92" s="21">
        <v>1253</v>
      </c>
      <c r="F92" s="43" t="s">
        <v>243</v>
      </c>
    </row>
    <row r="93" spans="1:13" x14ac:dyDescent="0.15">
      <c r="B93" s="42" t="s">
        <v>43</v>
      </c>
      <c r="C93" s="45">
        <v>6341</v>
      </c>
      <c r="D93" s="45">
        <v>306</v>
      </c>
      <c r="E93" s="56">
        <v>190</v>
      </c>
      <c r="F93" s="43" t="s">
        <v>250</v>
      </c>
    </row>
    <row r="94" spans="1:13" x14ac:dyDescent="0.15">
      <c r="B94" s="33" t="s">
        <v>44</v>
      </c>
      <c r="C94" s="2">
        <v>13376</v>
      </c>
      <c r="D94" s="2">
        <v>718</v>
      </c>
      <c r="E94" s="21">
        <v>510</v>
      </c>
      <c r="F94" s="43" t="s">
        <v>243</v>
      </c>
    </row>
    <row r="95" spans="1:13" x14ac:dyDescent="0.15">
      <c r="B95" s="33" t="s">
        <v>45</v>
      </c>
      <c r="C95" s="2">
        <v>12044</v>
      </c>
      <c r="D95" s="2">
        <v>733</v>
      </c>
      <c r="E95" s="21">
        <v>575</v>
      </c>
      <c r="F95" s="43" t="s">
        <v>243</v>
      </c>
    </row>
    <row r="96" spans="1:13" x14ac:dyDescent="0.15">
      <c r="B96" s="33" t="s">
        <v>46</v>
      </c>
      <c r="C96" s="2">
        <v>11819</v>
      </c>
      <c r="D96" s="2">
        <v>707</v>
      </c>
      <c r="E96" s="21">
        <v>548</v>
      </c>
      <c r="F96" s="43" t="s">
        <v>243</v>
      </c>
    </row>
    <row r="97" spans="1:13" x14ac:dyDescent="0.15">
      <c r="B97" s="33" t="s">
        <v>47</v>
      </c>
      <c r="C97" s="2">
        <v>11643</v>
      </c>
      <c r="D97" s="2">
        <v>675</v>
      </c>
      <c r="E97" s="21">
        <v>512</v>
      </c>
      <c r="F97" s="43" t="s">
        <v>243</v>
      </c>
    </row>
    <row r="98" spans="1:13" x14ac:dyDescent="0.15">
      <c r="B98" s="33" t="s">
        <v>48</v>
      </c>
      <c r="C98" s="2">
        <v>12476</v>
      </c>
      <c r="D98" s="2">
        <v>605</v>
      </c>
      <c r="E98" s="21">
        <v>379</v>
      </c>
      <c r="F98" s="43" t="s">
        <v>243</v>
      </c>
    </row>
    <row r="99" spans="1:13" x14ac:dyDescent="0.15">
      <c r="B99" s="42" t="s">
        <v>49</v>
      </c>
      <c r="C99" s="45">
        <v>8122</v>
      </c>
      <c r="D99" s="45">
        <v>475</v>
      </c>
      <c r="E99" s="56">
        <v>363</v>
      </c>
      <c r="F99" s="43" t="s">
        <v>250</v>
      </c>
    </row>
    <row r="100" spans="1:13" ht="14" thickBot="1" x14ac:dyDescent="0.2">
      <c r="E100" s="39"/>
      <c r="G100" s="38" t="s">
        <v>244</v>
      </c>
      <c r="H100" s="38" t="s">
        <v>245</v>
      </c>
      <c r="I100" s="38" t="s">
        <v>246</v>
      </c>
      <c r="J100" s="38" t="s">
        <v>247</v>
      </c>
      <c r="K100" s="38" t="s">
        <v>248</v>
      </c>
      <c r="L100" s="38" t="s">
        <v>249</v>
      </c>
      <c r="M100" s="38" t="s">
        <v>251</v>
      </c>
    </row>
    <row r="101" spans="1:13" ht="14" thickTop="1" x14ac:dyDescent="0.15">
      <c r="E101" s="39"/>
      <c r="G101" s="41">
        <v>12361.753754976735</v>
      </c>
      <c r="H101" s="41">
        <v>12500</v>
      </c>
      <c r="I101" s="41">
        <v>215.10278501155574</v>
      </c>
      <c r="J101" s="41">
        <v>834.05779176265719</v>
      </c>
      <c r="K101" s="41">
        <v>340.50266763516947</v>
      </c>
      <c r="L101" s="41">
        <v>798.83333333333337</v>
      </c>
      <c r="M101" s="41">
        <v>1154.8970059899041</v>
      </c>
    </row>
    <row r="102" spans="1:13" x14ac:dyDescent="0.15">
      <c r="E102" s="39"/>
      <c r="G102" s="34"/>
      <c r="H102" s="34"/>
      <c r="I102" s="34"/>
      <c r="J102" s="34"/>
      <c r="K102" s="34"/>
    </row>
    <row r="103" spans="1:13" x14ac:dyDescent="0.15">
      <c r="A103" s="35" t="s">
        <v>325</v>
      </c>
      <c r="B103" s="42" t="s">
        <v>51</v>
      </c>
      <c r="C103" s="45">
        <v>4849</v>
      </c>
      <c r="D103" s="45">
        <v>1428</v>
      </c>
      <c r="E103" s="56">
        <v>1416</v>
      </c>
      <c r="F103" s="43" t="s">
        <v>250</v>
      </c>
    </row>
    <row r="104" spans="1:13" x14ac:dyDescent="0.15">
      <c r="B104" s="33" t="s">
        <v>52</v>
      </c>
      <c r="C104" s="2">
        <v>11623</v>
      </c>
      <c r="D104" s="2">
        <v>2747</v>
      </c>
      <c r="E104" s="21">
        <v>2712</v>
      </c>
      <c r="F104" s="43" t="s">
        <v>243</v>
      </c>
    </row>
    <row r="105" spans="1:13" x14ac:dyDescent="0.15">
      <c r="B105" s="33" t="s">
        <v>53</v>
      </c>
      <c r="C105" s="2">
        <v>7537</v>
      </c>
      <c r="D105" s="2">
        <v>965</v>
      </c>
      <c r="E105" s="21">
        <v>922</v>
      </c>
      <c r="F105" s="43" t="s">
        <v>243</v>
      </c>
    </row>
    <row r="106" spans="1:13" x14ac:dyDescent="0.15">
      <c r="B106" s="33" t="s">
        <v>54</v>
      </c>
      <c r="C106" s="2">
        <v>10627</v>
      </c>
      <c r="D106" s="2">
        <v>2174</v>
      </c>
      <c r="E106" s="21">
        <v>2137</v>
      </c>
      <c r="F106" s="43" t="s">
        <v>243</v>
      </c>
    </row>
    <row r="107" spans="1:13" x14ac:dyDescent="0.15">
      <c r="B107" s="33" t="s">
        <v>55</v>
      </c>
      <c r="C107" s="2">
        <v>11553</v>
      </c>
      <c r="D107" s="2">
        <v>744</v>
      </c>
      <c r="E107" s="21">
        <v>602</v>
      </c>
      <c r="F107" s="43" t="s">
        <v>243</v>
      </c>
    </row>
    <row r="108" spans="1:13" x14ac:dyDescent="0.15">
      <c r="B108" s="33" t="s">
        <v>56</v>
      </c>
      <c r="C108" s="2">
        <v>8871</v>
      </c>
      <c r="D108" s="2">
        <v>594</v>
      </c>
      <c r="E108" s="21">
        <v>491</v>
      </c>
      <c r="F108" s="43" t="s">
        <v>243</v>
      </c>
    </row>
    <row r="109" spans="1:13" x14ac:dyDescent="0.15">
      <c r="B109" s="33" t="s">
        <v>57</v>
      </c>
      <c r="C109" s="2">
        <v>10028</v>
      </c>
      <c r="D109" s="2">
        <v>711</v>
      </c>
      <c r="E109" s="21">
        <v>601</v>
      </c>
      <c r="F109" s="43" t="s">
        <v>243</v>
      </c>
    </row>
    <row r="110" spans="1:13" ht="14" thickBot="1" x14ac:dyDescent="0.2">
      <c r="E110" s="39"/>
      <c r="G110" s="38" t="s">
        <v>244</v>
      </c>
      <c r="H110" s="38" t="s">
        <v>245</v>
      </c>
      <c r="I110" s="38" t="s">
        <v>246</v>
      </c>
      <c r="J110" s="38" t="s">
        <v>247</v>
      </c>
      <c r="K110" s="38" t="s">
        <v>248</v>
      </c>
      <c r="L110" s="38" t="s">
        <v>249</v>
      </c>
      <c r="M110" s="38" t="s">
        <v>251</v>
      </c>
    </row>
    <row r="111" spans="1:13" ht="14" thickTop="1" x14ac:dyDescent="0.15">
      <c r="E111" s="39"/>
      <c r="G111" s="41">
        <v>9744.8348891180958</v>
      </c>
      <c r="H111" s="41">
        <v>10039.833333333334</v>
      </c>
      <c r="I111" s="41">
        <v>298.7115930694489</v>
      </c>
      <c r="J111" s="41">
        <v>1598.2077983374611</v>
      </c>
      <c r="K111" s="41">
        <v>652.46560147728292</v>
      </c>
      <c r="L111" s="41">
        <v>1322.5</v>
      </c>
      <c r="M111" s="41">
        <v>2074.4335170515046</v>
      </c>
    </row>
    <row r="112" spans="1:13" x14ac:dyDescent="0.15">
      <c r="E112" s="39"/>
      <c r="G112" s="34"/>
      <c r="H112" s="34"/>
      <c r="I112" s="34"/>
      <c r="J112" s="34"/>
      <c r="K112" s="34"/>
    </row>
    <row r="113" spans="1:13" x14ac:dyDescent="0.15">
      <c r="A113" s="35" t="s">
        <v>328</v>
      </c>
      <c r="B113" s="33" t="s">
        <v>59</v>
      </c>
      <c r="C113" s="2">
        <v>14369</v>
      </c>
      <c r="D113" s="2">
        <v>623</v>
      </c>
      <c r="E113" s="21">
        <v>305</v>
      </c>
      <c r="F113" s="43" t="s">
        <v>243</v>
      </c>
    </row>
    <row r="114" spans="1:13" x14ac:dyDescent="0.15">
      <c r="B114" s="33" t="s">
        <v>60</v>
      </c>
      <c r="C114" s="2">
        <v>14986</v>
      </c>
      <c r="D114" s="2">
        <v>724</v>
      </c>
      <c r="E114" s="21">
        <v>451</v>
      </c>
      <c r="F114" s="43" t="s">
        <v>243</v>
      </c>
    </row>
    <row r="115" spans="1:13" x14ac:dyDescent="0.15">
      <c r="B115" s="33" t="s">
        <v>61</v>
      </c>
      <c r="C115" s="2">
        <v>14465</v>
      </c>
      <c r="D115" s="2">
        <v>703</v>
      </c>
      <c r="E115" s="21">
        <v>441</v>
      </c>
      <c r="F115" s="43" t="s">
        <v>243</v>
      </c>
    </row>
    <row r="116" spans="1:13" x14ac:dyDescent="0.15">
      <c r="B116" s="33" t="s">
        <v>62</v>
      </c>
      <c r="C116" s="2">
        <v>14120</v>
      </c>
      <c r="D116" s="2">
        <v>652</v>
      </c>
      <c r="E116" s="21">
        <v>374</v>
      </c>
      <c r="F116" s="43" t="s">
        <v>243</v>
      </c>
    </row>
    <row r="117" spans="1:13" x14ac:dyDescent="0.15">
      <c r="B117" s="33" t="s">
        <v>63</v>
      </c>
      <c r="C117" s="2">
        <v>13468</v>
      </c>
      <c r="D117" s="2">
        <v>687</v>
      </c>
      <c r="E117" s="21">
        <v>461</v>
      </c>
      <c r="F117" s="43" t="s">
        <v>243</v>
      </c>
    </row>
    <row r="118" spans="1:13" x14ac:dyDescent="0.15">
      <c r="B118" s="42" t="s">
        <v>64</v>
      </c>
      <c r="C118" s="45">
        <v>10893</v>
      </c>
      <c r="D118" s="45">
        <v>566</v>
      </c>
      <c r="E118" s="56">
        <v>389</v>
      </c>
      <c r="F118" s="43" t="s">
        <v>250</v>
      </c>
    </row>
    <row r="119" spans="1:13" x14ac:dyDescent="0.15">
      <c r="B119" s="33" t="s">
        <v>65</v>
      </c>
      <c r="C119" s="2">
        <v>13019</v>
      </c>
      <c r="D119" s="2">
        <v>749</v>
      </c>
      <c r="E119" s="21">
        <v>565</v>
      </c>
      <c r="F119" s="43" t="s">
        <v>243</v>
      </c>
    </row>
    <row r="120" spans="1:13" x14ac:dyDescent="0.15">
      <c r="B120" s="33" t="s">
        <v>66</v>
      </c>
      <c r="C120" s="2">
        <v>13518</v>
      </c>
      <c r="D120" s="2">
        <v>826</v>
      </c>
      <c r="E120" s="21">
        <v>649</v>
      </c>
      <c r="F120" s="43" t="s">
        <v>243</v>
      </c>
    </row>
    <row r="121" spans="1:13" ht="14" thickBot="1" x14ac:dyDescent="0.2">
      <c r="E121" s="39"/>
      <c r="G121" s="38" t="s">
        <v>244</v>
      </c>
      <c r="H121" s="38" t="s">
        <v>245</v>
      </c>
      <c r="I121" s="38" t="s">
        <v>246</v>
      </c>
      <c r="J121" s="38" t="s">
        <v>247</v>
      </c>
      <c r="K121" s="38" t="s">
        <v>248</v>
      </c>
      <c r="L121" s="38" t="s">
        <v>249</v>
      </c>
      <c r="M121" s="38" t="s">
        <v>251</v>
      </c>
    </row>
    <row r="122" spans="1:13" ht="14" thickTop="1" x14ac:dyDescent="0.15">
      <c r="E122" s="39"/>
      <c r="G122" s="41">
        <v>14139.96610438254</v>
      </c>
      <c r="H122" s="41">
        <v>13992.142857142857</v>
      </c>
      <c r="I122" s="41">
        <v>161.86095277738738</v>
      </c>
      <c r="J122" s="41">
        <v>685.11055764049956</v>
      </c>
      <c r="K122" s="41">
        <v>258.94745087164921</v>
      </c>
      <c r="L122" s="41">
        <v>709.14285714285711</v>
      </c>
      <c r="M122" s="41">
        <v>986.03248832237307</v>
      </c>
    </row>
    <row r="123" spans="1:13" x14ac:dyDescent="0.15">
      <c r="E123" s="39"/>
      <c r="G123" s="34"/>
      <c r="H123" s="34"/>
      <c r="I123" s="34"/>
      <c r="J123" s="34"/>
      <c r="K123" s="34"/>
    </row>
    <row r="124" spans="1:13" x14ac:dyDescent="0.15">
      <c r="A124" s="35" t="s">
        <v>329</v>
      </c>
      <c r="B124" s="33" t="s">
        <v>67</v>
      </c>
      <c r="C124" s="2">
        <v>12400</v>
      </c>
      <c r="D124" s="2">
        <v>1100</v>
      </c>
      <c r="E124" s="21">
        <v>479.79</v>
      </c>
      <c r="F124" s="43" t="s">
        <v>243</v>
      </c>
    </row>
    <row r="125" spans="1:13" x14ac:dyDescent="0.15">
      <c r="B125" s="33" t="s">
        <v>68</v>
      </c>
      <c r="C125" s="2">
        <v>14400</v>
      </c>
      <c r="D125" s="2">
        <v>1200</v>
      </c>
      <c r="E125" s="21">
        <v>683.64</v>
      </c>
      <c r="F125" s="43" t="s">
        <v>243</v>
      </c>
    </row>
    <row r="126" spans="1:13" x14ac:dyDescent="0.15">
      <c r="B126" s="33" t="s">
        <v>69</v>
      </c>
      <c r="C126" s="2">
        <v>15100</v>
      </c>
      <c r="D126" s="2">
        <v>1100</v>
      </c>
      <c r="E126" s="21">
        <v>335.82</v>
      </c>
      <c r="F126" s="43" t="s">
        <v>243</v>
      </c>
    </row>
    <row r="127" spans="1:13" x14ac:dyDescent="0.15">
      <c r="B127" s="33" t="s">
        <v>167</v>
      </c>
      <c r="C127" s="2">
        <v>14100</v>
      </c>
      <c r="D127" s="2">
        <v>1300</v>
      </c>
      <c r="E127" s="21">
        <v>604.07000000000005</v>
      </c>
      <c r="F127" s="43" t="s">
        <v>243</v>
      </c>
    </row>
    <row r="128" spans="1:13" x14ac:dyDescent="0.15">
      <c r="B128" s="33" t="s">
        <v>168</v>
      </c>
      <c r="C128" s="2">
        <v>14800</v>
      </c>
      <c r="D128" s="2">
        <v>1200</v>
      </c>
      <c r="E128" s="21">
        <v>610.78</v>
      </c>
      <c r="F128" s="43" t="s">
        <v>243</v>
      </c>
    </row>
    <row r="129" spans="1:13" x14ac:dyDescent="0.15">
      <c r="B129" s="33" t="s">
        <v>169</v>
      </c>
      <c r="C129" s="2">
        <v>14000</v>
      </c>
      <c r="D129" s="2">
        <v>1000</v>
      </c>
      <c r="E129" s="21">
        <v>333.56</v>
      </c>
      <c r="F129" s="43" t="s">
        <v>243</v>
      </c>
    </row>
    <row r="130" spans="1:13" x14ac:dyDescent="0.15">
      <c r="B130" s="33" t="s">
        <v>170</v>
      </c>
      <c r="C130" s="2">
        <v>12600</v>
      </c>
      <c r="D130" s="2">
        <v>1100</v>
      </c>
      <c r="E130" s="21">
        <v>474.91</v>
      </c>
      <c r="F130" s="43" t="s">
        <v>243</v>
      </c>
    </row>
    <row r="131" spans="1:13" ht="14" thickBot="1" x14ac:dyDescent="0.2">
      <c r="E131" s="39"/>
      <c r="G131" s="38" t="s">
        <v>244</v>
      </c>
      <c r="H131" s="38" t="s">
        <v>245</v>
      </c>
      <c r="I131" s="38" t="s">
        <v>246</v>
      </c>
      <c r="J131" s="38" t="s">
        <v>247</v>
      </c>
      <c r="K131" s="38" t="s">
        <v>248</v>
      </c>
      <c r="L131" s="38" t="s">
        <v>249</v>
      </c>
      <c r="M131" s="38" t="s">
        <v>251</v>
      </c>
    </row>
    <row r="132" spans="1:13" ht="14" thickTop="1" x14ac:dyDescent="0.15">
      <c r="E132" s="39"/>
      <c r="G132" s="41">
        <v>12782.515403235093</v>
      </c>
      <c r="H132" s="41">
        <v>12826.428571428571</v>
      </c>
      <c r="I132" s="41">
        <v>168.0817737688206</v>
      </c>
      <c r="J132" s="41">
        <v>1207.8488946805194</v>
      </c>
      <c r="K132" s="41">
        <v>456.5239709527001</v>
      </c>
      <c r="L132" s="41">
        <v>703.28571428571433</v>
      </c>
      <c r="M132" s="41">
        <v>1397.6801308952345</v>
      </c>
    </row>
    <row r="133" spans="1:13" x14ac:dyDescent="0.15">
      <c r="E133" s="39"/>
      <c r="G133" s="34"/>
      <c r="H133" s="34"/>
      <c r="I133" s="34"/>
      <c r="J133" s="34"/>
      <c r="K133" s="34"/>
    </row>
    <row r="134" spans="1:13" x14ac:dyDescent="0.15">
      <c r="A134" s="35" t="s">
        <v>330</v>
      </c>
      <c r="B134" s="33" t="s">
        <v>171</v>
      </c>
      <c r="C134" s="2">
        <v>11696</v>
      </c>
      <c r="D134" s="2">
        <v>514</v>
      </c>
      <c r="E134" s="21">
        <v>263</v>
      </c>
    </row>
    <row r="135" spans="1:13" x14ac:dyDescent="0.15">
      <c r="B135" s="33" t="s">
        <v>98</v>
      </c>
      <c r="C135" s="2">
        <v>10647</v>
      </c>
      <c r="D135" s="2">
        <v>715</v>
      </c>
      <c r="E135" s="21">
        <v>591</v>
      </c>
    </row>
    <row r="136" spans="1:13" x14ac:dyDescent="0.15">
      <c r="B136" s="33" t="s">
        <v>99</v>
      </c>
      <c r="C136" s="2">
        <v>11725</v>
      </c>
      <c r="D136" s="2">
        <v>490</v>
      </c>
      <c r="E136" s="21">
        <v>209</v>
      </c>
    </row>
    <row r="137" spans="1:13" x14ac:dyDescent="0.15">
      <c r="B137" s="33" t="s">
        <v>100</v>
      </c>
      <c r="C137" s="2">
        <v>13102</v>
      </c>
      <c r="D137" s="2">
        <v>537</v>
      </c>
      <c r="E137" s="21">
        <v>208</v>
      </c>
    </row>
    <row r="138" spans="1:13" ht="14" thickBot="1" x14ac:dyDescent="0.2">
      <c r="E138" s="39"/>
      <c r="G138" s="38" t="s">
        <v>244</v>
      </c>
      <c r="H138" s="38" t="s">
        <v>245</v>
      </c>
      <c r="I138" s="38" t="s">
        <v>246</v>
      </c>
      <c r="J138" s="38" t="s">
        <v>247</v>
      </c>
      <c r="K138" s="38" t="s">
        <v>248</v>
      </c>
      <c r="L138" s="38" t="s">
        <v>249</v>
      </c>
      <c r="M138" s="38" t="s">
        <v>251</v>
      </c>
    </row>
    <row r="139" spans="1:13" ht="14" thickTop="1" x14ac:dyDescent="0.15">
      <c r="E139" s="39"/>
      <c r="G139" s="41">
        <v>12172.23437031789</v>
      </c>
      <c r="H139" s="41">
        <v>11792.5</v>
      </c>
      <c r="I139" s="41">
        <v>125.66193781634078</v>
      </c>
      <c r="J139" s="41">
        <v>1006.7818366789633</v>
      </c>
      <c r="K139" s="41">
        <v>503.39091833948163</v>
      </c>
      <c r="L139" s="41">
        <v>564</v>
      </c>
      <c r="M139" s="41">
        <v>1153.9955228104945</v>
      </c>
    </row>
    <row r="140" spans="1:13" x14ac:dyDescent="0.15">
      <c r="E140" s="39"/>
      <c r="G140" s="41"/>
      <c r="H140" s="41"/>
      <c r="I140" s="41"/>
      <c r="J140" s="41"/>
      <c r="K140" s="41"/>
    </row>
    <row r="141" spans="1:13" x14ac:dyDescent="0.15">
      <c r="E141" s="39"/>
    </row>
    <row r="142" spans="1:13" x14ac:dyDescent="0.15">
      <c r="A142" s="35" t="s">
        <v>329</v>
      </c>
      <c r="B142" s="33" t="s">
        <v>101</v>
      </c>
      <c r="C142" s="2">
        <v>10719</v>
      </c>
      <c r="D142" s="2">
        <v>472</v>
      </c>
      <c r="E142" s="21">
        <v>243</v>
      </c>
      <c r="F142" s="43" t="s">
        <v>243</v>
      </c>
    </row>
    <row r="143" spans="1:13" x14ac:dyDescent="0.15">
      <c r="B143" s="33" t="s">
        <v>102</v>
      </c>
      <c r="C143" s="2">
        <v>9388</v>
      </c>
      <c r="D143" s="2">
        <v>429</v>
      </c>
      <c r="E143" s="21">
        <v>241</v>
      </c>
      <c r="F143" s="43" t="s">
        <v>243</v>
      </c>
    </row>
    <row r="144" spans="1:13" x14ac:dyDescent="0.15">
      <c r="B144" s="33" t="s">
        <v>103</v>
      </c>
      <c r="C144" s="2">
        <v>8364</v>
      </c>
      <c r="D144" s="2">
        <v>400</v>
      </c>
      <c r="E144" s="21">
        <v>245</v>
      </c>
      <c r="F144" s="43" t="s">
        <v>243</v>
      </c>
    </row>
    <row r="145" spans="1:13" x14ac:dyDescent="0.15">
      <c r="B145" s="33" t="s">
        <v>104</v>
      </c>
      <c r="C145" s="2">
        <v>10628</v>
      </c>
      <c r="D145" s="2">
        <v>552</v>
      </c>
      <c r="E145" s="21">
        <v>379</v>
      </c>
      <c r="F145" s="43" t="s">
        <v>243</v>
      </c>
    </row>
    <row r="146" spans="1:13" x14ac:dyDescent="0.15">
      <c r="B146" s="33" t="s">
        <v>105</v>
      </c>
      <c r="C146" s="2">
        <v>10694</v>
      </c>
      <c r="D146" s="2">
        <v>459</v>
      </c>
      <c r="E146" s="21">
        <v>219</v>
      </c>
      <c r="F146" s="43" t="s">
        <v>243</v>
      </c>
    </row>
    <row r="147" spans="1:13" x14ac:dyDescent="0.15">
      <c r="B147" s="33" t="s">
        <v>106</v>
      </c>
      <c r="C147" s="2">
        <v>8645</v>
      </c>
      <c r="D147" s="2">
        <v>400</v>
      </c>
      <c r="E147" s="21">
        <v>231</v>
      </c>
      <c r="F147" s="43" t="s">
        <v>243</v>
      </c>
    </row>
    <row r="148" spans="1:13" x14ac:dyDescent="0.15">
      <c r="B148" s="33" t="s">
        <v>107</v>
      </c>
      <c r="C148" s="2">
        <v>8957</v>
      </c>
      <c r="D148" s="2">
        <v>468</v>
      </c>
      <c r="E148" s="21">
        <v>324</v>
      </c>
      <c r="F148" s="43" t="s">
        <v>243</v>
      </c>
    </row>
    <row r="149" spans="1:13" ht="14" thickBot="1" x14ac:dyDescent="0.2">
      <c r="E149" s="39"/>
      <c r="G149" s="38" t="s">
        <v>244</v>
      </c>
      <c r="H149" s="38" t="s">
        <v>245</v>
      </c>
      <c r="I149" s="38" t="s">
        <v>246</v>
      </c>
      <c r="J149" s="38" t="s">
        <v>247</v>
      </c>
      <c r="K149" s="38" t="s">
        <v>248</v>
      </c>
      <c r="L149" s="38" t="s">
        <v>249</v>
      </c>
      <c r="M149" s="38" t="s">
        <v>251</v>
      </c>
    </row>
    <row r="150" spans="1:13" ht="14" thickTop="1" x14ac:dyDescent="0.15">
      <c r="E150" s="39"/>
      <c r="G150" s="41">
        <v>9606.1148899816035</v>
      </c>
      <c r="H150" s="41">
        <v>9627.8571428571431</v>
      </c>
      <c r="I150" s="41">
        <v>96.723158753310059</v>
      </c>
      <c r="J150" s="41">
        <v>1032.6715238595843</v>
      </c>
      <c r="K150" s="41">
        <v>390.3131483072234</v>
      </c>
      <c r="L150" s="41">
        <v>454.28571428571428</v>
      </c>
      <c r="M150" s="41">
        <v>1128.178171387196</v>
      </c>
    </row>
    <row r="151" spans="1:13" x14ac:dyDescent="0.15">
      <c r="E151" s="39"/>
      <c r="G151" s="34"/>
      <c r="H151" s="34"/>
      <c r="I151" s="34"/>
      <c r="J151" s="34"/>
      <c r="K151" s="34"/>
    </row>
    <row r="152" spans="1:13" x14ac:dyDescent="0.15">
      <c r="A152" s="35" t="s">
        <v>330</v>
      </c>
      <c r="B152" s="33" t="s">
        <v>108</v>
      </c>
      <c r="C152" s="2">
        <v>10710</v>
      </c>
      <c r="D152" s="2">
        <v>593</v>
      </c>
      <c r="E152" s="21">
        <v>433</v>
      </c>
      <c r="F152" s="43" t="s">
        <v>243</v>
      </c>
    </row>
    <row r="153" spans="1:13" x14ac:dyDescent="0.15">
      <c r="B153" s="33" t="s">
        <v>109</v>
      </c>
      <c r="C153" s="2">
        <v>10277</v>
      </c>
      <c r="D153" s="2">
        <v>527</v>
      </c>
      <c r="E153" s="21">
        <v>356</v>
      </c>
      <c r="F153" s="43" t="s">
        <v>243</v>
      </c>
    </row>
    <row r="154" spans="1:13" x14ac:dyDescent="0.15">
      <c r="B154" s="33" t="s">
        <v>110</v>
      </c>
      <c r="C154" s="2">
        <v>9855</v>
      </c>
      <c r="D154" s="2">
        <v>532</v>
      </c>
      <c r="E154" s="21">
        <v>380</v>
      </c>
      <c r="F154" s="43" t="s">
        <v>243</v>
      </c>
    </row>
    <row r="155" spans="1:13" x14ac:dyDescent="0.15">
      <c r="B155" s="33" t="s">
        <v>111</v>
      </c>
      <c r="C155" s="2">
        <v>10516</v>
      </c>
      <c r="D155" s="2">
        <v>452</v>
      </c>
      <c r="E155" s="21">
        <v>215</v>
      </c>
      <c r="F155" s="43" t="s">
        <v>243</v>
      </c>
    </row>
    <row r="156" spans="1:13" x14ac:dyDescent="0.15">
      <c r="B156" s="33" t="s">
        <v>112</v>
      </c>
      <c r="C156" s="2">
        <v>10900</v>
      </c>
      <c r="D156" s="2">
        <v>458</v>
      </c>
      <c r="E156" s="21">
        <v>201</v>
      </c>
      <c r="F156" s="43" t="s">
        <v>243</v>
      </c>
    </row>
    <row r="157" spans="1:13" x14ac:dyDescent="0.15">
      <c r="B157" s="33" t="s">
        <v>113</v>
      </c>
      <c r="C157" s="2">
        <v>10210</v>
      </c>
      <c r="D157" s="2">
        <v>453</v>
      </c>
      <c r="E157" s="21">
        <v>237</v>
      </c>
      <c r="F157" s="43" t="s">
        <v>243</v>
      </c>
    </row>
    <row r="158" spans="1:13" ht="14" thickBot="1" x14ac:dyDescent="0.2">
      <c r="E158" s="39"/>
      <c r="G158" s="38" t="s">
        <v>244</v>
      </c>
      <c r="H158" s="38" t="s">
        <v>245</v>
      </c>
      <c r="I158" s="38" t="s">
        <v>246</v>
      </c>
      <c r="J158" s="38" t="s">
        <v>247</v>
      </c>
      <c r="K158" s="38" t="s">
        <v>248</v>
      </c>
      <c r="L158" s="38" t="s">
        <v>249</v>
      </c>
      <c r="M158" s="38" t="s">
        <v>251</v>
      </c>
    </row>
    <row r="159" spans="1:13" ht="14" thickTop="1" x14ac:dyDescent="0.15">
      <c r="E159" s="39"/>
      <c r="G159" s="41">
        <v>10499.734773171696</v>
      </c>
      <c r="H159" s="41">
        <v>10411.333333333334</v>
      </c>
      <c r="I159" s="41">
        <v>108.89017607299738</v>
      </c>
      <c r="J159" s="41">
        <v>376.04237349887404</v>
      </c>
      <c r="K159" s="41">
        <v>153.51865612288881</v>
      </c>
      <c r="L159" s="41">
        <v>502.5</v>
      </c>
      <c r="M159" s="41">
        <v>627.62577756706798</v>
      </c>
    </row>
    <row r="160" spans="1:13" x14ac:dyDescent="0.15">
      <c r="E160" s="39"/>
      <c r="G160" s="34"/>
      <c r="H160" s="34"/>
      <c r="I160" s="34"/>
      <c r="J160" s="34"/>
      <c r="K160" s="34"/>
    </row>
    <row r="161" spans="1:13" x14ac:dyDescent="0.15">
      <c r="A161" s="35" t="s">
        <v>330</v>
      </c>
      <c r="B161" s="33" t="s">
        <v>114</v>
      </c>
      <c r="C161" s="2">
        <v>13721</v>
      </c>
      <c r="D161" s="2">
        <v>630</v>
      </c>
      <c r="E161" s="21">
        <v>358</v>
      </c>
      <c r="F161" s="43" t="s">
        <v>243</v>
      </c>
    </row>
    <row r="162" spans="1:13" x14ac:dyDescent="0.15">
      <c r="B162" s="42" t="s">
        <v>115</v>
      </c>
      <c r="C162" s="45">
        <v>12657</v>
      </c>
      <c r="D162" s="45">
        <v>644</v>
      </c>
      <c r="E162" s="56">
        <v>431</v>
      </c>
      <c r="F162" s="43" t="s">
        <v>250</v>
      </c>
    </row>
    <row r="163" spans="1:13" x14ac:dyDescent="0.15">
      <c r="B163" s="33" t="s">
        <v>116</v>
      </c>
      <c r="C163" s="2">
        <v>14178</v>
      </c>
      <c r="D163" s="2">
        <v>711</v>
      </c>
      <c r="E163" s="21">
        <v>467</v>
      </c>
      <c r="F163" s="43" t="s">
        <v>243</v>
      </c>
    </row>
    <row r="164" spans="1:13" x14ac:dyDescent="0.15">
      <c r="B164" s="33" t="s">
        <v>117</v>
      </c>
      <c r="C164" s="2">
        <v>13465</v>
      </c>
      <c r="D164" s="2">
        <v>742</v>
      </c>
      <c r="E164" s="21">
        <v>539</v>
      </c>
      <c r="F164" s="43" t="s">
        <v>243</v>
      </c>
    </row>
    <row r="165" spans="1:13" x14ac:dyDescent="0.15">
      <c r="B165" s="33" t="s">
        <v>118</v>
      </c>
      <c r="C165" s="2">
        <v>13809</v>
      </c>
      <c r="D165" s="2">
        <v>568</v>
      </c>
      <c r="E165" s="21">
        <v>224</v>
      </c>
      <c r="F165" s="43" t="s">
        <v>243</v>
      </c>
    </row>
    <row r="166" spans="1:13" x14ac:dyDescent="0.15">
      <c r="B166" s="33" t="s">
        <v>119</v>
      </c>
      <c r="C166" s="2">
        <v>13980</v>
      </c>
      <c r="D166" s="2">
        <v>588</v>
      </c>
      <c r="E166" s="21">
        <v>257</v>
      </c>
      <c r="F166" s="43" t="s">
        <v>243</v>
      </c>
    </row>
    <row r="167" spans="1:13" x14ac:dyDescent="0.15">
      <c r="B167" s="33" t="s">
        <v>120</v>
      </c>
      <c r="C167" s="2">
        <v>13580</v>
      </c>
      <c r="D167" s="2">
        <v>560</v>
      </c>
      <c r="E167" s="21">
        <v>224</v>
      </c>
      <c r="F167" s="43" t="s">
        <v>243</v>
      </c>
    </row>
    <row r="168" spans="1:13" ht="14" thickBot="1" x14ac:dyDescent="0.2">
      <c r="E168" s="39"/>
      <c r="G168" s="38" t="s">
        <v>244</v>
      </c>
      <c r="H168" s="38" t="s">
        <v>245</v>
      </c>
      <c r="I168" s="38" t="s">
        <v>246</v>
      </c>
      <c r="J168" s="38" t="s">
        <v>247</v>
      </c>
      <c r="K168" s="38" t="s">
        <v>248</v>
      </c>
      <c r="L168" s="38" t="s">
        <v>249</v>
      </c>
      <c r="M168" s="38" t="s">
        <v>251</v>
      </c>
    </row>
    <row r="169" spans="1:13" ht="14" thickTop="1" x14ac:dyDescent="0.15">
      <c r="E169" s="39"/>
      <c r="G169" s="41">
        <v>13778.59363641146</v>
      </c>
      <c r="H169" s="41">
        <v>13788.833333333334</v>
      </c>
      <c r="I169" s="41">
        <v>118.82062886240367</v>
      </c>
      <c r="J169" s="41">
        <v>261.33611818244083</v>
      </c>
      <c r="K169" s="41">
        <v>106.69002348444354</v>
      </c>
      <c r="L169" s="41">
        <v>633.16666666666663</v>
      </c>
      <c r="M169" s="41">
        <v>684.97926570403899</v>
      </c>
    </row>
    <row r="170" spans="1:13" x14ac:dyDescent="0.15">
      <c r="E170" s="39"/>
    </row>
    <row r="171" spans="1:13" x14ac:dyDescent="0.15">
      <c r="A171" s="35" t="s">
        <v>331</v>
      </c>
      <c r="B171" s="33" t="s">
        <v>121</v>
      </c>
      <c r="C171" s="2">
        <v>14513</v>
      </c>
      <c r="D171" s="2">
        <v>648</v>
      </c>
      <c r="E171" s="21">
        <v>345</v>
      </c>
      <c r="F171" s="43" t="s">
        <v>243</v>
      </c>
    </row>
    <row r="172" spans="1:13" x14ac:dyDescent="0.15">
      <c r="B172" s="33" t="s">
        <v>122</v>
      </c>
      <c r="C172" s="2">
        <v>14378</v>
      </c>
      <c r="D172" s="2">
        <v>727</v>
      </c>
      <c r="E172" s="21">
        <v>483</v>
      </c>
      <c r="F172" s="43" t="s">
        <v>243</v>
      </c>
    </row>
    <row r="173" spans="1:13" x14ac:dyDescent="0.15">
      <c r="B173" s="33" t="s">
        <v>123</v>
      </c>
      <c r="C173" s="2">
        <v>15561</v>
      </c>
      <c r="D173" s="2">
        <v>754</v>
      </c>
      <c r="E173" s="21">
        <v>471</v>
      </c>
      <c r="F173" s="43" t="s">
        <v>243</v>
      </c>
    </row>
    <row r="174" spans="1:13" x14ac:dyDescent="0.15">
      <c r="B174" s="33" t="s">
        <v>124</v>
      </c>
      <c r="C174" s="2">
        <v>15841</v>
      </c>
      <c r="D174" s="2">
        <v>783</v>
      </c>
      <c r="E174" s="21">
        <v>504</v>
      </c>
      <c r="F174" s="43" t="s">
        <v>243</v>
      </c>
    </row>
    <row r="175" spans="1:13" x14ac:dyDescent="0.15">
      <c r="B175" s="33" t="s">
        <v>125</v>
      </c>
      <c r="C175" s="2">
        <v>15801</v>
      </c>
      <c r="D175" s="2">
        <v>724</v>
      </c>
      <c r="E175" s="21">
        <v>408</v>
      </c>
      <c r="F175" s="43" t="s">
        <v>243</v>
      </c>
    </row>
    <row r="176" spans="1:13" ht="14" thickBot="1" x14ac:dyDescent="0.2">
      <c r="E176" s="39"/>
      <c r="G176" s="38" t="s">
        <v>244</v>
      </c>
      <c r="H176" s="38" t="s">
        <v>245</v>
      </c>
      <c r="I176" s="38" t="s">
        <v>246</v>
      </c>
      <c r="J176" s="38" t="s">
        <v>247</v>
      </c>
      <c r="K176" s="38" t="s">
        <v>248</v>
      </c>
      <c r="L176" s="38" t="s">
        <v>249</v>
      </c>
      <c r="M176" s="38" t="s">
        <v>251</v>
      </c>
    </row>
    <row r="177" spans="1:13" ht="14" thickTop="1" x14ac:dyDescent="0.15">
      <c r="E177" s="39"/>
      <c r="G177" s="41">
        <v>15143.467844718318</v>
      </c>
      <c r="H177" s="41">
        <v>15218.8</v>
      </c>
      <c r="I177" s="41">
        <v>191.95334999237528</v>
      </c>
      <c r="J177" s="41">
        <v>715.59220230519554</v>
      </c>
      <c r="K177" s="41">
        <v>320.02256170463977</v>
      </c>
      <c r="L177" s="41">
        <v>727.2</v>
      </c>
      <c r="M177" s="41">
        <v>1020.2411675677472</v>
      </c>
    </row>
    <row r="178" spans="1:13" x14ac:dyDescent="0.15">
      <c r="E178" s="39"/>
    </row>
    <row r="179" spans="1:13" x14ac:dyDescent="0.15">
      <c r="E179" s="39"/>
      <c r="G179" s="34"/>
      <c r="H179" s="34"/>
      <c r="I179" s="34"/>
      <c r="J179" s="34"/>
      <c r="K179" s="34"/>
    </row>
    <row r="180" spans="1:13" x14ac:dyDescent="0.15">
      <c r="A180" s="35" t="s">
        <v>332</v>
      </c>
      <c r="B180" s="2" t="s">
        <v>190</v>
      </c>
      <c r="C180" s="2">
        <v>13375</v>
      </c>
      <c r="D180" s="2">
        <v>572</v>
      </c>
      <c r="E180" s="21">
        <v>268</v>
      </c>
    </row>
    <row r="181" spans="1:13" x14ac:dyDescent="0.15">
      <c r="B181" s="2" t="s">
        <v>191</v>
      </c>
      <c r="C181" s="2">
        <v>13460</v>
      </c>
      <c r="D181" s="2">
        <v>589</v>
      </c>
      <c r="E181" s="21">
        <v>297</v>
      </c>
    </row>
    <row r="182" spans="1:13" x14ac:dyDescent="0.15">
      <c r="B182" s="53" t="s">
        <v>192</v>
      </c>
      <c r="C182" s="53">
        <v>14129</v>
      </c>
      <c r="D182" s="53">
        <v>638</v>
      </c>
      <c r="E182" s="57">
        <v>349</v>
      </c>
      <c r="F182" s="54"/>
    </row>
    <row r="183" spans="1:13" x14ac:dyDescent="0.15">
      <c r="B183" s="2" t="s">
        <v>193</v>
      </c>
      <c r="C183" s="2">
        <v>13394</v>
      </c>
      <c r="D183" s="2">
        <v>598</v>
      </c>
      <c r="E183" s="21">
        <v>318</v>
      </c>
    </row>
    <row r="184" spans="1:13" x14ac:dyDescent="0.15">
      <c r="B184" s="2" t="s">
        <v>194</v>
      </c>
      <c r="C184" s="2">
        <v>13525</v>
      </c>
      <c r="D184" s="2">
        <v>595</v>
      </c>
      <c r="E184" s="21">
        <v>304</v>
      </c>
    </row>
    <row r="185" spans="1:13" x14ac:dyDescent="0.15">
      <c r="B185" s="45" t="s">
        <v>195</v>
      </c>
      <c r="C185" s="45">
        <v>34509</v>
      </c>
      <c r="D185" s="45">
        <v>1594</v>
      </c>
      <c r="E185" s="56">
        <v>906</v>
      </c>
      <c r="F185" s="43" t="s">
        <v>250</v>
      </c>
    </row>
    <row r="186" spans="1:13" ht="14" thickBot="1" x14ac:dyDescent="0.2">
      <c r="E186" s="39"/>
      <c r="G186" s="38" t="s">
        <v>244</v>
      </c>
      <c r="H186" s="38" t="s">
        <v>245</v>
      </c>
      <c r="I186" s="38" t="s">
        <v>246</v>
      </c>
      <c r="J186" s="38" t="s">
        <v>247</v>
      </c>
      <c r="K186" s="38" t="s">
        <v>248</v>
      </c>
      <c r="L186" s="38" t="s">
        <v>249</v>
      </c>
      <c r="M186" s="38" t="s">
        <v>251</v>
      </c>
    </row>
    <row r="187" spans="1:13" ht="14" thickTop="1" x14ac:dyDescent="0.15">
      <c r="G187" s="41">
        <v>13540.469846920056</v>
      </c>
      <c r="H187" s="41">
        <v>13576.6</v>
      </c>
      <c r="I187" s="41">
        <v>135.85748465269103</v>
      </c>
      <c r="J187" s="41">
        <v>314.39990458013818</v>
      </c>
      <c r="K187" s="41">
        <v>140.60391175212729</v>
      </c>
      <c r="L187" s="41">
        <v>598.4</v>
      </c>
      <c r="M187" s="41">
        <v>675.96587191958145</v>
      </c>
    </row>
    <row r="190" spans="1:13" x14ac:dyDescent="0.15">
      <c r="A190" s="86" t="s">
        <v>556</v>
      </c>
      <c r="B190" s="3" t="s">
        <v>550</v>
      </c>
      <c r="C190" s="2">
        <v>11924</v>
      </c>
      <c r="D190" s="2">
        <v>489</v>
      </c>
      <c r="E190" s="2">
        <v>189</v>
      </c>
    </row>
    <row r="191" spans="1:13" s="33" customFormat="1" x14ac:dyDescent="0.15">
      <c r="B191" s="3" t="s">
        <v>551</v>
      </c>
      <c r="C191" s="2">
        <v>11648</v>
      </c>
      <c r="D191" s="2">
        <v>468</v>
      </c>
      <c r="E191" s="2">
        <v>158</v>
      </c>
      <c r="F191" s="43"/>
      <c r="G191" s="35"/>
      <c r="H191" s="35"/>
      <c r="I191" s="35"/>
      <c r="J191" s="35"/>
      <c r="K191" s="35"/>
      <c r="L191" s="34"/>
      <c r="M191" s="34"/>
    </row>
    <row r="192" spans="1:13" s="33" customFormat="1" x14ac:dyDescent="0.15">
      <c r="B192" s="3" t="s">
        <v>552</v>
      </c>
      <c r="C192" s="33">
        <v>11637</v>
      </c>
      <c r="D192" s="33">
        <v>526</v>
      </c>
      <c r="E192" s="33">
        <v>288</v>
      </c>
      <c r="F192" s="43"/>
      <c r="G192" s="35"/>
      <c r="H192" s="35"/>
      <c r="I192" s="35"/>
      <c r="J192" s="35"/>
      <c r="K192" s="35"/>
      <c r="L192" s="34"/>
      <c r="M192" s="34"/>
    </row>
    <row r="193" spans="1:13" s="33" customFormat="1" x14ac:dyDescent="0.15">
      <c r="B193" s="3" t="s">
        <v>553</v>
      </c>
      <c r="C193" s="33">
        <v>11469</v>
      </c>
      <c r="D193" s="33">
        <v>539</v>
      </c>
      <c r="E193" s="33">
        <v>320</v>
      </c>
      <c r="F193" s="43"/>
      <c r="G193" s="35"/>
      <c r="H193" s="35"/>
      <c r="I193" s="35"/>
      <c r="J193" s="35"/>
      <c r="K193" s="35"/>
      <c r="L193" s="34"/>
      <c r="M193" s="34"/>
    </row>
    <row r="194" spans="1:13" s="33" customFormat="1" x14ac:dyDescent="0.15">
      <c r="B194" s="3" t="s">
        <v>554</v>
      </c>
      <c r="C194" s="33">
        <v>11572</v>
      </c>
      <c r="D194" s="33">
        <v>463</v>
      </c>
      <c r="E194" s="33">
        <v>154</v>
      </c>
      <c r="F194" s="43"/>
      <c r="G194" s="35"/>
      <c r="H194" s="35"/>
      <c r="I194" s="35"/>
      <c r="J194" s="35"/>
      <c r="K194" s="35"/>
      <c r="L194" s="34"/>
      <c r="M194" s="34"/>
    </row>
    <row r="195" spans="1:13" s="33" customFormat="1" x14ac:dyDescent="0.15">
      <c r="B195" s="3" t="s">
        <v>555</v>
      </c>
      <c r="C195" s="33">
        <v>11600</v>
      </c>
      <c r="D195" s="33">
        <v>511</v>
      </c>
      <c r="E195" s="33">
        <v>262</v>
      </c>
      <c r="F195" s="43"/>
      <c r="G195" s="35"/>
      <c r="H195" s="35"/>
      <c r="I195" s="35"/>
      <c r="J195" s="35"/>
      <c r="K195" s="35"/>
      <c r="L195" s="34"/>
      <c r="M195" s="34"/>
    </row>
    <row r="196" spans="1:13" s="33" customFormat="1" ht="14" thickBot="1" x14ac:dyDescent="0.2">
      <c r="F196" s="43"/>
      <c r="G196" s="38" t="s">
        <v>244</v>
      </c>
      <c r="H196" s="38" t="s">
        <v>245</v>
      </c>
      <c r="I196" s="38" t="s">
        <v>246</v>
      </c>
      <c r="J196" s="38" t="s">
        <v>247</v>
      </c>
      <c r="K196" s="38" t="s">
        <v>248</v>
      </c>
      <c r="L196" s="38" t="s">
        <v>249</v>
      </c>
      <c r="M196" s="38" t="s">
        <v>251</v>
      </c>
    </row>
    <row r="197" spans="1:13" s="33" customFormat="1" ht="14" thickTop="1" x14ac:dyDescent="0.15">
      <c r="F197" s="43"/>
      <c r="G197" s="41">
        <v>11599.232112913107</v>
      </c>
      <c r="H197" s="41">
        <v>11585.2</v>
      </c>
      <c r="I197" s="41">
        <v>91.819205382557357</v>
      </c>
      <c r="J197" s="41">
        <v>71.628904780123506</v>
      </c>
      <c r="K197" s="41">
        <v>32.033420048443155</v>
      </c>
      <c r="L197" s="41">
        <v>501.4</v>
      </c>
      <c r="M197" s="41">
        <v>506.49053298161454</v>
      </c>
    </row>
    <row r="198" spans="1:13" s="33" customFormat="1" x14ac:dyDescent="0.15">
      <c r="A198" s="58" t="s">
        <v>336</v>
      </c>
      <c r="F198" s="43"/>
      <c r="G198" s="35"/>
      <c r="H198" s="35"/>
      <c r="I198" s="35"/>
      <c r="J198" s="35"/>
      <c r="K198" s="35"/>
      <c r="L198" s="34"/>
      <c r="M198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2:M213"/>
  <sheetViews>
    <sheetView workbookViewId="0"/>
  </sheetViews>
  <sheetFormatPr baseColWidth="10" defaultColWidth="10.6640625" defaultRowHeight="13" x14ac:dyDescent="0.15"/>
  <cols>
    <col min="1" max="1" width="28.6640625" style="35" customWidth="1"/>
    <col min="2" max="2" width="12.1640625" style="33" customWidth="1"/>
    <col min="3" max="3" width="21" style="33" bestFit="1" customWidth="1"/>
    <col min="4" max="4" width="19.1640625" style="33" bestFit="1" customWidth="1"/>
    <col min="5" max="5" width="22" style="33" customWidth="1"/>
    <col min="6" max="6" width="10.6640625" style="43"/>
    <col min="7" max="8" width="14.33203125" style="35" customWidth="1"/>
    <col min="9" max="10" width="8" style="35" customWidth="1"/>
    <col min="11" max="11" width="9.83203125" style="35" bestFit="1" customWidth="1"/>
    <col min="12" max="12" width="19.33203125" style="34" bestFit="1" customWidth="1"/>
    <col min="13" max="13" width="31.6640625" style="34" bestFit="1" customWidth="1"/>
    <col min="14" max="16384" width="10.6640625" style="34"/>
  </cols>
  <sheetData>
    <row r="2" spans="1:13" s="36" customFormat="1" x14ac:dyDescent="0.15">
      <c r="A2" s="37"/>
      <c r="F2" s="44"/>
      <c r="G2" s="37"/>
      <c r="H2" s="37"/>
      <c r="I2" s="37"/>
      <c r="J2" s="37"/>
      <c r="K2" s="37"/>
    </row>
    <row r="3" spans="1:13" s="37" customFormat="1" ht="14" thickBot="1" x14ac:dyDescent="0.2">
      <c r="A3" s="38" t="s">
        <v>319</v>
      </c>
      <c r="B3" s="38" t="s">
        <v>70</v>
      </c>
      <c r="C3" s="38" t="s">
        <v>241</v>
      </c>
      <c r="D3" s="38" t="s">
        <v>239</v>
      </c>
      <c r="E3" s="38" t="s">
        <v>242</v>
      </c>
      <c r="F3" s="44"/>
      <c r="G3" s="87" t="s">
        <v>340</v>
      </c>
    </row>
    <row r="4" spans="1:13" ht="14" thickTop="1" x14ac:dyDescent="0.15">
      <c r="A4" s="35" t="s">
        <v>321</v>
      </c>
      <c r="B4" s="52" t="s">
        <v>131</v>
      </c>
      <c r="C4" s="52">
        <v>11030</v>
      </c>
      <c r="D4" s="52">
        <v>566</v>
      </c>
      <c r="E4" s="68">
        <v>383</v>
      </c>
    </row>
    <row r="5" spans="1:13" x14ac:dyDescent="0.15">
      <c r="B5" s="54" t="s">
        <v>132</v>
      </c>
      <c r="C5" s="54">
        <v>9960</v>
      </c>
      <c r="D5" s="54">
        <v>438</v>
      </c>
      <c r="E5" s="67">
        <v>224</v>
      </c>
    </row>
    <row r="6" spans="1:13" x14ac:dyDescent="0.15">
      <c r="B6" s="54" t="s">
        <v>133</v>
      </c>
      <c r="C6" s="54">
        <v>10294</v>
      </c>
      <c r="D6" s="54">
        <v>476</v>
      </c>
      <c r="E6" s="67">
        <v>275</v>
      </c>
    </row>
    <row r="7" spans="1:13" x14ac:dyDescent="0.15">
      <c r="B7" s="54" t="s">
        <v>134</v>
      </c>
      <c r="C7" s="54">
        <v>9510</v>
      </c>
      <c r="D7" s="54">
        <v>517</v>
      </c>
      <c r="E7" s="67">
        <v>372</v>
      </c>
    </row>
    <row r="8" spans="1:13" x14ac:dyDescent="0.15">
      <c r="B8" s="54" t="s">
        <v>135</v>
      </c>
      <c r="C8" s="54">
        <v>9197</v>
      </c>
      <c r="D8" s="67">
        <v>501</v>
      </c>
      <c r="E8" s="67">
        <v>361</v>
      </c>
      <c r="G8" s="40"/>
      <c r="H8" s="40"/>
      <c r="L8" s="35"/>
      <c r="M8" s="35"/>
    </row>
    <row r="9" spans="1:13" x14ac:dyDescent="0.15">
      <c r="B9" s="54" t="s">
        <v>136</v>
      </c>
      <c r="C9" s="54">
        <v>11351</v>
      </c>
      <c r="D9" s="54">
        <v>543</v>
      </c>
      <c r="E9" s="67">
        <v>334</v>
      </c>
      <c r="L9" s="35"/>
      <c r="M9" s="35"/>
    </row>
    <row r="10" spans="1:13" ht="14" thickBot="1" x14ac:dyDescent="0.2">
      <c r="B10" s="54" t="s">
        <v>137</v>
      </c>
      <c r="C10" s="54">
        <v>10071</v>
      </c>
      <c r="D10" s="54">
        <v>472</v>
      </c>
      <c r="E10" s="67">
        <v>280</v>
      </c>
      <c r="G10" s="38" t="s">
        <v>244</v>
      </c>
      <c r="H10" s="38" t="s">
        <v>245</v>
      </c>
      <c r="I10" s="38" t="s">
        <v>246</v>
      </c>
      <c r="J10" s="38" t="s">
        <v>247</v>
      </c>
      <c r="K10" s="38" t="s">
        <v>248</v>
      </c>
      <c r="L10" s="38" t="s">
        <v>249</v>
      </c>
      <c r="M10" s="38" t="s">
        <v>251</v>
      </c>
    </row>
    <row r="11" spans="1:13" ht="14" thickTop="1" x14ac:dyDescent="0.15">
      <c r="B11" s="35"/>
      <c r="C11" s="35"/>
      <c r="D11" s="35"/>
      <c r="E11" s="46"/>
      <c r="G11" s="41">
        <v>10175.29428894985</v>
      </c>
      <c r="H11" s="41">
        <v>10201.857142857143</v>
      </c>
      <c r="I11" s="41">
        <v>114.26596317141382</v>
      </c>
      <c r="J11" s="41">
        <v>772.31932699961794</v>
      </c>
      <c r="K11" s="41">
        <v>291.9092674242516</v>
      </c>
      <c r="L11" s="41">
        <v>501.85714285714283</v>
      </c>
      <c r="M11" s="41">
        <v>921.05251462328545</v>
      </c>
    </row>
    <row r="12" spans="1:13" x14ac:dyDescent="0.15">
      <c r="B12" s="35"/>
      <c r="C12" s="35"/>
      <c r="D12" s="35"/>
      <c r="E12" s="46"/>
      <c r="L12" s="35"/>
      <c r="M12" s="35"/>
    </row>
    <row r="13" spans="1:13" x14ac:dyDescent="0.15">
      <c r="A13" s="35" t="s">
        <v>321</v>
      </c>
      <c r="B13" s="35" t="s">
        <v>337</v>
      </c>
      <c r="C13" s="35">
        <v>14821</v>
      </c>
      <c r="D13" s="35">
        <v>842</v>
      </c>
      <c r="E13" s="46">
        <v>628</v>
      </c>
      <c r="L13" s="35"/>
      <c r="M13" s="35"/>
    </row>
    <row r="14" spans="1:13" x14ac:dyDescent="0.15">
      <c r="B14" s="35" t="s">
        <v>338</v>
      </c>
      <c r="C14" s="35">
        <v>14070</v>
      </c>
      <c r="D14" s="35">
        <v>637</v>
      </c>
      <c r="E14" s="46">
        <v>351</v>
      </c>
      <c r="L14" s="35"/>
      <c r="M14" s="35"/>
    </row>
    <row r="15" spans="1:13" x14ac:dyDescent="0.15">
      <c r="B15" s="35" t="s">
        <v>339</v>
      </c>
      <c r="C15" s="35">
        <v>14509</v>
      </c>
      <c r="D15" s="35">
        <v>675</v>
      </c>
      <c r="E15" s="46">
        <v>393</v>
      </c>
      <c r="L15" s="35"/>
      <c r="M15" s="35"/>
    </row>
    <row r="16" spans="1:13" ht="14" thickBot="1" x14ac:dyDescent="0.2">
      <c r="B16" s="35"/>
      <c r="F16" s="60"/>
      <c r="G16" s="38" t="s">
        <v>244</v>
      </c>
      <c r="H16" s="38" t="s">
        <v>245</v>
      </c>
      <c r="I16" s="38" t="s">
        <v>246</v>
      </c>
      <c r="J16" s="38" t="s">
        <v>247</v>
      </c>
      <c r="K16" s="38" t="s">
        <v>248</v>
      </c>
      <c r="L16" s="38" t="s">
        <v>249</v>
      </c>
      <c r="M16" s="38" t="s">
        <v>251</v>
      </c>
    </row>
    <row r="17" spans="2:13" ht="14" thickTop="1" x14ac:dyDescent="0.15">
      <c r="B17" s="43"/>
      <c r="C17" s="43"/>
      <c r="D17" s="43"/>
      <c r="E17" s="59"/>
      <c r="F17" s="60"/>
      <c r="G17" s="41">
        <v>14347.140471770326</v>
      </c>
      <c r="H17" s="41">
        <v>14466.666666666666</v>
      </c>
      <c r="I17" s="41">
        <v>241.63440163706434</v>
      </c>
      <c r="J17" s="41">
        <v>377.28547988669447</v>
      </c>
      <c r="K17" s="41">
        <v>217.82587337392022</v>
      </c>
      <c r="L17" s="41">
        <v>718</v>
      </c>
      <c r="M17" s="41">
        <v>811.09082927458462</v>
      </c>
    </row>
    <row r="18" spans="2:13" x14ac:dyDescent="0.15">
      <c r="B18" s="35"/>
      <c r="C18" s="35"/>
      <c r="D18" s="35"/>
      <c r="E18" s="46"/>
      <c r="G18" s="37"/>
      <c r="H18" s="37"/>
      <c r="I18" s="37"/>
      <c r="J18" s="37"/>
      <c r="K18" s="37"/>
      <c r="L18" s="37"/>
      <c r="M18" s="37"/>
    </row>
    <row r="19" spans="2:13" x14ac:dyDescent="0.15">
      <c r="B19" s="35"/>
      <c r="C19" s="35"/>
      <c r="D19" s="35"/>
      <c r="E19" s="46"/>
      <c r="G19" s="41"/>
      <c r="H19" s="41"/>
      <c r="I19" s="41"/>
      <c r="J19" s="41"/>
      <c r="K19" s="41"/>
      <c r="L19" s="41"/>
      <c r="M19" s="41"/>
    </row>
    <row r="20" spans="2:13" x14ac:dyDescent="0.15">
      <c r="B20" s="35"/>
      <c r="C20" s="35"/>
      <c r="D20" s="35"/>
      <c r="E20" s="46"/>
      <c r="L20" s="35"/>
      <c r="M20" s="35"/>
    </row>
    <row r="21" spans="2:13" x14ac:dyDescent="0.15">
      <c r="B21" s="35"/>
      <c r="C21" s="46"/>
      <c r="D21" s="46"/>
      <c r="E21" s="46"/>
      <c r="L21" s="35"/>
      <c r="M21" s="35"/>
    </row>
    <row r="22" spans="2:13" x14ac:dyDescent="0.15">
      <c r="B22" s="35"/>
      <c r="C22" s="46"/>
      <c r="D22" s="46"/>
      <c r="E22" s="46"/>
      <c r="L22" s="35"/>
      <c r="M22" s="35"/>
    </row>
    <row r="23" spans="2:13" x14ac:dyDescent="0.15">
      <c r="B23" s="35"/>
      <c r="C23" s="46"/>
      <c r="D23" s="46"/>
      <c r="E23" s="46"/>
      <c r="L23" s="35"/>
      <c r="M23" s="35"/>
    </row>
    <row r="24" spans="2:13" x14ac:dyDescent="0.15">
      <c r="B24" s="35"/>
      <c r="C24" s="46"/>
      <c r="D24" s="46"/>
      <c r="E24" s="46"/>
      <c r="L24" s="35"/>
      <c r="M24" s="35"/>
    </row>
    <row r="25" spans="2:13" x14ac:dyDescent="0.15">
      <c r="B25" s="35"/>
      <c r="C25" s="46"/>
      <c r="D25" s="46"/>
      <c r="E25" s="46"/>
    </row>
    <row r="26" spans="2:13" x14ac:dyDescent="0.15">
      <c r="B26" s="35"/>
      <c r="C26" s="46"/>
      <c r="D26" s="46"/>
      <c r="E26" s="46"/>
    </row>
    <row r="27" spans="2:13" x14ac:dyDescent="0.15">
      <c r="B27" s="35"/>
      <c r="C27" s="35"/>
      <c r="D27" s="35"/>
      <c r="E27" s="46"/>
      <c r="G27" s="37"/>
      <c r="H27" s="37"/>
      <c r="I27" s="37"/>
      <c r="J27" s="37"/>
      <c r="K27" s="37"/>
      <c r="L27" s="37"/>
      <c r="M27" s="37"/>
    </row>
    <row r="28" spans="2:13" x14ac:dyDescent="0.15">
      <c r="B28" s="35"/>
      <c r="C28" s="35"/>
      <c r="D28" s="35"/>
      <c r="E28" s="46"/>
      <c r="G28" s="41"/>
      <c r="H28" s="41"/>
      <c r="I28" s="41"/>
      <c r="J28" s="41"/>
      <c r="K28" s="41"/>
      <c r="L28" s="41"/>
      <c r="M28" s="41"/>
    </row>
    <row r="29" spans="2:13" x14ac:dyDescent="0.15">
      <c r="B29" s="35"/>
      <c r="C29" s="35"/>
      <c r="D29" s="35"/>
      <c r="E29" s="46"/>
      <c r="G29" s="34"/>
      <c r="H29" s="34"/>
      <c r="I29" s="34"/>
      <c r="J29" s="34"/>
      <c r="K29" s="34"/>
    </row>
    <row r="30" spans="2:13" x14ac:dyDescent="0.15">
      <c r="B30" s="35"/>
      <c r="C30" s="35"/>
      <c r="D30" s="35"/>
      <c r="E30" s="46"/>
    </row>
    <row r="31" spans="2:13" x14ac:dyDescent="0.15">
      <c r="B31" s="35"/>
      <c r="C31" s="35"/>
      <c r="D31" s="35"/>
      <c r="E31" s="46"/>
    </row>
    <row r="32" spans="2:13" x14ac:dyDescent="0.15">
      <c r="B32" s="35"/>
      <c r="C32" s="35"/>
      <c r="D32" s="35"/>
      <c r="E32" s="46"/>
    </row>
    <row r="33" spans="2:13" x14ac:dyDescent="0.15">
      <c r="B33" s="35"/>
      <c r="C33" s="35"/>
      <c r="D33" s="35"/>
      <c r="E33" s="46"/>
    </row>
    <row r="34" spans="2:13" x14ac:dyDescent="0.15">
      <c r="B34" s="35"/>
      <c r="C34" s="35"/>
      <c r="D34" s="35"/>
      <c r="E34" s="46"/>
    </row>
    <row r="35" spans="2:13" x14ac:dyDescent="0.15">
      <c r="B35" s="35"/>
      <c r="C35" s="35"/>
      <c r="D35" s="35"/>
      <c r="E35" s="46"/>
    </row>
    <row r="36" spans="2:13" x14ac:dyDescent="0.15">
      <c r="B36" s="35"/>
      <c r="C36" s="35"/>
      <c r="D36" s="35"/>
      <c r="E36" s="46"/>
    </row>
    <row r="37" spans="2:13" x14ac:dyDescent="0.15">
      <c r="B37" s="35"/>
      <c r="C37" s="20"/>
      <c r="D37" s="20"/>
      <c r="E37" s="61"/>
    </row>
    <row r="38" spans="2:13" x14ac:dyDescent="0.15">
      <c r="B38" s="35"/>
      <c r="C38" s="20"/>
      <c r="D38" s="20"/>
      <c r="E38" s="61"/>
    </row>
    <row r="39" spans="2:13" x14ac:dyDescent="0.15">
      <c r="B39" s="35"/>
      <c r="C39" s="20"/>
      <c r="D39" s="20"/>
      <c r="E39" s="61"/>
    </row>
    <row r="40" spans="2:13" x14ac:dyDescent="0.15">
      <c r="B40" s="43"/>
      <c r="C40" s="60"/>
      <c r="D40" s="60"/>
      <c r="E40" s="62"/>
      <c r="F40" s="60"/>
    </row>
    <row r="41" spans="2:13" x14ac:dyDescent="0.15">
      <c r="B41" s="43"/>
      <c r="C41" s="60"/>
      <c r="D41" s="60"/>
      <c r="E41" s="62"/>
      <c r="F41" s="60"/>
    </row>
    <row r="42" spans="2:13" x14ac:dyDescent="0.15">
      <c r="B42" s="43"/>
      <c r="C42" s="60"/>
      <c r="D42" s="60"/>
      <c r="E42" s="62"/>
      <c r="F42" s="60"/>
    </row>
    <row r="43" spans="2:13" x14ac:dyDescent="0.15">
      <c r="B43" s="35"/>
      <c r="C43" s="35"/>
      <c r="D43" s="35"/>
      <c r="E43" s="46"/>
      <c r="G43" s="37"/>
      <c r="H43" s="37"/>
      <c r="I43" s="37"/>
      <c r="J43" s="37"/>
      <c r="K43" s="37"/>
      <c r="L43" s="37"/>
      <c r="M43" s="37"/>
    </row>
    <row r="44" spans="2:13" x14ac:dyDescent="0.15">
      <c r="B44" s="35"/>
      <c r="C44" s="35"/>
      <c r="D44" s="35"/>
      <c r="E44" s="46"/>
      <c r="G44" s="41"/>
      <c r="H44" s="41"/>
      <c r="I44" s="41"/>
      <c r="J44" s="41"/>
      <c r="K44" s="41"/>
      <c r="L44" s="41"/>
      <c r="M44" s="41"/>
    </row>
    <row r="45" spans="2:13" x14ac:dyDescent="0.15">
      <c r="B45" s="35"/>
      <c r="C45" s="35"/>
      <c r="D45" s="35"/>
      <c r="E45" s="46"/>
      <c r="G45" s="34"/>
      <c r="H45" s="34"/>
      <c r="I45" s="34"/>
      <c r="J45" s="34"/>
      <c r="K45" s="34"/>
    </row>
    <row r="46" spans="2:13" x14ac:dyDescent="0.15">
      <c r="B46" s="35"/>
      <c r="C46" s="35"/>
      <c r="D46" s="35"/>
      <c r="E46" s="46"/>
      <c r="G46" s="34"/>
      <c r="H46" s="34"/>
      <c r="I46" s="34"/>
      <c r="J46" s="34"/>
      <c r="K46" s="34"/>
    </row>
    <row r="47" spans="2:13" x14ac:dyDescent="0.15">
      <c r="B47" s="35"/>
      <c r="C47" s="20"/>
      <c r="D47" s="20"/>
      <c r="E47" s="61"/>
    </row>
    <row r="48" spans="2:13" x14ac:dyDescent="0.15">
      <c r="B48" s="35"/>
      <c r="C48" s="20"/>
      <c r="D48" s="20"/>
      <c r="E48" s="61"/>
    </row>
    <row r="49" spans="2:13" x14ac:dyDescent="0.15">
      <c r="B49" s="35"/>
      <c r="C49" s="20"/>
      <c r="D49" s="20"/>
      <c r="E49" s="61"/>
    </row>
    <row r="50" spans="2:13" x14ac:dyDescent="0.15">
      <c r="B50" s="35"/>
      <c r="C50" s="20"/>
      <c r="D50" s="20"/>
      <c r="E50" s="61"/>
    </row>
    <row r="51" spans="2:13" x14ac:dyDescent="0.15">
      <c r="B51" s="35"/>
      <c r="C51" s="20"/>
      <c r="D51" s="20"/>
      <c r="E51" s="61"/>
    </row>
    <row r="52" spans="2:13" x14ac:dyDescent="0.15">
      <c r="B52" s="35"/>
      <c r="C52" s="20"/>
      <c r="D52" s="20"/>
      <c r="E52" s="61"/>
    </row>
    <row r="53" spans="2:13" x14ac:dyDescent="0.15">
      <c r="B53" s="35"/>
      <c r="C53" s="35"/>
      <c r="D53" s="35"/>
      <c r="E53" s="46"/>
      <c r="G53" s="37"/>
      <c r="H53" s="37"/>
      <c r="I53" s="37"/>
      <c r="J53" s="37"/>
      <c r="K53" s="37"/>
      <c r="L53" s="37"/>
      <c r="M53" s="37"/>
    </row>
    <row r="54" spans="2:13" x14ac:dyDescent="0.15">
      <c r="B54" s="35"/>
      <c r="C54" s="35"/>
      <c r="D54" s="35"/>
      <c r="E54" s="46"/>
      <c r="G54" s="41"/>
      <c r="H54" s="41"/>
      <c r="I54" s="41"/>
      <c r="J54" s="41"/>
      <c r="K54" s="41"/>
      <c r="L54" s="41"/>
      <c r="M54" s="41"/>
    </row>
    <row r="55" spans="2:13" x14ac:dyDescent="0.15">
      <c r="B55" s="35"/>
      <c r="C55" s="35"/>
      <c r="D55" s="35"/>
      <c r="E55" s="46"/>
    </row>
    <row r="56" spans="2:13" x14ac:dyDescent="0.15">
      <c r="B56" s="35"/>
      <c r="C56" s="35"/>
      <c r="D56" s="35"/>
      <c r="E56" s="46"/>
      <c r="G56" s="34"/>
      <c r="H56" s="34"/>
      <c r="I56" s="34"/>
      <c r="J56" s="34"/>
      <c r="K56" s="34"/>
    </row>
    <row r="57" spans="2:13" x14ac:dyDescent="0.15">
      <c r="B57" s="35"/>
      <c r="C57" s="20"/>
      <c r="D57" s="20"/>
      <c r="E57" s="61"/>
    </row>
    <row r="58" spans="2:13" x14ac:dyDescent="0.15">
      <c r="B58" s="35"/>
      <c r="C58" s="20"/>
      <c r="D58" s="20"/>
      <c r="E58" s="61"/>
    </row>
    <row r="59" spans="2:13" x14ac:dyDescent="0.15">
      <c r="B59" s="35"/>
      <c r="C59" s="20"/>
      <c r="D59" s="20"/>
      <c r="E59" s="61"/>
    </row>
    <row r="60" spans="2:13" x14ac:dyDescent="0.15">
      <c r="B60" s="35"/>
      <c r="C60" s="20"/>
      <c r="D60" s="20"/>
      <c r="E60" s="61"/>
    </row>
    <row r="61" spans="2:13" x14ac:dyDescent="0.15">
      <c r="B61" s="35"/>
      <c r="C61" s="20"/>
      <c r="D61" s="20"/>
      <c r="E61" s="61"/>
    </row>
    <row r="62" spans="2:13" x14ac:dyDescent="0.15">
      <c r="B62" s="35"/>
      <c r="C62" s="20"/>
      <c r="D62" s="20"/>
      <c r="E62" s="61"/>
    </row>
    <row r="63" spans="2:13" x14ac:dyDescent="0.15">
      <c r="B63" s="35"/>
      <c r="C63" s="35"/>
      <c r="D63" s="35"/>
      <c r="E63" s="46"/>
      <c r="G63" s="37"/>
      <c r="H63" s="37"/>
      <c r="I63" s="37"/>
      <c r="J63" s="37"/>
      <c r="K63" s="37"/>
      <c r="L63" s="37"/>
      <c r="M63" s="37"/>
    </row>
    <row r="64" spans="2:13" x14ac:dyDescent="0.15">
      <c r="B64" s="35"/>
      <c r="C64" s="35"/>
      <c r="D64" s="35"/>
      <c r="E64" s="46"/>
      <c r="G64" s="41"/>
      <c r="H64" s="41"/>
      <c r="I64" s="41"/>
      <c r="J64" s="41"/>
      <c r="K64" s="41"/>
      <c r="L64" s="41"/>
      <c r="M64" s="41"/>
    </row>
    <row r="65" spans="2:13" x14ac:dyDescent="0.15">
      <c r="B65" s="35"/>
      <c r="C65" s="35"/>
      <c r="D65" s="35"/>
      <c r="E65" s="46"/>
      <c r="G65" s="34"/>
      <c r="H65" s="34"/>
      <c r="I65" s="34"/>
      <c r="J65" s="34"/>
      <c r="K65" s="34"/>
    </row>
    <row r="66" spans="2:13" x14ac:dyDescent="0.15">
      <c r="B66" s="35"/>
      <c r="C66" s="20"/>
      <c r="D66" s="20"/>
      <c r="E66" s="61"/>
    </row>
    <row r="67" spans="2:13" x14ac:dyDescent="0.15">
      <c r="B67" s="35"/>
      <c r="C67" s="20"/>
      <c r="D67" s="20"/>
      <c r="E67" s="61"/>
    </row>
    <row r="68" spans="2:13" x14ac:dyDescent="0.15">
      <c r="B68" s="35"/>
      <c r="C68" s="20"/>
      <c r="D68" s="20"/>
      <c r="E68" s="61"/>
    </row>
    <row r="69" spans="2:13" x14ac:dyDescent="0.15">
      <c r="B69" s="35"/>
      <c r="C69" s="20"/>
      <c r="D69" s="20"/>
      <c r="E69" s="61"/>
    </row>
    <row r="70" spans="2:13" x14ac:dyDescent="0.15">
      <c r="B70" s="35"/>
      <c r="C70" s="20"/>
      <c r="D70" s="20"/>
      <c r="E70" s="61"/>
    </row>
    <row r="71" spans="2:13" x14ac:dyDescent="0.15">
      <c r="B71" s="35"/>
      <c r="C71" s="35"/>
      <c r="D71" s="35"/>
      <c r="E71" s="46"/>
      <c r="G71" s="37"/>
      <c r="H71" s="37"/>
      <c r="I71" s="37"/>
      <c r="J71" s="37"/>
      <c r="K71" s="37"/>
      <c r="L71" s="37"/>
      <c r="M71" s="37"/>
    </row>
    <row r="72" spans="2:13" x14ac:dyDescent="0.15">
      <c r="B72" s="35"/>
      <c r="C72" s="35"/>
      <c r="D72" s="35"/>
      <c r="E72" s="46"/>
      <c r="G72" s="41"/>
      <c r="H72" s="41"/>
      <c r="I72" s="41"/>
      <c r="J72" s="41"/>
      <c r="K72" s="41"/>
      <c r="L72" s="41"/>
      <c r="M72" s="41"/>
    </row>
    <row r="73" spans="2:13" x14ac:dyDescent="0.15">
      <c r="B73" s="35"/>
      <c r="C73" s="35"/>
      <c r="D73" s="35"/>
      <c r="E73" s="46"/>
    </row>
    <row r="74" spans="2:13" x14ac:dyDescent="0.15">
      <c r="B74" s="43"/>
      <c r="C74" s="60"/>
      <c r="D74" s="60"/>
      <c r="E74" s="62"/>
    </row>
    <row r="75" spans="2:13" x14ac:dyDescent="0.15">
      <c r="B75" s="35"/>
      <c r="C75" s="20"/>
      <c r="D75" s="20"/>
      <c r="E75" s="61"/>
    </row>
    <row r="76" spans="2:13" x14ac:dyDescent="0.15">
      <c r="B76" s="35"/>
      <c r="C76" s="20"/>
      <c r="D76" s="20"/>
      <c r="E76" s="61"/>
    </row>
    <row r="77" spans="2:13" x14ac:dyDescent="0.15">
      <c r="B77" s="35"/>
      <c r="C77" s="20"/>
      <c r="D77" s="20"/>
      <c r="E77" s="61"/>
    </row>
    <row r="78" spans="2:13" x14ac:dyDescent="0.15">
      <c r="B78" s="35"/>
      <c r="C78" s="20"/>
      <c r="D78" s="20"/>
      <c r="E78" s="61"/>
    </row>
    <row r="79" spans="2:13" x14ac:dyDescent="0.15">
      <c r="B79" s="35"/>
      <c r="C79" s="20"/>
      <c r="D79" s="20"/>
      <c r="E79" s="61"/>
    </row>
    <row r="80" spans="2:13" x14ac:dyDescent="0.15">
      <c r="B80" s="35"/>
      <c r="C80" s="35"/>
      <c r="D80" s="35"/>
      <c r="E80" s="46"/>
      <c r="G80" s="37"/>
      <c r="H80" s="37"/>
      <c r="I80" s="37"/>
      <c r="J80" s="37"/>
      <c r="K80" s="37"/>
      <c r="L80" s="37"/>
      <c r="M80" s="37"/>
    </row>
    <row r="81" spans="2:13" x14ac:dyDescent="0.15">
      <c r="B81" s="35"/>
      <c r="C81" s="35"/>
      <c r="D81" s="35"/>
      <c r="E81" s="46"/>
      <c r="G81" s="41"/>
      <c r="H81" s="41"/>
      <c r="I81" s="41"/>
      <c r="J81" s="41"/>
      <c r="K81" s="41"/>
      <c r="L81" s="41"/>
      <c r="M81" s="41"/>
    </row>
    <row r="82" spans="2:13" x14ac:dyDescent="0.15">
      <c r="B82" s="35"/>
      <c r="C82" s="35"/>
      <c r="D82" s="35"/>
      <c r="E82" s="46"/>
      <c r="G82" s="34"/>
      <c r="H82" s="34"/>
      <c r="I82" s="34"/>
      <c r="J82" s="34"/>
      <c r="K82" s="34"/>
    </row>
    <row r="83" spans="2:13" x14ac:dyDescent="0.15">
      <c r="B83" s="35"/>
      <c r="C83" s="20"/>
      <c r="D83" s="20"/>
      <c r="E83" s="61"/>
    </row>
    <row r="84" spans="2:13" x14ac:dyDescent="0.15">
      <c r="B84" s="35"/>
      <c r="C84" s="20"/>
      <c r="D84" s="20"/>
      <c r="E84" s="61"/>
    </row>
    <row r="85" spans="2:13" x14ac:dyDescent="0.15">
      <c r="B85" s="35"/>
      <c r="C85" s="20"/>
      <c r="D85" s="20"/>
      <c r="E85" s="61"/>
    </row>
    <row r="86" spans="2:13" x14ac:dyDescent="0.15">
      <c r="B86" s="43"/>
      <c r="C86" s="60"/>
      <c r="D86" s="60"/>
      <c r="E86" s="62"/>
      <c r="F86" s="60"/>
    </row>
    <row r="87" spans="2:13" x14ac:dyDescent="0.15">
      <c r="B87" s="54"/>
      <c r="C87" s="63"/>
      <c r="D87" s="63"/>
      <c r="E87" s="64"/>
      <c r="F87" s="54"/>
    </row>
    <row r="88" spans="2:13" x14ac:dyDescent="0.15">
      <c r="B88" s="35"/>
      <c r="C88" s="20"/>
      <c r="D88" s="20"/>
      <c r="E88" s="61"/>
    </row>
    <row r="89" spans="2:13" x14ac:dyDescent="0.15">
      <c r="B89" s="35"/>
      <c r="C89" s="35"/>
      <c r="D89" s="35"/>
      <c r="E89" s="46"/>
      <c r="G89" s="37"/>
      <c r="H89" s="37"/>
      <c r="I89" s="37"/>
      <c r="J89" s="37"/>
      <c r="K89" s="37"/>
      <c r="L89" s="37"/>
      <c r="M89" s="37"/>
    </row>
    <row r="90" spans="2:13" x14ac:dyDescent="0.15">
      <c r="B90" s="35"/>
      <c r="C90" s="35"/>
      <c r="D90" s="35"/>
      <c r="E90" s="46"/>
      <c r="G90" s="41"/>
      <c r="H90" s="41"/>
      <c r="I90" s="41"/>
      <c r="J90" s="41"/>
      <c r="K90" s="41"/>
      <c r="L90" s="41"/>
      <c r="M90" s="41"/>
    </row>
    <row r="91" spans="2:13" x14ac:dyDescent="0.15">
      <c r="B91" s="35"/>
      <c r="C91" s="35"/>
      <c r="D91" s="35"/>
      <c r="E91" s="46"/>
      <c r="G91" s="34"/>
      <c r="H91" s="34"/>
      <c r="I91" s="34"/>
      <c r="J91" s="34"/>
      <c r="K91" s="34"/>
    </row>
    <row r="92" spans="2:13" x14ac:dyDescent="0.15">
      <c r="B92" s="35"/>
      <c r="C92" s="20"/>
      <c r="D92" s="20"/>
      <c r="E92" s="61"/>
    </row>
    <row r="93" spans="2:13" x14ac:dyDescent="0.15">
      <c r="B93" s="43"/>
      <c r="C93" s="60"/>
      <c r="D93" s="60"/>
      <c r="E93" s="62"/>
    </row>
    <row r="94" spans="2:13" x14ac:dyDescent="0.15">
      <c r="B94" s="35"/>
      <c r="C94" s="20"/>
      <c r="D94" s="20"/>
      <c r="E94" s="61"/>
    </row>
    <row r="95" spans="2:13" x14ac:dyDescent="0.15">
      <c r="B95" s="35"/>
      <c r="C95" s="20"/>
      <c r="D95" s="20"/>
      <c r="E95" s="61"/>
    </row>
    <row r="96" spans="2:13" x14ac:dyDescent="0.15">
      <c r="B96" s="35"/>
      <c r="C96" s="20"/>
      <c r="D96" s="20"/>
      <c r="E96" s="61"/>
    </row>
    <row r="97" spans="2:13" x14ac:dyDescent="0.15">
      <c r="B97" s="35"/>
      <c r="C97" s="20"/>
      <c r="D97" s="20"/>
      <c r="E97" s="61"/>
    </row>
    <row r="98" spans="2:13" x14ac:dyDescent="0.15">
      <c r="B98" s="35"/>
      <c r="C98" s="20"/>
      <c r="D98" s="20"/>
      <c r="E98" s="61"/>
    </row>
    <row r="99" spans="2:13" x14ac:dyDescent="0.15">
      <c r="B99" s="43"/>
      <c r="C99" s="60"/>
      <c r="D99" s="60"/>
      <c r="E99" s="62"/>
    </row>
    <row r="100" spans="2:13" x14ac:dyDescent="0.15">
      <c r="B100" s="35"/>
      <c r="C100" s="35"/>
      <c r="D100" s="35"/>
      <c r="E100" s="46"/>
      <c r="G100" s="37"/>
      <c r="H100" s="37"/>
      <c r="I100" s="37"/>
      <c r="J100" s="37"/>
      <c r="K100" s="37"/>
      <c r="L100" s="37"/>
      <c r="M100" s="37"/>
    </row>
    <row r="101" spans="2:13" x14ac:dyDescent="0.15">
      <c r="B101" s="35"/>
      <c r="C101" s="35"/>
      <c r="D101" s="35"/>
      <c r="E101" s="46"/>
      <c r="G101" s="41"/>
      <c r="H101" s="41"/>
      <c r="I101" s="41"/>
      <c r="J101" s="41"/>
      <c r="K101" s="41"/>
      <c r="L101" s="41"/>
      <c r="M101" s="41"/>
    </row>
    <row r="102" spans="2:13" x14ac:dyDescent="0.15">
      <c r="B102" s="35"/>
      <c r="C102" s="35"/>
      <c r="D102" s="35"/>
      <c r="E102" s="46"/>
      <c r="G102" s="34"/>
      <c r="H102" s="34"/>
      <c r="I102" s="34"/>
      <c r="J102" s="34"/>
      <c r="K102" s="34"/>
    </row>
    <row r="103" spans="2:13" x14ac:dyDescent="0.15">
      <c r="B103" s="43"/>
      <c r="C103" s="60"/>
      <c r="D103" s="60"/>
      <c r="E103" s="62"/>
    </row>
    <row r="104" spans="2:13" x14ac:dyDescent="0.15">
      <c r="B104" s="35"/>
      <c r="C104" s="20"/>
      <c r="D104" s="20"/>
      <c r="E104" s="61"/>
    </row>
    <row r="105" spans="2:13" x14ac:dyDescent="0.15">
      <c r="B105" s="35"/>
      <c r="C105" s="20"/>
      <c r="D105" s="20"/>
      <c r="E105" s="61"/>
    </row>
    <row r="106" spans="2:13" x14ac:dyDescent="0.15">
      <c r="B106" s="35"/>
      <c r="C106" s="20"/>
      <c r="D106" s="20"/>
      <c r="E106" s="61"/>
    </row>
    <row r="107" spans="2:13" x14ac:dyDescent="0.15">
      <c r="B107" s="35"/>
      <c r="C107" s="20"/>
      <c r="D107" s="20"/>
      <c r="E107" s="61"/>
    </row>
    <row r="108" spans="2:13" x14ac:dyDescent="0.15">
      <c r="B108" s="35"/>
      <c r="C108" s="20"/>
      <c r="D108" s="20"/>
      <c r="E108" s="61"/>
    </row>
    <row r="109" spans="2:13" x14ac:dyDescent="0.15">
      <c r="B109" s="35"/>
      <c r="C109" s="20"/>
      <c r="D109" s="20"/>
      <c r="E109" s="61"/>
    </row>
    <row r="110" spans="2:13" x14ac:dyDescent="0.15">
      <c r="B110" s="35"/>
      <c r="C110" s="35"/>
      <c r="D110" s="35"/>
      <c r="E110" s="46"/>
      <c r="G110" s="37"/>
      <c r="H110" s="37"/>
      <c r="I110" s="37"/>
      <c r="J110" s="37"/>
      <c r="K110" s="37"/>
      <c r="L110" s="37"/>
      <c r="M110" s="37"/>
    </row>
    <row r="111" spans="2:13" x14ac:dyDescent="0.15">
      <c r="B111" s="35"/>
      <c r="C111" s="35"/>
      <c r="D111" s="35"/>
      <c r="E111" s="46"/>
      <c r="G111" s="41"/>
      <c r="H111" s="41"/>
      <c r="I111" s="41"/>
      <c r="J111" s="41"/>
      <c r="K111" s="41"/>
      <c r="L111" s="41"/>
      <c r="M111" s="41"/>
    </row>
    <row r="112" spans="2:13" x14ac:dyDescent="0.15">
      <c r="B112" s="35"/>
      <c r="C112" s="35"/>
      <c r="D112" s="35"/>
      <c r="E112" s="46"/>
      <c r="G112" s="34"/>
      <c r="H112" s="34"/>
      <c r="I112" s="34"/>
      <c r="J112" s="34"/>
      <c r="K112" s="34"/>
    </row>
    <row r="113" spans="2:13" x14ac:dyDescent="0.15">
      <c r="B113" s="35"/>
      <c r="C113" s="20"/>
      <c r="D113" s="20"/>
      <c r="E113" s="61"/>
    </row>
    <row r="114" spans="2:13" x14ac:dyDescent="0.15">
      <c r="B114" s="35"/>
      <c r="C114" s="20"/>
      <c r="D114" s="20"/>
      <c r="E114" s="61"/>
    </row>
    <row r="115" spans="2:13" x14ac:dyDescent="0.15">
      <c r="B115" s="35"/>
      <c r="C115" s="20"/>
      <c r="D115" s="20"/>
      <c r="E115" s="61"/>
    </row>
    <row r="116" spans="2:13" x14ac:dyDescent="0.15">
      <c r="B116" s="35"/>
      <c r="C116" s="20"/>
      <c r="D116" s="20"/>
      <c r="E116" s="61"/>
    </row>
    <row r="117" spans="2:13" x14ac:dyDescent="0.15">
      <c r="B117" s="35"/>
      <c r="C117" s="20"/>
      <c r="D117" s="20"/>
      <c r="E117" s="61"/>
    </row>
    <row r="118" spans="2:13" x14ac:dyDescent="0.15">
      <c r="B118" s="43"/>
      <c r="C118" s="60"/>
      <c r="D118" s="60"/>
      <c r="E118" s="62"/>
    </row>
    <row r="119" spans="2:13" x14ac:dyDescent="0.15">
      <c r="B119" s="35"/>
      <c r="C119" s="20"/>
      <c r="D119" s="20"/>
      <c r="E119" s="61"/>
    </row>
    <row r="120" spans="2:13" x14ac:dyDescent="0.15">
      <c r="B120" s="35"/>
      <c r="C120" s="20"/>
      <c r="D120" s="20"/>
      <c r="E120" s="61"/>
    </row>
    <row r="121" spans="2:13" x14ac:dyDescent="0.15">
      <c r="B121" s="35"/>
      <c r="C121" s="35"/>
      <c r="D121" s="35"/>
      <c r="E121" s="46"/>
      <c r="G121" s="37"/>
      <c r="H121" s="37"/>
      <c r="I121" s="37"/>
      <c r="J121" s="37"/>
      <c r="K121" s="37"/>
      <c r="L121" s="37"/>
      <c r="M121" s="37"/>
    </row>
    <row r="122" spans="2:13" x14ac:dyDescent="0.15">
      <c r="B122" s="35"/>
      <c r="C122" s="35"/>
      <c r="D122" s="35"/>
      <c r="E122" s="46"/>
      <c r="G122" s="41"/>
      <c r="H122" s="41"/>
      <c r="I122" s="41"/>
      <c r="J122" s="41"/>
      <c r="K122" s="41"/>
      <c r="L122" s="41"/>
      <c r="M122" s="41"/>
    </row>
    <row r="123" spans="2:13" x14ac:dyDescent="0.15">
      <c r="B123" s="35"/>
      <c r="C123" s="35"/>
      <c r="D123" s="35"/>
      <c r="E123" s="46"/>
      <c r="G123" s="34"/>
      <c r="H123" s="34"/>
      <c r="I123" s="34"/>
      <c r="J123" s="34"/>
      <c r="K123" s="34"/>
    </row>
    <row r="124" spans="2:13" x14ac:dyDescent="0.15">
      <c r="B124" s="35"/>
      <c r="C124" s="20"/>
      <c r="D124" s="20"/>
      <c r="E124" s="61"/>
    </row>
    <row r="125" spans="2:13" x14ac:dyDescent="0.15">
      <c r="B125" s="35"/>
      <c r="C125" s="20"/>
      <c r="D125" s="20"/>
      <c r="E125" s="61"/>
    </row>
    <row r="126" spans="2:13" x14ac:dyDescent="0.15">
      <c r="B126" s="35"/>
      <c r="C126" s="20"/>
      <c r="D126" s="20"/>
      <c r="E126" s="61"/>
    </row>
    <row r="127" spans="2:13" x14ac:dyDescent="0.15">
      <c r="B127" s="35"/>
      <c r="C127" s="20"/>
      <c r="D127" s="20"/>
      <c r="E127" s="61"/>
    </row>
    <row r="128" spans="2:13" x14ac:dyDescent="0.15">
      <c r="B128" s="35"/>
      <c r="C128" s="20"/>
      <c r="D128" s="20"/>
      <c r="E128" s="61"/>
    </row>
    <row r="129" spans="2:13" x14ac:dyDescent="0.15">
      <c r="B129" s="35"/>
      <c r="C129" s="20"/>
      <c r="D129" s="20"/>
      <c r="E129" s="61"/>
    </row>
    <row r="130" spans="2:13" x14ac:dyDescent="0.15">
      <c r="B130" s="35"/>
      <c r="C130" s="20"/>
      <c r="D130" s="20"/>
      <c r="E130" s="61"/>
    </row>
    <row r="131" spans="2:13" x14ac:dyDescent="0.15">
      <c r="B131" s="35"/>
      <c r="C131" s="35"/>
      <c r="D131" s="35"/>
      <c r="E131" s="46"/>
      <c r="G131" s="37"/>
      <c r="H131" s="37"/>
      <c r="I131" s="37"/>
      <c r="J131" s="37"/>
      <c r="K131" s="37"/>
      <c r="L131" s="37"/>
      <c r="M131" s="37"/>
    </row>
    <row r="132" spans="2:13" x14ac:dyDescent="0.15">
      <c r="B132" s="35"/>
      <c r="C132" s="35"/>
      <c r="D132" s="35"/>
      <c r="E132" s="46"/>
      <c r="G132" s="41"/>
      <c r="H132" s="41"/>
      <c r="I132" s="41"/>
      <c r="J132" s="41"/>
      <c r="K132" s="41"/>
      <c r="L132" s="41"/>
      <c r="M132" s="41"/>
    </row>
    <row r="133" spans="2:13" x14ac:dyDescent="0.15">
      <c r="B133" s="35"/>
      <c r="C133" s="35"/>
      <c r="D133" s="35"/>
      <c r="E133" s="46"/>
      <c r="G133" s="34"/>
      <c r="H133" s="34"/>
      <c r="I133" s="34"/>
      <c r="J133" s="34"/>
      <c r="K133" s="34"/>
    </row>
    <row r="134" spans="2:13" x14ac:dyDescent="0.15">
      <c r="B134" s="35"/>
      <c r="C134" s="20"/>
      <c r="D134" s="20"/>
      <c r="E134" s="61"/>
    </row>
    <row r="135" spans="2:13" x14ac:dyDescent="0.15">
      <c r="B135" s="35"/>
      <c r="C135" s="20"/>
      <c r="D135" s="20"/>
      <c r="E135" s="61"/>
    </row>
    <row r="136" spans="2:13" x14ac:dyDescent="0.15">
      <c r="B136" s="35"/>
      <c r="C136" s="20"/>
      <c r="D136" s="20"/>
      <c r="E136" s="61"/>
    </row>
    <row r="137" spans="2:13" x14ac:dyDescent="0.15">
      <c r="B137" s="35"/>
      <c r="C137" s="20"/>
      <c r="D137" s="20"/>
      <c r="E137" s="61"/>
    </row>
    <row r="138" spans="2:13" x14ac:dyDescent="0.15">
      <c r="B138" s="35"/>
      <c r="C138" s="35"/>
      <c r="D138" s="35"/>
      <c r="E138" s="46"/>
      <c r="G138" s="37"/>
      <c r="H138" s="37"/>
      <c r="I138" s="37"/>
      <c r="J138" s="37"/>
      <c r="K138" s="37"/>
      <c r="L138" s="37"/>
      <c r="M138" s="37"/>
    </row>
    <row r="139" spans="2:13" x14ac:dyDescent="0.15">
      <c r="B139" s="35"/>
      <c r="C139" s="35"/>
      <c r="D139" s="35"/>
      <c r="E139" s="46"/>
      <c r="G139" s="41"/>
      <c r="H139" s="41"/>
      <c r="I139" s="41"/>
      <c r="J139" s="41"/>
      <c r="K139" s="41"/>
      <c r="L139" s="41"/>
      <c r="M139" s="41"/>
    </row>
    <row r="140" spans="2:13" x14ac:dyDescent="0.15">
      <c r="B140" s="35"/>
      <c r="C140" s="35"/>
      <c r="D140" s="35"/>
      <c r="E140" s="46"/>
      <c r="G140" s="41"/>
      <c r="H140" s="41"/>
      <c r="I140" s="41"/>
      <c r="J140" s="41"/>
      <c r="K140" s="41"/>
    </row>
    <row r="141" spans="2:13" x14ac:dyDescent="0.15">
      <c r="B141" s="35"/>
      <c r="C141" s="35"/>
      <c r="D141" s="35"/>
      <c r="E141" s="46"/>
    </row>
    <row r="142" spans="2:13" x14ac:dyDescent="0.15">
      <c r="B142" s="35"/>
      <c r="C142" s="20"/>
      <c r="D142" s="20"/>
      <c r="E142" s="61"/>
    </row>
    <row r="143" spans="2:13" x14ac:dyDescent="0.15">
      <c r="B143" s="35"/>
      <c r="C143" s="20"/>
      <c r="D143" s="20"/>
      <c r="E143" s="61"/>
    </row>
    <row r="144" spans="2:13" x14ac:dyDescent="0.15">
      <c r="B144" s="35"/>
      <c r="C144" s="20"/>
      <c r="D144" s="20"/>
      <c r="E144" s="61"/>
    </row>
    <row r="145" spans="2:13" x14ac:dyDescent="0.15">
      <c r="B145" s="35"/>
      <c r="C145" s="20"/>
      <c r="D145" s="20"/>
      <c r="E145" s="61"/>
    </row>
    <row r="146" spans="2:13" x14ac:dyDescent="0.15">
      <c r="B146" s="35"/>
      <c r="C146" s="20"/>
      <c r="D146" s="20"/>
      <c r="E146" s="61"/>
    </row>
    <row r="147" spans="2:13" x14ac:dyDescent="0.15">
      <c r="B147" s="35"/>
      <c r="C147" s="20"/>
      <c r="D147" s="20"/>
      <c r="E147" s="61"/>
    </row>
    <row r="148" spans="2:13" x14ac:dyDescent="0.15">
      <c r="B148" s="35"/>
      <c r="C148" s="20"/>
      <c r="D148" s="20"/>
      <c r="E148" s="61"/>
    </row>
    <row r="149" spans="2:13" x14ac:dyDescent="0.15">
      <c r="B149" s="35"/>
      <c r="C149" s="35"/>
      <c r="D149" s="35"/>
      <c r="E149" s="46"/>
      <c r="G149" s="37"/>
      <c r="H149" s="37"/>
      <c r="I149" s="37"/>
      <c r="J149" s="37"/>
      <c r="K149" s="37"/>
      <c r="L149" s="37"/>
      <c r="M149" s="37"/>
    </row>
    <row r="150" spans="2:13" x14ac:dyDescent="0.15">
      <c r="B150" s="35"/>
      <c r="C150" s="35"/>
      <c r="D150" s="35"/>
      <c r="E150" s="46"/>
      <c r="G150" s="41"/>
      <c r="H150" s="41"/>
      <c r="I150" s="41"/>
      <c r="J150" s="41"/>
      <c r="K150" s="41"/>
      <c r="L150" s="41"/>
      <c r="M150" s="41"/>
    </row>
    <row r="151" spans="2:13" x14ac:dyDescent="0.15">
      <c r="B151" s="35"/>
      <c r="C151" s="35"/>
      <c r="D151" s="35"/>
      <c r="E151" s="46"/>
      <c r="G151" s="34"/>
      <c r="H151" s="34"/>
      <c r="I151" s="34"/>
      <c r="J151" s="34"/>
      <c r="K151" s="34"/>
    </row>
    <row r="152" spans="2:13" x14ac:dyDescent="0.15">
      <c r="B152" s="35"/>
      <c r="C152" s="20"/>
      <c r="D152" s="20"/>
      <c r="E152" s="61"/>
    </row>
    <row r="153" spans="2:13" x14ac:dyDescent="0.15">
      <c r="B153" s="35"/>
      <c r="C153" s="20"/>
      <c r="D153" s="20"/>
      <c r="E153" s="61"/>
    </row>
    <row r="154" spans="2:13" x14ac:dyDescent="0.15">
      <c r="B154" s="35"/>
      <c r="C154" s="20"/>
      <c r="D154" s="20"/>
      <c r="E154" s="61"/>
    </row>
    <row r="155" spans="2:13" x14ac:dyDescent="0.15">
      <c r="B155" s="35"/>
      <c r="C155" s="20"/>
      <c r="D155" s="20"/>
      <c r="E155" s="61"/>
    </row>
    <row r="156" spans="2:13" x14ac:dyDescent="0.15">
      <c r="B156" s="35"/>
      <c r="C156" s="20"/>
      <c r="D156" s="20"/>
      <c r="E156" s="61"/>
    </row>
    <row r="157" spans="2:13" x14ac:dyDescent="0.15">
      <c r="B157" s="35"/>
      <c r="C157" s="20"/>
      <c r="D157" s="20"/>
      <c r="E157" s="61"/>
    </row>
    <row r="158" spans="2:13" x14ac:dyDescent="0.15">
      <c r="B158" s="35"/>
      <c r="C158" s="35"/>
      <c r="D158" s="35"/>
      <c r="E158" s="46"/>
      <c r="G158" s="37"/>
      <c r="H158" s="37"/>
      <c r="I158" s="37"/>
      <c r="J158" s="37"/>
      <c r="K158" s="37"/>
      <c r="L158" s="37"/>
      <c r="M158" s="37"/>
    </row>
    <row r="159" spans="2:13" x14ac:dyDescent="0.15">
      <c r="B159" s="35"/>
      <c r="C159" s="35"/>
      <c r="D159" s="35"/>
      <c r="E159" s="46"/>
      <c r="G159" s="41"/>
      <c r="H159" s="41"/>
      <c r="I159" s="41"/>
      <c r="J159" s="41"/>
      <c r="K159" s="41"/>
      <c r="L159" s="41"/>
      <c r="M159" s="41"/>
    </row>
    <row r="160" spans="2:13" x14ac:dyDescent="0.15">
      <c r="B160" s="35"/>
      <c r="C160" s="35"/>
      <c r="D160" s="35"/>
      <c r="E160" s="46"/>
      <c r="G160" s="34"/>
      <c r="H160" s="34"/>
      <c r="I160" s="34"/>
      <c r="J160" s="34"/>
      <c r="K160" s="34"/>
    </row>
    <row r="161" spans="2:13" x14ac:dyDescent="0.15">
      <c r="B161" s="35"/>
      <c r="C161" s="20"/>
      <c r="D161" s="20"/>
      <c r="E161" s="61"/>
    </row>
    <row r="162" spans="2:13" x14ac:dyDescent="0.15">
      <c r="B162" s="43"/>
      <c r="C162" s="60"/>
      <c r="D162" s="60"/>
      <c r="E162" s="62"/>
    </row>
    <row r="163" spans="2:13" x14ac:dyDescent="0.15">
      <c r="B163" s="35"/>
      <c r="C163" s="20"/>
      <c r="D163" s="20"/>
      <c r="E163" s="61"/>
    </row>
    <row r="164" spans="2:13" x14ac:dyDescent="0.15">
      <c r="B164" s="35"/>
      <c r="C164" s="20"/>
      <c r="D164" s="20"/>
      <c r="E164" s="61"/>
    </row>
    <row r="165" spans="2:13" x14ac:dyDescent="0.15">
      <c r="B165" s="35"/>
      <c r="C165" s="20"/>
      <c r="D165" s="20"/>
      <c r="E165" s="61"/>
    </row>
    <row r="166" spans="2:13" x14ac:dyDescent="0.15">
      <c r="B166" s="35"/>
      <c r="C166" s="20"/>
      <c r="D166" s="20"/>
      <c r="E166" s="61"/>
    </row>
    <row r="167" spans="2:13" x14ac:dyDescent="0.15">
      <c r="B167" s="35"/>
      <c r="C167" s="20"/>
      <c r="D167" s="20"/>
      <c r="E167" s="61"/>
    </row>
    <row r="168" spans="2:13" x14ac:dyDescent="0.15">
      <c r="B168" s="35"/>
      <c r="C168" s="35"/>
      <c r="D168" s="35"/>
      <c r="E168" s="46"/>
      <c r="G168" s="37"/>
      <c r="H168" s="37"/>
      <c r="I168" s="37"/>
      <c r="J168" s="37"/>
      <c r="K168" s="37"/>
      <c r="L168" s="37"/>
      <c r="M168" s="37"/>
    </row>
    <row r="169" spans="2:13" x14ac:dyDescent="0.15">
      <c r="B169" s="35"/>
      <c r="C169" s="35"/>
      <c r="D169" s="35"/>
      <c r="E169" s="46"/>
      <c r="G169" s="41"/>
      <c r="H169" s="41"/>
      <c r="I169" s="41"/>
      <c r="J169" s="41"/>
      <c r="K169" s="41"/>
      <c r="L169" s="41"/>
      <c r="M169" s="41"/>
    </row>
    <row r="170" spans="2:13" x14ac:dyDescent="0.15">
      <c r="B170" s="35"/>
      <c r="C170" s="35"/>
      <c r="D170" s="35"/>
      <c r="E170" s="46"/>
    </row>
    <row r="171" spans="2:13" x14ac:dyDescent="0.15">
      <c r="B171" s="35"/>
      <c r="C171" s="20"/>
      <c r="D171" s="20"/>
      <c r="E171" s="61"/>
    </row>
    <row r="172" spans="2:13" x14ac:dyDescent="0.15">
      <c r="B172" s="35"/>
      <c r="C172" s="20"/>
      <c r="D172" s="20"/>
      <c r="E172" s="61"/>
    </row>
    <row r="173" spans="2:13" x14ac:dyDescent="0.15">
      <c r="B173" s="35"/>
      <c r="C173" s="20"/>
      <c r="D173" s="20"/>
      <c r="E173" s="61"/>
    </row>
    <row r="174" spans="2:13" x14ac:dyDescent="0.15">
      <c r="B174" s="35"/>
      <c r="C174" s="20"/>
      <c r="D174" s="20"/>
      <c r="E174" s="61"/>
    </row>
    <row r="175" spans="2:13" x14ac:dyDescent="0.15">
      <c r="B175" s="35"/>
      <c r="C175" s="20"/>
      <c r="D175" s="20"/>
      <c r="E175" s="61"/>
    </row>
    <row r="176" spans="2:13" x14ac:dyDescent="0.15">
      <c r="B176" s="35"/>
      <c r="C176" s="35"/>
      <c r="D176" s="35"/>
      <c r="E176" s="46"/>
      <c r="G176" s="37"/>
      <c r="H176" s="37"/>
      <c r="I176" s="37"/>
      <c r="J176" s="37"/>
      <c r="K176" s="37"/>
      <c r="L176" s="37"/>
      <c r="M176" s="37"/>
    </row>
    <row r="177" spans="1:13" x14ac:dyDescent="0.15">
      <c r="B177" s="35"/>
      <c r="C177" s="35"/>
      <c r="D177" s="35"/>
      <c r="E177" s="46"/>
      <c r="G177" s="41"/>
      <c r="H177" s="41"/>
      <c r="I177" s="41"/>
      <c r="J177" s="41"/>
      <c r="K177" s="41"/>
      <c r="L177" s="41"/>
      <c r="M177" s="41"/>
    </row>
    <row r="178" spans="1:13" x14ac:dyDescent="0.15">
      <c r="B178" s="35"/>
      <c r="C178" s="35"/>
      <c r="D178" s="35"/>
      <c r="E178" s="46"/>
    </row>
    <row r="179" spans="1:13" x14ac:dyDescent="0.15">
      <c r="B179" s="35"/>
      <c r="C179" s="35"/>
      <c r="D179" s="35"/>
      <c r="E179" s="46"/>
      <c r="G179" s="34"/>
      <c r="H179" s="34"/>
      <c r="I179" s="34"/>
      <c r="J179" s="34"/>
      <c r="K179" s="34"/>
    </row>
    <row r="180" spans="1:13" x14ac:dyDescent="0.15">
      <c r="B180" s="20"/>
      <c r="C180" s="20"/>
      <c r="D180" s="20"/>
      <c r="E180" s="61"/>
    </row>
    <row r="181" spans="1:13" x14ac:dyDescent="0.15">
      <c r="B181" s="20"/>
      <c r="C181" s="20"/>
      <c r="D181" s="20"/>
      <c r="E181" s="61"/>
    </row>
    <row r="182" spans="1:13" x14ac:dyDescent="0.15">
      <c r="B182" s="63"/>
      <c r="C182" s="63"/>
      <c r="D182" s="63"/>
      <c r="E182" s="64"/>
      <c r="F182" s="54"/>
    </row>
    <row r="183" spans="1:13" x14ac:dyDescent="0.15">
      <c r="B183" s="20"/>
      <c r="C183" s="20"/>
      <c r="D183" s="20"/>
      <c r="E183" s="61"/>
    </row>
    <row r="184" spans="1:13" x14ac:dyDescent="0.15">
      <c r="B184" s="20"/>
      <c r="C184" s="20"/>
      <c r="D184" s="20"/>
      <c r="E184" s="61"/>
    </row>
    <row r="185" spans="1:13" x14ac:dyDescent="0.15">
      <c r="B185" s="60"/>
      <c r="C185" s="60"/>
      <c r="D185" s="60"/>
      <c r="E185" s="62"/>
    </row>
    <row r="186" spans="1:13" x14ac:dyDescent="0.15">
      <c r="B186" s="35"/>
      <c r="C186" s="35"/>
      <c r="D186" s="35"/>
      <c r="E186" s="46"/>
      <c r="G186" s="37"/>
      <c r="H186" s="37"/>
      <c r="I186" s="37"/>
      <c r="J186" s="37"/>
      <c r="K186" s="37"/>
      <c r="L186" s="37"/>
      <c r="M186" s="37"/>
    </row>
    <row r="187" spans="1:13" x14ac:dyDescent="0.15">
      <c r="B187" s="35"/>
      <c r="C187" s="35"/>
      <c r="D187" s="35"/>
      <c r="E187" s="35"/>
      <c r="G187" s="41"/>
      <c r="H187" s="41"/>
      <c r="I187" s="41"/>
      <c r="J187" s="41"/>
      <c r="K187" s="41"/>
      <c r="L187" s="41"/>
      <c r="M187" s="41"/>
    </row>
    <row r="188" spans="1:13" x14ac:dyDescent="0.15">
      <c r="B188" s="35"/>
      <c r="C188" s="35"/>
      <c r="D188" s="35"/>
      <c r="E188" s="35"/>
    </row>
    <row r="189" spans="1:13" x14ac:dyDescent="0.15">
      <c r="B189" s="35"/>
      <c r="C189" s="35"/>
      <c r="D189" s="35"/>
      <c r="E189" s="35"/>
    </row>
    <row r="190" spans="1:13" x14ac:dyDescent="0.15">
      <c r="B190" s="20"/>
      <c r="C190" s="20"/>
      <c r="D190" s="20"/>
      <c r="E190" s="20"/>
    </row>
    <row r="191" spans="1:13" s="33" customFormat="1" x14ac:dyDescent="0.15">
      <c r="A191" s="35"/>
      <c r="B191" s="20"/>
      <c r="C191" s="20"/>
      <c r="D191" s="20"/>
      <c r="E191" s="20"/>
      <c r="F191" s="43"/>
      <c r="G191" s="35"/>
      <c r="H191" s="35"/>
      <c r="I191" s="35"/>
      <c r="J191" s="35"/>
      <c r="K191" s="35"/>
      <c r="L191" s="34"/>
      <c r="M191" s="34"/>
    </row>
    <row r="192" spans="1:13" s="33" customFormat="1" x14ac:dyDescent="0.15">
      <c r="A192" s="35"/>
      <c r="B192" s="35"/>
      <c r="C192" s="35"/>
      <c r="D192" s="35"/>
      <c r="E192" s="35"/>
      <c r="F192" s="43"/>
      <c r="G192" s="35"/>
      <c r="H192" s="35"/>
      <c r="I192" s="35"/>
      <c r="J192" s="35"/>
      <c r="K192" s="35"/>
      <c r="L192" s="34"/>
      <c r="M192" s="34"/>
    </row>
    <row r="193" spans="1:13" s="33" customFormat="1" x14ac:dyDescent="0.15">
      <c r="A193" s="66"/>
      <c r="B193" s="35"/>
      <c r="C193" s="35"/>
      <c r="D193" s="35"/>
      <c r="E193" s="35"/>
      <c r="F193" s="43"/>
      <c r="G193" s="35"/>
      <c r="H193" s="35"/>
      <c r="I193" s="35"/>
      <c r="J193" s="35"/>
      <c r="K193" s="35"/>
      <c r="L193" s="34"/>
      <c r="M193" s="34"/>
    </row>
    <row r="194" spans="1:13" s="33" customFormat="1" x14ac:dyDescent="0.15">
      <c r="A194" s="35"/>
      <c r="B194" s="35"/>
      <c r="C194" s="35"/>
      <c r="D194" s="35"/>
      <c r="E194" s="35"/>
      <c r="F194" s="43"/>
      <c r="G194" s="35"/>
      <c r="H194" s="35"/>
      <c r="I194" s="35"/>
      <c r="J194" s="35"/>
      <c r="K194" s="35"/>
      <c r="L194" s="34"/>
      <c r="M194" s="34"/>
    </row>
    <row r="195" spans="1:13" s="33" customFormat="1" x14ac:dyDescent="0.15">
      <c r="A195" s="35"/>
      <c r="B195" s="35"/>
      <c r="C195" s="35"/>
      <c r="D195" s="35"/>
      <c r="E195" s="35"/>
      <c r="F195" s="43"/>
      <c r="G195" s="35"/>
      <c r="H195" s="35"/>
      <c r="I195" s="35"/>
      <c r="J195" s="35"/>
      <c r="K195" s="35"/>
      <c r="L195" s="34"/>
      <c r="M195" s="34"/>
    </row>
    <row r="196" spans="1:13" s="33" customFormat="1" x14ac:dyDescent="0.15">
      <c r="A196" s="35"/>
      <c r="B196" s="35"/>
      <c r="C196" s="35"/>
      <c r="D196" s="35"/>
      <c r="E196" s="35"/>
      <c r="F196" s="43"/>
      <c r="G196" s="35"/>
      <c r="H196" s="35"/>
      <c r="I196" s="35"/>
      <c r="J196" s="35"/>
      <c r="K196" s="35"/>
      <c r="L196" s="34"/>
      <c r="M196" s="34"/>
    </row>
    <row r="197" spans="1:13" s="33" customFormat="1" x14ac:dyDescent="0.15">
      <c r="A197" s="35"/>
      <c r="B197" s="35"/>
      <c r="C197" s="35"/>
      <c r="D197" s="35"/>
      <c r="E197" s="35"/>
      <c r="F197" s="43"/>
      <c r="G197" s="35"/>
      <c r="H197" s="35"/>
      <c r="I197" s="35"/>
      <c r="J197" s="35"/>
      <c r="K197" s="35"/>
      <c r="L197" s="34"/>
      <c r="M197" s="34"/>
    </row>
    <row r="198" spans="1:13" s="33" customFormat="1" x14ac:dyDescent="0.15">
      <c r="A198" s="35"/>
      <c r="B198" s="35"/>
      <c r="C198" s="35"/>
      <c r="D198" s="35"/>
      <c r="E198" s="35"/>
      <c r="F198" s="43"/>
      <c r="G198" s="35"/>
      <c r="H198" s="35"/>
      <c r="I198" s="35"/>
      <c r="J198" s="35"/>
      <c r="K198" s="35"/>
      <c r="L198" s="34"/>
      <c r="M198" s="34"/>
    </row>
    <row r="199" spans="1:13" x14ac:dyDescent="0.15">
      <c r="B199" s="35"/>
      <c r="C199" s="35"/>
      <c r="D199" s="35"/>
      <c r="E199" s="35"/>
    </row>
    <row r="200" spans="1:13" x14ac:dyDescent="0.15">
      <c r="B200" s="35"/>
      <c r="C200" s="35"/>
      <c r="D200" s="35"/>
      <c r="E200" s="35"/>
    </row>
    <row r="201" spans="1:13" x14ac:dyDescent="0.15">
      <c r="B201" s="35"/>
      <c r="C201" s="35"/>
      <c r="D201" s="35"/>
      <c r="E201" s="35"/>
    </row>
    <row r="202" spans="1:13" x14ac:dyDescent="0.15">
      <c r="B202" s="35"/>
      <c r="C202" s="35"/>
      <c r="D202" s="35"/>
      <c r="E202" s="35"/>
    </row>
    <row r="203" spans="1:13" x14ac:dyDescent="0.15">
      <c r="B203" s="35"/>
      <c r="C203" s="35"/>
      <c r="D203" s="35"/>
      <c r="E203" s="35"/>
    </row>
    <row r="204" spans="1:13" x14ac:dyDescent="0.15">
      <c r="B204" s="35"/>
      <c r="C204" s="35"/>
      <c r="D204" s="35"/>
      <c r="E204" s="35"/>
    </row>
    <row r="205" spans="1:13" x14ac:dyDescent="0.15">
      <c r="B205" s="35"/>
      <c r="C205" s="35"/>
      <c r="D205" s="35"/>
      <c r="E205" s="35"/>
    </row>
    <row r="206" spans="1:13" x14ac:dyDescent="0.15">
      <c r="B206" s="35"/>
      <c r="C206" s="35"/>
      <c r="D206" s="35"/>
      <c r="E206" s="35"/>
    </row>
    <row r="207" spans="1:13" x14ac:dyDescent="0.15">
      <c r="B207" s="35"/>
      <c r="C207" s="35"/>
      <c r="D207" s="35"/>
      <c r="E207" s="35"/>
    </row>
    <row r="208" spans="1:13" x14ac:dyDescent="0.15">
      <c r="B208" s="35"/>
      <c r="C208" s="35"/>
      <c r="D208" s="35"/>
      <c r="E208" s="35"/>
    </row>
    <row r="209" spans="2:5" x14ac:dyDescent="0.15">
      <c r="B209" s="35"/>
      <c r="C209" s="35"/>
      <c r="D209" s="35"/>
      <c r="E209" s="35"/>
    </row>
    <row r="210" spans="2:5" x14ac:dyDescent="0.15">
      <c r="B210" s="35"/>
      <c r="C210" s="35"/>
      <c r="D210" s="35"/>
      <c r="E210" s="35"/>
    </row>
    <row r="211" spans="2:5" x14ac:dyDescent="0.15">
      <c r="B211" s="35"/>
      <c r="C211" s="35"/>
      <c r="D211" s="35"/>
      <c r="E211" s="35"/>
    </row>
    <row r="212" spans="2:5" x14ac:dyDescent="0.15">
      <c r="B212" s="35"/>
      <c r="C212" s="35"/>
      <c r="D212" s="35"/>
      <c r="E212" s="35"/>
    </row>
    <row r="213" spans="2:5" x14ac:dyDescent="0.15">
      <c r="B213" s="35"/>
      <c r="C213" s="35"/>
      <c r="D213" s="35"/>
      <c r="E213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T128"/>
  <sheetViews>
    <sheetView workbookViewId="0"/>
  </sheetViews>
  <sheetFormatPr baseColWidth="10" defaultColWidth="10.6640625" defaultRowHeight="13" x14ac:dyDescent="0.15"/>
  <cols>
    <col min="1" max="1" width="18.33203125" style="2" customWidth="1"/>
    <col min="2" max="2" width="11.5" style="2" bestFit="1" customWidth="1"/>
    <col min="3" max="3" width="8.83203125" style="2" bestFit="1" customWidth="1"/>
    <col min="4" max="4" width="10.1640625" style="2" bestFit="1" customWidth="1"/>
    <col min="5" max="5" width="8.83203125" style="2" bestFit="1" customWidth="1"/>
    <col min="6" max="6" width="10" style="2" bestFit="1" customWidth="1"/>
    <col min="7" max="7" width="14" style="2" bestFit="1" customWidth="1"/>
    <col min="8" max="8" width="16.6640625" style="2" bestFit="1" customWidth="1"/>
    <col min="9" max="9" width="8.83203125" style="2" bestFit="1" customWidth="1"/>
    <col min="10" max="10" width="7.1640625" style="2" bestFit="1" customWidth="1"/>
    <col min="11" max="11" width="14" style="2" bestFit="1" customWidth="1"/>
    <col min="12" max="12" width="10.6640625" style="2" bestFit="1" customWidth="1"/>
    <col min="13" max="13" width="11.5" style="2" bestFit="1" customWidth="1"/>
    <col min="14" max="14" width="7.1640625" style="2" bestFit="1" customWidth="1"/>
    <col min="15" max="15" width="9.5" style="2" bestFit="1" customWidth="1"/>
    <col min="16" max="16" width="10.5" style="2" bestFit="1" customWidth="1"/>
    <col min="17" max="17" width="15.1640625" style="2" bestFit="1" customWidth="1"/>
    <col min="18" max="18" width="7" style="2" bestFit="1" customWidth="1"/>
    <col min="19" max="19" width="10.6640625" style="2" bestFit="1" customWidth="1"/>
    <col min="20" max="16384" width="10.6640625" style="2"/>
  </cols>
  <sheetData>
    <row r="1" spans="1:19" s="1" customFormat="1" ht="14" thickBot="1" x14ac:dyDescent="0.2">
      <c r="A1" s="10" t="s">
        <v>576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4" thickBot="1" x14ac:dyDescent="0.2">
      <c r="A2" s="51" t="s">
        <v>312</v>
      </c>
      <c r="B2" s="14" t="s">
        <v>70</v>
      </c>
      <c r="C2" s="14" t="s">
        <v>557</v>
      </c>
      <c r="D2" s="14" t="s">
        <v>558</v>
      </c>
      <c r="E2" s="14" t="s">
        <v>559</v>
      </c>
      <c r="F2" s="14" t="s">
        <v>142</v>
      </c>
      <c r="G2" s="14" t="s">
        <v>560</v>
      </c>
      <c r="H2" s="14" t="s">
        <v>561</v>
      </c>
      <c r="I2" s="14" t="s">
        <v>143</v>
      </c>
      <c r="J2" s="14" t="s">
        <v>144</v>
      </c>
      <c r="K2" s="14" t="s">
        <v>183</v>
      </c>
      <c r="L2" s="14" t="s">
        <v>187</v>
      </c>
      <c r="M2" s="14" t="s">
        <v>70</v>
      </c>
      <c r="N2" s="14" t="s">
        <v>188</v>
      </c>
      <c r="O2" s="14" t="s">
        <v>189</v>
      </c>
      <c r="P2" s="14" t="s">
        <v>145</v>
      </c>
      <c r="Q2" s="14" t="s">
        <v>146</v>
      </c>
      <c r="R2" s="14" t="s">
        <v>147</v>
      </c>
      <c r="S2" s="14" t="s">
        <v>187</v>
      </c>
    </row>
    <row r="3" spans="1:19" x14ac:dyDescent="0.15">
      <c r="A3" s="47" t="s">
        <v>314</v>
      </c>
      <c r="B3" s="2" t="s">
        <v>255</v>
      </c>
      <c r="C3" s="2">
        <v>43.12</v>
      </c>
      <c r="D3" s="22">
        <v>-109.64</v>
      </c>
      <c r="E3" s="22">
        <v>3231</v>
      </c>
      <c r="F3" s="22" t="s">
        <v>151</v>
      </c>
      <c r="G3" s="2">
        <v>4</v>
      </c>
      <c r="H3" s="2">
        <v>2.65</v>
      </c>
      <c r="I3" s="2">
        <v>0.96679999999999999</v>
      </c>
      <c r="J3" s="2">
        <v>0</v>
      </c>
      <c r="K3" s="22">
        <v>1995</v>
      </c>
      <c r="L3" s="2" t="s">
        <v>184</v>
      </c>
      <c r="M3" s="21" t="s">
        <v>255</v>
      </c>
      <c r="N3" s="2" t="s">
        <v>185</v>
      </c>
      <c r="O3" s="2" t="s">
        <v>186</v>
      </c>
      <c r="P3" s="2">
        <v>627000</v>
      </c>
      <c r="Q3" s="2">
        <v>18810</v>
      </c>
      <c r="R3" s="2" t="s">
        <v>153</v>
      </c>
      <c r="S3" s="2" t="s">
        <v>184</v>
      </c>
    </row>
    <row r="4" spans="1:19" x14ac:dyDescent="0.15">
      <c r="B4" s="2" t="s">
        <v>256</v>
      </c>
      <c r="C4" s="2">
        <v>43.12</v>
      </c>
      <c r="D4" s="22">
        <v>-109.64</v>
      </c>
      <c r="E4" s="22">
        <v>3231</v>
      </c>
      <c r="F4" s="22" t="s">
        <v>151</v>
      </c>
      <c r="G4" s="2">
        <v>4</v>
      </c>
      <c r="H4" s="2">
        <v>2.65</v>
      </c>
      <c r="I4" s="2">
        <v>0.96679999999999999</v>
      </c>
      <c r="J4" s="2">
        <v>0</v>
      </c>
      <c r="K4" s="22">
        <v>1995</v>
      </c>
      <c r="L4" s="2" t="s">
        <v>184</v>
      </c>
      <c r="M4" s="21" t="s">
        <v>256</v>
      </c>
      <c r="N4" s="2" t="s">
        <v>185</v>
      </c>
      <c r="O4" s="2" t="s">
        <v>186</v>
      </c>
      <c r="P4" s="2">
        <v>591000</v>
      </c>
      <c r="Q4" s="2">
        <v>17730</v>
      </c>
      <c r="R4" s="2" t="s">
        <v>153</v>
      </c>
      <c r="S4" s="2" t="s">
        <v>184</v>
      </c>
    </row>
    <row r="5" spans="1:19" x14ac:dyDescent="0.15">
      <c r="B5" s="2" t="s">
        <v>257</v>
      </c>
      <c r="C5" s="2">
        <v>43.12</v>
      </c>
      <c r="D5" s="22">
        <v>-109.64</v>
      </c>
      <c r="E5" s="22">
        <v>3231</v>
      </c>
      <c r="F5" s="22" t="s">
        <v>151</v>
      </c>
      <c r="G5" s="2">
        <v>8</v>
      </c>
      <c r="H5" s="2">
        <v>2.65</v>
      </c>
      <c r="I5" s="2">
        <v>0.96679999999999999</v>
      </c>
      <c r="J5" s="2">
        <v>0</v>
      </c>
      <c r="K5" s="22">
        <v>1995</v>
      </c>
      <c r="L5" s="2" t="s">
        <v>184</v>
      </c>
      <c r="M5" s="21" t="s">
        <v>257</v>
      </c>
      <c r="N5" s="2" t="s">
        <v>185</v>
      </c>
      <c r="O5" s="2" t="s">
        <v>186</v>
      </c>
      <c r="P5" s="2">
        <v>476000</v>
      </c>
      <c r="Q5" s="2">
        <v>14280</v>
      </c>
      <c r="R5" s="2" t="s">
        <v>153</v>
      </c>
      <c r="S5" s="2" t="s">
        <v>184</v>
      </c>
    </row>
    <row r="6" spans="1:19" x14ac:dyDescent="0.15">
      <c r="B6" s="2" t="s">
        <v>258</v>
      </c>
      <c r="C6" s="2">
        <v>43.12</v>
      </c>
      <c r="D6" s="22">
        <v>-109.64</v>
      </c>
      <c r="E6" s="22">
        <v>3231</v>
      </c>
      <c r="F6" s="22" t="s">
        <v>151</v>
      </c>
      <c r="G6" s="2">
        <v>3</v>
      </c>
      <c r="H6" s="2">
        <v>2.65</v>
      </c>
      <c r="I6" s="2">
        <v>0.96679999999999999</v>
      </c>
      <c r="J6" s="2">
        <v>0</v>
      </c>
      <c r="K6" s="22">
        <v>1995</v>
      </c>
      <c r="L6" s="2" t="s">
        <v>184</v>
      </c>
      <c r="M6" s="21" t="s">
        <v>258</v>
      </c>
      <c r="N6" s="2" t="s">
        <v>185</v>
      </c>
      <c r="O6" s="2" t="s">
        <v>186</v>
      </c>
      <c r="P6" s="2">
        <v>596600</v>
      </c>
      <c r="Q6" s="2">
        <v>17898</v>
      </c>
      <c r="R6" s="2" t="s">
        <v>153</v>
      </c>
      <c r="S6" s="2" t="s">
        <v>184</v>
      </c>
    </row>
    <row r="7" spans="1:19" x14ac:dyDescent="0.15">
      <c r="B7" s="2" t="s">
        <v>259</v>
      </c>
      <c r="C7" s="2">
        <v>43.12</v>
      </c>
      <c r="D7" s="22">
        <v>-109.64</v>
      </c>
      <c r="E7" s="22">
        <v>3231</v>
      </c>
      <c r="F7" s="22" t="s">
        <v>151</v>
      </c>
      <c r="G7" s="2">
        <v>7</v>
      </c>
      <c r="H7" s="2">
        <v>2.65</v>
      </c>
      <c r="I7" s="2">
        <v>0.96679999999999999</v>
      </c>
      <c r="J7" s="2">
        <v>0</v>
      </c>
      <c r="K7" s="22">
        <v>1995</v>
      </c>
      <c r="L7" s="2" t="s">
        <v>184</v>
      </c>
      <c r="M7" s="21" t="s">
        <v>259</v>
      </c>
      <c r="N7" s="2" t="s">
        <v>185</v>
      </c>
      <c r="O7" s="2" t="s">
        <v>186</v>
      </c>
      <c r="P7" s="2">
        <v>669700</v>
      </c>
      <c r="Q7" s="2">
        <v>20091</v>
      </c>
      <c r="R7" s="2" t="s">
        <v>153</v>
      </c>
      <c r="S7" s="2" t="s">
        <v>184</v>
      </c>
    </row>
    <row r="8" spans="1:19" x14ac:dyDescent="0.15">
      <c r="B8" s="2" t="s">
        <v>260</v>
      </c>
      <c r="C8" s="2">
        <v>43.12</v>
      </c>
      <c r="D8" s="22">
        <v>-109.64</v>
      </c>
      <c r="E8" s="22">
        <v>3231</v>
      </c>
      <c r="F8" s="22" t="s">
        <v>151</v>
      </c>
      <c r="G8" s="2">
        <v>8</v>
      </c>
      <c r="H8" s="2">
        <v>2.65</v>
      </c>
      <c r="I8" s="2">
        <v>0.96679999999999999</v>
      </c>
      <c r="J8" s="2">
        <v>0</v>
      </c>
      <c r="K8" s="22">
        <v>1995</v>
      </c>
      <c r="L8" s="2" t="s">
        <v>184</v>
      </c>
      <c r="M8" s="21" t="s">
        <v>260</v>
      </c>
      <c r="N8" s="2" t="s">
        <v>185</v>
      </c>
      <c r="O8" s="2" t="s">
        <v>186</v>
      </c>
      <c r="P8" s="2">
        <v>615700</v>
      </c>
      <c r="Q8" s="2">
        <v>18471</v>
      </c>
      <c r="R8" s="2" t="s">
        <v>153</v>
      </c>
      <c r="S8" s="2" t="s">
        <v>184</v>
      </c>
    </row>
    <row r="9" spans="1:19" x14ac:dyDescent="0.15">
      <c r="B9" s="2" t="s">
        <v>261</v>
      </c>
      <c r="C9" s="2">
        <v>43.12</v>
      </c>
      <c r="D9" s="22">
        <v>-109.64</v>
      </c>
      <c r="E9" s="22">
        <v>3231</v>
      </c>
      <c r="F9" s="22" t="s">
        <v>151</v>
      </c>
      <c r="G9" s="2">
        <v>3</v>
      </c>
      <c r="H9" s="2">
        <v>2.65</v>
      </c>
      <c r="I9" s="2">
        <v>0.96679999999999999</v>
      </c>
      <c r="J9" s="2">
        <v>0</v>
      </c>
      <c r="K9" s="22">
        <v>1995</v>
      </c>
      <c r="L9" s="2" t="s">
        <v>184</v>
      </c>
      <c r="M9" s="21" t="s">
        <v>261</v>
      </c>
      <c r="N9" s="2" t="s">
        <v>185</v>
      </c>
      <c r="O9" s="2" t="s">
        <v>186</v>
      </c>
      <c r="P9" s="2">
        <v>656600</v>
      </c>
      <c r="Q9" s="2">
        <v>19698</v>
      </c>
      <c r="R9" s="2" t="s">
        <v>153</v>
      </c>
      <c r="S9" s="2" t="s">
        <v>184</v>
      </c>
    </row>
    <row r="10" spans="1:19" x14ac:dyDescent="0.15">
      <c r="B10" s="2" t="s">
        <v>262</v>
      </c>
      <c r="C10" s="2">
        <v>43.12</v>
      </c>
      <c r="D10" s="22">
        <v>-109.64</v>
      </c>
      <c r="E10" s="22">
        <v>3231</v>
      </c>
      <c r="F10" s="22" t="s">
        <v>151</v>
      </c>
      <c r="G10" s="2">
        <v>9</v>
      </c>
      <c r="H10" s="2">
        <v>2.65</v>
      </c>
      <c r="I10" s="2">
        <v>0.96679999999999999</v>
      </c>
      <c r="J10" s="2">
        <v>0</v>
      </c>
      <c r="K10" s="22">
        <v>1995</v>
      </c>
      <c r="L10" s="2" t="s">
        <v>184</v>
      </c>
      <c r="M10" s="21" t="s">
        <v>262</v>
      </c>
      <c r="N10" s="2" t="s">
        <v>185</v>
      </c>
      <c r="O10" s="2" t="s">
        <v>186</v>
      </c>
      <c r="P10" s="2">
        <v>624700</v>
      </c>
      <c r="Q10" s="2">
        <v>18741</v>
      </c>
      <c r="R10" s="2" t="s">
        <v>153</v>
      </c>
      <c r="S10" s="2" t="s">
        <v>184</v>
      </c>
    </row>
    <row r="11" spans="1:19" x14ac:dyDescent="0.15">
      <c r="B11" s="2" t="s">
        <v>263</v>
      </c>
      <c r="C11" s="2">
        <v>43.12</v>
      </c>
      <c r="D11" s="22">
        <v>-109.64</v>
      </c>
      <c r="E11" s="22">
        <v>3231</v>
      </c>
      <c r="F11" s="22" t="s">
        <v>151</v>
      </c>
      <c r="G11" s="2">
        <v>5</v>
      </c>
      <c r="H11" s="2">
        <v>2.65</v>
      </c>
      <c r="I11" s="2">
        <v>0.96679999999999999</v>
      </c>
      <c r="J11" s="2">
        <v>0</v>
      </c>
      <c r="K11" s="22">
        <v>1995</v>
      </c>
      <c r="L11" s="2" t="s">
        <v>184</v>
      </c>
      <c r="M11" s="21" t="s">
        <v>263</v>
      </c>
      <c r="N11" s="2" t="s">
        <v>185</v>
      </c>
      <c r="O11" s="2" t="s">
        <v>186</v>
      </c>
      <c r="P11" s="2">
        <v>625100</v>
      </c>
      <c r="Q11" s="2">
        <v>18753</v>
      </c>
      <c r="R11" s="2" t="s">
        <v>153</v>
      </c>
      <c r="S11" s="2" t="s">
        <v>184</v>
      </c>
    </row>
    <row r="12" spans="1:19" x14ac:dyDescent="0.15">
      <c r="B12" s="2" t="s">
        <v>264</v>
      </c>
      <c r="C12" s="2">
        <v>43.12</v>
      </c>
      <c r="D12" s="22">
        <v>-109.64</v>
      </c>
      <c r="E12" s="22">
        <v>3231</v>
      </c>
      <c r="F12" s="22" t="s">
        <v>151</v>
      </c>
      <c r="G12" s="2">
        <v>4</v>
      </c>
      <c r="H12" s="2">
        <v>2.65</v>
      </c>
      <c r="I12" s="2">
        <v>0.96679999999999999</v>
      </c>
      <c r="J12" s="2">
        <v>0</v>
      </c>
      <c r="K12" s="22">
        <v>1995</v>
      </c>
      <c r="L12" s="2" t="s">
        <v>184</v>
      </c>
      <c r="M12" s="21" t="s">
        <v>264</v>
      </c>
      <c r="N12" s="2" t="s">
        <v>185</v>
      </c>
      <c r="O12" s="2" t="s">
        <v>186</v>
      </c>
      <c r="P12" s="2">
        <v>623900</v>
      </c>
      <c r="Q12" s="2">
        <v>18717</v>
      </c>
      <c r="R12" s="2" t="s">
        <v>153</v>
      </c>
      <c r="S12" s="2" t="s">
        <v>184</v>
      </c>
    </row>
    <row r="13" spans="1:19" x14ac:dyDescent="0.15">
      <c r="D13" s="22"/>
      <c r="E13" s="22"/>
      <c r="F13" s="22"/>
      <c r="K13" s="22"/>
      <c r="M13" s="21"/>
    </row>
    <row r="14" spans="1:19" x14ac:dyDescent="0.15">
      <c r="D14" s="22"/>
      <c r="E14" s="22"/>
      <c r="F14" s="22"/>
      <c r="K14" s="22"/>
      <c r="M14" s="21"/>
    </row>
    <row r="15" spans="1:19" x14ac:dyDescent="0.15">
      <c r="D15" s="22"/>
      <c r="E15" s="22"/>
      <c r="F15" s="22"/>
      <c r="K15" s="22"/>
      <c r="M15" s="21"/>
    </row>
    <row r="16" spans="1:19" x14ac:dyDescent="0.15">
      <c r="A16" s="48" t="s">
        <v>315</v>
      </c>
      <c r="B16" s="2" t="s">
        <v>265</v>
      </c>
      <c r="C16" s="2">
        <v>43.792099999999998</v>
      </c>
      <c r="D16" s="22">
        <v>-110.84139999999999</v>
      </c>
      <c r="E16" s="22">
        <v>2767</v>
      </c>
      <c r="F16" s="22" t="s">
        <v>151</v>
      </c>
      <c r="G16" s="2">
        <v>1</v>
      </c>
      <c r="H16" s="2">
        <v>2.7</v>
      </c>
      <c r="I16" s="2">
        <v>0.98299999999999998</v>
      </c>
      <c r="J16" s="2">
        <v>0</v>
      </c>
      <c r="K16" s="22">
        <v>2008</v>
      </c>
      <c r="L16" s="2" t="s">
        <v>184</v>
      </c>
      <c r="M16" s="21" t="s">
        <v>265</v>
      </c>
      <c r="N16" s="2" t="s">
        <v>185</v>
      </c>
      <c r="O16" s="2" t="s">
        <v>186</v>
      </c>
      <c r="P16" s="2">
        <v>483000</v>
      </c>
      <c r="Q16" s="2">
        <v>9000</v>
      </c>
      <c r="R16" s="2" t="s">
        <v>153</v>
      </c>
      <c r="S16" s="2" t="s">
        <v>184</v>
      </c>
    </row>
    <row r="17" spans="1:19" x14ac:dyDescent="0.15">
      <c r="B17" s="2" t="s">
        <v>266</v>
      </c>
      <c r="C17" s="2">
        <v>43.7911</v>
      </c>
      <c r="D17" s="22">
        <v>-110.84180000000001</v>
      </c>
      <c r="E17" s="22">
        <v>2787</v>
      </c>
      <c r="F17" s="22" t="s">
        <v>151</v>
      </c>
      <c r="G17" s="2">
        <v>1.5</v>
      </c>
      <c r="H17" s="2">
        <v>2.7</v>
      </c>
      <c r="I17" s="2">
        <v>0.98199999999999998</v>
      </c>
      <c r="J17" s="2">
        <v>0</v>
      </c>
      <c r="K17" s="22">
        <v>2008</v>
      </c>
      <c r="L17" s="2" t="s">
        <v>184</v>
      </c>
      <c r="M17" s="21" t="s">
        <v>266</v>
      </c>
      <c r="N17" s="2" t="s">
        <v>185</v>
      </c>
      <c r="O17" s="2" t="s">
        <v>186</v>
      </c>
      <c r="P17" s="2">
        <v>528000</v>
      </c>
      <c r="Q17" s="2">
        <v>16000</v>
      </c>
      <c r="R17" s="2" t="s">
        <v>153</v>
      </c>
      <c r="S17" s="2" t="s">
        <v>184</v>
      </c>
    </row>
    <row r="18" spans="1:19" x14ac:dyDescent="0.15">
      <c r="B18" s="2" t="s">
        <v>267</v>
      </c>
      <c r="C18" s="2">
        <v>43.791400000000003</v>
      </c>
      <c r="D18" s="22">
        <v>-110.8416</v>
      </c>
      <c r="E18" s="22">
        <v>2764</v>
      </c>
      <c r="F18" s="22" t="s">
        <v>151</v>
      </c>
      <c r="G18" s="2">
        <v>2.25</v>
      </c>
      <c r="H18" s="2">
        <v>2.7</v>
      </c>
      <c r="I18" s="2">
        <v>0.98199999999999998</v>
      </c>
      <c r="J18" s="2">
        <v>0</v>
      </c>
      <c r="K18" s="22">
        <v>2008</v>
      </c>
      <c r="L18" s="2" t="s">
        <v>184</v>
      </c>
      <c r="M18" s="21" t="s">
        <v>267</v>
      </c>
      <c r="N18" s="2" t="s">
        <v>185</v>
      </c>
      <c r="O18" s="2" t="s">
        <v>186</v>
      </c>
      <c r="P18" s="2">
        <v>472000</v>
      </c>
      <c r="Q18" s="2">
        <v>11000</v>
      </c>
      <c r="R18" s="2" t="s">
        <v>153</v>
      </c>
      <c r="S18" s="2" t="s">
        <v>184</v>
      </c>
    </row>
    <row r="19" spans="1:19" x14ac:dyDescent="0.15">
      <c r="D19" s="22"/>
      <c r="E19" s="22"/>
      <c r="F19" s="22"/>
      <c r="K19" s="22"/>
      <c r="M19" s="21"/>
    </row>
    <row r="20" spans="1:19" x14ac:dyDescent="0.15">
      <c r="D20" s="22"/>
      <c r="E20" s="22"/>
      <c r="F20" s="22"/>
      <c r="K20" s="22"/>
      <c r="M20" s="21"/>
    </row>
    <row r="21" spans="1:19" x14ac:dyDescent="0.15">
      <c r="A21" s="48" t="s">
        <v>315</v>
      </c>
      <c r="B21" s="2" t="s">
        <v>268</v>
      </c>
      <c r="C21" s="2">
        <v>44.908700000000003</v>
      </c>
      <c r="D21" s="22">
        <v>-110.3742</v>
      </c>
      <c r="E21" s="22">
        <v>1942</v>
      </c>
      <c r="F21" s="22" t="s">
        <v>151</v>
      </c>
      <c r="G21" s="2">
        <v>0.75</v>
      </c>
      <c r="H21" s="2">
        <v>2.7</v>
      </c>
      <c r="I21" s="2">
        <v>1</v>
      </c>
      <c r="J21" s="2">
        <v>0</v>
      </c>
      <c r="K21" s="22">
        <v>2008</v>
      </c>
      <c r="L21" s="2" t="s">
        <v>184</v>
      </c>
      <c r="M21" s="21" t="s">
        <v>268</v>
      </c>
      <c r="N21" s="2" t="s">
        <v>185</v>
      </c>
      <c r="O21" s="2" t="s">
        <v>186</v>
      </c>
      <c r="P21" s="2">
        <v>342000</v>
      </c>
      <c r="Q21" s="2">
        <v>8000</v>
      </c>
      <c r="R21" s="2" t="s">
        <v>153</v>
      </c>
      <c r="S21" s="2" t="s">
        <v>184</v>
      </c>
    </row>
    <row r="22" spans="1:19" x14ac:dyDescent="0.15">
      <c r="B22" s="2" t="s">
        <v>269</v>
      </c>
      <c r="C22" s="2">
        <v>44.908799999999999</v>
      </c>
      <c r="D22" s="22">
        <v>-110.3747</v>
      </c>
      <c r="E22" s="22">
        <v>1941</v>
      </c>
      <c r="F22" s="22" t="s">
        <v>151</v>
      </c>
      <c r="G22" s="2">
        <v>1</v>
      </c>
      <c r="H22" s="2">
        <v>2.7</v>
      </c>
      <c r="I22" s="2">
        <v>1</v>
      </c>
      <c r="J22" s="2">
        <v>0</v>
      </c>
      <c r="K22" s="22">
        <v>2008</v>
      </c>
      <c r="L22" s="2" t="s">
        <v>184</v>
      </c>
      <c r="M22" s="21" t="s">
        <v>269</v>
      </c>
      <c r="N22" s="2" t="s">
        <v>185</v>
      </c>
      <c r="O22" s="2" t="s">
        <v>186</v>
      </c>
      <c r="P22" s="2">
        <v>333000</v>
      </c>
      <c r="Q22" s="2">
        <v>8000</v>
      </c>
      <c r="R22" s="2" t="s">
        <v>153</v>
      </c>
      <c r="S22" s="2" t="s">
        <v>184</v>
      </c>
    </row>
    <row r="23" spans="1:19" x14ac:dyDescent="0.15">
      <c r="B23" s="2" t="s">
        <v>270</v>
      </c>
      <c r="C23" s="2">
        <v>44.914499999999997</v>
      </c>
      <c r="D23" s="22">
        <v>-110.37739999999999</v>
      </c>
      <c r="E23" s="22">
        <v>1907</v>
      </c>
      <c r="F23" s="22" t="s">
        <v>151</v>
      </c>
      <c r="G23" s="2">
        <v>1</v>
      </c>
      <c r="H23" s="2">
        <v>2.7</v>
      </c>
      <c r="I23" s="2">
        <v>1</v>
      </c>
      <c r="J23" s="2">
        <v>0</v>
      </c>
      <c r="K23" s="22">
        <v>2008</v>
      </c>
      <c r="L23" s="2" t="s">
        <v>184</v>
      </c>
      <c r="M23" s="21" t="s">
        <v>270</v>
      </c>
      <c r="N23" s="2" t="s">
        <v>185</v>
      </c>
      <c r="O23" s="2" t="s">
        <v>186</v>
      </c>
      <c r="P23" s="2">
        <v>321000</v>
      </c>
      <c r="Q23" s="2">
        <v>6000</v>
      </c>
      <c r="R23" s="2" t="s">
        <v>153</v>
      </c>
      <c r="S23" s="2" t="s">
        <v>184</v>
      </c>
    </row>
    <row r="24" spans="1:19" x14ac:dyDescent="0.15">
      <c r="B24" s="2" t="s">
        <v>271</v>
      </c>
      <c r="C24" s="2">
        <v>44.916899999999998</v>
      </c>
      <c r="D24" s="22">
        <v>-110.3776</v>
      </c>
      <c r="E24" s="22">
        <v>1897</v>
      </c>
      <c r="F24" s="22" t="s">
        <v>151</v>
      </c>
      <c r="G24" s="2">
        <v>1</v>
      </c>
      <c r="H24" s="2">
        <v>2.7</v>
      </c>
      <c r="I24" s="2">
        <v>1</v>
      </c>
      <c r="J24" s="2">
        <v>0</v>
      </c>
      <c r="K24" s="22">
        <v>2008</v>
      </c>
      <c r="L24" s="2" t="s">
        <v>184</v>
      </c>
      <c r="M24" s="21" t="s">
        <v>271</v>
      </c>
      <c r="N24" s="2" t="s">
        <v>185</v>
      </c>
      <c r="O24" s="2" t="s">
        <v>186</v>
      </c>
      <c r="P24" s="2">
        <v>320000</v>
      </c>
      <c r="Q24" s="2">
        <v>7000</v>
      </c>
      <c r="R24" s="2" t="s">
        <v>153</v>
      </c>
      <c r="S24" s="2" t="s">
        <v>184</v>
      </c>
    </row>
    <row r="25" spans="1:19" x14ac:dyDescent="0.15">
      <c r="B25" s="2" t="s">
        <v>272</v>
      </c>
      <c r="C25" s="2">
        <v>44.917400000000001</v>
      </c>
      <c r="D25" s="22">
        <v>-110.3783</v>
      </c>
      <c r="E25" s="22">
        <v>1885</v>
      </c>
      <c r="F25" s="22" t="s">
        <v>151</v>
      </c>
      <c r="G25" s="2">
        <v>1</v>
      </c>
      <c r="H25" s="2">
        <v>2.7</v>
      </c>
      <c r="I25" s="2">
        <v>1</v>
      </c>
      <c r="J25" s="2">
        <v>0</v>
      </c>
      <c r="K25" s="22">
        <v>2008</v>
      </c>
      <c r="L25" s="2" t="s">
        <v>184</v>
      </c>
      <c r="M25" s="21" t="s">
        <v>272</v>
      </c>
      <c r="N25" s="2" t="s">
        <v>185</v>
      </c>
      <c r="O25" s="2" t="s">
        <v>186</v>
      </c>
      <c r="P25" s="2">
        <v>290000</v>
      </c>
      <c r="Q25" s="2">
        <v>8000</v>
      </c>
      <c r="R25" s="2" t="s">
        <v>153</v>
      </c>
      <c r="S25" s="2" t="s">
        <v>184</v>
      </c>
    </row>
    <row r="26" spans="1:19" x14ac:dyDescent="0.15">
      <c r="B26" s="2" t="s">
        <v>273</v>
      </c>
      <c r="C26" s="2">
        <v>44.9206</v>
      </c>
      <c r="D26" s="22">
        <v>-110.3755</v>
      </c>
      <c r="E26" s="22">
        <v>1886</v>
      </c>
      <c r="F26" s="22" t="s">
        <v>151</v>
      </c>
      <c r="G26" s="2">
        <v>1</v>
      </c>
      <c r="H26" s="2">
        <v>2.7</v>
      </c>
      <c r="I26" s="2">
        <v>1</v>
      </c>
      <c r="J26" s="2">
        <v>0</v>
      </c>
      <c r="K26" s="22">
        <v>2008</v>
      </c>
      <c r="L26" s="2" t="s">
        <v>184</v>
      </c>
      <c r="M26" s="21" t="s">
        <v>273</v>
      </c>
      <c r="N26" s="2" t="s">
        <v>185</v>
      </c>
      <c r="O26" s="2" t="s">
        <v>186</v>
      </c>
      <c r="P26" s="2">
        <v>322000</v>
      </c>
      <c r="Q26" s="2">
        <v>8000</v>
      </c>
      <c r="R26" s="2" t="s">
        <v>153</v>
      </c>
      <c r="S26" s="2" t="s">
        <v>184</v>
      </c>
    </row>
    <row r="27" spans="1:19" x14ac:dyDescent="0.15">
      <c r="D27" s="22"/>
      <c r="E27" s="22"/>
      <c r="F27" s="22"/>
      <c r="K27" s="22"/>
      <c r="M27" s="21"/>
    </row>
    <row r="28" spans="1:19" x14ac:dyDescent="0.15">
      <c r="D28" s="22"/>
      <c r="E28" s="22"/>
      <c r="F28" s="22"/>
      <c r="K28" s="22"/>
      <c r="M28" s="21"/>
    </row>
    <row r="29" spans="1:19" x14ac:dyDescent="0.15">
      <c r="D29" s="22"/>
      <c r="E29" s="22"/>
      <c r="F29" s="22"/>
      <c r="K29" s="22"/>
      <c r="M29" s="21"/>
    </row>
    <row r="30" spans="1:19" x14ac:dyDescent="0.15">
      <c r="D30" s="22"/>
      <c r="E30" s="22"/>
      <c r="F30" s="22"/>
      <c r="K30" s="22"/>
      <c r="M30" s="21"/>
    </row>
    <row r="31" spans="1:19" x14ac:dyDescent="0.15">
      <c r="A31" s="48" t="s">
        <v>316</v>
      </c>
      <c r="B31" s="2" t="s">
        <v>274</v>
      </c>
      <c r="C31" s="2">
        <v>45.158000000000001</v>
      </c>
      <c r="D31" s="22">
        <v>-117.283</v>
      </c>
      <c r="E31" s="22">
        <v>2512</v>
      </c>
      <c r="F31" s="22" t="s">
        <v>151</v>
      </c>
      <c r="G31" s="2">
        <v>1.5</v>
      </c>
      <c r="H31" s="2">
        <v>2.8</v>
      </c>
      <c r="I31" s="2">
        <v>0.94399999999999995</v>
      </c>
      <c r="J31" s="2">
        <v>0</v>
      </c>
      <c r="K31" s="22">
        <v>2004</v>
      </c>
      <c r="L31" s="2" t="s">
        <v>184</v>
      </c>
      <c r="M31" s="21" t="s">
        <v>274</v>
      </c>
      <c r="N31" s="2" t="s">
        <v>185</v>
      </c>
      <c r="O31" s="2" t="s">
        <v>186</v>
      </c>
      <c r="P31" s="2">
        <v>363000</v>
      </c>
      <c r="Q31" s="2">
        <v>15000</v>
      </c>
      <c r="R31" s="2" t="s">
        <v>153</v>
      </c>
      <c r="S31" s="2" t="s">
        <v>184</v>
      </c>
    </row>
    <row r="32" spans="1:19" x14ac:dyDescent="0.15">
      <c r="B32" s="2" t="s">
        <v>275</v>
      </c>
      <c r="C32" s="2">
        <v>45.158999999999999</v>
      </c>
      <c r="D32" s="22">
        <v>-117.28400000000001</v>
      </c>
      <c r="E32" s="22">
        <v>2509</v>
      </c>
      <c r="F32" s="22" t="s">
        <v>151</v>
      </c>
      <c r="G32" s="2">
        <v>1.5</v>
      </c>
      <c r="H32" s="2">
        <v>2.8</v>
      </c>
      <c r="I32" s="2">
        <v>0.98209999999999997</v>
      </c>
      <c r="J32" s="2">
        <v>0</v>
      </c>
      <c r="K32" s="22">
        <v>2004</v>
      </c>
      <c r="L32" s="2" t="s">
        <v>184</v>
      </c>
      <c r="M32" s="21" t="s">
        <v>275</v>
      </c>
      <c r="N32" s="2" t="s">
        <v>185</v>
      </c>
      <c r="O32" s="2" t="s">
        <v>186</v>
      </c>
      <c r="P32" s="2">
        <v>301000</v>
      </c>
      <c r="Q32" s="2">
        <v>12000</v>
      </c>
      <c r="R32" s="2" t="s">
        <v>153</v>
      </c>
      <c r="S32" s="2" t="s">
        <v>184</v>
      </c>
    </row>
    <row r="33" spans="1:19" x14ac:dyDescent="0.15">
      <c r="B33" s="2" t="s">
        <v>276</v>
      </c>
      <c r="C33" s="2">
        <v>45.16</v>
      </c>
      <c r="D33" s="22">
        <v>-117.285</v>
      </c>
      <c r="E33" s="22">
        <v>2504</v>
      </c>
      <c r="F33" s="22" t="s">
        <v>151</v>
      </c>
      <c r="G33" s="2">
        <v>2.5</v>
      </c>
      <c r="H33" s="2">
        <v>2.8</v>
      </c>
      <c r="I33" s="2">
        <v>0.98519999999999996</v>
      </c>
      <c r="J33" s="2">
        <v>0</v>
      </c>
      <c r="K33" s="22">
        <v>2004</v>
      </c>
      <c r="L33" s="2" t="s">
        <v>184</v>
      </c>
      <c r="M33" s="21" t="s">
        <v>276</v>
      </c>
      <c r="N33" s="2" t="s">
        <v>185</v>
      </c>
      <c r="O33" s="2" t="s">
        <v>186</v>
      </c>
      <c r="P33" s="2">
        <v>324000</v>
      </c>
      <c r="Q33" s="2">
        <v>20000</v>
      </c>
      <c r="R33" s="2" t="s">
        <v>153</v>
      </c>
      <c r="S33" s="2" t="s">
        <v>184</v>
      </c>
    </row>
    <row r="34" spans="1:19" x14ac:dyDescent="0.15">
      <c r="B34" s="2" t="s">
        <v>277</v>
      </c>
      <c r="C34" s="2">
        <v>45.16</v>
      </c>
      <c r="D34" s="22">
        <v>-117.285</v>
      </c>
      <c r="E34" s="22">
        <v>2504</v>
      </c>
      <c r="F34" s="22" t="s">
        <v>151</v>
      </c>
      <c r="G34" s="2">
        <v>2.5</v>
      </c>
      <c r="H34" s="2">
        <v>2.8</v>
      </c>
      <c r="I34" s="2">
        <v>0.98460000000000003</v>
      </c>
      <c r="J34" s="2">
        <v>0</v>
      </c>
      <c r="K34" s="22">
        <v>2004</v>
      </c>
      <c r="L34" s="2" t="s">
        <v>184</v>
      </c>
      <c r="M34" s="21" t="s">
        <v>277</v>
      </c>
      <c r="N34" s="2" t="s">
        <v>185</v>
      </c>
      <c r="O34" s="2" t="s">
        <v>186</v>
      </c>
      <c r="P34" s="2">
        <v>348000</v>
      </c>
      <c r="Q34" s="2">
        <v>19000</v>
      </c>
      <c r="R34" s="2" t="s">
        <v>153</v>
      </c>
      <c r="S34" s="2" t="s">
        <v>184</v>
      </c>
    </row>
    <row r="35" spans="1:19" x14ac:dyDescent="0.15">
      <c r="B35" s="2" t="s">
        <v>278</v>
      </c>
      <c r="C35" s="2">
        <v>45.16</v>
      </c>
      <c r="D35" s="22">
        <v>-117.285</v>
      </c>
      <c r="E35" s="22">
        <v>2503</v>
      </c>
      <c r="F35" s="22" t="s">
        <v>151</v>
      </c>
      <c r="G35" s="2">
        <v>1.5</v>
      </c>
      <c r="H35" s="2">
        <v>2.8</v>
      </c>
      <c r="I35" s="2">
        <v>0.98519999999999996</v>
      </c>
      <c r="J35" s="2">
        <v>0</v>
      </c>
      <c r="K35" s="22">
        <v>2004</v>
      </c>
      <c r="L35" s="2" t="s">
        <v>184</v>
      </c>
      <c r="M35" s="21" t="s">
        <v>278</v>
      </c>
      <c r="N35" s="2" t="s">
        <v>185</v>
      </c>
      <c r="O35" s="2" t="s">
        <v>186</v>
      </c>
      <c r="P35" s="2">
        <v>426000</v>
      </c>
      <c r="Q35" s="2">
        <v>35000</v>
      </c>
      <c r="R35" s="2" t="s">
        <v>153</v>
      </c>
      <c r="S35" s="2" t="s">
        <v>184</v>
      </c>
    </row>
    <row r="36" spans="1:19" x14ac:dyDescent="0.15">
      <c r="D36" s="22"/>
      <c r="E36" s="22"/>
      <c r="F36" s="22"/>
      <c r="K36" s="22"/>
      <c r="M36" s="21"/>
    </row>
    <row r="37" spans="1:19" x14ac:dyDescent="0.15">
      <c r="A37" s="48" t="s">
        <v>316</v>
      </c>
      <c r="B37" s="2" t="s">
        <v>279</v>
      </c>
      <c r="C37" s="2">
        <v>45.16</v>
      </c>
      <c r="D37" s="22">
        <v>-117.28400000000001</v>
      </c>
      <c r="E37" s="22">
        <v>2502</v>
      </c>
      <c r="F37" s="22" t="s">
        <v>151</v>
      </c>
      <c r="G37" s="2">
        <v>1</v>
      </c>
      <c r="H37" s="2">
        <v>2.8</v>
      </c>
      <c r="I37" s="2">
        <v>0.98519999999999996</v>
      </c>
      <c r="J37" s="2">
        <v>0</v>
      </c>
      <c r="K37" s="22">
        <v>2004</v>
      </c>
      <c r="L37" s="2" t="s">
        <v>184</v>
      </c>
      <c r="M37" s="21" t="s">
        <v>279</v>
      </c>
      <c r="N37" s="2" t="s">
        <v>185</v>
      </c>
      <c r="O37" s="2" t="s">
        <v>186</v>
      </c>
      <c r="P37" s="2">
        <v>351000</v>
      </c>
      <c r="Q37" s="2">
        <v>19000</v>
      </c>
      <c r="R37" s="2" t="s">
        <v>153</v>
      </c>
      <c r="S37" s="2" t="s">
        <v>184</v>
      </c>
    </row>
    <row r="38" spans="1:19" x14ac:dyDescent="0.15">
      <c r="B38" s="2" t="s">
        <v>280</v>
      </c>
      <c r="C38" s="2">
        <v>45.16</v>
      </c>
      <c r="D38" s="22">
        <v>-117.28400000000001</v>
      </c>
      <c r="E38" s="22">
        <v>2502</v>
      </c>
      <c r="F38" s="22" t="s">
        <v>151</v>
      </c>
      <c r="G38" s="2">
        <v>1</v>
      </c>
      <c r="H38" s="2">
        <v>2.8</v>
      </c>
      <c r="I38" s="2">
        <v>0.98519999999999996</v>
      </c>
      <c r="J38" s="2">
        <v>0</v>
      </c>
      <c r="K38" s="22">
        <v>2004</v>
      </c>
      <c r="L38" s="2" t="s">
        <v>184</v>
      </c>
      <c r="M38" s="21" t="s">
        <v>280</v>
      </c>
      <c r="N38" s="2" t="s">
        <v>185</v>
      </c>
      <c r="O38" s="2" t="s">
        <v>186</v>
      </c>
      <c r="P38" s="2">
        <v>344000</v>
      </c>
      <c r="Q38" s="2">
        <v>32000</v>
      </c>
      <c r="R38" s="2" t="s">
        <v>153</v>
      </c>
      <c r="S38" s="2" t="s">
        <v>184</v>
      </c>
    </row>
    <row r="39" spans="1:19" x14ac:dyDescent="0.15">
      <c r="D39" s="22"/>
      <c r="E39" s="22"/>
      <c r="F39" s="22"/>
      <c r="K39" s="22"/>
      <c r="M39" s="21"/>
    </row>
    <row r="40" spans="1:19" x14ac:dyDescent="0.15">
      <c r="D40" s="22"/>
      <c r="E40" s="22"/>
      <c r="F40" s="22"/>
      <c r="K40" s="22"/>
      <c r="M40" s="21"/>
    </row>
    <row r="41" spans="1:19" x14ac:dyDescent="0.15">
      <c r="D41" s="22"/>
      <c r="E41" s="22"/>
      <c r="F41" s="22"/>
      <c r="K41" s="22"/>
      <c r="M41" s="21"/>
    </row>
    <row r="42" spans="1:19" x14ac:dyDescent="0.15">
      <c r="D42" s="22"/>
      <c r="E42" s="22"/>
      <c r="F42" s="22"/>
      <c r="K42" s="22"/>
      <c r="M42" s="21"/>
    </row>
    <row r="43" spans="1:19" x14ac:dyDescent="0.15">
      <c r="D43" s="22"/>
      <c r="E43" s="22"/>
      <c r="F43" s="22"/>
      <c r="K43" s="22"/>
      <c r="M43" s="21"/>
    </row>
    <row r="44" spans="1:19" x14ac:dyDescent="0.15">
      <c r="A44" s="48" t="s">
        <v>317</v>
      </c>
      <c r="B44" s="2" t="s">
        <v>281</v>
      </c>
      <c r="C44" s="2">
        <v>39.619999999999997</v>
      </c>
      <c r="D44" s="22">
        <v>-105.63</v>
      </c>
      <c r="E44" s="22">
        <v>3476</v>
      </c>
      <c r="F44" s="22" t="s">
        <v>151</v>
      </c>
      <c r="G44" s="2">
        <v>3</v>
      </c>
      <c r="H44" s="2">
        <v>2.7</v>
      </c>
      <c r="I44" s="2">
        <v>0.98199999999999998</v>
      </c>
      <c r="J44" s="2">
        <v>0</v>
      </c>
      <c r="K44" s="22">
        <v>2007</v>
      </c>
      <c r="L44" s="2" t="s">
        <v>184</v>
      </c>
      <c r="M44" s="21" t="s">
        <v>281</v>
      </c>
      <c r="N44" s="2" t="s">
        <v>185</v>
      </c>
      <c r="O44" s="2" t="s">
        <v>186</v>
      </c>
      <c r="P44" s="2">
        <v>840200</v>
      </c>
      <c r="Q44" s="2">
        <v>39489.4</v>
      </c>
      <c r="R44" s="2" t="s">
        <v>313</v>
      </c>
      <c r="S44" s="2" t="s">
        <v>184</v>
      </c>
    </row>
    <row r="45" spans="1:19" x14ac:dyDescent="0.15">
      <c r="B45" s="2" t="s">
        <v>282</v>
      </c>
      <c r="C45" s="2">
        <v>39.619999999999997</v>
      </c>
      <c r="D45" s="22">
        <v>-105.63</v>
      </c>
      <c r="E45" s="22">
        <v>3476</v>
      </c>
      <c r="F45" s="22" t="s">
        <v>151</v>
      </c>
      <c r="G45" s="2">
        <v>4</v>
      </c>
      <c r="H45" s="2">
        <v>2.7</v>
      </c>
      <c r="I45" s="2">
        <v>0.98199999999999998</v>
      </c>
      <c r="J45" s="2">
        <v>0</v>
      </c>
      <c r="K45" s="22">
        <v>2007</v>
      </c>
      <c r="L45" s="2" t="s">
        <v>184</v>
      </c>
      <c r="M45" s="21" t="s">
        <v>282</v>
      </c>
      <c r="N45" s="2" t="s">
        <v>185</v>
      </c>
      <c r="O45" s="2" t="s">
        <v>186</v>
      </c>
      <c r="P45" s="2">
        <v>838300</v>
      </c>
      <c r="Q45" s="2">
        <v>41915</v>
      </c>
      <c r="R45" s="2" t="s">
        <v>313</v>
      </c>
      <c r="S45" s="2" t="s">
        <v>184</v>
      </c>
    </row>
    <row r="46" spans="1:19" x14ac:dyDescent="0.15">
      <c r="B46" s="2" t="s">
        <v>283</v>
      </c>
      <c r="C46" s="2">
        <v>39.619999999999997</v>
      </c>
      <c r="D46" s="22">
        <v>-105.63</v>
      </c>
      <c r="E46" s="22">
        <v>3500</v>
      </c>
      <c r="F46" s="22" t="s">
        <v>151</v>
      </c>
      <c r="G46" s="2">
        <v>4</v>
      </c>
      <c r="H46" s="2">
        <v>2.7</v>
      </c>
      <c r="I46" s="2">
        <v>0.98199999999999998</v>
      </c>
      <c r="J46" s="2">
        <v>0</v>
      </c>
      <c r="K46" s="22">
        <v>2007</v>
      </c>
      <c r="L46" s="2" t="s">
        <v>184</v>
      </c>
      <c r="M46" s="21" t="s">
        <v>283</v>
      </c>
      <c r="N46" s="2" t="s">
        <v>185</v>
      </c>
      <c r="O46" s="2" t="s">
        <v>186</v>
      </c>
      <c r="P46" s="2">
        <v>1208000</v>
      </c>
      <c r="Q46" s="2">
        <v>41072</v>
      </c>
      <c r="R46" s="2" t="s">
        <v>313</v>
      </c>
      <c r="S46" s="2" t="s">
        <v>184</v>
      </c>
    </row>
    <row r="47" spans="1:19" x14ac:dyDescent="0.15">
      <c r="B47" s="2" t="s">
        <v>284</v>
      </c>
      <c r="C47" s="2">
        <v>39.619999999999997</v>
      </c>
      <c r="D47" s="22">
        <v>-105.63</v>
      </c>
      <c r="E47" s="22">
        <v>3488</v>
      </c>
      <c r="F47" s="22" t="s">
        <v>151</v>
      </c>
      <c r="G47" s="2">
        <v>3</v>
      </c>
      <c r="H47" s="2">
        <v>2.7</v>
      </c>
      <c r="I47" s="2">
        <v>0.98199999999999998</v>
      </c>
      <c r="J47" s="2">
        <v>0</v>
      </c>
      <c r="K47" s="22">
        <v>2007</v>
      </c>
      <c r="L47" s="2" t="s">
        <v>184</v>
      </c>
      <c r="M47" s="21" t="s">
        <v>284</v>
      </c>
      <c r="N47" s="2" t="s">
        <v>185</v>
      </c>
      <c r="O47" s="2" t="s">
        <v>186</v>
      </c>
      <c r="P47" s="2">
        <v>709100</v>
      </c>
      <c r="Q47" s="2">
        <v>39709.599999999999</v>
      </c>
      <c r="R47" s="2" t="s">
        <v>313</v>
      </c>
      <c r="S47" s="2" t="s">
        <v>184</v>
      </c>
    </row>
    <row r="48" spans="1:19" x14ac:dyDescent="0.15">
      <c r="B48" s="2" t="s">
        <v>285</v>
      </c>
      <c r="C48" s="2">
        <v>39.619999999999997</v>
      </c>
      <c r="D48" s="22">
        <v>-105.63</v>
      </c>
      <c r="E48" s="22">
        <v>3487</v>
      </c>
      <c r="F48" s="22" t="s">
        <v>151</v>
      </c>
      <c r="G48" s="2">
        <v>2</v>
      </c>
      <c r="H48" s="2">
        <v>2.7</v>
      </c>
      <c r="I48" s="2">
        <v>0.98199999999999998</v>
      </c>
      <c r="J48" s="2">
        <v>0</v>
      </c>
      <c r="K48" s="22">
        <v>2007</v>
      </c>
      <c r="L48" s="2" t="s">
        <v>184</v>
      </c>
      <c r="M48" s="21" t="s">
        <v>285</v>
      </c>
      <c r="N48" s="2" t="s">
        <v>185</v>
      </c>
      <c r="O48" s="2" t="s">
        <v>186</v>
      </c>
      <c r="P48" s="2">
        <v>775200</v>
      </c>
      <c r="Q48" s="2">
        <v>41860.800000000003</v>
      </c>
      <c r="R48" s="2" t="s">
        <v>313</v>
      </c>
      <c r="S48" s="2" t="s">
        <v>184</v>
      </c>
    </row>
    <row r="49" spans="1:19" x14ac:dyDescent="0.15">
      <c r="B49" s="2" t="s">
        <v>286</v>
      </c>
      <c r="C49" s="2">
        <v>39.619999999999997</v>
      </c>
      <c r="D49" s="22">
        <v>-105.63</v>
      </c>
      <c r="E49" s="22">
        <v>3496</v>
      </c>
      <c r="F49" s="22" t="s">
        <v>151</v>
      </c>
      <c r="G49" s="2">
        <v>4</v>
      </c>
      <c r="H49" s="2">
        <v>2.7</v>
      </c>
      <c r="I49" s="2">
        <v>0.98199999999999998</v>
      </c>
      <c r="J49" s="2">
        <v>0</v>
      </c>
      <c r="K49" s="22">
        <v>2007</v>
      </c>
      <c r="L49" s="2" t="s">
        <v>184</v>
      </c>
      <c r="M49" s="21" t="s">
        <v>286</v>
      </c>
      <c r="N49" s="2" t="s">
        <v>185</v>
      </c>
      <c r="O49" s="2" t="s">
        <v>186</v>
      </c>
      <c r="P49" s="2">
        <v>802000</v>
      </c>
      <c r="Q49" s="2">
        <v>44110</v>
      </c>
      <c r="R49" s="2" t="s">
        <v>313</v>
      </c>
      <c r="S49" s="2" t="s">
        <v>184</v>
      </c>
    </row>
    <row r="50" spans="1:19" x14ac:dyDescent="0.15">
      <c r="B50" s="2" t="s">
        <v>287</v>
      </c>
      <c r="C50" s="2">
        <v>39.619999999999997</v>
      </c>
      <c r="D50" s="22">
        <v>-105.63</v>
      </c>
      <c r="E50" s="22">
        <v>3503</v>
      </c>
      <c r="F50" s="22" t="s">
        <v>151</v>
      </c>
      <c r="G50" s="2">
        <v>3</v>
      </c>
      <c r="H50" s="2">
        <v>2.7</v>
      </c>
      <c r="I50" s="2">
        <v>0.98199999999999998</v>
      </c>
      <c r="J50" s="2">
        <v>0</v>
      </c>
      <c r="K50" s="22">
        <v>2007</v>
      </c>
      <c r="L50" s="2" t="s">
        <v>184</v>
      </c>
      <c r="M50" s="21" t="s">
        <v>287</v>
      </c>
      <c r="N50" s="2" t="s">
        <v>185</v>
      </c>
      <c r="O50" s="2" t="s">
        <v>186</v>
      </c>
      <c r="P50" s="2">
        <v>831300</v>
      </c>
      <c r="Q50" s="2">
        <v>39071.1</v>
      </c>
      <c r="R50" s="2" t="s">
        <v>313</v>
      </c>
      <c r="S50" s="2" t="s">
        <v>184</v>
      </c>
    </row>
    <row r="51" spans="1:19" x14ac:dyDescent="0.15">
      <c r="B51" s="2" t="s">
        <v>288</v>
      </c>
      <c r="C51" s="2">
        <v>39.619999999999997</v>
      </c>
      <c r="D51" s="22">
        <v>-105.63</v>
      </c>
      <c r="E51" s="22">
        <v>3517</v>
      </c>
      <c r="F51" s="22" t="s">
        <v>151</v>
      </c>
      <c r="G51" s="2">
        <v>5</v>
      </c>
      <c r="H51" s="2">
        <v>2.7</v>
      </c>
      <c r="I51" s="2">
        <v>0.98199999999999998</v>
      </c>
      <c r="J51" s="2">
        <v>0</v>
      </c>
      <c r="K51" s="22">
        <v>2007</v>
      </c>
      <c r="L51" s="2" t="s">
        <v>184</v>
      </c>
      <c r="M51" s="21" t="s">
        <v>288</v>
      </c>
      <c r="N51" s="2" t="s">
        <v>185</v>
      </c>
      <c r="O51" s="2" t="s">
        <v>186</v>
      </c>
      <c r="P51" s="2">
        <v>805300</v>
      </c>
      <c r="Q51" s="2">
        <v>33822.6</v>
      </c>
      <c r="R51" s="2" t="s">
        <v>313</v>
      </c>
      <c r="S51" s="2" t="s">
        <v>184</v>
      </c>
    </row>
    <row r="52" spans="1:19" x14ac:dyDescent="0.15">
      <c r="B52" s="2" t="s">
        <v>289</v>
      </c>
      <c r="C52" s="2">
        <v>39.619999999999997</v>
      </c>
      <c r="D52" s="22">
        <v>-105.63</v>
      </c>
      <c r="E52" s="22">
        <v>3512</v>
      </c>
      <c r="F52" s="22" t="s">
        <v>151</v>
      </c>
      <c r="G52" s="2">
        <v>4</v>
      </c>
      <c r="H52" s="2">
        <v>2.7</v>
      </c>
      <c r="I52" s="2">
        <v>0.98199999999999998</v>
      </c>
      <c r="J52" s="2">
        <v>0</v>
      </c>
      <c r="K52" s="22">
        <v>2007</v>
      </c>
      <c r="L52" s="2" t="s">
        <v>184</v>
      </c>
      <c r="M52" s="21" t="s">
        <v>289</v>
      </c>
      <c r="N52" s="2" t="s">
        <v>185</v>
      </c>
      <c r="O52" s="2" t="s">
        <v>186</v>
      </c>
      <c r="P52" s="2">
        <v>790000</v>
      </c>
      <c r="Q52" s="2">
        <v>79790</v>
      </c>
      <c r="R52" s="2" t="s">
        <v>313</v>
      </c>
      <c r="S52" s="2" t="s">
        <v>184</v>
      </c>
    </row>
    <row r="53" spans="1:19" x14ac:dyDescent="0.15">
      <c r="D53" s="22"/>
      <c r="E53" s="22"/>
      <c r="F53" s="22"/>
      <c r="K53" s="22"/>
      <c r="M53" s="21"/>
    </row>
    <row r="54" spans="1:19" x14ac:dyDescent="0.15">
      <c r="D54" s="22"/>
      <c r="E54" s="22"/>
      <c r="F54" s="22"/>
      <c r="K54" s="22"/>
      <c r="M54" s="21"/>
    </row>
    <row r="55" spans="1:19" x14ac:dyDescent="0.15">
      <c r="D55" s="22"/>
      <c r="E55" s="22"/>
      <c r="F55" s="22"/>
      <c r="K55" s="22"/>
      <c r="M55" s="21"/>
    </row>
    <row r="56" spans="1:19" x14ac:dyDescent="0.15">
      <c r="D56" s="22"/>
      <c r="E56" s="22"/>
      <c r="F56" s="22"/>
      <c r="K56" s="22"/>
      <c r="M56" s="21"/>
    </row>
    <row r="57" spans="1:19" x14ac:dyDescent="0.15">
      <c r="D57" s="22"/>
      <c r="E57" s="22"/>
      <c r="F57" s="22"/>
      <c r="K57" s="22"/>
      <c r="M57" s="21"/>
    </row>
    <row r="58" spans="1:19" x14ac:dyDescent="0.15">
      <c r="A58" s="48" t="s">
        <v>317</v>
      </c>
      <c r="B58" s="20" t="s">
        <v>290</v>
      </c>
      <c r="C58" s="20">
        <v>39.6</v>
      </c>
      <c r="D58" s="88">
        <v>-105.6</v>
      </c>
      <c r="E58" s="88">
        <v>3663</v>
      </c>
      <c r="F58" s="88" t="s">
        <v>151</v>
      </c>
      <c r="G58" s="20">
        <v>5</v>
      </c>
      <c r="H58" s="20">
        <v>2.7</v>
      </c>
      <c r="I58" s="20">
        <v>0.98199999999999998</v>
      </c>
      <c r="J58" s="20">
        <v>0</v>
      </c>
      <c r="K58" s="88">
        <v>2007</v>
      </c>
      <c r="L58" s="20" t="s">
        <v>184</v>
      </c>
      <c r="M58" s="61" t="s">
        <v>290</v>
      </c>
      <c r="N58" s="20" t="s">
        <v>185</v>
      </c>
      <c r="O58" s="20" t="s">
        <v>186</v>
      </c>
      <c r="P58" s="20">
        <v>622700</v>
      </c>
      <c r="Q58" s="20">
        <v>31135</v>
      </c>
      <c r="R58" s="20" t="s">
        <v>313</v>
      </c>
      <c r="S58" s="20" t="s">
        <v>184</v>
      </c>
    </row>
    <row r="59" spans="1:19" x14ac:dyDescent="0.15">
      <c r="B59" s="20" t="s">
        <v>291</v>
      </c>
      <c r="C59" s="20">
        <v>39.6</v>
      </c>
      <c r="D59" s="88">
        <v>-105.6</v>
      </c>
      <c r="E59" s="88">
        <v>3664</v>
      </c>
      <c r="F59" s="88" t="s">
        <v>151</v>
      </c>
      <c r="G59" s="20">
        <v>4</v>
      </c>
      <c r="H59" s="20">
        <v>2.7</v>
      </c>
      <c r="I59" s="20">
        <v>0.98199999999999998</v>
      </c>
      <c r="J59" s="20">
        <v>0</v>
      </c>
      <c r="K59" s="88">
        <v>2007</v>
      </c>
      <c r="L59" s="20" t="s">
        <v>184</v>
      </c>
      <c r="M59" s="61" t="s">
        <v>291</v>
      </c>
      <c r="N59" s="20" t="s">
        <v>185</v>
      </c>
      <c r="O59" s="20" t="s">
        <v>186</v>
      </c>
      <c r="P59" s="20">
        <v>465300</v>
      </c>
      <c r="Q59" s="20">
        <v>23265</v>
      </c>
      <c r="R59" s="20" t="s">
        <v>313</v>
      </c>
      <c r="S59" s="20" t="s">
        <v>184</v>
      </c>
    </row>
    <row r="60" spans="1:19" x14ac:dyDescent="0.15">
      <c r="B60" s="2" t="s">
        <v>292</v>
      </c>
      <c r="C60" s="2">
        <v>39.6</v>
      </c>
      <c r="D60" s="22">
        <v>-105.6</v>
      </c>
      <c r="E60" s="22">
        <v>3657</v>
      </c>
      <c r="F60" s="22" t="s">
        <v>151</v>
      </c>
      <c r="G60" s="2">
        <v>2</v>
      </c>
      <c r="H60" s="2">
        <v>2.7</v>
      </c>
      <c r="I60" s="2">
        <v>0.98199999999999998</v>
      </c>
      <c r="J60" s="2">
        <v>0</v>
      </c>
      <c r="K60" s="22">
        <v>2007</v>
      </c>
      <c r="L60" s="2" t="s">
        <v>184</v>
      </c>
      <c r="M60" s="21" t="s">
        <v>292</v>
      </c>
      <c r="N60" s="2" t="s">
        <v>185</v>
      </c>
      <c r="O60" s="2" t="s">
        <v>186</v>
      </c>
      <c r="P60" s="2">
        <v>331600</v>
      </c>
      <c r="Q60" s="2">
        <v>16580</v>
      </c>
      <c r="R60" s="2" t="s">
        <v>313</v>
      </c>
      <c r="S60" s="2" t="s">
        <v>184</v>
      </c>
    </row>
    <row r="61" spans="1:19" x14ac:dyDescent="0.15">
      <c r="B61" s="2" t="s">
        <v>293</v>
      </c>
      <c r="C61" s="2">
        <v>39.6</v>
      </c>
      <c r="D61" s="22">
        <v>-105.6</v>
      </c>
      <c r="E61" s="22">
        <v>3655</v>
      </c>
      <c r="F61" s="22" t="s">
        <v>151</v>
      </c>
      <c r="G61" s="2">
        <v>5</v>
      </c>
      <c r="H61" s="2">
        <v>2.7</v>
      </c>
      <c r="I61" s="2">
        <v>0.98199999999999998</v>
      </c>
      <c r="J61" s="2">
        <v>0</v>
      </c>
      <c r="K61" s="22">
        <v>2007</v>
      </c>
      <c r="L61" s="2" t="s">
        <v>184</v>
      </c>
      <c r="M61" s="21" t="s">
        <v>293</v>
      </c>
      <c r="N61" s="2" t="s">
        <v>185</v>
      </c>
      <c r="O61" s="2" t="s">
        <v>186</v>
      </c>
      <c r="P61" s="2">
        <v>401400</v>
      </c>
      <c r="Q61" s="2">
        <v>20070</v>
      </c>
      <c r="R61" s="2" t="s">
        <v>313</v>
      </c>
      <c r="S61" s="2" t="s">
        <v>184</v>
      </c>
    </row>
    <row r="62" spans="1:19" x14ac:dyDescent="0.15">
      <c r="B62" s="2" t="s">
        <v>294</v>
      </c>
      <c r="C62" s="2">
        <v>39.6</v>
      </c>
      <c r="D62" s="22">
        <v>-105.6</v>
      </c>
      <c r="E62" s="22">
        <v>3659</v>
      </c>
      <c r="F62" s="22" t="s">
        <v>151</v>
      </c>
      <c r="G62" s="2">
        <v>3</v>
      </c>
      <c r="H62" s="2">
        <v>2.7</v>
      </c>
      <c r="I62" s="2">
        <v>0.98199999999999998</v>
      </c>
      <c r="J62" s="2">
        <v>0</v>
      </c>
      <c r="K62" s="22">
        <v>2007</v>
      </c>
      <c r="L62" s="2" t="s">
        <v>184</v>
      </c>
      <c r="M62" s="21" t="s">
        <v>294</v>
      </c>
      <c r="N62" s="2" t="s">
        <v>185</v>
      </c>
      <c r="O62" s="2" t="s">
        <v>186</v>
      </c>
      <c r="P62" s="2">
        <v>670800</v>
      </c>
      <c r="Q62" s="2">
        <v>33540</v>
      </c>
      <c r="R62" s="2" t="s">
        <v>313</v>
      </c>
      <c r="S62" s="2" t="s">
        <v>184</v>
      </c>
    </row>
    <row r="63" spans="1:19" x14ac:dyDescent="0.15">
      <c r="B63" s="2" t="s">
        <v>295</v>
      </c>
      <c r="C63" s="2">
        <v>39.6</v>
      </c>
      <c r="D63" s="22">
        <v>-105.6</v>
      </c>
      <c r="E63" s="22">
        <v>3615</v>
      </c>
      <c r="F63" s="22" t="s">
        <v>151</v>
      </c>
      <c r="G63" s="2">
        <v>3</v>
      </c>
      <c r="H63" s="2">
        <v>2.7</v>
      </c>
      <c r="I63" s="2">
        <v>0.98199999999999998</v>
      </c>
      <c r="J63" s="2">
        <v>0</v>
      </c>
      <c r="K63" s="22">
        <v>2007</v>
      </c>
      <c r="L63" s="2" t="s">
        <v>184</v>
      </c>
      <c r="M63" s="21" t="s">
        <v>295</v>
      </c>
      <c r="N63" s="2" t="s">
        <v>185</v>
      </c>
      <c r="O63" s="2" t="s">
        <v>186</v>
      </c>
      <c r="P63" s="2">
        <v>438500</v>
      </c>
      <c r="Q63" s="2">
        <v>21925</v>
      </c>
      <c r="R63" s="2" t="s">
        <v>313</v>
      </c>
      <c r="S63" s="2" t="s">
        <v>184</v>
      </c>
    </row>
    <row r="64" spans="1:19" x14ac:dyDescent="0.15">
      <c r="B64" s="2" t="s">
        <v>296</v>
      </c>
      <c r="C64" s="2">
        <v>39.6</v>
      </c>
      <c r="D64" s="22">
        <v>-105.6</v>
      </c>
      <c r="E64" s="22">
        <v>3666</v>
      </c>
      <c r="F64" s="22" t="s">
        <v>151</v>
      </c>
      <c r="G64" s="2">
        <v>2.5</v>
      </c>
      <c r="H64" s="2">
        <v>2.7</v>
      </c>
      <c r="I64" s="2">
        <v>0.98199999999999998</v>
      </c>
      <c r="J64" s="2">
        <v>0</v>
      </c>
      <c r="K64" s="22">
        <v>2007</v>
      </c>
      <c r="L64" s="2" t="s">
        <v>184</v>
      </c>
      <c r="M64" s="21" t="s">
        <v>296</v>
      </c>
      <c r="N64" s="2" t="s">
        <v>185</v>
      </c>
      <c r="O64" s="2" t="s">
        <v>186</v>
      </c>
      <c r="P64" s="2">
        <v>734300</v>
      </c>
      <c r="Q64" s="2">
        <v>36715</v>
      </c>
      <c r="R64" s="2" t="s">
        <v>313</v>
      </c>
      <c r="S64" s="2" t="s">
        <v>184</v>
      </c>
    </row>
    <row r="65" spans="1:20" x14ac:dyDescent="0.15">
      <c r="B65" s="2" t="s">
        <v>297</v>
      </c>
      <c r="C65" s="2">
        <v>39.6</v>
      </c>
      <c r="D65" s="22">
        <v>-105.6</v>
      </c>
      <c r="E65" s="22">
        <v>3673</v>
      </c>
      <c r="F65" s="22" t="s">
        <v>151</v>
      </c>
      <c r="G65" s="2">
        <v>2</v>
      </c>
      <c r="H65" s="2">
        <v>2.7</v>
      </c>
      <c r="I65" s="2">
        <v>0.98199999999999998</v>
      </c>
      <c r="J65" s="2">
        <v>0</v>
      </c>
      <c r="K65" s="22">
        <v>2007</v>
      </c>
      <c r="L65" s="2" t="s">
        <v>184</v>
      </c>
      <c r="M65" s="21" t="s">
        <v>297</v>
      </c>
      <c r="N65" s="2" t="s">
        <v>185</v>
      </c>
      <c r="O65" s="2" t="s">
        <v>186</v>
      </c>
      <c r="P65" s="2">
        <v>656000</v>
      </c>
      <c r="Q65" s="2">
        <v>32800</v>
      </c>
      <c r="R65" s="2" t="s">
        <v>313</v>
      </c>
      <c r="S65" s="2" t="s">
        <v>184</v>
      </c>
    </row>
    <row r="66" spans="1:20" x14ac:dyDescent="0.15">
      <c r="B66" s="2" t="s">
        <v>298</v>
      </c>
      <c r="C66" s="2">
        <v>39.6</v>
      </c>
      <c r="D66" s="22">
        <v>-105.6</v>
      </c>
      <c r="E66" s="22">
        <v>3671</v>
      </c>
      <c r="F66" s="22" t="s">
        <v>151</v>
      </c>
      <c r="G66" s="2">
        <v>4</v>
      </c>
      <c r="H66" s="2">
        <v>2.7</v>
      </c>
      <c r="I66" s="2">
        <v>0.98199999999999998</v>
      </c>
      <c r="J66" s="2">
        <v>0</v>
      </c>
      <c r="K66" s="22">
        <v>2007</v>
      </c>
      <c r="L66" s="2" t="s">
        <v>184</v>
      </c>
      <c r="M66" s="21" t="s">
        <v>298</v>
      </c>
      <c r="N66" s="2" t="s">
        <v>185</v>
      </c>
      <c r="O66" s="2" t="s">
        <v>186</v>
      </c>
      <c r="P66" s="2">
        <v>726800</v>
      </c>
      <c r="Q66" s="2">
        <v>36340</v>
      </c>
      <c r="R66" s="2" t="s">
        <v>313</v>
      </c>
      <c r="S66" s="2" t="s">
        <v>184</v>
      </c>
    </row>
    <row r="67" spans="1:20" x14ac:dyDescent="0.15">
      <c r="B67" s="2" t="s">
        <v>299</v>
      </c>
      <c r="C67" s="2">
        <v>39.6</v>
      </c>
      <c r="D67" s="22">
        <v>-105.6</v>
      </c>
      <c r="E67" s="22">
        <v>3662</v>
      </c>
      <c r="F67" s="22" t="s">
        <v>151</v>
      </c>
      <c r="G67" s="2">
        <v>5</v>
      </c>
      <c r="H67" s="2">
        <v>2.7</v>
      </c>
      <c r="I67" s="2">
        <v>0.98199999999999998</v>
      </c>
      <c r="J67" s="2">
        <v>0</v>
      </c>
      <c r="K67" s="22">
        <v>2007</v>
      </c>
      <c r="L67" s="2" t="s">
        <v>184</v>
      </c>
      <c r="M67" s="21" t="s">
        <v>299</v>
      </c>
      <c r="N67" s="2" t="s">
        <v>185</v>
      </c>
      <c r="O67" s="2" t="s">
        <v>186</v>
      </c>
      <c r="P67" s="2">
        <v>671900</v>
      </c>
      <c r="Q67" s="2">
        <v>33595</v>
      </c>
      <c r="R67" s="2" t="s">
        <v>313</v>
      </c>
      <c r="S67" s="2" t="s">
        <v>184</v>
      </c>
    </row>
    <row r="68" spans="1:20" x14ac:dyDescent="0.15">
      <c r="D68" s="22"/>
      <c r="E68" s="22"/>
      <c r="F68" s="22"/>
      <c r="K68" s="22"/>
      <c r="M68" s="21"/>
    </row>
    <row r="69" spans="1:20" x14ac:dyDescent="0.15">
      <c r="D69" s="22"/>
      <c r="E69" s="22"/>
      <c r="F69" s="22"/>
      <c r="K69" s="22"/>
      <c r="M69" s="21"/>
    </row>
    <row r="70" spans="1:20" x14ac:dyDescent="0.15">
      <c r="D70" s="22"/>
      <c r="E70" s="22"/>
      <c r="F70" s="22"/>
      <c r="K70" s="22"/>
      <c r="M70" s="21"/>
    </row>
    <row r="71" spans="1:20" x14ac:dyDescent="0.15">
      <c r="D71" s="22"/>
      <c r="E71" s="22"/>
      <c r="F71" s="22"/>
      <c r="K71" s="22"/>
      <c r="M71" s="21"/>
    </row>
    <row r="72" spans="1:20" x14ac:dyDescent="0.15">
      <c r="A72" s="48" t="s">
        <v>318</v>
      </c>
      <c r="B72" s="2" t="s">
        <v>300</v>
      </c>
      <c r="C72" s="2">
        <v>38.155799999999999</v>
      </c>
      <c r="D72" s="22">
        <v>-111.42319999999999</v>
      </c>
      <c r="E72" s="22">
        <v>3076</v>
      </c>
      <c r="F72" s="22" t="s">
        <v>151</v>
      </c>
      <c r="G72" s="2">
        <v>2</v>
      </c>
      <c r="H72" s="2">
        <v>2.8</v>
      </c>
      <c r="I72" s="2">
        <v>0.96399999999999997</v>
      </c>
      <c r="J72" s="2">
        <v>0</v>
      </c>
      <c r="K72" s="22">
        <v>2005</v>
      </c>
      <c r="L72" s="2" t="s">
        <v>184</v>
      </c>
      <c r="M72" s="21" t="s">
        <v>300</v>
      </c>
      <c r="N72" s="2" t="s">
        <v>562</v>
      </c>
      <c r="O72" s="2" t="s">
        <v>563</v>
      </c>
      <c r="P72" s="2">
        <v>15200000</v>
      </c>
      <c r="Q72" s="2">
        <v>1200000</v>
      </c>
      <c r="R72" s="2" t="s">
        <v>564</v>
      </c>
      <c r="S72" s="2">
        <v>0</v>
      </c>
      <c r="T72" s="2" t="s">
        <v>184</v>
      </c>
    </row>
    <row r="73" spans="1:20" x14ac:dyDescent="0.15">
      <c r="B73" s="2" t="s">
        <v>301</v>
      </c>
      <c r="C73" s="2">
        <v>38.156100000000002</v>
      </c>
      <c r="D73" s="22">
        <v>-111.4238</v>
      </c>
      <c r="E73" s="22">
        <v>3056</v>
      </c>
      <c r="F73" s="22" t="s">
        <v>151</v>
      </c>
      <c r="G73" s="2">
        <v>2</v>
      </c>
      <c r="H73" s="2">
        <v>2.8</v>
      </c>
      <c r="I73" s="2">
        <v>0.96399999999999997</v>
      </c>
      <c r="J73" s="2">
        <v>0</v>
      </c>
      <c r="K73" s="22">
        <v>2005</v>
      </c>
      <c r="L73" s="2" t="s">
        <v>184</v>
      </c>
      <c r="M73" s="21" t="s">
        <v>301</v>
      </c>
      <c r="N73" s="2" t="s">
        <v>562</v>
      </c>
      <c r="O73" s="2" t="s">
        <v>563</v>
      </c>
      <c r="P73" s="2">
        <v>14700000</v>
      </c>
      <c r="Q73" s="2">
        <v>900000</v>
      </c>
      <c r="R73" s="2" t="s">
        <v>564</v>
      </c>
      <c r="S73" s="2">
        <v>0</v>
      </c>
      <c r="T73" s="2" t="s">
        <v>184</v>
      </c>
    </row>
    <row r="74" spans="1:20" x14ac:dyDescent="0.15">
      <c r="B74" s="2" t="s">
        <v>302</v>
      </c>
      <c r="C74" s="2">
        <v>38.155999999999999</v>
      </c>
      <c r="D74" s="22">
        <v>-111.4251</v>
      </c>
      <c r="E74" s="22">
        <v>3075</v>
      </c>
      <c r="F74" s="22" t="s">
        <v>151</v>
      </c>
      <c r="G74" s="2">
        <v>2</v>
      </c>
      <c r="H74" s="2">
        <v>2.8</v>
      </c>
      <c r="I74" s="2">
        <v>0.96499999999999997</v>
      </c>
      <c r="J74" s="2">
        <v>0</v>
      </c>
      <c r="K74" s="22">
        <v>2005</v>
      </c>
      <c r="L74" s="2" t="s">
        <v>184</v>
      </c>
      <c r="M74" s="21" t="s">
        <v>302</v>
      </c>
      <c r="N74" s="2" t="s">
        <v>562</v>
      </c>
      <c r="O74" s="2" t="s">
        <v>563</v>
      </c>
      <c r="P74" s="2">
        <v>14900000</v>
      </c>
      <c r="Q74" s="2">
        <v>950000</v>
      </c>
      <c r="R74" s="2" t="s">
        <v>564</v>
      </c>
      <c r="S74" s="2">
        <v>0</v>
      </c>
      <c r="T74" s="2" t="s">
        <v>184</v>
      </c>
    </row>
    <row r="75" spans="1:20" x14ac:dyDescent="0.15">
      <c r="A75" s="48"/>
      <c r="B75" s="2" t="s">
        <v>303</v>
      </c>
      <c r="C75" s="2">
        <v>38.155999999999999</v>
      </c>
      <c r="D75" s="22">
        <v>-111.4252</v>
      </c>
      <c r="E75" s="22">
        <v>3054</v>
      </c>
      <c r="F75" s="22" t="s">
        <v>151</v>
      </c>
      <c r="G75" s="2">
        <v>2</v>
      </c>
      <c r="H75" s="2">
        <v>2.8</v>
      </c>
      <c r="I75" s="2">
        <v>0.95599999999999996</v>
      </c>
      <c r="J75" s="2">
        <v>0</v>
      </c>
      <c r="K75" s="22">
        <v>2005</v>
      </c>
      <c r="L75" s="2" t="s">
        <v>184</v>
      </c>
      <c r="M75" s="21" t="s">
        <v>303</v>
      </c>
      <c r="N75" s="2" t="s">
        <v>562</v>
      </c>
      <c r="O75" s="2" t="s">
        <v>563</v>
      </c>
      <c r="P75" s="2">
        <v>14300000</v>
      </c>
      <c r="Q75" s="2">
        <v>800000</v>
      </c>
      <c r="R75" s="2" t="s">
        <v>564</v>
      </c>
      <c r="S75" s="2">
        <v>0</v>
      </c>
      <c r="T75" s="2" t="s">
        <v>184</v>
      </c>
    </row>
    <row r="76" spans="1:20" x14ac:dyDescent="0.15">
      <c r="B76" s="2" t="s">
        <v>304</v>
      </c>
      <c r="C76" s="2">
        <v>38.156300000000002</v>
      </c>
      <c r="D76" s="22">
        <v>-111.42440000000001</v>
      </c>
      <c r="E76" s="22">
        <v>3060</v>
      </c>
      <c r="F76" s="22" t="s">
        <v>151</v>
      </c>
      <c r="G76" s="2">
        <v>2</v>
      </c>
      <c r="H76" s="2">
        <v>2.8</v>
      </c>
      <c r="I76" s="2">
        <v>0.97499999999999998</v>
      </c>
      <c r="J76" s="2">
        <v>0</v>
      </c>
      <c r="K76" s="22">
        <v>2005</v>
      </c>
      <c r="L76" s="2" t="s">
        <v>184</v>
      </c>
      <c r="M76" s="21" t="s">
        <v>304</v>
      </c>
      <c r="N76" s="2" t="s">
        <v>562</v>
      </c>
      <c r="O76" s="2" t="s">
        <v>563</v>
      </c>
      <c r="P76" s="2">
        <v>17500000</v>
      </c>
      <c r="Q76" s="2">
        <v>900000</v>
      </c>
      <c r="R76" s="2" t="s">
        <v>564</v>
      </c>
      <c r="S76" s="2">
        <v>0</v>
      </c>
      <c r="T76" s="2" t="s">
        <v>184</v>
      </c>
    </row>
    <row r="77" spans="1:20" x14ac:dyDescent="0.15">
      <c r="D77" s="22"/>
      <c r="E77" s="22"/>
      <c r="F77" s="22"/>
      <c r="K77" s="22"/>
      <c r="M77" s="21"/>
    </row>
    <row r="78" spans="1:20" x14ac:dyDescent="0.15">
      <c r="B78" s="2" t="s">
        <v>305</v>
      </c>
      <c r="C78" s="2">
        <v>38.162599999999998</v>
      </c>
      <c r="D78" s="22">
        <v>-111.43559999999999</v>
      </c>
      <c r="E78" s="22">
        <v>3075</v>
      </c>
      <c r="F78" s="22" t="s">
        <v>151</v>
      </c>
      <c r="G78" s="2">
        <v>2</v>
      </c>
      <c r="H78" s="2">
        <v>2.8</v>
      </c>
      <c r="I78" s="2">
        <v>0.97899999999999998</v>
      </c>
      <c r="J78" s="2">
        <v>0</v>
      </c>
      <c r="K78" s="22">
        <v>2005</v>
      </c>
      <c r="L78" s="2" t="s">
        <v>184</v>
      </c>
      <c r="M78" s="21" t="s">
        <v>305</v>
      </c>
      <c r="N78" s="2" t="s">
        <v>562</v>
      </c>
      <c r="O78" s="2" t="s">
        <v>563</v>
      </c>
      <c r="P78" s="2">
        <v>13900000</v>
      </c>
      <c r="Q78" s="2">
        <v>1000000</v>
      </c>
      <c r="R78" s="2" t="s">
        <v>564</v>
      </c>
      <c r="S78" s="2">
        <v>0</v>
      </c>
      <c r="T78" s="2" t="s">
        <v>184</v>
      </c>
    </row>
    <row r="79" spans="1:20" x14ac:dyDescent="0.15">
      <c r="B79" s="2" t="s">
        <v>306</v>
      </c>
      <c r="C79" s="2">
        <v>38.165399999999998</v>
      </c>
      <c r="D79" s="22">
        <v>-111.4361</v>
      </c>
      <c r="E79" s="22">
        <v>3061</v>
      </c>
      <c r="F79" s="22" t="s">
        <v>151</v>
      </c>
      <c r="G79" s="2">
        <v>2</v>
      </c>
      <c r="H79" s="2">
        <v>2.8</v>
      </c>
      <c r="I79" s="2">
        <v>0.98</v>
      </c>
      <c r="J79" s="2">
        <v>0</v>
      </c>
      <c r="K79" s="22">
        <v>2005</v>
      </c>
      <c r="L79" s="2" t="s">
        <v>184</v>
      </c>
      <c r="M79" s="21" t="s">
        <v>306</v>
      </c>
      <c r="N79" s="2" t="s">
        <v>562</v>
      </c>
      <c r="O79" s="2" t="s">
        <v>563</v>
      </c>
      <c r="P79" s="2">
        <v>16000000</v>
      </c>
      <c r="Q79" s="2">
        <v>1150000</v>
      </c>
      <c r="R79" s="2" t="s">
        <v>564</v>
      </c>
      <c r="S79" s="2">
        <v>0</v>
      </c>
      <c r="T79" s="2" t="s">
        <v>184</v>
      </c>
    </row>
    <row r="80" spans="1:20" x14ac:dyDescent="0.15">
      <c r="B80" s="2" t="s">
        <v>307</v>
      </c>
      <c r="C80" s="2">
        <v>38.162500000000001</v>
      </c>
      <c r="D80" s="22">
        <v>-111.4361</v>
      </c>
      <c r="E80" s="22">
        <v>3075</v>
      </c>
      <c r="F80" s="22" t="s">
        <v>151</v>
      </c>
      <c r="G80" s="2">
        <v>2</v>
      </c>
      <c r="H80" s="2">
        <v>2.8</v>
      </c>
      <c r="I80" s="2">
        <v>0.97099999999999997</v>
      </c>
      <c r="J80" s="2">
        <v>0</v>
      </c>
      <c r="K80" s="22">
        <v>2005</v>
      </c>
      <c r="L80" s="2" t="s">
        <v>184</v>
      </c>
      <c r="M80" s="21" t="s">
        <v>307</v>
      </c>
      <c r="N80" s="2" t="s">
        <v>562</v>
      </c>
      <c r="O80" s="2" t="s">
        <v>563</v>
      </c>
      <c r="P80" s="2">
        <v>16200000</v>
      </c>
      <c r="Q80" s="2">
        <v>1350000</v>
      </c>
      <c r="R80" s="2" t="s">
        <v>564</v>
      </c>
      <c r="S80" s="2">
        <v>0</v>
      </c>
      <c r="T80" s="2" t="s">
        <v>184</v>
      </c>
    </row>
    <row r="81" spans="1:20" x14ac:dyDescent="0.15">
      <c r="B81" s="2" t="s">
        <v>308</v>
      </c>
      <c r="C81" s="2">
        <v>38.165399999999998</v>
      </c>
      <c r="D81" s="22">
        <v>-111.4363</v>
      </c>
      <c r="E81" s="22">
        <v>3060</v>
      </c>
      <c r="F81" s="22" t="s">
        <v>151</v>
      </c>
      <c r="G81" s="2">
        <v>2</v>
      </c>
      <c r="H81" s="2">
        <v>2.8</v>
      </c>
      <c r="I81" s="2">
        <v>0.96299999999999997</v>
      </c>
      <c r="J81" s="2">
        <v>0</v>
      </c>
      <c r="K81" s="22">
        <v>2005</v>
      </c>
      <c r="L81" s="2" t="s">
        <v>184</v>
      </c>
      <c r="M81" s="21" t="s">
        <v>308</v>
      </c>
      <c r="N81" s="2" t="s">
        <v>562</v>
      </c>
      <c r="O81" s="2" t="s">
        <v>563</v>
      </c>
      <c r="P81" s="2">
        <v>16300000</v>
      </c>
      <c r="Q81" s="2">
        <v>1050000</v>
      </c>
      <c r="R81" s="2" t="s">
        <v>564</v>
      </c>
      <c r="S81" s="2">
        <v>0</v>
      </c>
      <c r="T81" s="2" t="s">
        <v>184</v>
      </c>
    </row>
    <row r="82" spans="1:20" x14ac:dyDescent="0.15">
      <c r="A82" s="48"/>
      <c r="B82" s="2" t="s">
        <v>309</v>
      </c>
      <c r="C82" s="2">
        <v>38.165100000000002</v>
      </c>
      <c r="D82" s="22">
        <v>-111.4359</v>
      </c>
      <c r="E82" s="22">
        <v>3052</v>
      </c>
      <c r="F82" s="22" t="s">
        <v>151</v>
      </c>
      <c r="G82" s="2">
        <v>2</v>
      </c>
      <c r="H82" s="2">
        <v>2.8</v>
      </c>
      <c r="I82" s="2">
        <v>0.96299999999999997</v>
      </c>
      <c r="J82" s="2">
        <v>0</v>
      </c>
      <c r="K82" s="22">
        <v>2005</v>
      </c>
      <c r="L82" s="2" t="s">
        <v>184</v>
      </c>
      <c r="M82" s="21" t="s">
        <v>309</v>
      </c>
      <c r="N82" s="2" t="s">
        <v>562</v>
      </c>
      <c r="O82" s="2" t="s">
        <v>563</v>
      </c>
      <c r="P82" s="2">
        <v>16500000</v>
      </c>
      <c r="Q82" s="2">
        <v>1000000</v>
      </c>
      <c r="R82" s="2" t="s">
        <v>564</v>
      </c>
      <c r="S82" s="2">
        <v>0</v>
      </c>
      <c r="T82" s="2" t="s">
        <v>184</v>
      </c>
    </row>
    <row r="83" spans="1:20" x14ac:dyDescent="0.15">
      <c r="B83" s="2" t="s">
        <v>310</v>
      </c>
      <c r="C83" s="2">
        <v>38.165300000000002</v>
      </c>
      <c r="D83" s="22">
        <v>-111.4359</v>
      </c>
      <c r="E83" s="22">
        <v>3059</v>
      </c>
      <c r="F83" s="22" t="s">
        <v>151</v>
      </c>
      <c r="G83" s="2">
        <v>2</v>
      </c>
      <c r="H83" s="2">
        <v>2.8</v>
      </c>
      <c r="I83" s="2">
        <v>0.96099999999999997</v>
      </c>
      <c r="J83" s="2">
        <v>0</v>
      </c>
      <c r="K83" s="22">
        <v>2005</v>
      </c>
      <c r="L83" s="2" t="s">
        <v>184</v>
      </c>
      <c r="M83" s="21" t="s">
        <v>310</v>
      </c>
      <c r="N83" s="2" t="s">
        <v>562</v>
      </c>
      <c r="O83" s="2" t="s">
        <v>563</v>
      </c>
      <c r="P83" s="2">
        <v>17000000</v>
      </c>
      <c r="Q83" s="2">
        <v>1150000</v>
      </c>
      <c r="R83" s="2" t="s">
        <v>564</v>
      </c>
      <c r="S83" s="2">
        <v>0</v>
      </c>
      <c r="T83" s="2" t="s">
        <v>184</v>
      </c>
    </row>
    <row r="84" spans="1:20" x14ac:dyDescent="0.15">
      <c r="B84" s="2" t="s">
        <v>311</v>
      </c>
      <c r="C84" s="2">
        <v>38.165599999999998</v>
      </c>
      <c r="D84" s="22">
        <v>-111.4358</v>
      </c>
      <c r="E84" s="22">
        <v>3057</v>
      </c>
      <c r="F84" s="22" t="s">
        <v>151</v>
      </c>
      <c r="G84" s="2">
        <v>2</v>
      </c>
      <c r="H84" s="2">
        <v>2.8</v>
      </c>
      <c r="I84" s="2">
        <v>0.97899999999999998</v>
      </c>
      <c r="J84" s="2">
        <v>0</v>
      </c>
      <c r="K84" s="22">
        <v>2005</v>
      </c>
      <c r="L84" s="2" t="s">
        <v>184</v>
      </c>
      <c r="M84" s="21" t="s">
        <v>311</v>
      </c>
      <c r="N84" s="2" t="s">
        <v>562</v>
      </c>
      <c r="O84" s="2" t="s">
        <v>563</v>
      </c>
      <c r="P84" s="2">
        <v>19300000</v>
      </c>
      <c r="Q84" s="2">
        <v>1200000</v>
      </c>
      <c r="R84" s="2" t="s">
        <v>564</v>
      </c>
      <c r="S84" s="2">
        <v>0</v>
      </c>
      <c r="T84" s="2" t="s">
        <v>184</v>
      </c>
    </row>
    <row r="85" spans="1:20" x14ac:dyDescent="0.15">
      <c r="D85" s="22"/>
      <c r="E85" s="22"/>
      <c r="F85" s="22"/>
      <c r="K85" s="22"/>
      <c r="M85" s="21"/>
    </row>
    <row r="86" spans="1:20" x14ac:dyDescent="0.15">
      <c r="D86" s="22"/>
      <c r="E86" s="22"/>
      <c r="F86" s="22"/>
      <c r="K86" s="22"/>
      <c r="M86" s="21"/>
    </row>
    <row r="87" spans="1:20" x14ac:dyDescent="0.15">
      <c r="D87" s="22"/>
      <c r="E87" s="22"/>
      <c r="F87" s="22"/>
      <c r="K87" s="22"/>
      <c r="M87" s="21"/>
    </row>
    <row r="88" spans="1:20" x14ac:dyDescent="0.15">
      <c r="A88" s="48" t="s">
        <v>318</v>
      </c>
      <c r="B88" s="2" t="s">
        <v>565</v>
      </c>
      <c r="C88" s="2">
        <v>38.18</v>
      </c>
      <c r="D88" s="22">
        <v>-111.43980000000001</v>
      </c>
      <c r="E88" s="22">
        <v>3128</v>
      </c>
      <c r="F88" s="22" t="s">
        <v>151</v>
      </c>
      <c r="G88" s="2">
        <v>2</v>
      </c>
      <c r="H88" s="2">
        <v>2.8</v>
      </c>
      <c r="I88" s="2">
        <v>0.98099999999999998</v>
      </c>
      <c r="J88" s="2">
        <v>0</v>
      </c>
      <c r="K88" s="22">
        <v>2005</v>
      </c>
      <c r="L88" s="2" t="s">
        <v>184</v>
      </c>
      <c r="M88" s="21" t="s">
        <v>565</v>
      </c>
      <c r="N88" s="2" t="s">
        <v>562</v>
      </c>
      <c r="O88" s="2" t="s">
        <v>563</v>
      </c>
      <c r="P88" s="2">
        <v>19600000</v>
      </c>
      <c r="Q88" s="2">
        <v>1400000</v>
      </c>
      <c r="R88" s="2" t="s">
        <v>564</v>
      </c>
      <c r="S88" s="2">
        <v>0</v>
      </c>
      <c r="T88" s="2" t="s">
        <v>184</v>
      </c>
    </row>
    <row r="89" spans="1:20" x14ac:dyDescent="0.15">
      <c r="B89" s="2" t="s">
        <v>566</v>
      </c>
      <c r="C89" s="2">
        <v>38.17</v>
      </c>
      <c r="D89" s="22">
        <v>-111.4408</v>
      </c>
      <c r="E89" s="22">
        <v>3131</v>
      </c>
      <c r="F89" s="22" t="s">
        <v>151</v>
      </c>
      <c r="G89" s="2">
        <v>2</v>
      </c>
      <c r="H89" s="2">
        <v>2.8</v>
      </c>
      <c r="I89" s="2">
        <v>0.97299999999999998</v>
      </c>
      <c r="J89" s="2">
        <v>0</v>
      </c>
      <c r="K89" s="22">
        <v>2005</v>
      </c>
      <c r="L89" s="2" t="s">
        <v>184</v>
      </c>
      <c r="M89" s="21" t="s">
        <v>566</v>
      </c>
      <c r="N89" s="2" t="s">
        <v>562</v>
      </c>
      <c r="O89" s="2" t="s">
        <v>563</v>
      </c>
      <c r="P89" s="2">
        <v>22400000</v>
      </c>
      <c r="Q89" s="2">
        <v>1250000</v>
      </c>
      <c r="R89" s="2" t="s">
        <v>564</v>
      </c>
      <c r="S89" s="2">
        <v>0</v>
      </c>
      <c r="T89" s="2" t="s">
        <v>184</v>
      </c>
    </row>
    <row r="90" spans="1:20" x14ac:dyDescent="0.15">
      <c r="B90" s="2" t="s">
        <v>567</v>
      </c>
      <c r="C90" s="2">
        <v>38.17</v>
      </c>
      <c r="D90" s="22">
        <v>-111.44119999999999</v>
      </c>
      <c r="E90" s="22">
        <v>3125</v>
      </c>
      <c r="F90" s="22" t="s">
        <v>151</v>
      </c>
      <c r="G90" s="2">
        <v>2</v>
      </c>
      <c r="H90" s="2">
        <v>2.8</v>
      </c>
      <c r="I90" s="2">
        <v>0.97899999999999998</v>
      </c>
      <c r="J90" s="2">
        <v>0</v>
      </c>
      <c r="K90" s="22">
        <v>2005</v>
      </c>
      <c r="L90" s="2" t="s">
        <v>184</v>
      </c>
      <c r="M90" s="21" t="s">
        <v>567</v>
      </c>
      <c r="N90" s="2" t="s">
        <v>562</v>
      </c>
      <c r="O90" s="2" t="s">
        <v>563</v>
      </c>
      <c r="P90" s="2">
        <v>22500000</v>
      </c>
      <c r="Q90" s="2">
        <v>1450000</v>
      </c>
      <c r="R90" s="2" t="s">
        <v>564</v>
      </c>
      <c r="S90" s="2">
        <v>0</v>
      </c>
      <c r="T90" s="2" t="s">
        <v>184</v>
      </c>
    </row>
    <row r="91" spans="1:20" x14ac:dyDescent="0.15">
      <c r="B91" s="2" t="s">
        <v>568</v>
      </c>
      <c r="C91" s="2">
        <v>38.17</v>
      </c>
      <c r="D91" s="22">
        <v>-111.4418</v>
      </c>
      <c r="E91" s="22">
        <v>3125</v>
      </c>
      <c r="F91" s="22" t="s">
        <v>151</v>
      </c>
      <c r="G91" s="2">
        <v>2</v>
      </c>
      <c r="H91" s="2">
        <v>2.8</v>
      </c>
      <c r="I91" s="2">
        <v>0.97899999999999998</v>
      </c>
      <c r="J91" s="2">
        <v>0</v>
      </c>
      <c r="K91" s="22">
        <v>2005</v>
      </c>
      <c r="L91" s="2" t="s">
        <v>184</v>
      </c>
      <c r="M91" s="21" t="s">
        <v>568</v>
      </c>
      <c r="N91" s="2" t="s">
        <v>562</v>
      </c>
      <c r="O91" s="2" t="s">
        <v>563</v>
      </c>
      <c r="P91" s="2">
        <v>24500000</v>
      </c>
      <c r="Q91" s="2">
        <v>1350000</v>
      </c>
      <c r="R91" s="2" t="s">
        <v>564</v>
      </c>
      <c r="S91" s="2">
        <v>0</v>
      </c>
      <c r="T91" s="2" t="s">
        <v>184</v>
      </c>
    </row>
    <row r="92" spans="1:20" x14ac:dyDescent="0.15">
      <c r="B92" s="2" t="s">
        <v>569</v>
      </c>
      <c r="C92" s="2">
        <v>38.18</v>
      </c>
      <c r="D92" s="22">
        <v>-111.43940000000001</v>
      </c>
      <c r="E92" s="22">
        <v>3139</v>
      </c>
      <c r="F92" s="22" t="s">
        <v>151</v>
      </c>
      <c r="G92" s="2">
        <v>2</v>
      </c>
      <c r="H92" s="2">
        <v>2.8</v>
      </c>
      <c r="I92" s="2">
        <v>0.98099999999999998</v>
      </c>
      <c r="J92" s="2">
        <v>0</v>
      </c>
      <c r="K92" s="22">
        <v>2005</v>
      </c>
      <c r="L92" s="2" t="s">
        <v>184</v>
      </c>
      <c r="M92" s="21" t="s">
        <v>569</v>
      </c>
      <c r="N92" s="2" t="s">
        <v>562</v>
      </c>
      <c r="O92" s="2" t="s">
        <v>563</v>
      </c>
      <c r="P92" s="2">
        <v>25100000</v>
      </c>
      <c r="Q92" s="2">
        <v>1400000</v>
      </c>
      <c r="R92" s="2" t="s">
        <v>564</v>
      </c>
      <c r="S92" s="2">
        <v>0</v>
      </c>
      <c r="T92" s="2" t="s">
        <v>184</v>
      </c>
    </row>
    <row r="93" spans="1:20" x14ac:dyDescent="0.15">
      <c r="D93" s="22"/>
      <c r="E93" s="22"/>
      <c r="F93" s="22"/>
      <c r="K93" s="22"/>
      <c r="M93" s="21"/>
    </row>
    <row r="94" spans="1:20" x14ac:dyDescent="0.15">
      <c r="D94" s="22"/>
      <c r="E94" s="22"/>
      <c r="F94" s="22"/>
      <c r="K94" s="22"/>
      <c r="M94" s="21"/>
    </row>
    <row r="95" spans="1:20" x14ac:dyDescent="0.15">
      <c r="D95" s="22"/>
      <c r="E95" s="22"/>
      <c r="F95" s="22"/>
      <c r="K95" s="22"/>
      <c r="M95" s="21"/>
    </row>
    <row r="96" spans="1:20" x14ac:dyDescent="0.15">
      <c r="B96" s="2" t="s">
        <v>570</v>
      </c>
      <c r="C96" s="2">
        <v>38.18</v>
      </c>
      <c r="D96" s="22">
        <v>-111.43729999999999</v>
      </c>
      <c r="E96" s="22">
        <v>3122</v>
      </c>
      <c r="F96" s="22" t="s">
        <v>151</v>
      </c>
      <c r="G96" s="2">
        <v>2</v>
      </c>
      <c r="H96" s="2">
        <v>2.8</v>
      </c>
      <c r="I96" s="2">
        <v>0.98099999999999998</v>
      </c>
      <c r="J96" s="2">
        <v>0</v>
      </c>
      <c r="K96" s="22">
        <v>2005</v>
      </c>
      <c r="L96" s="2" t="s">
        <v>184</v>
      </c>
      <c r="M96" s="21" t="s">
        <v>570</v>
      </c>
      <c r="N96" s="2" t="s">
        <v>562</v>
      </c>
      <c r="O96" s="2" t="s">
        <v>563</v>
      </c>
      <c r="P96" s="2">
        <v>15900000</v>
      </c>
      <c r="Q96" s="2">
        <v>950000</v>
      </c>
      <c r="R96" s="2" t="s">
        <v>564</v>
      </c>
      <c r="S96" s="2">
        <v>0</v>
      </c>
      <c r="T96" s="2" t="s">
        <v>184</v>
      </c>
    </row>
    <row r="97" spans="2:20" x14ac:dyDescent="0.15">
      <c r="B97" s="2" t="s">
        <v>571</v>
      </c>
      <c r="C97" s="2">
        <v>38.18</v>
      </c>
      <c r="D97" s="22">
        <v>-111.4374</v>
      </c>
      <c r="E97" s="22">
        <v>3156</v>
      </c>
      <c r="F97" s="22" t="s">
        <v>151</v>
      </c>
      <c r="G97" s="2">
        <v>2</v>
      </c>
      <c r="H97" s="2">
        <v>2.8</v>
      </c>
      <c r="I97" s="2">
        <v>0.96399999999999997</v>
      </c>
      <c r="J97" s="2">
        <v>0</v>
      </c>
      <c r="K97" s="22">
        <v>2005</v>
      </c>
      <c r="L97" s="2" t="s">
        <v>184</v>
      </c>
      <c r="M97" s="21" t="s">
        <v>571</v>
      </c>
      <c r="N97" s="2" t="s">
        <v>562</v>
      </c>
      <c r="O97" s="2" t="s">
        <v>563</v>
      </c>
      <c r="P97" s="2">
        <v>19500000</v>
      </c>
      <c r="Q97" s="2">
        <v>1000000</v>
      </c>
      <c r="R97" s="2" t="s">
        <v>564</v>
      </c>
      <c r="S97" s="2">
        <v>0</v>
      </c>
      <c r="T97" s="2" t="s">
        <v>184</v>
      </c>
    </row>
    <row r="98" spans="2:20" x14ac:dyDescent="0.15">
      <c r="B98" s="2" t="s">
        <v>572</v>
      </c>
      <c r="C98" s="2">
        <v>38.17</v>
      </c>
      <c r="D98" s="22">
        <v>-111.4374</v>
      </c>
      <c r="E98" s="22">
        <v>3161</v>
      </c>
      <c r="F98" s="22" t="s">
        <v>151</v>
      </c>
      <c r="G98" s="2">
        <v>2</v>
      </c>
      <c r="H98" s="2">
        <v>2.8</v>
      </c>
      <c r="I98" s="2">
        <v>0.96399999999999997</v>
      </c>
      <c r="J98" s="2">
        <v>0</v>
      </c>
      <c r="K98" s="22">
        <v>2005</v>
      </c>
      <c r="L98" s="2" t="s">
        <v>184</v>
      </c>
      <c r="M98" s="21" t="s">
        <v>572</v>
      </c>
      <c r="N98" s="2" t="s">
        <v>562</v>
      </c>
      <c r="O98" s="2" t="s">
        <v>563</v>
      </c>
      <c r="P98" s="2">
        <v>20100000</v>
      </c>
      <c r="Q98" s="2">
        <v>1000000</v>
      </c>
      <c r="R98" s="2" t="s">
        <v>564</v>
      </c>
      <c r="S98" s="2">
        <v>0</v>
      </c>
      <c r="T98" s="2" t="s">
        <v>184</v>
      </c>
    </row>
    <row r="99" spans="2:20" x14ac:dyDescent="0.15">
      <c r="B99" s="2" t="s">
        <v>573</v>
      </c>
      <c r="C99" s="2">
        <v>38.18</v>
      </c>
      <c r="D99" s="22">
        <v>-111.4374</v>
      </c>
      <c r="E99" s="22">
        <v>3123</v>
      </c>
      <c r="F99" s="22" t="s">
        <v>151</v>
      </c>
      <c r="G99" s="2">
        <v>2</v>
      </c>
      <c r="H99" s="2">
        <v>2.8</v>
      </c>
      <c r="I99" s="2">
        <v>0.95599999999999996</v>
      </c>
      <c r="J99" s="2">
        <v>0</v>
      </c>
      <c r="K99" s="22">
        <v>2005</v>
      </c>
      <c r="L99" s="2" t="s">
        <v>184</v>
      </c>
      <c r="M99" s="21" t="s">
        <v>573</v>
      </c>
      <c r="N99" s="2" t="s">
        <v>562</v>
      </c>
      <c r="O99" s="2" t="s">
        <v>563</v>
      </c>
      <c r="P99" s="2">
        <v>20400000</v>
      </c>
      <c r="Q99" s="2">
        <v>1050000</v>
      </c>
      <c r="R99" s="2" t="s">
        <v>564</v>
      </c>
      <c r="S99" s="2">
        <v>0</v>
      </c>
      <c r="T99" s="2" t="s">
        <v>184</v>
      </c>
    </row>
    <row r="100" spans="2:20" x14ac:dyDescent="0.15">
      <c r="B100" s="2" t="s">
        <v>574</v>
      </c>
      <c r="C100" s="2">
        <v>38.18</v>
      </c>
      <c r="D100" s="22">
        <v>-111.43640000000001</v>
      </c>
      <c r="E100" s="22">
        <v>3157</v>
      </c>
      <c r="F100" s="22" t="s">
        <v>151</v>
      </c>
      <c r="G100" s="2">
        <v>2</v>
      </c>
      <c r="H100" s="2">
        <v>2.8</v>
      </c>
      <c r="I100" s="2">
        <v>0.96399999999999997</v>
      </c>
      <c r="J100" s="2">
        <v>0</v>
      </c>
      <c r="K100" s="22">
        <v>2005</v>
      </c>
      <c r="L100" s="2" t="s">
        <v>184</v>
      </c>
      <c r="M100" s="21" t="s">
        <v>574</v>
      </c>
      <c r="N100" s="2" t="s">
        <v>562</v>
      </c>
      <c r="O100" s="2" t="s">
        <v>563</v>
      </c>
      <c r="P100" s="2">
        <v>22500000</v>
      </c>
      <c r="Q100" s="2">
        <v>1150000</v>
      </c>
      <c r="R100" s="2" t="s">
        <v>564</v>
      </c>
      <c r="S100" s="2">
        <v>0</v>
      </c>
      <c r="T100" s="2" t="s">
        <v>184</v>
      </c>
    </row>
    <row r="101" spans="2:20" x14ac:dyDescent="0.15">
      <c r="B101" s="2" t="s">
        <v>575</v>
      </c>
      <c r="C101" s="2">
        <v>38.18</v>
      </c>
      <c r="D101" s="22">
        <v>-111.43640000000001</v>
      </c>
      <c r="E101" s="22">
        <v>3155</v>
      </c>
      <c r="F101" s="22" t="s">
        <v>151</v>
      </c>
      <c r="G101" s="2">
        <v>2</v>
      </c>
      <c r="H101" s="2">
        <v>2.8</v>
      </c>
      <c r="I101" s="2">
        <v>0.99</v>
      </c>
      <c r="J101" s="2">
        <v>0</v>
      </c>
      <c r="K101" s="22">
        <v>2005</v>
      </c>
      <c r="L101" s="2" t="s">
        <v>184</v>
      </c>
      <c r="M101" s="21" t="s">
        <v>575</v>
      </c>
      <c r="N101" s="2" t="s">
        <v>562</v>
      </c>
      <c r="O101" s="2" t="s">
        <v>563</v>
      </c>
      <c r="P101" s="2">
        <v>26300000</v>
      </c>
      <c r="Q101" s="2">
        <v>1250000</v>
      </c>
      <c r="R101" s="2" t="s">
        <v>564</v>
      </c>
      <c r="S101" s="2">
        <v>0</v>
      </c>
      <c r="T101" s="2" t="s">
        <v>184</v>
      </c>
    </row>
    <row r="102" spans="2:20" x14ac:dyDescent="0.15">
      <c r="D102" s="22"/>
      <c r="E102" s="22"/>
      <c r="F102" s="22"/>
      <c r="K102" s="22"/>
      <c r="M102" s="21"/>
    </row>
    <row r="103" spans="2:20" x14ac:dyDescent="0.15">
      <c r="D103" s="22"/>
      <c r="E103" s="22"/>
      <c r="F103" s="22"/>
      <c r="K103" s="22"/>
      <c r="M103" s="21"/>
    </row>
    <row r="104" spans="2:20" x14ac:dyDescent="0.15">
      <c r="D104" s="22"/>
      <c r="E104" s="22"/>
      <c r="F104" s="22"/>
      <c r="K104" s="22"/>
      <c r="M104" s="21"/>
    </row>
    <row r="105" spans="2:20" x14ac:dyDescent="0.15">
      <c r="D105" s="22"/>
      <c r="E105" s="22"/>
      <c r="F105" s="22"/>
      <c r="K105" s="22"/>
      <c r="M105" s="21"/>
    </row>
    <row r="106" spans="2:20" x14ac:dyDescent="0.15">
      <c r="D106" s="22"/>
      <c r="E106" s="22"/>
      <c r="F106" s="22"/>
      <c r="K106" s="22"/>
      <c r="M106" s="21"/>
    </row>
    <row r="107" spans="2:20" x14ac:dyDescent="0.15">
      <c r="D107" s="22"/>
      <c r="E107" s="22"/>
      <c r="F107" s="22"/>
      <c r="K107" s="22"/>
      <c r="M107" s="21"/>
    </row>
    <row r="108" spans="2:20" x14ac:dyDescent="0.15">
      <c r="D108" s="22"/>
      <c r="E108" s="22"/>
      <c r="F108" s="22"/>
      <c r="K108" s="22"/>
      <c r="M108" s="21"/>
    </row>
    <row r="109" spans="2:20" x14ac:dyDescent="0.15">
      <c r="D109" s="22"/>
      <c r="E109" s="22"/>
      <c r="F109" s="22"/>
      <c r="K109" s="22"/>
      <c r="M109" s="21"/>
    </row>
    <row r="110" spans="2:20" x14ac:dyDescent="0.15">
      <c r="D110" s="22"/>
      <c r="E110" s="22"/>
      <c r="F110" s="22"/>
      <c r="K110" s="22"/>
      <c r="M110" s="21"/>
    </row>
    <row r="111" spans="2:20" x14ac:dyDescent="0.15">
      <c r="D111" s="22"/>
      <c r="E111" s="22"/>
      <c r="F111" s="22"/>
      <c r="K111" s="22"/>
      <c r="M111" s="21"/>
    </row>
    <row r="112" spans="2:20" x14ac:dyDescent="0.15">
      <c r="D112" s="22"/>
      <c r="E112" s="22"/>
      <c r="F112" s="22"/>
      <c r="K112" s="22"/>
      <c r="M112" s="21"/>
    </row>
    <row r="113" spans="4:13" x14ac:dyDescent="0.15">
      <c r="D113" s="22"/>
      <c r="E113" s="22"/>
      <c r="F113" s="22"/>
      <c r="K113" s="22"/>
      <c r="M113" s="21"/>
    </row>
    <row r="114" spans="4:13" x14ac:dyDescent="0.15">
      <c r="D114" s="22"/>
      <c r="E114" s="22"/>
      <c r="F114" s="22"/>
      <c r="K114" s="22"/>
      <c r="M114" s="21"/>
    </row>
    <row r="115" spans="4:13" x14ac:dyDescent="0.15">
      <c r="D115" s="22"/>
      <c r="E115" s="22"/>
      <c r="F115" s="22"/>
      <c r="K115" s="22"/>
      <c r="M115" s="21"/>
    </row>
    <row r="116" spans="4:13" x14ac:dyDescent="0.15">
      <c r="D116" s="22"/>
      <c r="E116" s="22"/>
      <c r="F116" s="22"/>
      <c r="K116" s="22"/>
      <c r="M116" s="21"/>
    </row>
    <row r="117" spans="4:13" x14ac:dyDescent="0.15">
      <c r="D117" s="22"/>
      <c r="E117" s="22"/>
      <c r="F117" s="22"/>
      <c r="K117" s="22"/>
      <c r="M117" s="21"/>
    </row>
    <row r="118" spans="4:13" x14ac:dyDescent="0.15">
      <c r="D118" s="22"/>
      <c r="E118" s="22"/>
      <c r="F118" s="22"/>
      <c r="K118" s="22"/>
      <c r="M118" s="21"/>
    </row>
    <row r="119" spans="4:13" x14ac:dyDescent="0.15">
      <c r="D119" s="22"/>
      <c r="E119" s="22"/>
      <c r="F119" s="22"/>
      <c r="K119" s="22"/>
      <c r="M119" s="21"/>
    </row>
    <row r="120" spans="4:13" x14ac:dyDescent="0.15">
      <c r="D120" s="22"/>
      <c r="E120" s="22"/>
      <c r="F120" s="22"/>
      <c r="K120" s="22"/>
      <c r="M120" s="21"/>
    </row>
    <row r="121" spans="4:13" x14ac:dyDescent="0.15">
      <c r="D121" s="22"/>
      <c r="E121" s="22"/>
      <c r="F121" s="22"/>
      <c r="K121" s="22"/>
      <c r="M121" s="21"/>
    </row>
    <row r="122" spans="4:13" x14ac:dyDescent="0.15">
      <c r="D122" s="22"/>
      <c r="E122" s="22"/>
      <c r="F122" s="22"/>
      <c r="K122" s="22"/>
      <c r="M122" s="21"/>
    </row>
    <row r="123" spans="4:13" x14ac:dyDescent="0.15">
      <c r="D123" s="22"/>
      <c r="E123" s="22"/>
      <c r="F123" s="22"/>
      <c r="K123" s="22"/>
      <c r="M123" s="21"/>
    </row>
    <row r="124" spans="4:13" x14ac:dyDescent="0.15">
      <c r="D124" s="22"/>
      <c r="E124" s="22"/>
      <c r="F124" s="22"/>
      <c r="K124" s="22"/>
      <c r="M124" s="21"/>
    </row>
    <row r="125" spans="4:13" x14ac:dyDescent="0.15">
      <c r="D125" s="22"/>
      <c r="E125" s="22"/>
      <c r="F125" s="22"/>
      <c r="K125" s="22"/>
      <c r="M125" s="21"/>
    </row>
    <row r="126" spans="4:13" x14ac:dyDescent="0.15">
      <c r="D126" s="22"/>
      <c r="E126" s="22"/>
      <c r="F126" s="22"/>
      <c r="K126" s="22"/>
      <c r="M126" s="21"/>
    </row>
    <row r="127" spans="4:13" x14ac:dyDescent="0.15">
      <c r="D127" s="22"/>
      <c r="E127" s="22"/>
      <c r="F127" s="22"/>
      <c r="K127" s="22"/>
      <c r="M127" s="21"/>
    </row>
    <row r="128" spans="4:13" x14ac:dyDescent="0.15">
      <c r="D128" s="22"/>
      <c r="E128" s="22"/>
      <c r="F128" s="22"/>
      <c r="K128" s="22"/>
      <c r="M128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532E-17C1-F943-B4D9-8340AA7194B0}">
  <dimension ref="A1:BZ283"/>
  <sheetViews>
    <sheetView workbookViewId="0"/>
  </sheetViews>
  <sheetFormatPr baseColWidth="10" defaultRowHeight="16" x14ac:dyDescent="0.2"/>
  <cols>
    <col min="1" max="1" width="18" style="92" bestFit="1" customWidth="1"/>
    <col min="2" max="2" width="14.33203125" style="94" customWidth="1"/>
    <col min="3" max="3" width="11" style="92" bestFit="1" customWidth="1"/>
    <col min="4" max="4" width="7.83203125" style="92" bestFit="1" customWidth="1"/>
    <col min="5" max="5" width="9.1640625" style="92" bestFit="1" customWidth="1"/>
    <col min="6" max="6" width="9.6640625" style="92" bestFit="1" customWidth="1"/>
    <col min="7" max="7" width="7.83203125" style="92" bestFit="1" customWidth="1"/>
    <col min="8" max="8" width="9.1640625" style="92" bestFit="1" customWidth="1"/>
    <col min="9" max="9" width="9.6640625" style="92" bestFit="1" customWidth="1"/>
    <col min="10" max="10" width="7.83203125" style="92" bestFit="1" customWidth="1"/>
    <col min="11" max="11" width="9.1640625" style="92" bestFit="1" customWidth="1"/>
    <col min="12" max="12" width="9.6640625" style="92" bestFit="1" customWidth="1"/>
    <col min="13" max="13" width="9.5" style="96" customWidth="1"/>
    <col min="14" max="14" width="11.5" style="90" bestFit="1" customWidth="1"/>
    <col min="15" max="15" width="19.5" style="90" bestFit="1" customWidth="1"/>
    <col min="16" max="16" width="25.6640625" style="90" bestFit="1" customWidth="1"/>
    <col min="17" max="17" width="23.33203125" style="90" bestFit="1" customWidth="1"/>
    <col min="18" max="18" width="10.83203125" style="90"/>
    <col min="19" max="19" width="11.6640625" style="92" customWidth="1"/>
    <col min="20" max="23" width="10.83203125" style="92" bestFit="1" customWidth="1"/>
    <col min="24" max="24" width="31.6640625" style="92" bestFit="1" customWidth="1"/>
    <col min="25" max="16384" width="10.83203125" style="92"/>
  </cols>
  <sheetData>
    <row r="1" spans="1:24" x14ac:dyDescent="0.2">
      <c r="A1" s="78" t="s">
        <v>577</v>
      </c>
      <c r="B1" s="92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24" x14ac:dyDescent="0.2">
      <c r="B2" s="78"/>
      <c r="C2" s="89"/>
      <c r="D2" s="179" t="s">
        <v>535</v>
      </c>
      <c r="E2" s="79"/>
      <c r="F2" s="79"/>
      <c r="G2" s="179" t="s">
        <v>536</v>
      </c>
      <c r="H2" s="79"/>
      <c r="I2" s="79"/>
      <c r="J2" s="180" t="s">
        <v>537</v>
      </c>
      <c r="K2" s="89"/>
      <c r="L2" s="89"/>
      <c r="M2" s="89"/>
      <c r="N2" s="180" t="s">
        <v>537</v>
      </c>
    </row>
    <row r="3" spans="1:24" x14ac:dyDescent="0.2">
      <c r="B3" s="78"/>
      <c r="C3" s="89"/>
      <c r="D3" s="179"/>
      <c r="E3" s="79"/>
      <c r="F3" s="79"/>
      <c r="G3" s="179"/>
      <c r="H3" s="79"/>
      <c r="I3" s="79"/>
      <c r="J3" s="180"/>
      <c r="K3" s="89"/>
      <c r="L3" s="89"/>
      <c r="M3" s="89"/>
      <c r="N3" s="180"/>
    </row>
    <row r="4" spans="1:24" x14ac:dyDescent="0.2">
      <c r="B4" s="78"/>
      <c r="C4" s="89"/>
      <c r="D4" s="179"/>
      <c r="E4" s="79"/>
      <c r="F4" s="79"/>
      <c r="G4" s="179"/>
      <c r="H4" s="79"/>
      <c r="I4" s="79"/>
      <c r="J4" s="180"/>
      <c r="K4" s="89"/>
      <c r="L4" s="89"/>
      <c r="M4" s="89"/>
      <c r="N4" s="180"/>
      <c r="P4" s="92"/>
    </row>
    <row r="5" spans="1:24" ht="13" x14ac:dyDescent="0.15">
      <c r="B5" s="181" t="s">
        <v>538</v>
      </c>
      <c r="C5" s="179" t="s">
        <v>188</v>
      </c>
      <c r="D5" s="179" t="s">
        <v>539</v>
      </c>
      <c r="E5" s="179" t="s">
        <v>540</v>
      </c>
      <c r="F5" s="179" t="s">
        <v>541</v>
      </c>
      <c r="G5" s="179" t="s">
        <v>539</v>
      </c>
      <c r="H5" s="179" t="s">
        <v>540</v>
      </c>
      <c r="I5" s="179" t="s">
        <v>541</v>
      </c>
      <c r="J5" s="180" t="s">
        <v>539</v>
      </c>
      <c r="K5" s="180" t="s">
        <v>540</v>
      </c>
      <c r="L5" s="180" t="s">
        <v>541</v>
      </c>
      <c r="M5" s="92"/>
      <c r="N5" s="80"/>
      <c r="O5" s="80"/>
      <c r="P5" s="80"/>
      <c r="Q5" s="80"/>
      <c r="R5" s="93"/>
    </row>
    <row r="6" spans="1:24" ht="13" x14ac:dyDescent="0.15">
      <c r="B6" s="181"/>
      <c r="C6" s="179"/>
      <c r="D6" s="179"/>
      <c r="E6" s="179"/>
      <c r="F6" s="179"/>
      <c r="G6" s="179"/>
      <c r="H6" s="179"/>
      <c r="I6" s="179"/>
      <c r="J6" s="180"/>
      <c r="K6" s="180"/>
      <c r="L6" s="180"/>
      <c r="M6" s="94"/>
      <c r="N6" s="95"/>
      <c r="O6" s="95"/>
      <c r="P6" s="92"/>
      <c r="Q6" s="95"/>
      <c r="R6" s="94"/>
    </row>
    <row r="7" spans="1:24" ht="14" customHeight="1" thickBot="1" x14ac:dyDescent="0.25">
      <c r="A7" s="110" t="s">
        <v>312</v>
      </c>
      <c r="B7" s="181"/>
      <c r="C7" s="179"/>
      <c r="D7" s="179"/>
      <c r="E7" s="179"/>
      <c r="F7" s="179"/>
      <c r="G7" s="179"/>
      <c r="H7" s="179"/>
      <c r="I7" s="179"/>
      <c r="J7" s="180"/>
      <c r="K7" s="180"/>
      <c r="L7" s="180"/>
      <c r="M7" s="98"/>
      <c r="N7" s="38" t="s">
        <v>70</v>
      </c>
      <c r="O7" s="38" t="s">
        <v>241</v>
      </c>
      <c r="P7" s="38" t="s">
        <v>242</v>
      </c>
      <c r="Q7" s="38" t="s">
        <v>239</v>
      </c>
      <c r="R7" s="97"/>
      <c r="S7" s="87" t="s">
        <v>252</v>
      </c>
    </row>
    <row r="8" spans="1:24" ht="17" thickTop="1" x14ac:dyDescent="0.2">
      <c r="A8" s="47" t="s">
        <v>314</v>
      </c>
      <c r="B8" s="85" t="s">
        <v>255</v>
      </c>
      <c r="C8" s="79" t="s">
        <v>542</v>
      </c>
      <c r="D8" s="79">
        <v>13992</v>
      </c>
      <c r="E8" s="79">
        <v>421</v>
      </c>
      <c r="F8" s="79">
        <v>678</v>
      </c>
      <c r="G8" s="79">
        <v>14100</v>
      </c>
      <c r="H8" s="79">
        <v>425</v>
      </c>
      <c r="I8" s="79">
        <v>683</v>
      </c>
      <c r="J8" s="79">
        <v>12830</v>
      </c>
      <c r="K8" s="79">
        <v>386</v>
      </c>
      <c r="L8" s="79">
        <v>620</v>
      </c>
      <c r="M8" s="85"/>
      <c r="N8" s="90" t="s">
        <v>255</v>
      </c>
      <c r="O8" s="90">
        <v>12830</v>
      </c>
      <c r="P8" s="99">
        <v>386</v>
      </c>
      <c r="Q8" s="90">
        <v>620</v>
      </c>
      <c r="R8" s="90" t="s">
        <v>579</v>
      </c>
      <c r="S8" s="94"/>
      <c r="T8" s="94"/>
      <c r="U8" s="94"/>
      <c r="V8" s="100"/>
      <c r="W8" s="101"/>
      <c r="X8" s="102"/>
    </row>
    <row r="9" spans="1:24" x14ac:dyDescent="0.2">
      <c r="A9" s="2"/>
      <c r="B9" s="85" t="s">
        <v>256</v>
      </c>
      <c r="C9" s="79" t="s">
        <v>542</v>
      </c>
      <c r="D9" s="79">
        <v>13186</v>
      </c>
      <c r="E9" s="79">
        <v>397</v>
      </c>
      <c r="F9" s="79">
        <v>639</v>
      </c>
      <c r="G9" s="79">
        <v>13263</v>
      </c>
      <c r="H9" s="79">
        <v>399</v>
      </c>
      <c r="I9" s="79">
        <v>642</v>
      </c>
      <c r="J9" s="79">
        <v>11765</v>
      </c>
      <c r="K9" s="79">
        <v>354</v>
      </c>
      <c r="L9" s="79">
        <v>568</v>
      </c>
      <c r="M9" s="85"/>
      <c r="N9" s="90" t="s">
        <v>256</v>
      </c>
      <c r="O9" s="90">
        <v>11765</v>
      </c>
      <c r="P9" s="99">
        <v>354</v>
      </c>
      <c r="Q9" s="90">
        <v>568</v>
      </c>
      <c r="R9" s="90" t="s">
        <v>579</v>
      </c>
      <c r="S9" s="94"/>
      <c r="T9" s="94"/>
      <c r="U9" s="94"/>
      <c r="V9" s="94"/>
      <c r="W9" s="94"/>
    </row>
    <row r="10" spans="1:24" x14ac:dyDescent="0.2">
      <c r="A10" s="2"/>
      <c r="B10" s="85" t="s">
        <v>257</v>
      </c>
      <c r="C10" s="79" t="s">
        <v>542</v>
      </c>
      <c r="D10" s="79">
        <v>10964</v>
      </c>
      <c r="E10" s="79">
        <v>330</v>
      </c>
      <c r="F10" s="79">
        <v>531</v>
      </c>
      <c r="G10" s="79">
        <v>10801</v>
      </c>
      <c r="H10" s="79">
        <v>325</v>
      </c>
      <c r="I10" s="79">
        <v>523</v>
      </c>
      <c r="J10" s="79">
        <v>9766</v>
      </c>
      <c r="K10" s="79">
        <v>294</v>
      </c>
      <c r="L10" s="79">
        <v>471</v>
      </c>
      <c r="M10" s="85"/>
      <c r="N10" s="108" t="s">
        <v>257</v>
      </c>
      <c r="O10" s="108">
        <v>9766</v>
      </c>
      <c r="P10" s="109">
        <v>294</v>
      </c>
      <c r="Q10" s="108">
        <v>471</v>
      </c>
      <c r="R10" s="43" t="s">
        <v>250</v>
      </c>
      <c r="S10" s="94"/>
      <c r="T10" s="94"/>
      <c r="U10" s="94"/>
      <c r="V10" s="94"/>
      <c r="W10" s="94"/>
    </row>
    <row r="11" spans="1:24" x14ac:dyDescent="0.2">
      <c r="A11" s="2"/>
      <c r="B11" s="85" t="s">
        <v>258</v>
      </c>
      <c r="C11" s="79" t="s">
        <v>542</v>
      </c>
      <c r="D11" s="79">
        <v>13203</v>
      </c>
      <c r="E11" s="79">
        <v>397</v>
      </c>
      <c r="F11" s="79">
        <v>640</v>
      </c>
      <c r="G11" s="79">
        <v>13280</v>
      </c>
      <c r="H11" s="79">
        <v>400</v>
      </c>
      <c r="I11" s="79">
        <v>643</v>
      </c>
      <c r="J11" s="79">
        <v>11787</v>
      </c>
      <c r="K11" s="79">
        <v>355</v>
      </c>
      <c r="L11" s="79">
        <v>569</v>
      </c>
      <c r="M11" s="85"/>
      <c r="N11" s="90" t="s">
        <v>258</v>
      </c>
      <c r="O11" s="90">
        <v>11787</v>
      </c>
      <c r="P11" s="99">
        <v>355</v>
      </c>
      <c r="Q11" s="90">
        <v>569</v>
      </c>
      <c r="R11" s="90" t="s">
        <v>579</v>
      </c>
      <c r="S11" s="94"/>
      <c r="T11" s="94"/>
      <c r="U11" s="94"/>
      <c r="V11" s="94"/>
      <c r="W11" s="94"/>
    </row>
    <row r="12" spans="1:24" x14ac:dyDescent="0.2">
      <c r="A12" s="2"/>
      <c r="B12" s="85" t="s">
        <v>259</v>
      </c>
      <c r="C12" s="79" t="s">
        <v>542</v>
      </c>
      <c r="D12" s="79">
        <v>15318</v>
      </c>
      <c r="E12" s="79">
        <v>461</v>
      </c>
      <c r="F12" s="79">
        <v>743</v>
      </c>
      <c r="G12" s="79">
        <v>15348</v>
      </c>
      <c r="H12" s="79">
        <v>462</v>
      </c>
      <c r="I12" s="79">
        <v>744</v>
      </c>
      <c r="J12" s="79">
        <v>14104</v>
      </c>
      <c r="K12" s="79">
        <v>425</v>
      </c>
      <c r="L12" s="79">
        <v>682</v>
      </c>
      <c r="M12" s="85"/>
      <c r="N12" s="90" t="s">
        <v>259</v>
      </c>
      <c r="O12" s="90">
        <v>14104</v>
      </c>
      <c r="P12" s="99">
        <v>425</v>
      </c>
      <c r="Q12" s="90">
        <v>682</v>
      </c>
      <c r="R12" s="90" t="s">
        <v>579</v>
      </c>
      <c r="S12" s="94"/>
      <c r="T12" s="94"/>
      <c r="U12" s="94"/>
      <c r="V12" s="94"/>
      <c r="W12" s="94"/>
    </row>
    <row r="13" spans="1:24" x14ac:dyDescent="0.2">
      <c r="A13" s="2"/>
      <c r="B13" s="85" t="s">
        <v>260</v>
      </c>
      <c r="C13" s="79" t="s">
        <v>542</v>
      </c>
      <c r="D13" s="79">
        <v>14193</v>
      </c>
      <c r="E13" s="79">
        <v>427</v>
      </c>
      <c r="F13" s="79">
        <v>688</v>
      </c>
      <c r="G13" s="79">
        <v>14295</v>
      </c>
      <c r="H13" s="79">
        <v>430</v>
      </c>
      <c r="I13" s="79">
        <v>692</v>
      </c>
      <c r="J13" s="79">
        <v>13035</v>
      </c>
      <c r="K13" s="79">
        <v>392</v>
      </c>
      <c r="L13" s="79">
        <v>630</v>
      </c>
      <c r="M13" s="85"/>
      <c r="N13" s="90" t="s">
        <v>260</v>
      </c>
      <c r="O13" s="90">
        <v>13035</v>
      </c>
      <c r="P13" s="99">
        <v>392</v>
      </c>
      <c r="Q13" s="90">
        <v>630</v>
      </c>
      <c r="R13" s="90" t="s">
        <v>579</v>
      </c>
      <c r="S13" s="94"/>
      <c r="T13" s="94"/>
      <c r="U13" s="94"/>
      <c r="V13" s="94"/>
      <c r="W13" s="94"/>
    </row>
    <row r="14" spans="1:24" x14ac:dyDescent="0.2">
      <c r="A14" s="2"/>
      <c r="B14" s="85" t="s">
        <v>261</v>
      </c>
      <c r="C14" s="79" t="s">
        <v>542</v>
      </c>
      <c r="D14" s="79">
        <v>14535</v>
      </c>
      <c r="E14" s="79">
        <v>438</v>
      </c>
      <c r="F14" s="79">
        <v>705</v>
      </c>
      <c r="G14" s="79">
        <v>14627</v>
      </c>
      <c r="H14" s="79">
        <v>440</v>
      </c>
      <c r="I14" s="79">
        <v>709</v>
      </c>
      <c r="J14" s="79">
        <v>13350</v>
      </c>
      <c r="K14" s="79">
        <v>402</v>
      </c>
      <c r="L14" s="79">
        <v>645</v>
      </c>
      <c r="M14" s="85"/>
      <c r="N14" s="90" t="s">
        <v>261</v>
      </c>
      <c r="O14" s="90">
        <v>13350</v>
      </c>
      <c r="P14" s="99">
        <v>402</v>
      </c>
      <c r="Q14" s="90">
        <v>645</v>
      </c>
      <c r="R14" s="90" t="s">
        <v>579</v>
      </c>
    </row>
    <row r="15" spans="1:24" x14ac:dyDescent="0.2">
      <c r="A15" s="2"/>
      <c r="B15" s="85" t="s">
        <v>262</v>
      </c>
      <c r="C15" s="79" t="s">
        <v>542</v>
      </c>
      <c r="D15" s="79">
        <v>14518</v>
      </c>
      <c r="E15" s="79">
        <v>437</v>
      </c>
      <c r="F15" s="79">
        <v>704</v>
      </c>
      <c r="G15" s="79">
        <v>14609</v>
      </c>
      <c r="H15" s="79">
        <v>440</v>
      </c>
      <c r="I15" s="79">
        <v>708</v>
      </c>
      <c r="J15" s="79">
        <v>13334</v>
      </c>
      <c r="K15" s="79">
        <v>401</v>
      </c>
      <c r="L15" s="79">
        <v>644</v>
      </c>
      <c r="M15" s="85"/>
      <c r="N15" s="90" t="s">
        <v>262</v>
      </c>
      <c r="O15" s="90">
        <v>13334</v>
      </c>
      <c r="P15" s="99">
        <v>401</v>
      </c>
      <c r="Q15" s="90">
        <v>644</v>
      </c>
      <c r="R15" s="90" t="s">
        <v>579</v>
      </c>
    </row>
    <row r="16" spans="1:24" x14ac:dyDescent="0.2">
      <c r="A16" s="2"/>
      <c r="B16" s="85" t="s">
        <v>263</v>
      </c>
      <c r="C16" s="79" t="s">
        <v>542</v>
      </c>
      <c r="D16" s="79">
        <v>14064</v>
      </c>
      <c r="E16" s="79">
        <v>423</v>
      </c>
      <c r="F16" s="79">
        <v>682</v>
      </c>
      <c r="G16" s="79">
        <v>14169</v>
      </c>
      <c r="H16" s="79">
        <v>427</v>
      </c>
      <c r="I16" s="79">
        <v>686</v>
      </c>
      <c r="J16" s="79">
        <v>12911</v>
      </c>
      <c r="K16" s="79">
        <v>389</v>
      </c>
      <c r="L16" s="79">
        <v>624</v>
      </c>
      <c r="M16" s="85"/>
      <c r="N16" s="90" t="s">
        <v>263</v>
      </c>
      <c r="O16" s="90">
        <v>12911</v>
      </c>
      <c r="P16" s="99">
        <v>389</v>
      </c>
      <c r="Q16" s="90">
        <v>624</v>
      </c>
      <c r="R16" s="90" t="s">
        <v>579</v>
      </c>
    </row>
    <row r="17" spans="1:24" ht="17" thickBot="1" x14ac:dyDescent="0.25">
      <c r="A17" s="2"/>
      <c r="B17" s="85" t="s">
        <v>264</v>
      </c>
      <c r="C17" s="79" t="s">
        <v>542</v>
      </c>
      <c r="D17" s="79">
        <v>13922</v>
      </c>
      <c r="E17" s="79">
        <v>419</v>
      </c>
      <c r="F17" s="79">
        <v>675</v>
      </c>
      <c r="G17" s="79">
        <v>14034</v>
      </c>
      <c r="H17" s="79">
        <v>423</v>
      </c>
      <c r="I17" s="79">
        <v>680</v>
      </c>
      <c r="J17" s="79">
        <v>12752</v>
      </c>
      <c r="K17" s="79">
        <v>384</v>
      </c>
      <c r="L17" s="79">
        <v>616</v>
      </c>
      <c r="M17" s="85"/>
      <c r="N17" s="90" t="s">
        <v>264</v>
      </c>
      <c r="O17" s="90">
        <v>12752</v>
      </c>
      <c r="P17" s="99">
        <v>384</v>
      </c>
      <c r="Q17" s="90">
        <v>616</v>
      </c>
      <c r="R17" s="90" t="s">
        <v>579</v>
      </c>
      <c r="S17" s="38" t="s">
        <v>244</v>
      </c>
      <c r="T17" s="38" t="s">
        <v>245</v>
      </c>
      <c r="U17" s="38" t="s">
        <v>246</v>
      </c>
      <c r="V17" s="38" t="s">
        <v>247</v>
      </c>
      <c r="W17" s="38" t="s">
        <v>248</v>
      </c>
      <c r="X17" s="38" t="s">
        <v>251</v>
      </c>
    </row>
    <row r="18" spans="1:24" ht="17" thickTop="1" x14ac:dyDescent="0.2">
      <c r="A18" s="2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S18" s="103">
        <v>12796.446050768011</v>
      </c>
      <c r="T18" s="103">
        <v>12874.222222222223</v>
      </c>
      <c r="U18" s="103">
        <v>128.59955124635093</v>
      </c>
      <c r="V18" s="103">
        <v>742.17884936479049</v>
      </c>
      <c r="W18" s="103">
        <v>247.39294978826351</v>
      </c>
      <c r="X18" s="103">
        <v>968.35605251603829</v>
      </c>
    </row>
    <row r="19" spans="1:24" x14ac:dyDescent="0.2">
      <c r="A19" s="48" t="s">
        <v>315</v>
      </c>
      <c r="B19" s="85" t="s">
        <v>265</v>
      </c>
      <c r="C19" s="79" t="s">
        <v>542</v>
      </c>
      <c r="D19" s="79">
        <v>13470</v>
      </c>
      <c r="E19" s="79">
        <v>252</v>
      </c>
      <c r="F19" s="79">
        <v>571</v>
      </c>
      <c r="G19" s="79">
        <v>13576</v>
      </c>
      <c r="H19" s="79">
        <v>254</v>
      </c>
      <c r="I19" s="79">
        <v>574</v>
      </c>
      <c r="J19" s="79">
        <v>12565</v>
      </c>
      <c r="K19" s="79">
        <v>235</v>
      </c>
      <c r="L19" s="79">
        <v>530</v>
      </c>
      <c r="M19" s="90"/>
      <c r="N19" s="90" t="s">
        <v>265</v>
      </c>
      <c r="O19" s="90">
        <v>12565</v>
      </c>
      <c r="P19" s="99">
        <v>235</v>
      </c>
      <c r="Q19" s="90">
        <v>530</v>
      </c>
    </row>
    <row r="20" spans="1:24" x14ac:dyDescent="0.2">
      <c r="A20" s="2"/>
      <c r="B20" s="85" t="s">
        <v>266</v>
      </c>
      <c r="C20" s="79" t="s">
        <v>542</v>
      </c>
      <c r="D20" s="79">
        <v>14623</v>
      </c>
      <c r="E20" s="79">
        <v>445</v>
      </c>
      <c r="F20" s="79">
        <v>712</v>
      </c>
      <c r="G20" s="79">
        <v>14730</v>
      </c>
      <c r="H20" s="79">
        <v>448</v>
      </c>
      <c r="I20" s="79">
        <v>716</v>
      </c>
      <c r="J20" s="79">
        <v>13736</v>
      </c>
      <c r="K20" s="79">
        <v>418</v>
      </c>
      <c r="L20" s="79">
        <v>666</v>
      </c>
      <c r="M20" s="90"/>
      <c r="N20" s="90" t="s">
        <v>266</v>
      </c>
      <c r="O20" s="90">
        <v>13736</v>
      </c>
      <c r="P20" s="99">
        <v>418</v>
      </c>
      <c r="Q20" s="90">
        <v>666</v>
      </c>
    </row>
    <row r="21" spans="1:24" ht="17" thickBot="1" x14ac:dyDescent="0.25">
      <c r="B21" s="85" t="s">
        <v>267</v>
      </c>
      <c r="C21" s="79" t="s">
        <v>542</v>
      </c>
      <c r="D21" s="79">
        <v>13339</v>
      </c>
      <c r="E21" s="79">
        <v>312</v>
      </c>
      <c r="F21" s="79">
        <v>595</v>
      </c>
      <c r="G21" s="79">
        <v>13440</v>
      </c>
      <c r="H21" s="79">
        <v>314</v>
      </c>
      <c r="I21" s="79">
        <v>599</v>
      </c>
      <c r="J21" s="79">
        <v>12394</v>
      </c>
      <c r="K21" s="79">
        <v>290</v>
      </c>
      <c r="L21" s="79">
        <v>551</v>
      </c>
      <c r="M21" s="90"/>
      <c r="N21" s="90" t="s">
        <v>267</v>
      </c>
      <c r="O21" s="90">
        <v>12394</v>
      </c>
      <c r="P21" s="99">
        <v>290</v>
      </c>
      <c r="Q21" s="90">
        <v>551</v>
      </c>
      <c r="S21" s="38" t="s">
        <v>244</v>
      </c>
      <c r="T21" s="38" t="s">
        <v>245</v>
      </c>
      <c r="U21" s="38" t="s">
        <v>246</v>
      </c>
      <c r="V21" s="38" t="s">
        <v>247</v>
      </c>
      <c r="W21" s="38" t="s">
        <v>248</v>
      </c>
      <c r="X21" s="38" t="s">
        <v>251</v>
      </c>
    </row>
    <row r="22" spans="1:24" ht="17" thickTop="1" x14ac:dyDescent="0.2">
      <c r="A22" s="2"/>
      <c r="S22" s="103">
        <v>12695.696751636284</v>
      </c>
      <c r="T22" s="103">
        <v>12898.333333333334</v>
      </c>
      <c r="U22" s="103">
        <v>167.31473338542702</v>
      </c>
      <c r="V22" s="103">
        <v>730.46172612487601</v>
      </c>
      <c r="W22" s="103">
        <v>421.73227421091588</v>
      </c>
      <c r="X22" s="103">
        <v>934.17688070538577</v>
      </c>
    </row>
    <row r="23" spans="1:24" x14ac:dyDescent="0.2">
      <c r="A23" s="48" t="s">
        <v>315</v>
      </c>
      <c r="B23" s="85" t="s">
        <v>268</v>
      </c>
      <c r="C23" s="79" t="s">
        <v>542</v>
      </c>
      <c r="D23" s="79">
        <v>15793</v>
      </c>
      <c r="E23" s="79">
        <v>371</v>
      </c>
      <c r="F23" s="79">
        <v>706</v>
      </c>
      <c r="G23" s="79">
        <v>15858</v>
      </c>
      <c r="H23" s="79">
        <v>372</v>
      </c>
      <c r="I23" s="79">
        <v>708</v>
      </c>
      <c r="J23" s="79">
        <v>15335</v>
      </c>
      <c r="K23" s="79">
        <v>360</v>
      </c>
      <c r="L23" s="79">
        <v>683</v>
      </c>
      <c r="M23" s="90"/>
      <c r="N23" s="90" t="s">
        <v>268</v>
      </c>
      <c r="O23" s="90">
        <v>15335</v>
      </c>
      <c r="P23" s="99">
        <v>360</v>
      </c>
      <c r="Q23" s="90">
        <v>683</v>
      </c>
      <c r="S23" s="94"/>
      <c r="T23" s="94"/>
      <c r="U23" s="94"/>
      <c r="V23" s="94"/>
      <c r="W23" s="94"/>
    </row>
    <row r="24" spans="1:24" x14ac:dyDescent="0.2">
      <c r="A24" s="2"/>
      <c r="B24" s="85" t="s">
        <v>273</v>
      </c>
      <c r="C24" s="79" t="s">
        <v>542</v>
      </c>
      <c r="D24" s="79">
        <v>15498</v>
      </c>
      <c r="E24" s="79">
        <v>387</v>
      </c>
      <c r="F24" s="79">
        <v>705</v>
      </c>
      <c r="G24" s="79">
        <v>15573</v>
      </c>
      <c r="H24" s="79">
        <v>388</v>
      </c>
      <c r="I24" s="79">
        <v>707</v>
      </c>
      <c r="J24" s="79">
        <v>15107</v>
      </c>
      <c r="K24" s="79">
        <v>377</v>
      </c>
      <c r="L24" s="79">
        <v>684</v>
      </c>
      <c r="M24" s="90"/>
      <c r="N24" s="90" t="s">
        <v>273</v>
      </c>
      <c r="O24" s="90">
        <v>15107</v>
      </c>
      <c r="P24" s="99">
        <v>377</v>
      </c>
      <c r="Q24" s="90">
        <v>684</v>
      </c>
      <c r="S24" s="94"/>
      <c r="T24" s="94"/>
      <c r="U24" s="94"/>
      <c r="V24" s="94"/>
      <c r="W24" s="94"/>
    </row>
    <row r="25" spans="1:24" x14ac:dyDescent="0.2">
      <c r="A25" s="2"/>
      <c r="B25" s="85" t="s">
        <v>269</v>
      </c>
      <c r="C25" s="79" t="s">
        <v>542</v>
      </c>
      <c r="D25" s="79">
        <v>15418</v>
      </c>
      <c r="E25" s="79">
        <v>372</v>
      </c>
      <c r="F25" s="79">
        <v>694</v>
      </c>
      <c r="G25" s="79">
        <v>15495</v>
      </c>
      <c r="H25" s="79">
        <v>374</v>
      </c>
      <c r="I25" s="79">
        <v>697</v>
      </c>
      <c r="J25" s="79">
        <v>15003</v>
      </c>
      <c r="K25" s="79">
        <v>362</v>
      </c>
      <c r="L25" s="79">
        <v>673</v>
      </c>
      <c r="M25" s="90"/>
      <c r="N25" s="90" t="s">
        <v>269</v>
      </c>
      <c r="O25" s="90">
        <v>15003</v>
      </c>
      <c r="P25" s="99">
        <v>362</v>
      </c>
      <c r="Q25" s="90">
        <v>673</v>
      </c>
      <c r="S25" s="94"/>
      <c r="T25" s="94"/>
      <c r="U25" s="94"/>
      <c r="V25" s="94"/>
      <c r="W25" s="94"/>
    </row>
    <row r="26" spans="1:24" x14ac:dyDescent="0.2">
      <c r="B26" s="85" t="s">
        <v>270</v>
      </c>
      <c r="C26" s="79" t="s">
        <v>542</v>
      </c>
      <c r="D26" s="79">
        <v>15222</v>
      </c>
      <c r="E26" s="79">
        <v>286</v>
      </c>
      <c r="F26" s="79">
        <v>645</v>
      </c>
      <c r="G26" s="79">
        <v>15307</v>
      </c>
      <c r="H26" s="79">
        <v>287</v>
      </c>
      <c r="I26" s="79">
        <v>648</v>
      </c>
      <c r="J26" s="79">
        <v>14854</v>
      </c>
      <c r="K26" s="79">
        <v>279</v>
      </c>
      <c r="L26" s="79">
        <v>627</v>
      </c>
      <c r="M26" s="90"/>
      <c r="N26" s="90" t="s">
        <v>270</v>
      </c>
      <c r="O26" s="90">
        <v>14854</v>
      </c>
      <c r="P26" s="99">
        <v>279</v>
      </c>
      <c r="Q26" s="90">
        <v>627</v>
      </c>
      <c r="S26" s="94"/>
      <c r="T26" s="94"/>
      <c r="U26" s="94"/>
      <c r="V26" s="94"/>
      <c r="W26" s="94"/>
    </row>
    <row r="27" spans="1:24" x14ac:dyDescent="0.2">
      <c r="A27" s="2"/>
      <c r="B27" s="85" t="s">
        <v>271</v>
      </c>
      <c r="C27" s="79" t="s">
        <v>542</v>
      </c>
      <c r="D27" s="79">
        <v>15282</v>
      </c>
      <c r="E27" s="79">
        <v>336</v>
      </c>
      <c r="F27" s="79">
        <v>671</v>
      </c>
      <c r="G27" s="79">
        <v>15364</v>
      </c>
      <c r="H27" s="79">
        <v>337</v>
      </c>
      <c r="I27" s="79">
        <v>674</v>
      </c>
      <c r="J27" s="79">
        <v>14912</v>
      </c>
      <c r="K27" s="79">
        <v>327</v>
      </c>
      <c r="L27" s="79">
        <v>652</v>
      </c>
      <c r="M27" s="90"/>
      <c r="N27" s="90" t="s">
        <v>271</v>
      </c>
      <c r="O27" s="90">
        <v>14912</v>
      </c>
      <c r="P27" s="99">
        <v>327</v>
      </c>
      <c r="Q27" s="90">
        <v>652</v>
      </c>
      <c r="S27" s="94"/>
      <c r="T27" s="94"/>
      <c r="U27" s="94"/>
      <c r="V27" s="94"/>
      <c r="W27" s="94"/>
    </row>
    <row r="28" spans="1:24" ht="17" thickBot="1" x14ac:dyDescent="0.25">
      <c r="A28" s="2"/>
      <c r="B28" s="85" t="s">
        <v>272</v>
      </c>
      <c r="C28" s="79" t="s">
        <v>542</v>
      </c>
      <c r="D28" s="79">
        <v>13963</v>
      </c>
      <c r="E28" s="79">
        <v>387</v>
      </c>
      <c r="F28" s="79">
        <v>657</v>
      </c>
      <c r="G28" s="79">
        <v>14105</v>
      </c>
      <c r="H28" s="79">
        <v>390</v>
      </c>
      <c r="I28" s="79">
        <v>662</v>
      </c>
      <c r="J28" s="79">
        <v>13661</v>
      </c>
      <c r="K28" s="79">
        <v>378</v>
      </c>
      <c r="L28" s="79">
        <v>640</v>
      </c>
      <c r="M28" s="90"/>
      <c r="N28" s="90" t="s">
        <v>272</v>
      </c>
      <c r="O28" s="90">
        <v>13661</v>
      </c>
      <c r="P28" s="99">
        <v>378</v>
      </c>
      <c r="Q28" s="90">
        <v>640</v>
      </c>
      <c r="S28" s="38" t="s">
        <v>244</v>
      </c>
      <c r="T28" s="38" t="s">
        <v>245</v>
      </c>
      <c r="U28" s="38" t="s">
        <v>246</v>
      </c>
      <c r="V28" s="38" t="s">
        <v>247</v>
      </c>
      <c r="W28" s="38" t="s">
        <v>248</v>
      </c>
      <c r="X28" s="38" t="s">
        <v>251</v>
      </c>
    </row>
    <row r="29" spans="1:24" ht="17" thickTop="1" x14ac:dyDescent="0.2">
      <c r="A29" s="2"/>
      <c r="S29" s="103">
        <v>15014.84944576706</v>
      </c>
      <c r="T29" s="103">
        <v>15042.2</v>
      </c>
      <c r="U29" s="103">
        <v>149.76902365504228</v>
      </c>
      <c r="V29" s="103">
        <v>189.63043004750054</v>
      </c>
      <c r="W29" s="103">
        <v>84.805306437745969</v>
      </c>
      <c r="X29" s="103">
        <v>690.35508254810429</v>
      </c>
    </row>
    <row r="30" spans="1:24" x14ac:dyDescent="0.2">
      <c r="A30" s="2"/>
    </row>
    <row r="31" spans="1:24" x14ac:dyDescent="0.2">
      <c r="A31" s="48" t="s">
        <v>316</v>
      </c>
      <c r="B31" s="85" t="s">
        <v>274</v>
      </c>
      <c r="C31" s="79" t="s">
        <v>542</v>
      </c>
      <c r="D31" s="79">
        <v>12066</v>
      </c>
      <c r="E31" s="79">
        <v>500</v>
      </c>
      <c r="F31" s="79">
        <v>678</v>
      </c>
      <c r="G31" s="79">
        <v>12038</v>
      </c>
      <c r="H31" s="79">
        <v>499</v>
      </c>
      <c r="I31" s="79">
        <v>676</v>
      </c>
      <c r="J31" s="79">
        <v>11110</v>
      </c>
      <c r="K31" s="79">
        <v>460</v>
      </c>
      <c r="L31" s="79">
        <v>623</v>
      </c>
      <c r="M31" s="90"/>
      <c r="N31" s="90" t="s">
        <v>274</v>
      </c>
      <c r="O31" s="90">
        <v>11110</v>
      </c>
      <c r="P31" s="99">
        <v>460</v>
      </c>
      <c r="Q31" s="90">
        <v>623</v>
      </c>
    </row>
    <row r="32" spans="1:24" x14ac:dyDescent="0.2">
      <c r="A32" s="2"/>
      <c r="B32" s="85" t="s">
        <v>275</v>
      </c>
      <c r="C32" s="79" t="s">
        <v>542</v>
      </c>
      <c r="D32" s="79">
        <v>9632</v>
      </c>
      <c r="E32" s="79">
        <v>385</v>
      </c>
      <c r="F32" s="79">
        <v>531</v>
      </c>
      <c r="G32" s="79">
        <v>9555</v>
      </c>
      <c r="H32" s="79">
        <v>382</v>
      </c>
      <c r="I32" s="79">
        <v>526</v>
      </c>
      <c r="J32" s="79">
        <v>8875</v>
      </c>
      <c r="K32" s="79">
        <v>355</v>
      </c>
      <c r="L32" s="79">
        <v>488</v>
      </c>
      <c r="M32" s="90"/>
      <c r="N32" s="90" t="s">
        <v>275</v>
      </c>
      <c r="O32" s="90">
        <v>8875</v>
      </c>
      <c r="P32" s="99">
        <v>355</v>
      </c>
      <c r="Q32" s="90">
        <v>488</v>
      </c>
    </row>
    <row r="33" spans="1:24" x14ac:dyDescent="0.2">
      <c r="A33" s="2"/>
      <c r="B33" s="85" t="s">
        <v>276</v>
      </c>
      <c r="C33" s="79" t="s">
        <v>542</v>
      </c>
      <c r="D33" s="79">
        <v>10461</v>
      </c>
      <c r="E33" s="79">
        <v>647</v>
      </c>
      <c r="F33" s="79">
        <v>760</v>
      </c>
      <c r="G33" s="79">
        <v>10405</v>
      </c>
      <c r="H33" s="79">
        <v>644</v>
      </c>
      <c r="I33" s="79">
        <v>755</v>
      </c>
      <c r="J33" s="79">
        <v>9648</v>
      </c>
      <c r="K33" s="79">
        <v>597</v>
      </c>
      <c r="L33" s="79">
        <v>699</v>
      </c>
      <c r="M33" s="80"/>
      <c r="N33" s="90" t="s">
        <v>276</v>
      </c>
      <c r="O33" s="90">
        <v>9648</v>
      </c>
      <c r="P33" s="99">
        <v>597</v>
      </c>
      <c r="Q33" s="90">
        <v>699</v>
      </c>
    </row>
    <row r="34" spans="1:24" x14ac:dyDescent="0.2">
      <c r="A34" s="2"/>
      <c r="B34" s="85" t="s">
        <v>277</v>
      </c>
      <c r="C34" s="79" t="s">
        <v>542</v>
      </c>
      <c r="D34" s="79">
        <v>11245</v>
      </c>
      <c r="E34" s="79">
        <v>616</v>
      </c>
      <c r="F34" s="79">
        <v>749</v>
      </c>
      <c r="G34" s="79">
        <v>11136</v>
      </c>
      <c r="H34" s="79">
        <v>610</v>
      </c>
      <c r="I34" s="79">
        <v>742</v>
      </c>
      <c r="J34" s="79">
        <v>10399</v>
      </c>
      <c r="K34" s="79">
        <v>569</v>
      </c>
      <c r="L34" s="79">
        <v>692</v>
      </c>
      <c r="M34" s="90"/>
      <c r="N34" s="90" t="s">
        <v>277</v>
      </c>
      <c r="O34" s="90">
        <v>10399</v>
      </c>
      <c r="P34" s="99">
        <v>569</v>
      </c>
      <c r="Q34" s="90">
        <v>692</v>
      </c>
    </row>
    <row r="35" spans="1:24" ht="17" thickBot="1" x14ac:dyDescent="0.25">
      <c r="A35" s="2"/>
      <c r="B35" s="85" t="s">
        <v>278</v>
      </c>
      <c r="C35" s="79" t="s">
        <v>542</v>
      </c>
      <c r="D35" s="79">
        <v>13656</v>
      </c>
      <c r="E35" s="79">
        <v>1126</v>
      </c>
      <c r="F35" s="79">
        <v>1240</v>
      </c>
      <c r="G35" s="79">
        <v>13827</v>
      </c>
      <c r="H35" s="79">
        <v>1140</v>
      </c>
      <c r="I35" s="79">
        <v>1255</v>
      </c>
      <c r="J35" s="79">
        <v>12980</v>
      </c>
      <c r="K35" s="79">
        <v>1070</v>
      </c>
      <c r="L35" s="79">
        <v>1177</v>
      </c>
      <c r="M35" s="90"/>
      <c r="N35" s="90" t="s">
        <v>278</v>
      </c>
      <c r="O35" s="90">
        <v>12980</v>
      </c>
      <c r="P35" s="99">
        <v>1070</v>
      </c>
      <c r="Q35" s="90">
        <v>1177</v>
      </c>
      <c r="S35" s="38" t="s">
        <v>244</v>
      </c>
      <c r="T35" s="38" t="s">
        <v>245</v>
      </c>
      <c r="U35" s="38" t="s">
        <v>246</v>
      </c>
      <c r="V35" s="38" t="s">
        <v>247</v>
      </c>
      <c r="W35" s="38" t="s">
        <v>248</v>
      </c>
      <c r="X35" s="38" t="s">
        <v>251</v>
      </c>
    </row>
    <row r="36" spans="1:24" ht="17" thickTop="1" x14ac:dyDescent="0.2">
      <c r="S36" s="103">
        <v>9957.1024559211965</v>
      </c>
      <c r="T36" s="103">
        <v>10602.4</v>
      </c>
      <c r="U36" s="103">
        <v>226.87035624951875</v>
      </c>
      <c r="V36" s="103">
        <v>1568.9806563498519</v>
      </c>
      <c r="W36" s="103">
        <v>701.66948059610115</v>
      </c>
      <c r="X36" s="103">
        <v>1732.9460291653666</v>
      </c>
    </row>
    <row r="37" spans="1:24" x14ac:dyDescent="0.2">
      <c r="A37" s="48" t="s">
        <v>316</v>
      </c>
      <c r="B37" s="85" t="s">
        <v>279</v>
      </c>
      <c r="C37" s="79" t="s">
        <v>542</v>
      </c>
      <c r="D37" s="79">
        <v>11204</v>
      </c>
      <c r="E37" s="79">
        <v>608</v>
      </c>
      <c r="F37" s="79">
        <v>742</v>
      </c>
      <c r="G37" s="79">
        <v>11098</v>
      </c>
      <c r="H37" s="79">
        <v>602</v>
      </c>
      <c r="I37" s="79">
        <v>735</v>
      </c>
      <c r="J37" s="79">
        <v>10364</v>
      </c>
      <c r="K37" s="79">
        <v>562</v>
      </c>
      <c r="L37" s="79">
        <v>685</v>
      </c>
      <c r="M37" s="90"/>
      <c r="S37" s="94"/>
      <c r="T37" s="94"/>
      <c r="U37" s="94"/>
      <c r="V37" s="94"/>
      <c r="W37" s="94"/>
    </row>
    <row r="38" spans="1:24" x14ac:dyDescent="0.2">
      <c r="A38" s="2"/>
      <c r="B38" s="85" t="s">
        <v>280</v>
      </c>
      <c r="C38" s="79" t="s">
        <v>542</v>
      </c>
      <c r="D38" s="79">
        <v>10980</v>
      </c>
      <c r="E38" s="79">
        <v>1024</v>
      </c>
      <c r="F38" s="79">
        <v>1106</v>
      </c>
      <c r="G38" s="79">
        <v>10892</v>
      </c>
      <c r="H38" s="79">
        <v>1016</v>
      </c>
      <c r="I38" s="79">
        <v>1097</v>
      </c>
      <c r="J38" s="79">
        <v>10155</v>
      </c>
      <c r="K38" s="79">
        <v>947</v>
      </c>
      <c r="L38" s="79">
        <v>1022</v>
      </c>
      <c r="M38" s="90"/>
      <c r="P38" s="99"/>
      <c r="S38" s="94"/>
      <c r="T38" s="94"/>
      <c r="U38" s="94"/>
      <c r="V38" s="94"/>
      <c r="W38" s="94"/>
    </row>
    <row r="39" spans="1:24" x14ac:dyDescent="0.2">
      <c r="A39" s="2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P39" s="99"/>
      <c r="S39" s="94"/>
      <c r="T39" s="94"/>
      <c r="U39" s="94"/>
      <c r="V39" s="94"/>
      <c r="W39" s="94"/>
    </row>
    <row r="40" spans="1:24" x14ac:dyDescent="0.2">
      <c r="A40" s="2"/>
      <c r="P40" s="99"/>
      <c r="S40" s="94"/>
      <c r="T40" s="94"/>
      <c r="U40" s="94"/>
      <c r="V40" s="94"/>
      <c r="W40" s="94"/>
    </row>
    <row r="41" spans="1:24" x14ac:dyDescent="0.2">
      <c r="A41" s="2"/>
    </row>
    <row r="42" spans="1:24" x14ac:dyDescent="0.2">
      <c r="A42" s="48" t="s">
        <v>317</v>
      </c>
      <c r="B42" s="85" t="s">
        <v>281</v>
      </c>
      <c r="C42" s="79" t="s">
        <v>542</v>
      </c>
      <c r="D42" s="79">
        <v>17403</v>
      </c>
      <c r="E42" s="79">
        <v>822</v>
      </c>
      <c r="F42" s="79">
        <v>1055</v>
      </c>
      <c r="G42" s="79">
        <v>17316</v>
      </c>
      <c r="H42" s="79">
        <v>817</v>
      </c>
      <c r="I42" s="79">
        <v>1049</v>
      </c>
      <c r="J42" s="79">
        <v>16083</v>
      </c>
      <c r="K42" s="79">
        <v>759</v>
      </c>
      <c r="L42" s="79">
        <v>973</v>
      </c>
      <c r="M42" s="79"/>
      <c r="N42" s="90" t="s">
        <v>281</v>
      </c>
      <c r="O42" s="90">
        <v>16083</v>
      </c>
      <c r="P42" s="99">
        <v>759</v>
      </c>
      <c r="Q42" s="90">
        <v>973</v>
      </c>
      <c r="S42" s="94"/>
      <c r="T42" s="94"/>
      <c r="U42" s="94"/>
      <c r="V42" s="94"/>
      <c r="W42" s="94"/>
    </row>
    <row r="43" spans="1:24" x14ac:dyDescent="0.2">
      <c r="A43" s="2"/>
      <c r="B43" s="85" t="s">
        <v>282</v>
      </c>
      <c r="C43" s="79" t="s">
        <v>542</v>
      </c>
      <c r="D43" s="79">
        <v>17509</v>
      </c>
      <c r="E43" s="79">
        <v>879</v>
      </c>
      <c r="F43" s="79">
        <v>1103</v>
      </c>
      <c r="G43" s="79">
        <v>17414</v>
      </c>
      <c r="H43" s="79">
        <v>875</v>
      </c>
      <c r="I43" s="79">
        <v>1096</v>
      </c>
      <c r="J43" s="79">
        <v>16181</v>
      </c>
      <c r="K43" s="79">
        <v>812</v>
      </c>
      <c r="L43" s="79">
        <v>1017</v>
      </c>
      <c r="M43" s="79"/>
      <c r="N43" s="90" t="s">
        <v>282</v>
      </c>
      <c r="O43" s="90">
        <v>16181</v>
      </c>
      <c r="P43" s="99">
        <v>812</v>
      </c>
      <c r="Q43" s="90">
        <v>1017</v>
      </c>
      <c r="S43" s="94"/>
      <c r="T43" s="94"/>
      <c r="U43" s="94"/>
      <c r="V43" s="94"/>
      <c r="W43" s="94"/>
    </row>
    <row r="44" spans="1:24" x14ac:dyDescent="0.2">
      <c r="A44" s="2"/>
      <c r="B44" s="85" t="s">
        <v>283</v>
      </c>
      <c r="C44" s="79" t="s">
        <v>542</v>
      </c>
      <c r="D44" s="79">
        <v>24945</v>
      </c>
      <c r="E44" s="79">
        <v>853</v>
      </c>
      <c r="F44" s="79">
        <v>1278</v>
      </c>
      <c r="G44" s="79">
        <v>24116</v>
      </c>
      <c r="H44" s="79">
        <v>825</v>
      </c>
      <c r="I44" s="79">
        <v>1234</v>
      </c>
      <c r="J44" s="79">
        <v>22144</v>
      </c>
      <c r="K44" s="79">
        <v>757</v>
      </c>
      <c r="L44" s="79">
        <v>1130</v>
      </c>
      <c r="M44" s="79"/>
      <c r="N44" s="108" t="s">
        <v>283</v>
      </c>
      <c r="O44" s="108">
        <v>22144</v>
      </c>
      <c r="P44" s="109">
        <v>757</v>
      </c>
      <c r="Q44" s="108">
        <v>1130</v>
      </c>
      <c r="R44" s="43" t="s">
        <v>250</v>
      </c>
      <c r="S44" s="94"/>
      <c r="T44" s="94"/>
      <c r="U44" s="94"/>
      <c r="V44" s="94"/>
      <c r="W44" s="94"/>
    </row>
    <row r="45" spans="1:24" x14ac:dyDescent="0.2">
      <c r="A45" s="2"/>
      <c r="B45" s="85" t="s">
        <v>284</v>
      </c>
      <c r="C45" s="79" t="s">
        <v>542</v>
      </c>
      <c r="D45" s="79">
        <v>14580</v>
      </c>
      <c r="E45" s="79">
        <v>819</v>
      </c>
      <c r="F45" s="79">
        <v>989</v>
      </c>
      <c r="G45" s="79">
        <v>14658</v>
      </c>
      <c r="H45" s="79">
        <v>824</v>
      </c>
      <c r="I45" s="79">
        <v>994</v>
      </c>
      <c r="J45" s="79">
        <v>13598</v>
      </c>
      <c r="K45" s="79">
        <v>764</v>
      </c>
      <c r="L45" s="79">
        <v>921</v>
      </c>
      <c r="M45" s="79"/>
      <c r="N45" s="108" t="s">
        <v>284</v>
      </c>
      <c r="O45" s="108">
        <v>13598</v>
      </c>
      <c r="P45" s="109">
        <v>764</v>
      </c>
      <c r="Q45" s="108">
        <v>921</v>
      </c>
      <c r="R45" s="43" t="s">
        <v>250</v>
      </c>
      <c r="S45" s="94"/>
      <c r="T45" s="94"/>
      <c r="U45" s="94"/>
      <c r="V45" s="94"/>
      <c r="W45" s="94"/>
    </row>
    <row r="46" spans="1:24" x14ac:dyDescent="0.2">
      <c r="A46" s="2"/>
      <c r="B46" s="85" t="s">
        <v>285</v>
      </c>
      <c r="C46" s="79" t="s">
        <v>542</v>
      </c>
      <c r="D46" s="79">
        <v>15821</v>
      </c>
      <c r="E46" s="79">
        <v>858</v>
      </c>
      <c r="F46" s="79">
        <v>1048</v>
      </c>
      <c r="G46" s="79">
        <v>15804</v>
      </c>
      <c r="H46" s="79">
        <v>857</v>
      </c>
      <c r="I46" s="79">
        <v>1046</v>
      </c>
      <c r="J46" s="79">
        <v>14749</v>
      </c>
      <c r="K46" s="79">
        <v>799</v>
      </c>
      <c r="L46" s="79">
        <v>975</v>
      </c>
      <c r="M46" s="79"/>
      <c r="N46" s="90" t="s">
        <v>285</v>
      </c>
      <c r="O46" s="90">
        <v>14749</v>
      </c>
      <c r="P46" s="99">
        <v>799</v>
      </c>
      <c r="Q46" s="90">
        <v>975</v>
      </c>
      <c r="S46" s="94"/>
      <c r="T46" s="94"/>
      <c r="U46" s="94"/>
      <c r="V46" s="94"/>
      <c r="W46" s="94"/>
    </row>
    <row r="47" spans="1:24" x14ac:dyDescent="0.2">
      <c r="A47" s="2"/>
      <c r="B47" s="85" t="s">
        <v>286</v>
      </c>
      <c r="C47" s="79" t="s">
        <v>542</v>
      </c>
      <c r="D47" s="79">
        <v>16563</v>
      </c>
      <c r="E47" s="79">
        <v>915</v>
      </c>
      <c r="F47" s="79">
        <v>1111</v>
      </c>
      <c r="G47" s="79">
        <v>16511</v>
      </c>
      <c r="H47" s="79">
        <v>912</v>
      </c>
      <c r="I47" s="79">
        <v>1107</v>
      </c>
      <c r="J47" s="79">
        <v>15324</v>
      </c>
      <c r="K47" s="79">
        <v>846</v>
      </c>
      <c r="L47" s="79">
        <v>1025</v>
      </c>
      <c r="M47" s="79"/>
      <c r="N47" s="90" t="s">
        <v>286</v>
      </c>
      <c r="O47" s="90">
        <v>15324</v>
      </c>
      <c r="P47" s="99">
        <v>846</v>
      </c>
      <c r="Q47" s="90">
        <v>1025</v>
      </c>
    </row>
    <row r="48" spans="1:24" x14ac:dyDescent="0.2">
      <c r="A48" s="2"/>
      <c r="B48" s="85" t="s">
        <v>287</v>
      </c>
      <c r="C48" s="79" t="s">
        <v>542</v>
      </c>
      <c r="D48" s="79">
        <v>16962</v>
      </c>
      <c r="E48" s="79">
        <v>801</v>
      </c>
      <c r="F48" s="79">
        <v>1028</v>
      </c>
      <c r="G48" s="79">
        <v>16904</v>
      </c>
      <c r="H48" s="79">
        <v>798</v>
      </c>
      <c r="I48" s="79">
        <v>1024</v>
      </c>
      <c r="J48" s="79">
        <v>15661</v>
      </c>
      <c r="K48" s="79">
        <v>739</v>
      </c>
      <c r="L48" s="79">
        <v>947</v>
      </c>
      <c r="M48" s="79"/>
      <c r="N48" s="90" t="s">
        <v>287</v>
      </c>
      <c r="O48" s="90">
        <v>15661</v>
      </c>
      <c r="P48" s="99">
        <v>739</v>
      </c>
      <c r="Q48" s="90">
        <v>947</v>
      </c>
    </row>
    <row r="49" spans="1:24" x14ac:dyDescent="0.2">
      <c r="B49" s="85" t="s">
        <v>288</v>
      </c>
      <c r="C49" s="79" t="s">
        <v>542</v>
      </c>
      <c r="D49" s="79">
        <v>16577</v>
      </c>
      <c r="E49" s="79">
        <v>699</v>
      </c>
      <c r="F49" s="79">
        <v>941</v>
      </c>
      <c r="G49" s="79">
        <v>16523</v>
      </c>
      <c r="H49" s="79">
        <v>697</v>
      </c>
      <c r="I49" s="79">
        <v>938</v>
      </c>
      <c r="J49" s="79">
        <v>15319</v>
      </c>
      <c r="K49" s="79">
        <v>646</v>
      </c>
      <c r="L49" s="79">
        <v>868</v>
      </c>
      <c r="M49" s="79"/>
      <c r="N49" s="90" t="s">
        <v>288</v>
      </c>
      <c r="O49" s="90">
        <v>15319</v>
      </c>
      <c r="P49" s="99">
        <v>646</v>
      </c>
      <c r="Q49" s="90">
        <v>868</v>
      </c>
    </row>
    <row r="50" spans="1:24" ht="17" thickBot="1" x14ac:dyDescent="0.25">
      <c r="A50" s="2"/>
      <c r="B50" s="85" t="s">
        <v>289</v>
      </c>
      <c r="C50" s="79" t="s">
        <v>542</v>
      </c>
      <c r="D50" s="79">
        <v>16171</v>
      </c>
      <c r="E50" s="79">
        <v>1640</v>
      </c>
      <c r="F50" s="79">
        <v>1751</v>
      </c>
      <c r="G50" s="79">
        <v>16154</v>
      </c>
      <c r="H50" s="79">
        <v>1638</v>
      </c>
      <c r="I50" s="79">
        <v>1749</v>
      </c>
      <c r="J50" s="79">
        <v>14998</v>
      </c>
      <c r="K50" s="79">
        <v>1521</v>
      </c>
      <c r="L50" s="79">
        <v>1623</v>
      </c>
      <c r="M50" s="79"/>
      <c r="N50" s="90" t="s">
        <v>289</v>
      </c>
      <c r="O50" s="90">
        <v>14998</v>
      </c>
      <c r="P50" s="99">
        <v>1521</v>
      </c>
      <c r="Q50" s="90">
        <v>1623</v>
      </c>
      <c r="S50" s="38" t="s">
        <v>244</v>
      </c>
      <c r="T50" s="38" t="s">
        <v>245</v>
      </c>
      <c r="U50" s="38" t="s">
        <v>246</v>
      </c>
      <c r="V50" s="38" t="s">
        <v>247</v>
      </c>
      <c r="W50" s="38" t="s">
        <v>248</v>
      </c>
      <c r="X50" s="38" t="s">
        <v>251</v>
      </c>
    </row>
    <row r="51" spans="1:24" ht="17" thickTop="1" x14ac:dyDescent="0.2">
      <c r="A51" s="2"/>
      <c r="S51" s="103">
        <v>15524.518803896439</v>
      </c>
      <c r="T51" s="103">
        <v>15473.571428571429</v>
      </c>
      <c r="U51" s="103">
        <v>303.22862129502545</v>
      </c>
      <c r="V51" s="103">
        <v>532.98275680139886</v>
      </c>
      <c r="W51" s="103">
        <v>201.44854679744583</v>
      </c>
      <c r="X51" s="103">
        <v>1187.4741185865589</v>
      </c>
    </row>
    <row r="52" spans="1:24" x14ac:dyDescent="0.2">
      <c r="A52" s="2"/>
    </row>
    <row r="53" spans="1:24" x14ac:dyDescent="0.2">
      <c r="A53" s="48" t="s">
        <v>317</v>
      </c>
      <c r="B53" s="85" t="s">
        <v>290</v>
      </c>
      <c r="C53" s="79" t="s">
        <v>542</v>
      </c>
      <c r="D53" s="79">
        <v>11830</v>
      </c>
      <c r="E53" s="79">
        <v>593</v>
      </c>
      <c r="F53" s="79">
        <v>744</v>
      </c>
      <c r="G53" s="79">
        <v>11608</v>
      </c>
      <c r="H53" s="79">
        <v>582</v>
      </c>
      <c r="I53" s="79">
        <v>730</v>
      </c>
      <c r="J53" s="79">
        <v>10586</v>
      </c>
      <c r="K53" s="79">
        <v>531</v>
      </c>
      <c r="L53" s="79">
        <v>664</v>
      </c>
      <c r="M53" s="79"/>
      <c r="N53" s="90" t="s">
        <v>290</v>
      </c>
      <c r="O53" s="90">
        <v>10586</v>
      </c>
      <c r="P53" s="99">
        <v>531</v>
      </c>
      <c r="Q53" s="90">
        <v>664</v>
      </c>
      <c r="S53" s="94"/>
      <c r="T53" s="94"/>
      <c r="U53" s="94"/>
      <c r="V53" s="94"/>
      <c r="W53" s="94"/>
    </row>
    <row r="54" spans="1:24" x14ac:dyDescent="0.2">
      <c r="A54" s="2"/>
      <c r="B54" s="85" t="s">
        <v>299</v>
      </c>
      <c r="C54" s="79" t="s">
        <v>542</v>
      </c>
      <c r="D54" s="79">
        <v>12775</v>
      </c>
      <c r="E54" s="79">
        <v>641</v>
      </c>
      <c r="F54" s="79">
        <v>804</v>
      </c>
      <c r="G54" s="79">
        <v>12811</v>
      </c>
      <c r="H54" s="79">
        <v>643</v>
      </c>
      <c r="I54" s="79">
        <v>806</v>
      </c>
      <c r="J54" s="79">
        <v>11349</v>
      </c>
      <c r="K54" s="79">
        <v>569</v>
      </c>
      <c r="L54" s="79">
        <v>713</v>
      </c>
      <c r="M54" s="79"/>
      <c r="N54" s="90" t="s">
        <v>299</v>
      </c>
      <c r="O54" s="90">
        <v>11349</v>
      </c>
      <c r="P54" s="99">
        <v>569</v>
      </c>
      <c r="Q54" s="90">
        <v>713</v>
      </c>
      <c r="S54" s="94"/>
      <c r="T54" s="94"/>
      <c r="U54" s="94"/>
      <c r="V54" s="94"/>
      <c r="W54" s="94"/>
    </row>
    <row r="55" spans="1:24" x14ac:dyDescent="0.2">
      <c r="A55" s="2"/>
      <c r="B55" s="85" t="s">
        <v>291</v>
      </c>
      <c r="C55" s="79" t="s">
        <v>542</v>
      </c>
      <c r="D55" s="79">
        <v>8756</v>
      </c>
      <c r="E55" s="79">
        <v>439</v>
      </c>
      <c r="F55" s="79">
        <v>550</v>
      </c>
      <c r="G55" s="79">
        <v>8572</v>
      </c>
      <c r="H55" s="79">
        <v>430</v>
      </c>
      <c r="I55" s="79">
        <v>538</v>
      </c>
      <c r="J55" s="79">
        <v>7811</v>
      </c>
      <c r="K55" s="79">
        <v>391</v>
      </c>
      <c r="L55" s="79">
        <v>490</v>
      </c>
      <c r="M55" s="79"/>
      <c r="N55" s="90" t="s">
        <v>291</v>
      </c>
      <c r="O55" s="90">
        <v>7811</v>
      </c>
      <c r="P55" s="99">
        <v>391</v>
      </c>
      <c r="Q55" s="90">
        <v>490</v>
      </c>
      <c r="S55" s="94"/>
      <c r="T55" s="94"/>
      <c r="U55" s="94"/>
      <c r="V55" s="94"/>
      <c r="W55" s="94"/>
    </row>
    <row r="56" spans="1:24" x14ac:dyDescent="0.2">
      <c r="A56" s="2"/>
      <c r="B56" s="85" t="s">
        <v>292</v>
      </c>
      <c r="C56" s="79" t="s">
        <v>542</v>
      </c>
      <c r="D56" s="79">
        <v>6156</v>
      </c>
      <c r="E56" s="79">
        <v>308</v>
      </c>
      <c r="F56" s="79">
        <v>387</v>
      </c>
      <c r="G56" s="79">
        <v>6204</v>
      </c>
      <c r="H56" s="79">
        <v>311</v>
      </c>
      <c r="I56" s="79">
        <v>389</v>
      </c>
      <c r="J56" s="79">
        <v>5861</v>
      </c>
      <c r="K56" s="79">
        <v>293</v>
      </c>
      <c r="L56" s="79">
        <v>367</v>
      </c>
      <c r="M56" s="79"/>
      <c r="N56" s="90" t="s">
        <v>292</v>
      </c>
      <c r="O56" s="90">
        <v>5861</v>
      </c>
      <c r="P56" s="99">
        <v>293</v>
      </c>
      <c r="Q56" s="90">
        <v>367</v>
      </c>
      <c r="S56" s="94"/>
      <c r="T56" s="94"/>
      <c r="U56" s="94"/>
      <c r="V56" s="94"/>
      <c r="W56" s="94"/>
    </row>
    <row r="57" spans="1:24" x14ac:dyDescent="0.2">
      <c r="A57" s="2"/>
      <c r="B57" s="85" t="s">
        <v>293</v>
      </c>
      <c r="C57" s="79" t="s">
        <v>542</v>
      </c>
      <c r="D57" s="79">
        <v>7651</v>
      </c>
      <c r="E57" s="79">
        <v>383</v>
      </c>
      <c r="F57" s="79">
        <v>481</v>
      </c>
      <c r="G57" s="79">
        <v>7562</v>
      </c>
      <c r="H57" s="79">
        <v>379</v>
      </c>
      <c r="I57" s="79">
        <v>475</v>
      </c>
      <c r="J57" s="79">
        <v>6962</v>
      </c>
      <c r="K57" s="79">
        <v>349</v>
      </c>
      <c r="L57" s="79">
        <v>437</v>
      </c>
      <c r="M57" s="79"/>
      <c r="N57" s="90" t="s">
        <v>293</v>
      </c>
      <c r="O57" s="90">
        <v>6962</v>
      </c>
      <c r="P57" s="99">
        <v>349</v>
      </c>
      <c r="Q57" s="90">
        <v>437</v>
      </c>
      <c r="S57" s="94"/>
      <c r="T57" s="94"/>
      <c r="U57" s="94"/>
      <c r="V57" s="94"/>
      <c r="W57" s="94"/>
    </row>
    <row r="58" spans="1:24" x14ac:dyDescent="0.2">
      <c r="A58" s="2"/>
      <c r="B58" s="85" t="s">
        <v>294</v>
      </c>
      <c r="C58" s="79" t="s">
        <v>542</v>
      </c>
      <c r="D58" s="79">
        <v>12564</v>
      </c>
      <c r="E58" s="79">
        <v>630</v>
      </c>
      <c r="F58" s="79">
        <v>791</v>
      </c>
      <c r="G58" s="79">
        <v>12539</v>
      </c>
      <c r="H58" s="79">
        <v>629</v>
      </c>
      <c r="I58" s="79">
        <v>788</v>
      </c>
      <c r="J58" s="79">
        <v>11163</v>
      </c>
      <c r="K58" s="79">
        <v>560</v>
      </c>
      <c r="L58" s="79">
        <v>701</v>
      </c>
      <c r="M58" s="79"/>
      <c r="N58" s="90" t="s">
        <v>294</v>
      </c>
      <c r="O58" s="90">
        <v>11163</v>
      </c>
      <c r="P58" s="99">
        <v>560</v>
      </c>
      <c r="Q58" s="90">
        <v>701</v>
      </c>
      <c r="S58" s="94"/>
      <c r="T58" s="94"/>
      <c r="U58" s="94"/>
      <c r="V58" s="94"/>
      <c r="W58" s="94"/>
    </row>
    <row r="59" spans="1:24" x14ac:dyDescent="0.2">
      <c r="A59" s="2"/>
      <c r="B59" s="85" t="s">
        <v>295</v>
      </c>
      <c r="C59" s="79" t="s">
        <v>542</v>
      </c>
      <c r="D59" s="79">
        <v>8402</v>
      </c>
      <c r="E59" s="79">
        <v>421</v>
      </c>
      <c r="F59" s="79">
        <v>528</v>
      </c>
      <c r="G59" s="79">
        <v>8230</v>
      </c>
      <c r="H59" s="79">
        <v>412</v>
      </c>
      <c r="I59" s="79">
        <v>517</v>
      </c>
      <c r="J59" s="79">
        <v>7571</v>
      </c>
      <c r="K59" s="79">
        <v>379</v>
      </c>
      <c r="L59" s="79">
        <v>475</v>
      </c>
      <c r="M59" s="79"/>
      <c r="N59" s="90" t="s">
        <v>295</v>
      </c>
      <c r="O59" s="90">
        <v>7571</v>
      </c>
      <c r="P59" s="99">
        <v>379</v>
      </c>
      <c r="Q59" s="90">
        <v>475</v>
      </c>
    </row>
    <row r="60" spans="1:24" x14ac:dyDescent="0.2">
      <c r="A60" s="2"/>
      <c r="B60" s="85" t="s">
        <v>296</v>
      </c>
      <c r="C60" s="79" t="s">
        <v>542</v>
      </c>
      <c r="D60" s="79">
        <v>13648</v>
      </c>
      <c r="E60" s="79">
        <v>685</v>
      </c>
      <c r="F60" s="79">
        <v>859</v>
      </c>
      <c r="G60" s="79">
        <v>13718</v>
      </c>
      <c r="H60" s="79">
        <v>688</v>
      </c>
      <c r="I60" s="79">
        <v>863</v>
      </c>
      <c r="J60" s="79">
        <v>12434</v>
      </c>
      <c r="K60" s="79">
        <v>624</v>
      </c>
      <c r="L60" s="79">
        <v>781</v>
      </c>
      <c r="M60" s="79"/>
      <c r="N60" s="90" t="s">
        <v>296</v>
      </c>
      <c r="O60" s="90">
        <v>12434</v>
      </c>
      <c r="P60" s="99">
        <v>624</v>
      </c>
      <c r="Q60" s="90">
        <v>781</v>
      </c>
    </row>
    <row r="61" spans="1:24" x14ac:dyDescent="0.2">
      <c r="A61" s="2"/>
      <c r="B61" s="85" t="s">
        <v>297</v>
      </c>
      <c r="C61" s="79" t="s">
        <v>542</v>
      </c>
      <c r="D61" s="79">
        <v>12092</v>
      </c>
      <c r="E61" s="79">
        <v>606</v>
      </c>
      <c r="F61" s="79">
        <v>761</v>
      </c>
      <c r="G61" s="79">
        <v>11921</v>
      </c>
      <c r="H61" s="79">
        <v>598</v>
      </c>
      <c r="I61" s="79">
        <v>750</v>
      </c>
      <c r="J61" s="79">
        <v>10791</v>
      </c>
      <c r="K61" s="79">
        <v>541</v>
      </c>
      <c r="L61" s="79">
        <v>677</v>
      </c>
      <c r="M61" s="79"/>
      <c r="N61" s="90" t="s">
        <v>297</v>
      </c>
      <c r="O61" s="90">
        <v>10791</v>
      </c>
      <c r="P61" s="99">
        <v>541</v>
      </c>
      <c r="Q61" s="90">
        <v>677</v>
      </c>
    </row>
    <row r="62" spans="1:24" ht="17" thickBot="1" x14ac:dyDescent="0.25">
      <c r="A62" s="2"/>
      <c r="B62" s="85" t="s">
        <v>298</v>
      </c>
      <c r="C62" s="79" t="s">
        <v>542</v>
      </c>
      <c r="D62" s="79">
        <v>13641</v>
      </c>
      <c r="E62" s="79">
        <v>684</v>
      </c>
      <c r="F62" s="79">
        <v>859</v>
      </c>
      <c r="G62" s="79">
        <v>13711</v>
      </c>
      <c r="H62" s="79">
        <v>688</v>
      </c>
      <c r="I62" s="79">
        <v>862</v>
      </c>
      <c r="J62" s="79">
        <v>12420</v>
      </c>
      <c r="K62" s="79">
        <v>623</v>
      </c>
      <c r="L62" s="79">
        <v>780</v>
      </c>
      <c r="M62" s="79"/>
      <c r="N62" s="90" t="s">
        <v>298</v>
      </c>
      <c r="O62" s="90">
        <v>12420</v>
      </c>
      <c r="P62" s="99">
        <v>623</v>
      </c>
      <c r="Q62" s="90">
        <v>780</v>
      </c>
      <c r="S62" s="38" t="s">
        <v>244</v>
      </c>
      <c r="T62" s="38" t="s">
        <v>245</v>
      </c>
      <c r="U62" s="38" t="s">
        <v>246</v>
      </c>
      <c r="V62" s="38" t="s">
        <v>247</v>
      </c>
      <c r="W62" s="38" t="s">
        <v>248</v>
      </c>
      <c r="X62" s="38" t="s">
        <v>251</v>
      </c>
    </row>
    <row r="63" spans="1:24" ht="17" thickTop="1" x14ac:dyDescent="0.2">
      <c r="S63" s="103">
        <v>8468.6714665327763</v>
      </c>
      <c r="T63" s="103">
        <v>9694.7999999999993</v>
      </c>
      <c r="U63" s="103">
        <v>139.01399394915421</v>
      </c>
      <c r="V63" s="103">
        <v>2404.7004803093464</v>
      </c>
      <c r="W63" s="103">
        <v>760.4330608278417</v>
      </c>
      <c r="X63" s="103">
        <v>2480.4952428900165</v>
      </c>
    </row>
    <row r="64" spans="1:24" x14ac:dyDescent="0.2">
      <c r="A64" s="2"/>
    </row>
    <row r="65" spans="1:24" x14ac:dyDescent="0.2">
      <c r="A65" s="2"/>
    </row>
    <row r="66" spans="1:24" x14ac:dyDescent="0.2">
      <c r="A66" s="48"/>
    </row>
    <row r="67" spans="1:24" x14ac:dyDescent="0.2">
      <c r="A67" s="2"/>
      <c r="B67" s="104"/>
      <c r="C67" s="104"/>
      <c r="D67" s="104"/>
      <c r="E67" s="104"/>
      <c r="F67" s="104"/>
      <c r="G67" s="98"/>
      <c r="H67" s="98"/>
      <c r="I67" s="104"/>
      <c r="J67" s="105"/>
      <c r="K67" s="104"/>
      <c r="L67" s="90"/>
      <c r="M67" s="104"/>
    </row>
    <row r="68" spans="1:24" x14ac:dyDescent="0.2">
      <c r="A68" s="48" t="s">
        <v>318</v>
      </c>
      <c r="B68" s="85" t="s">
        <v>300</v>
      </c>
      <c r="C68" s="79" t="s">
        <v>578</v>
      </c>
      <c r="D68" s="79">
        <v>16304</v>
      </c>
      <c r="E68" s="79">
        <v>1287</v>
      </c>
      <c r="F68" s="79">
        <v>1473</v>
      </c>
      <c r="G68" s="79">
        <v>16290</v>
      </c>
      <c r="H68" s="79">
        <v>1286</v>
      </c>
      <c r="I68" s="79">
        <v>1472</v>
      </c>
      <c r="J68" s="79">
        <v>14904</v>
      </c>
      <c r="K68" s="79">
        <v>1177</v>
      </c>
      <c r="L68" s="79">
        <v>1346</v>
      </c>
      <c r="M68" s="106"/>
      <c r="N68" s="90" t="s">
        <v>300</v>
      </c>
      <c r="O68" s="90">
        <v>16304</v>
      </c>
      <c r="P68" s="99">
        <v>1177</v>
      </c>
      <c r="Q68" s="90">
        <v>1346</v>
      </c>
    </row>
    <row r="69" spans="1:24" x14ac:dyDescent="0.2">
      <c r="A69" s="2"/>
      <c r="B69" s="85" t="s">
        <v>301</v>
      </c>
      <c r="C69" s="79" t="s">
        <v>578</v>
      </c>
      <c r="D69" s="79">
        <v>15953</v>
      </c>
      <c r="E69" s="79">
        <v>977</v>
      </c>
      <c r="F69" s="79">
        <v>1202</v>
      </c>
      <c r="G69" s="79">
        <v>15950</v>
      </c>
      <c r="H69" s="79">
        <v>977</v>
      </c>
      <c r="I69" s="79">
        <v>1202</v>
      </c>
      <c r="J69" s="79">
        <v>14638</v>
      </c>
      <c r="K69" s="79">
        <v>896</v>
      </c>
      <c r="L69" s="79">
        <v>1103</v>
      </c>
      <c r="M69" s="106"/>
      <c r="N69" s="90" t="s">
        <v>301</v>
      </c>
      <c r="O69" s="90">
        <v>15953</v>
      </c>
      <c r="P69" s="99">
        <v>896</v>
      </c>
      <c r="Q69" s="90">
        <v>1103</v>
      </c>
    </row>
    <row r="70" spans="1:24" x14ac:dyDescent="0.2">
      <c r="A70" s="2"/>
      <c r="B70" s="85" t="s">
        <v>302</v>
      </c>
      <c r="C70" s="79" t="s">
        <v>578</v>
      </c>
      <c r="D70" s="79">
        <v>15975</v>
      </c>
      <c r="E70" s="79">
        <v>1019</v>
      </c>
      <c r="F70" s="79">
        <v>1237</v>
      </c>
      <c r="G70" s="79">
        <v>15971</v>
      </c>
      <c r="H70" s="79">
        <v>1018</v>
      </c>
      <c r="I70" s="79">
        <v>1236</v>
      </c>
      <c r="J70" s="79">
        <v>14639</v>
      </c>
      <c r="K70" s="79">
        <v>933</v>
      </c>
      <c r="L70" s="79">
        <v>1133</v>
      </c>
      <c r="M70" s="106"/>
      <c r="N70" s="90" t="s">
        <v>302</v>
      </c>
      <c r="O70" s="90">
        <v>15975</v>
      </c>
      <c r="P70" s="99">
        <v>933</v>
      </c>
      <c r="Q70" s="90">
        <v>1133</v>
      </c>
    </row>
    <row r="71" spans="1:24" x14ac:dyDescent="0.2">
      <c r="A71" s="2"/>
      <c r="B71" s="85" t="s">
        <v>303</v>
      </c>
      <c r="C71" s="79" t="s">
        <v>578</v>
      </c>
      <c r="D71" s="79">
        <v>15668</v>
      </c>
      <c r="E71" s="79">
        <v>877</v>
      </c>
      <c r="F71" s="79">
        <v>1114</v>
      </c>
      <c r="G71" s="79">
        <v>15673</v>
      </c>
      <c r="H71" s="79">
        <v>877</v>
      </c>
      <c r="I71" s="79">
        <v>1115</v>
      </c>
      <c r="J71" s="79">
        <v>14392</v>
      </c>
      <c r="K71" s="79">
        <v>805</v>
      </c>
      <c r="L71" s="79">
        <v>1023</v>
      </c>
      <c r="M71" s="106"/>
      <c r="N71" s="90" t="s">
        <v>303</v>
      </c>
      <c r="O71" s="90">
        <v>15668</v>
      </c>
      <c r="P71" s="99">
        <v>805</v>
      </c>
      <c r="Q71" s="90">
        <v>1023</v>
      </c>
    </row>
    <row r="72" spans="1:24" ht="17" thickBot="1" x14ac:dyDescent="0.25">
      <c r="A72" s="2"/>
      <c r="B72" s="85" t="s">
        <v>304</v>
      </c>
      <c r="C72" s="79" t="s">
        <v>578</v>
      </c>
      <c r="D72" s="79">
        <v>18734</v>
      </c>
      <c r="E72" s="79">
        <v>963</v>
      </c>
      <c r="F72" s="79">
        <v>1267</v>
      </c>
      <c r="G72" s="79">
        <v>18576</v>
      </c>
      <c r="H72" s="79">
        <v>955</v>
      </c>
      <c r="I72" s="79">
        <v>1256</v>
      </c>
      <c r="J72" s="79">
        <v>16966</v>
      </c>
      <c r="K72" s="79">
        <v>873</v>
      </c>
      <c r="L72" s="79">
        <v>1147</v>
      </c>
      <c r="M72" s="106"/>
      <c r="N72" s="108" t="s">
        <v>304</v>
      </c>
      <c r="O72" s="108">
        <v>18734</v>
      </c>
      <c r="P72" s="109">
        <v>873</v>
      </c>
      <c r="Q72" s="108">
        <v>1147</v>
      </c>
      <c r="R72" s="43" t="s">
        <v>250</v>
      </c>
      <c r="S72" s="38" t="s">
        <v>244</v>
      </c>
      <c r="T72" s="38" t="s">
        <v>245</v>
      </c>
      <c r="U72" s="38" t="s">
        <v>246</v>
      </c>
      <c r="V72" s="38" t="s">
        <v>247</v>
      </c>
      <c r="W72" s="38" t="s">
        <v>248</v>
      </c>
      <c r="X72" s="38" t="s">
        <v>251</v>
      </c>
    </row>
    <row r="73" spans="1:24" ht="17" thickTop="1" x14ac:dyDescent="0.2">
      <c r="A73" s="48"/>
      <c r="S73" s="103">
        <v>15918.412835630323</v>
      </c>
      <c r="T73" s="103">
        <v>15975</v>
      </c>
      <c r="U73" s="103">
        <v>463.27110071804981</v>
      </c>
      <c r="V73" s="103">
        <v>260.11151454712649</v>
      </c>
      <c r="W73" s="103">
        <v>130.05575727356324</v>
      </c>
      <c r="X73" s="103">
        <v>1180.2688517875918</v>
      </c>
    </row>
    <row r="74" spans="1:24" x14ac:dyDescent="0.2">
      <c r="A74" s="2"/>
    </row>
    <row r="75" spans="1:24" x14ac:dyDescent="0.2">
      <c r="A75" s="2"/>
    </row>
    <row r="76" spans="1:24" x14ac:dyDescent="0.2">
      <c r="A76" s="2"/>
      <c r="S76" s="97"/>
      <c r="T76" s="97"/>
      <c r="U76" s="97"/>
      <c r="V76" s="97"/>
      <c r="W76" s="97"/>
    </row>
    <row r="77" spans="1:24" x14ac:dyDescent="0.2">
      <c r="A77" s="2"/>
      <c r="S77" s="103"/>
      <c r="T77" s="103"/>
      <c r="U77" s="103"/>
      <c r="V77" s="103"/>
      <c r="W77" s="103"/>
    </row>
    <row r="78" spans="1:24" x14ac:dyDescent="0.2">
      <c r="A78" s="2"/>
    </row>
    <row r="79" spans="1:24" x14ac:dyDescent="0.2">
      <c r="A79" s="48" t="s">
        <v>318</v>
      </c>
      <c r="B79" s="85" t="s">
        <v>309</v>
      </c>
      <c r="C79" s="79" t="s">
        <v>578</v>
      </c>
      <c r="D79" s="79">
        <v>17964</v>
      </c>
      <c r="E79" s="79">
        <v>1089</v>
      </c>
      <c r="F79" s="79">
        <v>1344</v>
      </c>
      <c r="G79" s="79">
        <v>17853</v>
      </c>
      <c r="H79" s="79">
        <v>1082</v>
      </c>
      <c r="I79" s="79">
        <v>1336</v>
      </c>
      <c r="J79" s="79">
        <v>16313</v>
      </c>
      <c r="K79" s="79">
        <v>989</v>
      </c>
      <c r="L79" s="79">
        <v>1221</v>
      </c>
      <c r="M79" s="106"/>
      <c r="N79" s="90" t="s">
        <v>309</v>
      </c>
      <c r="O79" s="90">
        <v>16313</v>
      </c>
      <c r="P79" s="99">
        <v>989</v>
      </c>
      <c r="Q79" s="90">
        <v>1221</v>
      </c>
      <c r="S79" s="94"/>
      <c r="T79" s="94"/>
      <c r="U79" s="94"/>
      <c r="V79" s="94"/>
      <c r="W79" s="94"/>
    </row>
    <row r="80" spans="1:24" x14ac:dyDescent="0.2">
      <c r="A80" s="2"/>
      <c r="B80" s="85" t="s">
        <v>308</v>
      </c>
      <c r="C80" s="79" t="s">
        <v>578</v>
      </c>
      <c r="D80" s="79">
        <v>17663</v>
      </c>
      <c r="E80" s="79">
        <v>1138</v>
      </c>
      <c r="F80" s="79">
        <v>1377</v>
      </c>
      <c r="G80" s="79">
        <v>17568</v>
      </c>
      <c r="H80" s="79">
        <v>1132</v>
      </c>
      <c r="I80" s="79">
        <v>1370</v>
      </c>
      <c r="J80" s="79">
        <v>16050</v>
      </c>
      <c r="K80" s="79">
        <v>1034</v>
      </c>
      <c r="L80" s="79">
        <v>1251</v>
      </c>
      <c r="M80" s="106"/>
      <c r="N80" s="90" t="s">
        <v>308</v>
      </c>
      <c r="O80" s="90">
        <v>16050</v>
      </c>
      <c r="P80" s="99">
        <v>1034</v>
      </c>
      <c r="Q80" s="90">
        <v>1251</v>
      </c>
      <c r="S80" s="94"/>
      <c r="T80" s="94"/>
      <c r="U80" s="94"/>
      <c r="V80" s="94"/>
      <c r="W80" s="94"/>
    </row>
    <row r="81" spans="1:24" x14ac:dyDescent="0.2">
      <c r="A81" s="2"/>
      <c r="B81" s="85" t="s">
        <v>306</v>
      </c>
      <c r="C81" s="79" t="s">
        <v>578</v>
      </c>
      <c r="D81" s="79">
        <v>17027</v>
      </c>
      <c r="E81" s="79">
        <v>1224</v>
      </c>
      <c r="F81" s="79">
        <v>1434</v>
      </c>
      <c r="G81" s="79">
        <v>16980</v>
      </c>
      <c r="H81" s="79">
        <v>1220</v>
      </c>
      <c r="I81" s="79">
        <v>1430</v>
      </c>
      <c r="J81" s="79">
        <v>15491</v>
      </c>
      <c r="K81" s="79">
        <v>1113</v>
      </c>
      <c r="L81" s="79">
        <v>1305</v>
      </c>
      <c r="M81" s="106"/>
      <c r="N81" s="90" t="s">
        <v>306</v>
      </c>
      <c r="O81" s="90">
        <v>15491</v>
      </c>
      <c r="P81" s="99">
        <v>1113</v>
      </c>
      <c r="Q81" s="90">
        <v>1305</v>
      </c>
      <c r="S81" s="94"/>
      <c r="T81" s="94"/>
      <c r="U81" s="94"/>
      <c r="V81" s="94"/>
      <c r="W81" s="94"/>
    </row>
    <row r="82" spans="1:24" x14ac:dyDescent="0.2">
      <c r="A82" s="2"/>
      <c r="B82" s="85" t="s">
        <v>311</v>
      </c>
      <c r="C82" s="79" t="s">
        <v>578</v>
      </c>
      <c r="D82" s="79">
        <v>20608</v>
      </c>
      <c r="E82" s="79">
        <v>1281</v>
      </c>
      <c r="F82" s="79">
        <v>1568</v>
      </c>
      <c r="G82" s="79">
        <v>20282</v>
      </c>
      <c r="H82" s="79">
        <v>1261</v>
      </c>
      <c r="I82" s="79">
        <v>1544</v>
      </c>
      <c r="J82" s="79">
        <v>18512</v>
      </c>
      <c r="K82" s="79">
        <v>1151</v>
      </c>
      <c r="L82" s="79">
        <v>1409</v>
      </c>
      <c r="M82" s="106"/>
      <c r="N82" s="90" t="s">
        <v>311</v>
      </c>
      <c r="O82" s="90">
        <v>18512</v>
      </c>
      <c r="P82" s="99">
        <v>1151</v>
      </c>
      <c r="Q82" s="90">
        <v>1409</v>
      </c>
      <c r="S82" s="94"/>
      <c r="T82" s="94"/>
      <c r="U82" s="94"/>
      <c r="V82" s="94"/>
      <c r="W82" s="94"/>
    </row>
    <row r="83" spans="1:24" x14ac:dyDescent="0.2">
      <c r="A83" s="2"/>
      <c r="B83" s="85" t="s">
        <v>310</v>
      </c>
      <c r="C83" s="79" t="s">
        <v>578</v>
      </c>
      <c r="D83" s="79">
        <v>18471</v>
      </c>
      <c r="E83" s="79">
        <v>1249</v>
      </c>
      <c r="F83" s="79">
        <v>1489</v>
      </c>
      <c r="G83" s="79">
        <v>18332</v>
      </c>
      <c r="H83" s="79">
        <v>1240</v>
      </c>
      <c r="I83" s="79">
        <v>1478</v>
      </c>
      <c r="J83" s="79">
        <v>16735</v>
      </c>
      <c r="K83" s="79">
        <v>1132</v>
      </c>
      <c r="L83" s="79">
        <v>1350</v>
      </c>
      <c r="M83" s="106"/>
      <c r="N83" s="90" t="s">
        <v>310</v>
      </c>
      <c r="O83" s="90">
        <v>16735</v>
      </c>
      <c r="P83" s="99">
        <v>1132</v>
      </c>
      <c r="Q83" s="90">
        <v>1350</v>
      </c>
      <c r="S83" s="94"/>
      <c r="T83" s="94"/>
      <c r="U83" s="94"/>
      <c r="V83" s="94"/>
      <c r="W83" s="94"/>
    </row>
    <row r="84" spans="1:24" x14ac:dyDescent="0.2">
      <c r="A84" s="2"/>
      <c r="B84" s="85" t="s">
        <v>305</v>
      </c>
      <c r="C84" s="79" t="s">
        <v>578</v>
      </c>
      <c r="D84" s="79">
        <v>14688</v>
      </c>
      <c r="E84" s="79">
        <v>1057</v>
      </c>
      <c r="F84" s="79">
        <v>1238</v>
      </c>
      <c r="G84" s="79">
        <v>14782</v>
      </c>
      <c r="H84" s="79">
        <v>1063</v>
      </c>
      <c r="I84" s="79">
        <v>1246</v>
      </c>
      <c r="J84" s="79">
        <v>13455</v>
      </c>
      <c r="K84" s="79">
        <v>968</v>
      </c>
      <c r="L84" s="79">
        <v>1134</v>
      </c>
      <c r="M84" s="106"/>
      <c r="N84" s="90" t="s">
        <v>305</v>
      </c>
      <c r="O84" s="90">
        <v>13455</v>
      </c>
      <c r="P84" s="99">
        <v>968</v>
      </c>
      <c r="Q84" s="90">
        <v>1134</v>
      </c>
    </row>
    <row r="85" spans="1:24" ht="17" thickBot="1" x14ac:dyDescent="0.25">
      <c r="A85" s="2"/>
      <c r="B85" s="85" t="s">
        <v>307</v>
      </c>
      <c r="C85" s="79" t="s">
        <v>578</v>
      </c>
      <c r="D85" s="79">
        <v>17259</v>
      </c>
      <c r="E85" s="79">
        <v>1438</v>
      </c>
      <c r="F85" s="79">
        <v>1626</v>
      </c>
      <c r="G85" s="79">
        <v>17194</v>
      </c>
      <c r="H85" s="79">
        <v>1433</v>
      </c>
      <c r="I85" s="79">
        <v>1620</v>
      </c>
      <c r="J85" s="79">
        <v>15675</v>
      </c>
      <c r="K85" s="79">
        <v>1306</v>
      </c>
      <c r="L85" s="79">
        <v>1476</v>
      </c>
      <c r="M85" s="106"/>
      <c r="N85" s="90" t="s">
        <v>307</v>
      </c>
      <c r="O85" s="90">
        <v>15675</v>
      </c>
      <c r="P85" s="99">
        <v>1306</v>
      </c>
      <c r="Q85" s="90">
        <v>1476</v>
      </c>
      <c r="S85" s="38" t="s">
        <v>244</v>
      </c>
      <c r="T85" s="38" t="s">
        <v>245</v>
      </c>
      <c r="U85" s="38" t="s">
        <v>246</v>
      </c>
      <c r="V85" s="38" t="s">
        <v>247</v>
      </c>
      <c r="W85" s="38" t="s">
        <v>248</v>
      </c>
      <c r="X85" s="38" t="s">
        <v>251</v>
      </c>
    </row>
    <row r="86" spans="1:24" ht="17" thickTop="1" x14ac:dyDescent="0.2">
      <c r="A86" s="2"/>
      <c r="B86" s="107"/>
      <c r="F86" s="90"/>
      <c r="G86" s="90"/>
      <c r="H86" s="90"/>
      <c r="I86" s="90"/>
      <c r="J86" s="90"/>
      <c r="K86" s="90"/>
      <c r="L86" s="90"/>
      <c r="M86" s="90"/>
      <c r="S86" s="103">
        <v>15919.209137656133</v>
      </c>
      <c r="T86" s="103">
        <v>16033</v>
      </c>
      <c r="U86" s="103">
        <v>409.83431464862156</v>
      </c>
      <c r="V86" s="103">
        <v>1515.747670293443</v>
      </c>
      <c r="W86" s="103">
        <v>572.898769417425</v>
      </c>
      <c r="X86" s="103">
        <v>2001.1546411907261</v>
      </c>
    </row>
    <row r="87" spans="1:24" x14ac:dyDescent="0.2">
      <c r="A87" s="2"/>
      <c r="B87" s="107"/>
      <c r="F87" s="90"/>
      <c r="G87" s="90"/>
      <c r="H87" s="90"/>
      <c r="I87" s="90"/>
      <c r="J87" s="90"/>
      <c r="K87" s="90"/>
      <c r="L87" s="90"/>
      <c r="M87" s="90"/>
    </row>
    <row r="88" spans="1:24" x14ac:dyDescent="0.2">
      <c r="A88" s="2"/>
      <c r="B88" s="107"/>
      <c r="F88" s="90"/>
      <c r="G88" s="90"/>
      <c r="H88" s="90"/>
      <c r="I88" s="90"/>
      <c r="J88" s="90"/>
      <c r="K88" s="90"/>
      <c r="L88" s="90"/>
      <c r="M88" s="90"/>
    </row>
    <row r="89" spans="1:24" x14ac:dyDescent="0.2">
      <c r="A89" s="2"/>
      <c r="B89" s="107"/>
      <c r="F89" s="90"/>
      <c r="G89" s="90"/>
      <c r="H89" s="90"/>
      <c r="I89" s="90"/>
      <c r="J89" s="90"/>
      <c r="K89" s="90"/>
      <c r="L89" s="90"/>
      <c r="M89" s="90"/>
    </row>
    <row r="90" spans="1:24" x14ac:dyDescent="0.2">
      <c r="A90" s="2"/>
      <c r="B90" s="107"/>
      <c r="F90" s="90"/>
      <c r="G90" s="90"/>
      <c r="H90" s="90"/>
      <c r="I90" s="90"/>
      <c r="J90" s="90"/>
      <c r="K90" s="90"/>
      <c r="L90" s="90"/>
      <c r="M90" s="90"/>
    </row>
    <row r="91" spans="1:24" x14ac:dyDescent="0.2">
      <c r="A91" s="2"/>
      <c r="B91" s="107"/>
      <c r="F91" s="90"/>
      <c r="G91" s="90"/>
      <c r="H91" s="90"/>
      <c r="I91" s="90"/>
      <c r="J91" s="90"/>
      <c r="K91" s="90"/>
      <c r="L91" s="90"/>
      <c r="M91" s="90"/>
      <c r="S91" s="97"/>
      <c r="T91" s="97"/>
      <c r="U91" s="97"/>
      <c r="V91" s="97"/>
      <c r="W91" s="97"/>
    </row>
    <row r="92" spans="1:24" x14ac:dyDescent="0.2">
      <c r="A92" s="2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S92" s="103"/>
      <c r="T92" s="103"/>
      <c r="U92" s="103"/>
      <c r="V92" s="103"/>
      <c r="W92" s="103"/>
    </row>
    <row r="93" spans="1:24" x14ac:dyDescent="0.2">
      <c r="A93" s="2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</row>
    <row r="94" spans="1:24" x14ac:dyDescent="0.2">
      <c r="A94" s="2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</row>
    <row r="95" spans="1:24" x14ac:dyDescent="0.2">
      <c r="A95" s="2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</row>
    <row r="96" spans="1:24" x14ac:dyDescent="0.2">
      <c r="A96" s="2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</row>
    <row r="97" spans="1:23" x14ac:dyDescent="0.2">
      <c r="A97" s="2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</row>
    <row r="98" spans="1:23" x14ac:dyDescent="0.2"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S98" s="97"/>
      <c r="T98" s="97"/>
      <c r="U98" s="97"/>
      <c r="V98" s="97"/>
      <c r="W98" s="97"/>
    </row>
    <row r="99" spans="1:23" x14ac:dyDescent="0.2"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S99" s="103"/>
      <c r="T99" s="103"/>
      <c r="U99" s="103"/>
      <c r="V99" s="103"/>
      <c r="W99" s="103"/>
    </row>
    <row r="100" spans="1:23" x14ac:dyDescent="0.2"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</row>
    <row r="101" spans="1:23" x14ac:dyDescent="0.2"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</row>
    <row r="102" spans="1:23" x14ac:dyDescent="0.2"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</row>
    <row r="103" spans="1:23" x14ac:dyDescent="0.2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S103" s="97"/>
      <c r="T103" s="97"/>
      <c r="U103" s="97"/>
      <c r="V103" s="97"/>
      <c r="W103" s="97"/>
    </row>
    <row r="104" spans="1:23" x14ac:dyDescent="0.2"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S104" s="103"/>
      <c r="T104" s="103"/>
      <c r="U104" s="103"/>
      <c r="V104" s="103"/>
      <c r="W104" s="103"/>
    </row>
    <row r="105" spans="1:23" x14ac:dyDescent="0.2"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</row>
    <row r="106" spans="1:23" x14ac:dyDescent="0.2"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</row>
    <row r="107" spans="1:23" x14ac:dyDescent="0.2"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</row>
    <row r="108" spans="1:23" x14ac:dyDescent="0.2"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</row>
    <row r="109" spans="1:23" x14ac:dyDescent="0.2"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S109" s="97"/>
      <c r="T109" s="97"/>
      <c r="U109" s="97"/>
      <c r="V109" s="97"/>
      <c r="W109" s="97"/>
    </row>
    <row r="110" spans="1:23" x14ac:dyDescent="0.2"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S110" s="103"/>
      <c r="T110" s="103"/>
      <c r="U110" s="103"/>
      <c r="V110" s="103"/>
      <c r="W110" s="103"/>
    </row>
    <row r="111" spans="1:23" x14ac:dyDescent="0.2"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</row>
    <row r="112" spans="1:23" x14ac:dyDescent="0.2"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S112" s="103"/>
      <c r="T112" s="103"/>
      <c r="U112" s="103"/>
      <c r="V112" s="103"/>
      <c r="W112" s="103"/>
    </row>
    <row r="113" spans="2:23" x14ac:dyDescent="0.2"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S113" s="94"/>
      <c r="T113" s="94"/>
      <c r="U113" s="94"/>
      <c r="V113" s="94"/>
      <c r="W113" s="94"/>
    </row>
    <row r="114" spans="2:23" x14ac:dyDescent="0.2"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S114" s="94"/>
      <c r="T114" s="94"/>
      <c r="U114" s="94"/>
      <c r="V114" s="94"/>
      <c r="W114" s="94"/>
    </row>
    <row r="115" spans="2:23" x14ac:dyDescent="0.2"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S115" s="94"/>
      <c r="T115" s="94"/>
      <c r="U115" s="94"/>
      <c r="V115" s="94"/>
      <c r="W115" s="94"/>
    </row>
    <row r="116" spans="2:23" x14ac:dyDescent="0.2"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S116" s="94"/>
      <c r="T116" s="94"/>
      <c r="U116" s="94"/>
      <c r="V116" s="94"/>
      <c r="W116" s="94"/>
    </row>
    <row r="117" spans="2:23" x14ac:dyDescent="0.2"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S117" s="94"/>
      <c r="T117" s="94"/>
      <c r="U117" s="94"/>
      <c r="V117" s="94"/>
      <c r="W117" s="94"/>
    </row>
    <row r="118" spans="2:23" x14ac:dyDescent="0.2"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S118" s="97"/>
      <c r="T118" s="97"/>
      <c r="U118" s="97"/>
      <c r="V118" s="97"/>
      <c r="W118" s="97"/>
    </row>
    <row r="119" spans="2:23" x14ac:dyDescent="0.2"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S119" s="103"/>
      <c r="T119" s="103"/>
      <c r="U119" s="103"/>
      <c r="V119" s="103"/>
      <c r="W119" s="103"/>
    </row>
    <row r="120" spans="2:23" x14ac:dyDescent="0.2"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</row>
    <row r="121" spans="2:23" x14ac:dyDescent="0.2"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</row>
    <row r="122" spans="2:23" x14ac:dyDescent="0.2"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</row>
    <row r="123" spans="2:23" x14ac:dyDescent="0.2"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S123" s="97"/>
      <c r="T123" s="97"/>
      <c r="U123" s="97"/>
      <c r="V123" s="97"/>
      <c r="W123" s="97"/>
    </row>
    <row r="124" spans="2:23" x14ac:dyDescent="0.2"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S124" s="103"/>
      <c r="T124" s="103"/>
      <c r="U124" s="103"/>
      <c r="V124" s="103"/>
      <c r="W124" s="103"/>
    </row>
    <row r="125" spans="2:23" x14ac:dyDescent="0.2"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</row>
    <row r="126" spans="2:23" x14ac:dyDescent="0.2"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S126" s="94"/>
      <c r="T126" s="94"/>
      <c r="U126" s="94"/>
      <c r="V126" s="94"/>
      <c r="W126" s="94"/>
    </row>
    <row r="127" spans="2:23" x14ac:dyDescent="0.2"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S127" s="94"/>
      <c r="T127" s="94"/>
      <c r="U127" s="94"/>
      <c r="V127" s="94"/>
      <c r="W127" s="94"/>
    </row>
    <row r="128" spans="2:23" x14ac:dyDescent="0.2"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S128" s="94"/>
      <c r="T128" s="94"/>
      <c r="U128" s="94"/>
      <c r="V128" s="94"/>
      <c r="W128" s="94"/>
    </row>
    <row r="129" spans="2:23" x14ac:dyDescent="0.2"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S129" s="94"/>
      <c r="T129" s="94"/>
      <c r="U129" s="94"/>
      <c r="V129" s="94"/>
      <c r="W129" s="94"/>
    </row>
    <row r="130" spans="2:23" x14ac:dyDescent="0.2"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S130" s="94"/>
      <c r="T130" s="94"/>
      <c r="U130" s="94"/>
      <c r="V130" s="94"/>
      <c r="W130" s="94"/>
    </row>
    <row r="131" spans="2:23" x14ac:dyDescent="0.2"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</row>
    <row r="132" spans="2:23" x14ac:dyDescent="0.2"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</row>
    <row r="133" spans="2:23" x14ac:dyDescent="0.2"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S133" s="97"/>
      <c r="T133" s="97"/>
      <c r="U133" s="97"/>
      <c r="V133" s="97"/>
      <c r="W133" s="97"/>
    </row>
    <row r="134" spans="2:23" x14ac:dyDescent="0.2"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S134" s="103"/>
      <c r="T134" s="103"/>
      <c r="U134" s="103"/>
      <c r="V134" s="103"/>
      <c r="W134" s="103"/>
    </row>
    <row r="135" spans="2:23" x14ac:dyDescent="0.2"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</row>
    <row r="136" spans="2:23" x14ac:dyDescent="0.2"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</row>
    <row r="137" spans="2:23" x14ac:dyDescent="0.2"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</row>
    <row r="138" spans="2:23" x14ac:dyDescent="0.2"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</row>
    <row r="139" spans="2:23" x14ac:dyDescent="0.2"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S139" s="97"/>
      <c r="T139" s="97"/>
      <c r="U139" s="97"/>
      <c r="V139" s="97"/>
      <c r="W139" s="97"/>
    </row>
    <row r="140" spans="2:23" x14ac:dyDescent="0.2"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S140" s="103"/>
      <c r="T140" s="103"/>
      <c r="U140" s="103"/>
      <c r="V140" s="103"/>
      <c r="W140" s="103"/>
    </row>
    <row r="141" spans="2:23" x14ac:dyDescent="0.2"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</row>
    <row r="142" spans="2:23" x14ac:dyDescent="0.2"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</row>
    <row r="143" spans="2:23" x14ac:dyDescent="0.2"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</row>
    <row r="144" spans="2:23" x14ac:dyDescent="0.2"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</row>
    <row r="145" spans="2:23" x14ac:dyDescent="0.2"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</row>
    <row r="146" spans="2:23" x14ac:dyDescent="0.2"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</row>
    <row r="147" spans="2:23" x14ac:dyDescent="0.2"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</row>
    <row r="148" spans="2:23" x14ac:dyDescent="0.2"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S148" s="97"/>
      <c r="T148" s="97"/>
      <c r="U148" s="97"/>
      <c r="V148" s="97"/>
      <c r="W148" s="97"/>
    </row>
    <row r="149" spans="2:23" x14ac:dyDescent="0.2"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S149" s="103"/>
      <c r="T149" s="103"/>
      <c r="U149" s="103"/>
      <c r="V149" s="103"/>
      <c r="W149" s="103"/>
    </row>
    <row r="150" spans="2:23" x14ac:dyDescent="0.2"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</row>
    <row r="151" spans="2:23" x14ac:dyDescent="0.2"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</row>
    <row r="152" spans="2:23" x14ac:dyDescent="0.2"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</row>
    <row r="153" spans="2:23" x14ac:dyDescent="0.2"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</row>
    <row r="154" spans="2:23" x14ac:dyDescent="0.2"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</row>
    <row r="155" spans="2:23" x14ac:dyDescent="0.2"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S155" s="97"/>
      <c r="T155" s="97"/>
      <c r="U155" s="97"/>
      <c r="V155" s="97"/>
      <c r="W155" s="97"/>
    </row>
    <row r="156" spans="2:23" x14ac:dyDescent="0.2"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S156" s="103"/>
      <c r="T156" s="103"/>
      <c r="U156" s="103"/>
      <c r="V156" s="103"/>
      <c r="W156" s="103"/>
    </row>
    <row r="157" spans="2:23" x14ac:dyDescent="0.2"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</row>
    <row r="158" spans="2:23" x14ac:dyDescent="0.2"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</row>
    <row r="159" spans="2:23" x14ac:dyDescent="0.2"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</row>
    <row r="160" spans="2:23" x14ac:dyDescent="0.2"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</row>
    <row r="161" spans="2:23" x14ac:dyDescent="0.2"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S161" s="97"/>
      <c r="T161" s="97"/>
      <c r="U161" s="97"/>
      <c r="V161" s="97"/>
      <c r="W161" s="97"/>
    </row>
    <row r="162" spans="2:23" x14ac:dyDescent="0.2"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S162" s="103"/>
      <c r="T162" s="103"/>
      <c r="U162" s="103"/>
      <c r="V162" s="103"/>
      <c r="W162" s="103"/>
    </row>
    <row r="163" spans="2:23" x14ac:dyDescent="0.2"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</row>
    <row r="164" spans="2:23" x14ac:dyDescent="0.2"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</row>
    <row r="165" spans="2:23" x14ac:dyDescent="0.2"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</row>
    <row r="166" spans="2:23" x14ac:dyDescent="0.2"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</row>
    <row r="167" spans="2:23" x14ac:dyDescent="0.2"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S167" s="97"/>
      <c r="T167" s="97"/>
      <c r="U167" s="97"/>
      <c r="V167" s="97"/>
      <c r="W167" s="97"/>
    </row>
    <row r="168" spans="2:23" x14ac:dyDescent="0.2"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S168" s="103"/>
      <c r="T168" s="103"/>
      <c r="U168" s="103"/>
      <c r="V168" s="103"/>
      <c r="W168" s="103"/>
    </row>
    <row r="169" spans="2:23" x14ac:dyDescent="0.2"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</row>
    <row r="170" spans="2:23" x14ac:dyDescent="0.2"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</row>
    <row r="171" spans="2:23" x14ac:dyDescent="0.2"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spans="2:23" x14ac:dyDescent="0.2"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spans="2:23" x14ac:dyDescent="0.2"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S173" s="97"/>
      <c r="T173" s="97"/>
      <c r="U173" s="97"/>
      <c r="V173" s="97"/>
      <c r="W173" s="97"/>
    </row>
    <row r="174" spans="2:23" x14ac:dyDescent="0.2"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S174" s="103"/>
      <c r="T174" s="103"/>
      <c r="U174" s="103"/>
      <c r="V174" s="103"/>
      <c r="W174" s="103"/>
    </row>
    <row r="175" spans="2:23" x14ac:dyDescent="0.2"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spans="2:23" x14ac:dyDescent="0.2"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spans="2:23" x14ac:dyDescent="0.2"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spans="2:23" x14ac:dyDescent="0.2"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S178" s="97"/>
      <c r="T178" s="97"/>
      <c r="U178" s="97"/>
      <c r="V178" s="97"/>
      <c r="W178" s="97"/>
    </row>
    <row r="179" spans="2:23" x14ac:dyDescent="0.2"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S179" s="103"/>
      <c r="T179" s="103"/>
      <c r="U179" s="103"/>
      <c r="V179" s="103"/>
      <c r="W179" s="103"/>
    </row>
    <row r="180" spans="2:23" x14ac:dyDescent="0.2"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spans="2:23" x14ac:dyDescent="0.2"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spans="2:23" x14ac:dyDescent="0.2"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spans="2:23" x14ac:dyDescent="0.2"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spans="2:23" x14ac:dyDescent="0.2"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S184" s="97"/>
      <c r="T184" s="97"/>
      <c r="U184" s="97"/>
      <c r="V184" s="97"/>
      <c r="W184" s="97"/>
    </row>
    <row r="185" spans="2:23" x14ac:dyDescent="0.2"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S185" s="103"/>
      <c r="T185" s="103"/>
      <c r="U185" s="103"/>
      <c r="V185" s="103"/>
      <c r="W185" s="103"/>
    </row>
    <row r="186" spans="2:23" x14ac:dyDescent="0.2"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spans="2:23" x14ac:dyDescent="0.2"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spans="2:23" x14ac:dyDescent="0.2"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spans="2:23" x14ac:dyDescent="0.2"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spans="2:23" x14ac:dyDescent="0.2"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spans="2:23" x14ac:dyDescent="0.2"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S191" s="97"/>
      <c r="T191" s="97"/>
      <c r="U191" s="97"/>
      <c r="V191" s="97"/>
      <c r="W191" s="97"/>
    </row>
    <row r="192" spans="2:23" x14ac:dyDescent="0.2"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S192" s="103"/>
      <c r="T192" s="103"/>
      <c r="U192" s="103"/>
      <c r="V192" s="103"/>
      <c r="W192" s="103"/>
    </row>
    <row r="193" spans="2:23" x14ac:dyDescent="0.2"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spans="2:23" x14ac:dyDescent="0.2"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spans="2:23" x14ac:dyDescent="0.2"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spans="2:23" x14ac:dyDescent="0.2"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spans="2:23" x14ac:dyDescent="0.2"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spans="2:23" x14ac:dyDescent="0.2"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S198" s="97"/>
      <c r="T198" s="97"/>
      <c r="U198" s="97"/>
      <c r="V198" s="97"/>
      <c r="W198" s="97"/>
    </row>
    <row r="199" spans="2:23" x14ac:dyDescent="0.2"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S199" s="103"/>
      <c r="T199" s="103"/>
      <c r="U199" s="103"/>
      <c r="V199" s="103"/>
      <c r="W199" s="103"/>
    </row>
    <row r="200" spans="2:23" x14ac:dyDescent="0.2"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spans="2:23" x14ac:dyDescent="0.2"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spans="2:23" x14ac:dyDescent="0.2"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spans="2:23" x14ac:dyDescent="0.2"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spans="2:23" x14ac:dyDescent="0.2"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S204" s="97"/>
      <c r="T204" s="97"/>
      <c r="U204" s="97"/>
      <c r="V204" s="97"/>
      <c r="W204" s="97"/>
    </row>
    <row r="205" spans="2:23" x14ac:dyDescent="0.2"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S205" s="103"/>
      <c r="T205" s="103"/>
      <c r="U205" s="103"/>
      <c r="V205" s="103"/>
      <c r="W205" s="103"/>
    </row>
    <row r="206" spans="2:23" x14ac:dyDescent="0.2"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spans="2:23" x14ac:dyDescent="0.2"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spans="2:23" x14ac:dyDescent="0.2"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spans="2:78" x14ac:dyDescent="0.2"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104"/>
      <c r="O209" s="104"/>
      <c r="P209" s="104"/>
      <c r="Q209" s="104"/>
    </row>
    <row r="210" spans="2:78" x14ac:dyDescent="0.2"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104"/>
      <c r="O210" s="104"/>
      <c r="P210" s="104"/>
      <c r="Q210" s="104"/>
    </row>
    <row r="211" spans="2:78" x14ac:dyDescent="0.2"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104"/>
      <c r="O211" s="104"/>
      <c r="P211" s="104"/>
      <c r="Q211" s="104"/>
    </row>
    <row r="212" spans="2:78" x14ac:dyDescent="0.2"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104"/>
      <c r="O212" s="104"/>
      <c r="P212" s="104"/>
      <c r="Q212" s="104"/>
    </row>
    <row r="213" spans="2:78" x14ac:dyDescent="0.2"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104"/>
      <c r="O213" s="104"/>
      <c r="P213" s="104"/>
      <c r="Q213" s="104"/>
    </row>
    <row r="214" spans="2:78" s="90" customFormat="1" x14ac:dyDescent="0.2">
      <c r="B214" s="94"/>
      <c r="N214" s="104"/>
      <c r="O214" s="104"/>
      <c r="P214" s="104"/>
      <c r="Q214" s="104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</row>
    <row r="215" spans="2:78" s="90" customFormat="1" x14ac:dyDescent="0.2">
      <c r="B215" s="94"/>
      <c r="N215" s="104"/>
      <c r="O215" s="104"/>
      <c r="P215" s="104"/>
      <c r="Q215" s="104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</row>
    <row r="216" spans="2:78" s="90" customFormat="1" x14ac:dyDescent="0.2">
      <c r="B216" s="94"/>
      <c r="N216" s="104"/>
      <c r="O216" s="104"/>
      <c r="P216" s="104"/>
      <c r="Q216" s="104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</row>
    <row r="217" spans="2:78" s="90" customFormat="1" x14ac:dyDescent="0.2">
      <c r="B217" s="94"/>
      <c r="E217" s="94"/>
      <c r="F217" s="94"/>
      <c r="G217" s="94"/>
      <c r="H217" s="94"/>
      <c r="I217" s="94"/>
      <c r="J217" s="94"/>
      <c r="K217" s="94"/>
      <c r="L217" s="94"/>
      <c r="M217" s="80"/>
      <c r="N217" s="104"/>
      <c r="O217" s="104"/>
      <c r="P217" s="104"/>
      <c r="Q217" s="104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</row>
    <row r="218" spans="2:78" s="90" customFormat="1" x14ac:dyDescent="0.2">
      <c r="B218" s="94"/>
      <c r="E218" s="94"/>
      <c r="F218" s="94"/>
      <c r="G218" s="94"/>
      <c r="H218" s="94"/>
      <c r="I218" s="94"/>
      <c r="J218" s="94"/>
      <c r="K218" s="94"/>
      <c r="L218" s="94"/>
      <c r="M218" s="80"/>
      <c r="N218" s="104"/>
      <c r="O218" s="104"/>
      <c r="P218" s="104"/>
      <c r="Q218" s="104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</row>
    <row r="219" spans="2:78" s="90" customFormat="1" x14ac:dyDescent="0.2">
      <c r="B219" s="94"/>
      <c r="E219" s="94"/>
      <c r="F219" s="94"/>
      <c r="G219" s="94"/>
      <c r="H219" s="94"/>
      <c r="I219" s="94"/>
      <c r="J219" s="94"/>
      <c r="K219" s="94"/>
      <c r="L219" s="94"/>
      <c r="M219" s="80"/>
      <c r="N219" s="104"/>
      <c r="O219" s="104"/>
      <c r="P219" s="104"/>
      <c r="Q219" s="104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</row>
    <row r="220" spans="2:78" s="90" customFormat="1" x14ac:dyDescent="0.2">
      <c r="B220" s="94"/>
      <c r="E220" s="94"/>
      <c r="F220" s="94"/>
      <c r="G220" s="94"/>
      <c r="H220" s="94"/>
      <c r="I220" s="94"/>
      <c r="J220" s="94"/>
      <c r="K220" s="94"/>
      <c r="L220" s="94"/>
      <c r="M220" s="80"/>
      <c r="N220" s="104"/>
      <c r="O220" s="104"/>
      <c r="P220" s="104"/>
      <c r="Q220" s="104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</row>
    <row r="221" spans="2:78" s="90" customFormat="1" x14ac:dyDescent="0.2"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80"/>
      <c r="N221" s="104"/>
      <c r="O221" s="104"/>
      <c r="P221" s="104"/>
      <c r="Q221" s="104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</row>
    <row r="222" spans="2:78" s="90" customFormat="1" x14ac:dyDescent="0.2"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80"/>
      <c r="N222" s="104"/>
      <c r="O222" s="104"/>
      <c r="P222" s="104"/>
      <c r="Q222" s="104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</row>
    <row r="223" spans="2:78" s="90" customFormat="1" x14ac:dyDescent="0.2"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80"/>
      <c r="N223" s="104"/>
      <c r="O223" s="104"/>
      <c r="P223" s="104"/>
      <c r="Q223" s="104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</row>
    <row r="224" spans="2:78" s="90" customFormat="1" x14ac:dyDescent="0.2"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80"/>
      <c r="N224" s="104"/>
      <c r="O224" s="104"/>
      <c r="P224" s="104"/>
      <c r="Q224" s="104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</row>
    <row r="225" spans="2:78" s="90" customFormat="1" x14ac:dyDescent="0.2"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80"/>
      <c r="N225" s="104"/>
      <c r="O225" s="104"/>
      <c r="P225" s="104"/>
      <c r="Q225" s="104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</row>
    <row r="226" spans="2:78" s="90" customFormat="1" x14ac:dyDescent="0.2"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80"/>
      <c r="N226" s="104"/>
      <c r="O226" s="104"/>
      <c r="P226" s="104"/>
      <c r="Q226" s="104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</row>
    <row r="227" spans="2:78" s="90" customFormat="1" x14ac:dyDescent="0.2"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80"/>
      <c r="N227" s="104"/>
      <c r="O227" s="104"/>
      <c r="P227" s="104"/>
      <c r="Q227" s="104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</row>
    <row r="228" spans="2:78" s="90" customFormat="1" x14ac:dyDescent="0.2"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80"/>
      <c r="N228" s="104"/>
      <c r="O228" s="104"/>
      <c r="P228" s="104"/>
      <c r="Q228" s="104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</row>
    <row r="229" spans="2:78" s="90" customFormat="1" x14ac:dyDescent="0.2"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80"/>
      <c r="N229" s="104"/>
      <c r="O229" s="104"/>
      <c r="P229" s="104"/>
      <c r="Q229" s="104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</row>
    <row r="230" spans="2:78" s="90" customFormat="1" x14ac:dyDescent="0.2"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80"/>
      <c r="N230" s="104"/>
      <c r="O230" s="104"/>
      <c r="P230" s="104"/>
      <c r="Q230" s="104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</row>
    <row r="231" spans="2:78" s="90" customFormat="1" x14ac:dyDescent="0.2"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80"/>
      <c r="N231" s="104"/>
      <c r="O231" s="104"/>
      <c r="P231" s="104"/>
      <c r="Q231" s="104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</row>
    <row r="232" spans="2:78" s="90" customFormat="1" x14ac:dyDescent="0.2"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80"/>
      <c r="N232" s="104"/>
      <c r="O232" s="104"/>
      <c r="P232" s="104"/>
      <c r="Q232" s="104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</row>
    <row r="233" spans="2:78" s="90" customFormat="1" x14ac:dyDescent="0.2"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80"/>
      <c r="N233" s="104"/>
      <c r="O233" s="104"/>
      <c r="P233" s="104"/>
      <c r="Q233" s="104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</row>
    <row r="234" spans="2:78" s="90" customFormat="1" x14ac:dyDescent="0.2"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80"/>
      <c r="N234" s="104"/>
      <c r="O234" s="104"/>
      <c r="P234" s="104"/>
      <c r="Q234" s="104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</row>
    <row r="235" spans="2:78" s="90" customFormat="1" x14ac:dyDescent="0.2"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80"/>
      <c r="N235" s="104"/>
      <c r="O235" s="104"/>
      <c r="P235" s="104"/>
      <c r="Q235" s="104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</row>
    <row r="236" spans="2:78" s="90" customFormat="1" x14ac:dyDescent="0.2"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80"/>
      <c r="N236" s="104"/>
      <c r="O236" s="104"/>
      <c r="P236" s="104"/>
      <c r="Q236" s="104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</row>
    <row r="237" spans="2:78" s="90" customFormat="1" x14ac:dyDescent="0.2"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80"/>
      <c r="N237" s="104"/>
      <c r="O237" s="104"/>
      <c r="P237" s="104"/>
      <c r="Q237" s="104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</row>
    <row r="238" spans="2:78" s="90" customFormat="1" x14ac:dyDescent="0.2"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80"/>
      <c r="N238" s="104"/>
      <c r="O238" s="104"/>
      <c r="P238" s="104"/>
      <c r="Q238" s="104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</row>
    <row r="239" spans="2:78" s="90" customFormat="1" x14ac:dyDescent="0.2"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80"/>
      <c r="N239" s="104"/>
      <c r="O239" s="104"/>
      <c r="P239" s="104"/>
      <c r="Q239" s="104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</row>
    <row r="240" spans="2:78" s="90" customFormat="1" x14ac:dyDescent="0.2"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80"/>
      <c r="N240" s="104"/>
      <c r="O240" s="104"/>
      <c r="P240" s="104"/>
      <c r="Q240" s="104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</row>
    <row r="241" spans="2:78" s="90" customFormat="1" x14ac:dyDescent="0.2"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80"/>
      <c r="N241" s="104"/>
      <c r="O241" s="104"/>
      <c r="P241" s="104"/>
      <c r="Q241" s="104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</row>
    <row r="242" spans="2:78" s="90" customFormat="1" x14ac:dyDescent="0.2"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80"/>
      <c r="N242" s="104"/>
      <c r="O242" s="104"/>
      <c r="P242" s="104"/>
      <c r="Q242" s="104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</row>
    <row r="243" spans="2:78" s="90" customFormat="1" x14ac:dyDescent="0.2"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80"/>
      <c r="N243" s="104"/>
      <c r="O243" s="104"/>
      <c r="P243" s="104"/>
      <c r="Q243" s="104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</row>
    <row r="244" spans="2:78" s="90" customFormat="1" x14ac:dyDescent="0.2"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80"/>
      <c r="N244" s="104"/>
      <c r="O244" s="104"/>
      <c r="P244" s="104"/>
      <c r="Q244" s="104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</row>
    <row r="245" spans="2:78" s="90" customFormat="1" x14ac:dyDescent="0.2"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80"/>
      <c r="N245" s="104"/>
      <c r="O245" s="104"/>
      <c r="P245" s="104"/>
      <c r="Q245" s="104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</row>
    <row r="246" spans="2:78" s="90" customFormat="1" x14ac:dyDescent="0.2"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80"/>
      <c r="N246" s="104"/>
      <c r="O246" s="104"/>
      <c r="P246" s="104"/>
      <c r="Q246" s="104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</row>
    <row r="247" spans="2:78" s="90" customFormat="1" x14ac:dyDescent="0.2"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80"/>
      <c r="N247" s="104"/>
      <c r="O247" s="104"/>
      <c r="P247" s="104"/>
      <c r="Q247" s="104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</row>
    <row r="248" spans="2:78" s="90" customFormat="1" x14ac:dyDescent="0.2"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80"/>
      <c r="N248" s="104"/>
      <c r="O248" s="104"/>
      <c r="P248" s="104"/>
      <c r="Q248" s="104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</row>
    <row r="249" spans="2:78" s="90" customFormat="1" x14ac:dyDescent="0.2"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80"/>
      <c r="N249" s="104"/>
      <c r="O249" s="104"/>
      <c r="P249" s="104"/>
      <c r="Q249" s="104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</row>
    <row r="250" spans="2:78" s="90" customFormat="1" x14ac:dyDescent="0.2"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80"/>
      <c r="N250" s="104"/>
      <c r="O250" s="104"/>
      <c r="P250" s="104"/>
      <c r="Q250" s="104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</row>
    <row r="251" spans="2:78" s="90" customFormat="1" x14ac:dyDescent="0.2"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80"/>
      <c r="N251" s="104"/>
      <c r="O251" s="104"/>
      <c r="P251" s="104"/>
      <c r="Q251" s="104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</row>
    <row r="252" spans="2:78" s="90" customFormat="1" x14ac:dyDescent="0.2"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80"/>
      <c r="N252" s="104"/>
      <c r="O252" s="104"/>
      <c r="P252" s="104"/>
      <c r="Q252" s="104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</row>
    <row r="253" spans="2:78" s="90" customFormat="1" x14ac:dyDescent="0.2"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80"/>
      <c r="N253" s="104"/>
      <c r="O253" s="104"/>
      <c r="P253" s="104"/>
      <c r="Q253" s="104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</row>
    <row r="254" spans="2:78" s="90" customFormat="1" x14ac:dyDescent="0.2"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80"/>
      <c r="N254" s="104"/>
      <c r="O254" s="104"/>
      <c r="P254" s="104"/>
      <c r="Q254" s="104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</row>
    <row r="255" spans="2:78" s="90" customFormat="1" x14ac:dyDescent="0.2"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80"/>
      <c r="N255" s="104"/>
      <c r="O255" s="104"/>
      <c r="P255" s="104"/>
      <c r="Q255" s="104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</row>
    <row r="256" spans="2:78" s="90" customFormat="1" x14ac:dyDescent="0.2"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80"/>
      <c r="N256" s="104"/>
      <c r="O256" s="104"/>
      <c r="P256" s="104"/>
      <c r="Q256" s="104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</row>
    <row r="257" spans="2:78" s="90" customFormat="1" x14ac:dyDescent="0.2"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80"/>
      <c r="N257" s="104"/>
      <c r="O257" s="104"/>
      <c r="P257" s="104"/>
      <c r="Q257" s="104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</row>
    <row r="258" spans="2:78" s="90" customFormat="1" x14ac:dyDescent="0.2"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80"/>
      <c r="N258" s="104"/>
      <c r="O258" s="104"/>
      <c r="P258" s="104"/>
      <c r="Q258" s="104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</row>
    <row r="259" spans="2:78" s="90" customFormat="1" x14ac:dyDescent="0.2"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80"/>
      <c r="N259" s="104"/>
      <c r="O259" s="104"/>
      <c r="P259" s="104"/>
      <c r="Q259" s="104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</row>
    <row r="260" spans="2:78" s="90" customFormat="1" x14ac:dyDescent="0.2"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80"/>
      <c r="N260" s="104"/>
      <c r="O260" s="104"/>
      <c r="P260" s="104"/>
      <c r="Q260" s="104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</row>
    <row r="261" spans="2:78" s="90" customFormat="1" x14ac:dyDescent="0.2"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80"/>
      <c r="N261" s="104"/>
      <c r="O261" s="104"/>
      <c r="P261" s="104"/>
      <c r="Q261" s="104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</row>
    <row r="262" spans="2:78" s="90" customFormat="1" x14ac:dyDescent="0.2"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80"/>
      <c r="N262" s="104"/>
      <c r="O262" s="104"/>
      <c r="P262" s="104"/>
      <c r="Q262" s="104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</row>
    <row r="263" spans="2:78" s="90" customFormat="1" x14ac:dyDescent="0.2"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80"/>
      <c r="N263" s="104"/>
      <c r="O263" s="104"/>
      <c r="P263" s="104"/>
      <c r="Q263" s="104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</row>
    <row r="264" spans="2:78" s="90" customFormat="1" x14ac:dyDescent="0.2"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80"/>
      <c r="N264" s="104"/>
      <c r="O264" s="104"/>
      <c r="P264" s="104"/>
      <c r="Q264" s="104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</row>
    <row r="265" spans="2:78" s="90" customFormat="1" x14ac:dyDescent="0.2"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80"/>
      <c r="N265" s="104"/>
      <c r="O265" s="104"/>
      <c r="P265" s="104"/>
      <c r="Q265" s="104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</row>
    <row r="266" spans="2:78" s="90" customFormat="1" x14ac:dyDescent="0.2"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80"/>
      <c r="N266" s="104"/>
      <c r="O266" s="104"/>
      <c r="P266" s="104"/>
      <c r="Q266" s="104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</row>
    <row r="267" spans="2:78" s="90" customFormat="1" x14ac:dyDescent="0.2"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80"/>
      <c r="N267" s="104"/>
      <c r="O267" s="104"/>
      <c r="P267" s="104"/>
      <c r="Q267" s="104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</row>
    <row r="268" spans="2:78" s="90" customFormat="1" x14ac:dyDescent="0.2"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80"/>
      <c r="N268" s="104"/>
      <c r="O268" s="104"/>
      <c r="P268" s="104"/>
      <c r="Q268" s="104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</row>
    <row r="269" spans="2:78" s="90" customFormat="1" x14ac:dyDescent="0.2"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80"/>
      <c r="N269" s="104"/>
      <c r="O269" s="104"/>
      <c r="P269" s="104"/>
      <c r="Q269" s="104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</row>
    <row r="270" spans="2:78" s="90" customFormat="1" x14ac:dyDescent="0.2"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80"/>
      <c r="N270" s="104"/>
      <c r="O270" s="104"/>
      <c r="P270" s="104"/>
      <c r="Q270" s="104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</row>
    <row r="271" spans="2:78" s="90" customFormat="1" x14ac:dyDescent="0.2"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80"/>
      <c r="N271" s="104"/>
      <c r="O271" s="104"/>
      <c r="P271" s="104"/>
      <c r="Q271" s="104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</row>
    <row r="272" spans="2:78" s="90" customFormat="1" x14ac:dyDescent="0.2"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80"/>
      <c r="N272" s="104"/>
      <c r="O272" s="104"/>
      <c r="P272" s="104"/>
      <c r="Q272" s="104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</row>
    <row r="273" spans="2:78" s="90" customFormat="1" x14ac:dyDescent="0.2"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80"/>
      <c r="N273" s="104"/>
      <c r="O273" s="104"/>
      <c r="P273" s="104"/>
      <c r="Q273" s="104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</row>
    <row r="274" spans="2:78" s="90" customFormat="1" x14ac:dyDescent="0.2"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80"/>
      <c r="N274" s="104"/>
      <c r="O274" s="104"/>
      <c r="P274" s="104"/>
      <c r="Q274" s="104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</row>
    <row r="275" spans="2:78" s="90" customFormat="1" x14ac:dyDescent="0.2"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80"/>
      <c r="N275" s="104"/>
      <c r="O275" s="104"/>
      <c r="P275" s="104"/>
      <c r="Q275" s="104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</row>
    <row r="276" spans="2:78" s="90" customFormat="1" x14ac:dyDescent="0.2"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80"/>
      <c r="N276" s="104"/>
      <c r="O276" s="104"/>
      <c r="P276" s="104"/>
      <c r="Q276" s="104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</row>
    <row r="277" spans="2:78" s="90" customFormat="1" x14ac:dyDescent="0.2"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80"/>
      <c r="N277" s="104"/>
      <c r="O277" s="104"/>
      <c r="P277" s="104"/>
      <c r="Q277" s="104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</row>
    <row r="278" spans="2:78" s="90" customFormat="1" x14ac:dyDescent="0.2"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80"/>
      <c r="N278" s="104"/>
      <c r="O278" s="104"/>
      <c r="P278" s="104"/>
      <c r="Q278" s="104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</row>
    <row r="279" spans="2:78" s="90" customFormat="1" x14ac:dyDescent="0.2"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80"/>
      <c r="N279" s="104"/>
      <c r="O279" s="104"/>
      <c r="P279" s="104"/>
      <c r="Q279" s="104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</row>
    <row r="280" spans="2:78" s="90" customFormat="1" x14ac:dyDescent="0.2"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80"/>
      <c r="N280" s="104"/>
      <c r="O280" s="104"/>
      <c r="P280" s="104"/>
      <c r="Q280" s="104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</row>
    <row r="281" spans="2:78" s="90" customFormat="1" x14ac:dyDescent="0.2"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80"/>
      <c r="N281" s="104"/>
      <c r="O281" s="104"/>
      <c r="P281" s="104"/>
      <c r="Q281" s="104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</row>
    <row r="282" spans="2:78" s="90" customFormat="1" x14ac:dyDescent="0.2"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80"/>
      <c r="N282" s="104"/>
      <c r="O282" s="104"/>
      <c r="P282" s="104"/>
      <c r="Q282" s="104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</row>
    <row r="283" spans="2:78" s="90" customFormat="1" x14ac:dyDescent="0.2"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80"/>
      <c r="N283" s="104"/>
      <c r="O283" s="104"/>
      <c r="P283" s="104"/>
      <c r="Q283" s="104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</row>
  </sheetData>
  <mergeCells count="15">
    <mergeCell ref="N2:N4"/>
    <mergeCell ref="H5:H7"/>
    <mergeCell ref="I5:I7"/>
    <mergeCell ref="J5:J7"/>
    <mergeCell ref="K5:K7"/>
    <mergeCell ref="L5:L7"/>
    <mergeCell ref="D2:D4"/>
    <mergeCell ref="G2:G4"/>
    <mergeCell ref="J2:J4"/>
    <mergeCell ref="B5:B7"/>
    <mergeCell ref="C5:C7"/>
    <mergeCell ref="D5:D7"/>
    <mergeCell ref="E5:E7"/>
    <mergeCell ref="F5:F7"/>
    <mergeCell ref="G5:G7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79998168889431442"/>
  </sheetPr>
  <dimension ref="A1:AE425"/>
  <sheetViews>
    <sheetView workbookViewId="0"/>
  </sheetViews>
  <sheetFormatPr baseColWidth="10" defaultRowHeight="15" x14ac:dyDescent="0.2"/>
  <cols>
    <col min="1" max="1" width="31" style="112" bestFit="1" customWidth="1"/>
    <col min="2" max="2" width="17" customWidth="1"/>
    <col min="3" max="3" width="12" customWidth="1"/>
    <col min="4" max="4" width="15.33203125" customWidth="1"/>
    <col min="5" max="5" width="24.33203125" customWidth="1"/>
    <col min="6" max="6" width="20.33203125" style="1" bestFit="1" customWidth="1"/>
    <col min="7" max="7" width="20" customWidth="1"/>
    <col min="8" max="8" width="29.1640625" style="65" bestFit="1" customWidth="1"/>
    <col min="9" max="9" width="14.83203125" style="157" bestFit="1" customWidth="1"/>
    <col min="10" max="10" width="15" style="65" bestFit="1" customWidth="1"/>
    <col min="11" max="11" width="12.5" style="65" bestFit="1" customWidth="1"/>
    <col min="12" max="12" width="11.33203125" style="65" bestFit="1" customWidth="1"/>
    <col min="13" max="13" width="10.83203125" style="65" bestFit="1" customWidth="1"/>
    <col min="14" max="15" width="10.83203125" style="65"/>
    <col min="16" max="16" width="30.33203125" style="65" bestFit="1" customWidth="1"/>
    <col min="17" max="17" width="17" style="20" bestFit="1" customWidth="1"/>
    <col min="18" max="19" width="15.5" style="20" customWidth="1"/>
    <col min="20" max="20" width="55.33203125" style="65" bestFit="1" customWidth="1"/>
    <col min="21" max="22" width="10.83203125" style="65"/>
    <col min="23" max="23" width="30.1640625" style="65" customWidth="1"/>
    <col min="24" max="24" width="14.5" style="65" bestFit="1" customWidth="1"/>
    <col min="25" max="26" width="12.1640625" style="65" bestFit="1" customWidth="1"/>
    <col min="27" max="27" width="20.1640625" style="65" customWidth="1"/>
    <col min="28" max="28" width="43" style="65" bestFit="1" customWidth="1"/>
    <col min="29" max="29" width="10.83203125" style="65"/>
    <col min="30" max="30" width="4.5" style="1" customWidth="1"/>
    <col min="31" max="31" width="9.1640625" style="75" customWidth="1"/>
  </cols>
  <sheetData>
    <row r="1" spans="1:31" ht="21" x14ac:dyDescent="0.25">
      <c r="A1" s="111" t="s">
        <v>343</v>
      </c>
      <c r="H1" s="111" t="s">
        <v>344</v>
      </c>
      <c r="I1"/>
      <c r="J1"/>
      <c r="K1"/>
      <c r="L1"/>
      <c r="M1"/>
      <c r="P1" s="111" t="s">
        <v>345</v>
      </c>
      <c r="W1" s="111" t="s">
        <v>346</v>
      </c>
      <c r="AD1" s="178">
        <v>1</v>
      </c>
      <c r="AE1" s="74" t="s">
        <v>583</v>
      </c>
    </row>
    <row r="2" spans="1:31" x14ac:dyDescent="0.15">
      <c r="B2" s="20" t="s">
        <v>347</v>
      </c>
      <c r="C2" s="20" t="s">
        <v>348</v>
      </c>
      <c r="D2" s="20" t="s">
        <v>349</v>
      </c>
      <c r="F2" s="31"/>
      <c r="H2" s="112"/>
      <c r="I2" s="20" t="s">
        <v>347</v>
      </c>
      <c r="J2" s="20" t="s">
        <v>348</v>
      </c>
      <c r="K2" s="20" t="s">
        <v>349</v>
      </c>
      <c r="L2"/>
      <c r="M2" s="20"/>
      <c r="Q2" s="20" t="s">
        <v>350</v>
      </c>
      <c r="R2" s="20" t="s">
        <v>350</v>
      </c>
      <c r="S2" s="20" t="s">
        <v>349</v>
      </c>
      <c r="X2" s="20" t="s">
        <v>347</v>
      </c>
      <c r="Y2" s="20" t="s">
        <v>348</v>
      </c>
      <c r="Z2" s="20" t="s">
        <v>349</v>
      </c>
      <c r="AA2"/>
      <c r="AB2" s="20"/>
      <c r="AD2" s="178">
        <v>2</v>
      </c>
      <c r="AE2" s="74" t="s">
        <v>584</v>
      </c>
    </row>
    <row r="3" spans="1:31" ht="16" thickBot="1" x14ac:dyDescent="0.2">
      <c r="B3" s="14" t="s">
        <v>351</v>
      </c>
      <c r="C3" s="14" t="s">
        <v>351</v>
      </c>
      <c r="D3" s="14" t="s">
        <v>352</v>
      </c>
      <c r="E3" s="14" t="s">
        <v>70</v>
      </c>
      <c r="F3" s="113" t="s">
        <v>312</v>
      </c>
      <c r="H3" s="112"/>
      <c r="I3" s="14" t="s">
        <v>351</v>
      </c>
      <c r="J3" s="14" t="s">
        <v>351</v>
      </c>
      <c r="K3" s="14" t="s">
        <v>352</v>
      </c>
      <c r="L3" s="14" t="s">
        <v>70</v>
      </c>
      <c r="M3" s="14" t="s">
        <v>312</v>
      </c>
      <c r="Q3" s="14" t="s">
        <v>353</v>
      </c>
      <c r="R3" s="14" t="s">
        <v>354</v>
      </c>
      <c r="S3" s="14" t="s">
        <v>352</v>
      </c>
      <c r="T3" s="14" t="s">
        <v>312</v>
      </c>
      <c r="X3" s="20" t="s">
        <v>351</v>
      </c>
      <c r="Y3" s="20" t="s">
        <v>351</v>
      </c>
      <c r="Z3" s="20" t="s">
        <v>352</v>
      </c>
      <c r="AA3" s="20" t="s">
        <v>70</v>
      </c>
      <c r="AB3" s="20" t="s">
        <v>312</v>
      </c>
      <c r="AD3" s="178">
        <v>3</v>
      </c>
      <c r="AE3" s="74" t="s">
        <v>585</v>
      </c>
    </row>
    <row r="4" spans="1:31" ht="17" thickTop="1" x14ac:dyDescent="0.2">
      <c r="A4" s="114" t="s">
        <v>355</v>
      </c>
      <c r="B4" s="21">
        <v>14543.333333333332</v>
      </c>
      <c r="C4" s="21">
        <v>778.42912044421598</v>
      </c>
      <c r="D4" s="115">
        <v>2.5000000000000001E-2</v>
      </c>
      <c r="E4" s="116" t="s">
        <v>356</v>
      </c>
      <c r="F4" s="1" t="s">
        <v>580</v>
      </c>
      <c r="H4" s="114" t="s">
        <v>358</v>
      </c>
      <c r="I4" s="117">
        <v>179.66666666666666</v>
      </c>
      <c r="J4" s="118">
        <v>29.487427876601586</v>
      </c>
      <c r="K4" s="119">
        <v>0.02</v>
      </c>
      <c r="L4" s="118"/>
      <c r="M4" s="118">
        <v>47</v>
      </c>
      <c r="P4" s="114" t="s">
        <v>359</v>
      </c>
      <c r="Q4" s="2">
        <v>100</v>
      </c>
      <c r="R4" s="2">
        <v>100</v>
      </c>
      <c r="S4" s="119">
        <v>9.6153846153846159E-3</v>
      </c>
      <c r="T4" s="65" t="s">
        <v>360</v>
      </c>
      <c r="X4" s="120">
        <v>250</v>
      </c>
      <c r="Y4" s="49">
        <v>99.999999999999986</v>
      </c>
      <c r="Z4" s="121">
        <v>8.8888888888888892E-2</v>
      </c>
      <c r="AA4" s="122" t="s">
        <v>361</v>
      </c>
      <c r="AB4" s="123" t="s">
        <v>362</v>
      </c>
      <c r="AD4" s="178">
        <v>4</v>
      </c>
      <c r="AE4" s="74" t="s">
        <v>586</v>
      </c>
    </row>
    <row r="5" spans="1:31" ht="16" x14ac:dyDescent="0.2">
      <c r="B5" s="21">
        <v>10495.214285714286</v>
      </c>
      <c r="C5" s="21">
        <v>653.36436578129133</v>
      </c>
      <c r="D5" s="115">
        <v>1.3888888888888888E-2</v>
      </c>
      <c r="E5" s="116" t="s">
        <v>363</v>
      </c>
      <c r="F5" s="1" t="s">
        <v>580</v>
      </c>
      <c r="I5" s="117">
        <v>226.66666666666666</v>
      </c>
      <c r="J5" s="118">
        <v>43.375620392617321</v>
      </c>
      <c r="K5" s="119">
        <v>8.3333333333333329E-2</v>
      </c>
      <c r="L5" s="118" t="s">
        <v>364</v>
      </c>
      <c r="M5" s="118">
        <v>48</v>
      </c>
      <c r="Q5" s="2">
        <v>200</v>
      </c>
      <c r="R5" s="2">
        <v>99.999999999999986</v>
      </c>
      <c r="S5" s="119">
        <v>4.5454545454545449E-2</v>
      </c>
      <c r="T5" s="65" t="s">
        <v>365</v>
      </c>
      <c r="X5" s="124">
        <v>10040</v>
      </c>
      <c r="Y5" s="117">
        <v>1778.1496000055788</v>
      </c>
      <c r="Z5" s="119">
        <v>7.8571428571428584E-2</v>
      </c>
      <c r="AA5" s="31" t="s">
        <v>366</v>
      </c>
      <c r="AB5" s="125" t="s">
        <v>580</v>
      </c>
      <c r="AD5" s="178">
        <v>5</v>
      </c>
      <c r="AE5" s="74" t="s">
        <v>587</v>
      </c>
    </row>
    <row r="6" spans="1:31" ht="16" x14ac:dyDescent="0.2">
      <c r="B6" s="21">
        <v>11466</v>
      </c>
      <c r="C6" s="21">
        <v>787.04105850824442</v>
      </c>
      <c r="D6" s="115">
        <v>1.6666666666666666E-2</v>
      </c>
      <c r="E6" s="116" t="s">
        <v>367</v>
      </c>
      <c r="F6" s="1" t="s">
        <v>580</v>
      </c>
      <c r="I6" s="117">
        <v>246.5</v>
      </c>
      <c r="J6" s="118">
        <v>11.066905902283619</v>
      </c>
      <c r="K6" s="119">
        <v>0.02</v>
      </c>
      <c r="L6" s="118"/>
      <c r="M6" s="118">
        <v>47</v>
      </c>
      <c r="Q6" s="2">
        <v>200</v>
      </c>
      <c r="R6" s="2">
        <v>99.999999999999986</v>
      </c>
      <c r="S6" s="119">
        <v>9.9999999999999992E-2</v>
      </c>
      <c r="T6" s="65" t="s">
        <v>368</v>
      </c>
      <c r="X6" s="124">
        <v>11100</v>
      </c>
      <c r="Y6" s="117">
        <v>2545.3770731356176</v>
      </c>
      <c r="Z6" s="119">
        <v>9.285714285714286E-2</v>
      </c>
      <c r="AA6" s="31" t="s">
        <v>369</v>
      </c>
      <c r="AB6" s="125" t="s">
        <v>580</v>
      </c>
      <c r="AD6" s="178">
        <v>6</v>
      </c>
      <c r="AE6" s="74" t="s">
        <v>588</v>
      </c>
    </row>
    <row r="7" spans="1:31" ht="16" x14ac:dyDescent="0.2">
      <c r="B7" s="21">
        <v>15071.6</v>
      </c>
      <c r="C7" s="21">
        <v>818.10352509800236</v>
      </c>
      <c r="D7" s="115">
        <v>8.5714285714285715E-2</v>
      </c>
      <c r="E7" s="116" t="s">
        <v>370</v>
      </c>
      <c r="F7" s="1" t="s">
        <v>580</v>
      </c>
      <c r="I7" s="117">
        <v>325.7</v>
      </c>
      <c r="J7" s="118">
        <v>103.71799520079549</v>
      </c>
      <c r="K7" s="119">
        <v>0.02</v>
      </c>
      <c r="L7" s="118"/>
      <c r="M7" s="118">
        <v>47</v>
      </c>
      <c r="Q7" s="2">
        <v>224.99999999999997</v>
      </c>
      <c r="R7" s="2">
        <v>124.99999999999999</v>
      </c>
      <c r="S7" s="119">
        <v>6.4285714285714293E-2</v>
      </c>
      <c r="T7" s="65" t="s">
        <v>371</v>
      </c>
      <c r="X7" s="126">
        <v>20589</v>
      </c>
      <c r="Y7" s="127">
        <v>1412.3532934875038</v>
      </c>
      <c r="Z7" s="128">
        <v>1</v>
      </c>
      <c r="AA7" s="129" t="s">
        <v>372</v>
      </c>
      <c r="AB7" s="130">
        <v>6</v>
      </c>
      <c r="AC7" s="20"/>
      <c r="AD7" s="178">
        <v>7</v>
      </c>
      <c r="AE7" s="74" t="s">
        <v>589</v>
      </c>
    </row>
    <row r="8" spans="1:31" ht="16" x14ac:dyDescent="0.2">
      <c r="B8" s="21">
        <v>12427</v>
      </c>
      <c r="C8" s="21">
        <v>1281.5693504449926</v>
      </c>
      <c r="D8" s="115">
        <v>0.1217391304347826</v>
      </c>
      <c r="E8" s="116" t="s">
        <v>373</v>
      </c>
      <c r="F8" s="1" t="s">
        <v>580</v>
      </c>
      <c r="I8" s="117">
        <v>429.22222222222223</v>
      </c>
      <c r="J8" s="131">
        <v>89.109984103776497</v>
      </c>
      <c r="K8" s="132">
        <v>0.02</v>
      </c>
      <c r="L8" s="118"/>
      <c r="M8" s="118">
        <v>47</v>
      </c>
      <c r="Q8" s="2">
        <v>224.99999999999997</v>
      </c>
      <c r="R8" s="2">
        <v>124.99999999999999</v>
      </c>
      <c r="S8" s="119">
        <v>6.8965517241379309E-2</v>
      </c>
      <c r="T8" s="65" t="s">
        <v>374</v>
      </c>
      <c r="X8" s="117"/>
      <c r="Y8" s="117"/>
      <c r="Z8" s="119"/>
      <c r="AA8" s="31"/>
      <c r="AB8" s="31"/>
      <c r="AC8" s="20"/>
      <c r="AD8" s="178">
        <v>8</v>
      </c>
      <c r="AE8" s="74" t="s">
        <v>590</v>
      </c>
    </row>
    <row r="9" spans="1:31" ht="16" x14ac:dyDescent="0.2">
      <c r="B9" s="21">
        <v>14414</v>
      </c>
      <c r="C9" s="21">
        <v>686.75090098229941</v>
      </c>
      <c r="D9" s="115">
        <v>1.1940298507462687E-2</v>
      </c>
      <c r="E9" s="116" t="s">
        <v>375</v>
      </c>
      <c r="F9" s="1" t="s">
        <v>580</v>
      </c>
      <c r="I9" s="117">
        <v>531.16666666666663</v>
      </c>
      <c r="J9" s="118">
        <v>53.666590482606388</v>
      </c>
      <c r="K9" s="119">
        <v>0.1</v>
      </c>
      <c r="L9" s="118" t="s">
        <v>376</v>
      </c>
      <c r="M9" s="118">
        <v>48</v>
      </c>
      <c r="Q9" s="2">
        <v>224.99999999999997</v>
      </c>
      <c r="R9" s="2">
        <v>75</v>
      </c>
      <c r="S9" s="119">
        <v>2.8571428571428571E-2</v>
      </c>
      <c r="T9" s="65" t="s">
        <v>377</v>
      </c>
      <c r="X9" s="133">
        <v>15383.333333333334</v>
      </c>
      <c r="Y9" s="50">
        <v>1206.1416905893677</v>
      </c>
      <c r="Z9" s="134">
        <v>4.1025641025641026E-2</v>
      </c>
      <c r="AA9" s="135" t="s">
        <v>378</v>
      </c>
      <c r="AB9" s="123" t="s">
        <v>580</v>
      </c>
      <c r="AC9" s="20"/>
      <c r="AD9" s="178">
        <v>9</v>
      </c>
      <c r="AE9" s="74" t="s">
        <v>591</v>
      </c>
    </row>
    <row r="10" spans="1:31" ht="16" x14ac:dyDescent="0.2">
      <c r="B10" s="21">
        <v>10411.333333333334</v>
      </c>
      <c r="C10" s="21">
        <v>627.62577756706798</v>
      </c>
      <c r="D10" s="115">
        <v>9.2307692307692299E-3</v>
      </c>
      <c r="E10" s="116" t="s">
        <v>379</v>
      </c>
      <c r="F10" s="1" t="s">
        <v>580</v>
      </c>
      <c r="I10" s="117">
        <v>639.33333333333337</v>
      </c>
      <c r="J10" s="118">
        <v>104.39557769088769</v>
      </c>
      <c r="K10" s="119">
        <v>0.02</v>
      </c>
      <c r="L10" s="118"/>
      <c r="M10" s="118">
        <v>47</v>
      </c>
      <c r="Q10" s="2">
        <v>250</v>
      </c>
      <c r="R10" s="2">
        <v>99.999999999999986</v>
      </c>
      <c r="S10" s="119">
        <v>8.8888888888888892E-2</v>
      </c>
      <c r="T10" s="65" t="s">
        <v>380</v>
      </c>
      <c r="X10" s="136">
        <v>19100</v>
      </c>
      <c r="Y10" s="137">
        <v>3000</v>
      </c>
      <c r="Z10" s="128">
        <v>1</v>
      </c>
      <c r="AA10" s="138" t="s">
        <v>381</v>
      </c>
      <c r="AB10" s="139" t="s">
        <v>382</v>
      </c>
      <c r="AC10" s="20"/>
      <c r="AD10" s="178">
        <v>10</v>
      </c>
      <c r="AE10" s="74" t="s">
        <v>592</v>
      </c>
    </row>
    <row r="11" spans="1:31" ht="16" x14ac:dyDescent="0.2">
      <c r="B11" s="21">
        <v>13788.833333333334</v>
      </c>
      <c r="C11" s="21">
        <v>684.97926570403899</v>
      </c>
      <c r="D11" s="115">
        <v>1.5384615384615385E-2</v>
      </c>
      <c r="E11" s="116" t="s">
        <v>383</v>
      </c>
      <c r="F11" s="1" t="s">
        <v>580</v>
      </c>
      <c r="I11" s="117">
        <v>879</v>
      </c>
      <c r="J11" s="118">
        <v>470.1916991593252</v>
      </c>
      <c r="K11" s="119">
        <v>0.1</v>
      </c>
      <c r="L11" s="118" t="s">
        <v>384</v>
      </c>
      <c r="M11" s="118">
        <v>48</v>
      </c>
      <c r="Q11" s="2">
        <v>250</v>
      </c>
      <c r="R11" s="2">
        <v>99.999999999999986</v>
      </c>
      <c r="S11" s="119">
        <v>0.1142857142857143</v>
      </c>
      <c r="T11" s="65" t="s">
        <v>385</v>
      </c>
      <c r="X11" s="20"/>
      <c r="Y11" s="20"/>
      <c r="Z11" s="119"/>
      <c r="AA11" s="31"/>
      <c r="AB11" s="31"/>
      <c r="AC11" s="20"/>
      <c r="AD11" s="178">
        <v>11</v>
      </c>
      <c r="AE11" s="74" t="s">
        <v>593</v>
      </c>
    </row>
    <row r="12" spans="1:31" ht="16" x14ac:dyDescent="0.2">
      <c r="B12" s="21">
        <v>9627.8571428571431</v>
      </c>
      <c r="C12" s="21">
        <v>1128.178171387196</v>
      </c>
      <c r="D12" s="115">
        <v>1.5151515151515152E-2</v>
      </c>
      <c r="E12" s="116" t="s">
        <v>386</v>
      </c>
      <c r="F12" s="1" t="s">
        <v>580</v>
      </c>
      <c r="I12" s="117">
        <v>1100.4285714285713</v>
      </c>
      <c r="J12" s="118">
        <v>106.15613554946279</v>
      </c>
      <c r="K12" s="119">
        <v>0.02</v>
      </c>
      <c r="L12" s="118"/>
      <c r="M12" s="118">
        <v>47</v>
      </c>
      <c r="Q12" s="2">
        <v>250</v>
      </c>
      <c r="R12" s="2">
        <v>99.999999999999986</v>
      </c>
      <c r="S12" s="119">
        <v>5.3333333333333337E-2</v>
      </c>
      <c r="T12" s="65" t="s">
        <v>387</v>
      </c>
      <c r="X12" s="133">
        <v>15383.333333333334</v>
      </c>
      <c r="Y12" s="50">
        <v>1206.1416905893677</v>
      </c>
      <c r="Z12" s="134">
        <v>1.1940298507462687E-2</v>
      </c>
      <c r="AA12" s="135" t="s">
        <v>375</v>
      </c>
      <c r="AB12" s="123" t="s">
        <v>580</v>
      </c>
      <c r="AC12" s="20"/>
      <c r="AD12" s="178">
        <v>12</v>
      </c>
      <c r="AE12" s="74" t="s">
        <v>594</v>
      </c>
    </row>
    <row r="13" spans="1:31" ht="16" x14ac:dyDescent="0.2">
      <c r="B13" s="21">
        <v>12826.428571428571</v>
      </c>
      <c r="C13" s="21">
        <v>1397.6801308952345</v>
      </c>
      <c r="D13" s="115">
        <v>1.8181818181818181E-2</v>
      </c>
      <c r="E13" s="116" t="s">
        <v>388</v>
      </c>
      <c r="F13" s="1" t="s">
        <v>580</v>
      </c>
      <c r="I13" s="117">
        <v>1497.1666666666667</v>
      </c>
      <c r="J13" s="131">
        <v>181.72811885899193</v>
      </c>
      <c r="K13" s="132">
        <v>0.02</v>
      </c>
      <c r="L13" s="118"/>
      <c r="M13" s="118">
        <v>47</v>
      </c>
      <c r="Q13" s="2">
        <v>250</v>
      </c>
      <c r="R13" s="2">
        <v>99.999999999999986</v>
      </c>
      <c r="S13" s="119">
        <v>0.15</v>
      </c>
      <c r="T13" s="65" t="s">
        <v>389</v>
      </c>
      <c r="X13" s="140">
        <v>20386.750000000004</v>
      </c>
      <c r="Y13" s="141">
        <v>2385.1579580242824</v>
      </c>
      <c r="Z13" s="142">
        <v>1</v>
      </c>
      <c r="AA13" s="129" t="s">
        <v>390</v>
      </c>
      <c r="AB13" s="130">
        <v>13</v>
      </c>
      <c r="AC13" s="20"/>
      <c r="AD13" s="178">
        <v>13</v>
      </c>
      <c r="AE13" s="74" t="s">
        <v>595</v>
      </c>
    </row>
    <row r="14" spans="1:31" ht="16" x14ac:dyDescent="0.2">
      <c r="B14" s="21">
        <v>13992.142857142857</v>
      </c>
      <c r="C14" s="21">
        <v>986.03248832237307</v>
      </c>
      <c r="D14" s="115">
        <v>7.3333333333333334E-2</v>
      </c>
      <c r="E14" s="116" t="s">
        <v>391</v>
      </c>
      <c r="F14" s="1" t="s">
        <v>580</v>
      </c>
      <c r="I14" s="117">
        <v>1871.6</v>
      </c>
      <c r="J14" s="131">
        <v>129.15341304046129</v>
      </c>
      <c r="K14" s="132">
        <v>0.02</v>
      </c>
      <c r="L14" s="118"/>
      <c r="M14" s="118">
        <v>47</v>
      </c>
      <c r="Q14" s="2">
        <v>250</v>
      </c>
      <c r="R14" s="2">
        <v>99.999999999999986</v>
      </c>
      <c r="S14" s="119">
        <v>7.1428571428571425E-2</v>
      </c>
      <c r="T14" s="65" t="s">
        <v>392</v>
      </c>
      <c r="X14" s="20"/>
      <c r="Y14" s="20"/>
      <c r="Z14" s="20"/>
      <c r="AA14" s="31"/>
      <c r="AB14" s="31"/>
      <c r="AC14" s="20"/>
      <c r="AD14" s="178">
        <v>14</v>
      </c>
      <c r="AE14" t="s">
        <v>521</v>
      </c>
    </row>
    <row r="15" spans="1:31" ht="16" x14ac:dyDescent="0.2">
      <c r="B15" s="21">
        <v>9111</v>
      </c>
      <c r="C15" s="21">
        <v>1392.1052187245043</v>
      </c>
      <c r="D15" s="115">
        <v>7.8571428571428584E-2</v>
      </c>
      <c r="E15" s="116" t="s">
        <v>366</v>
      </c>
      <c r="F15" s="1" t="s">
        <v>580</v>
      </c>
      <c r="I15" s="117">
        <v>1997.5714285714287</v>
      </c>
      <c r="J15" s="118">
        <v>130.71298573059008</v>
      </c>
      <c r="K15" s="119">
        <v>0.02</v>
      </c>
      <c r="L15" s="118"/>
      <c r="M15" s="118">
        <v>47</v>
      </c>
      <c r="Q15" s="2">
        <v>300</v>
      </c>
      <c r="R15" s="2">
        <v>300</v>
      </c>
      <c r="S15" s="119">
        <v>5.0000000000000001E-3</v>
      </c>
      <c r="T15" s="65" t="s">
        <v>393</v>
      </c>
      <c r="X15" s="133">
        <v>11536.666666666666</v>
      </c>
      <c r="Y15" s="50">
        <v>1078.9058243321228</v>
      </c>
      <c r="Z15" s="134">
        <v>9.2307692307692299E-3</v>
      </c>
      <c r="AA15" s="135" t="s">
        <v>379</v>
      </c>
      <c r="AB15" s="123" t="s">
        <v>580</v>
      </c>
      <c r="AC15" s="20"/>
      <c r="AD15" s="178">
        <v>15</v>
      </c>
      <c r="AE15" t="s">
        <v>522</v>
      </c>
    </row>
    <row r="16" spans="1:31" ht="16" x14ac:dyDescent="0.2">
      <c r="B16" s="21">
        <v>10039.833333333334</v>
      </c>
      <c r="C16" s="21">
        <v>2074.4335170515046</v>
      </c>
      <c r="D16" s="115">
        <v>9.285714285714286E-2</v>
      </c>
      <c r="E16" s="116" t="s">
        <v>369</v>
      </c>
      <c r="F16" s="1" t="s">
        <v>580</v>
      </c>
      <c r="I16" s="117">
        <v>2230.3333333333335</v>
      </c>
      <c r="J16" s="118">
        <v>118.85001080961014</v>
      </c>
      <c r="K16" s="119">
        <v>0.02</v>
      </c>
      <c r="L16" s="118"/>
      <c r="M16" s="118">
        <v>47</v>
      </c>
      <c r="P16" s="115"/>
      <c r="Q16" s="2">
        <v>300.00000000000006</v>
      </c>
      <c r="R16" s="2">
        <v>200</v>
      </c>
      <c r="S16" s="119">
        <v>0.14285714285714285</v>
      </c>
      <c r="T16" s="65" t="s">
        <v>394</v>
      </c>
      <c r="X16" s="143">
        <v>14733.333333333334</v>
      </c>
      <c r="Y16" s="61">
        <v>1162.3730516108462</v>
      </c>
      <c r="Z16" s="144">
        <v>1.5384615384615385E-2</v>
      </c>
      <c r="AA16" s="116" t="s">
        <v>383</v>
      </c>
      <c r="AB16" s="125" t="s">
        <v>580</v>
      </c>
      <c r="AC16" s="20"/>
      <c r="AD16" s="178">
        <v>16</v>
      </c>
      <c r="AE16" t="s">
        <v>523</v>
      </c>
    </row>
    <row r="17" spans="1:31" ht="16" x14ac:dyDescent="0.2">
      <c r="B17" s="21">
        <v>15218.8</v>
      </c>
      <c r="C17" s="21">
        <v>1020.2411675677472</v>
      </c>
      <c r="D17" s="115">
        <v>0.11764705882352941</v>
      </c>
      <c r="E17" s="116" t="s">
        <v>395</v>
      </c>
      <c r="F17" s="1" t="s">
        <v>580</v>
      </c>
      <c r="I17" s="117">
        <v>3548.5</v>
      </c>
      <c r="J17" s="118">
        <v>188.62902124606916</v>
      </c>
      <c r="K17" s="119">
        <v>0.02</v>
      </c>
      <c r="L17" s="118"/>
      <c r="M17" s="118">
        <v>47</v>
      </c>
      <c r="P17"/>
      <c r="Q17" s="2">
        <v>400</v>
      </c>
      <c r="R17" s="2">
        <v>300</v>
      </c>
      <c r="S17" s="119">
        <v>0.17142857142857143</v>
      </c>
      <c r="T17" s="65" t="s">
        <v>396</v>
      </c>
      <c r="X17" s="140">
        <v>20386.750000000004</v>
      </c>
      <c r="Y17" s="141">
        <v>2385.1579580242824</v>
      </c>
      <c r="Z17" s="142">
        <v>1</v>
      </c>
      <c r="AA17" s="129" t="s">
        <v>390</v>
      </c>
      <c r="AB17" s="130">
        <v>13</v>
      </c>
      <c r="AC17" s="20"/>
      <c r="AD17" s="178">
        <v>17</v>
      </c>
      <c r="AE17" t="s">
        <v>524</v>
      </c>
    </row>
    <row r="18" spans="1:31" ht="16" x14ac:dyDescent="0.2">
      <c r="B18" s="21">
        <v>14414</v>
      </c>
      <c r="C18" s="21">
        <v>686.75090098229941</v>
      </c>
      <c r="D18" s="115">
        <v>4.1025641025641026E-2</v>
      </c>
      <c r="E18" s="116" t="s">
        <v>378</v>
      </c>
      <c r="F18" s="1" t="s">
        <v>580</v>
      </c>
      <c r="I18" s="117">
        <v>6464.5</v>
      </c>
      <c r="J18" s="118">
        <v>236.24196668440746</v>
      </c>
      <c r="K18" s="119">
        <v>0.1</v>
      </c>
      <c r="L18" s="118" t="s">
        <v>397</v>
      </c>
      <c r="M18" s="118">
        <v>48</v>
      </c>
      <c r="P18"/>
      <c r="Q18" s="2">
        <v>600.00000000000011</v>
      </c>
      <c r="R18" s="2">
        <v>400</v>
      </c>
      <c r="S18" s="119">
        <v>1.9230769230769232E-2</v>
      </c>
      <c r="T18" s="65" t="s">
        <v>360</v>
      </c>
      <c r="X18" s="20"/>
      <c r="Y18" s="20"/>
      <c r="Z18" s="20"/>
      <c r="AA18" s="31"/>
      <c r="AB18" s="31"/>
      <c r="AC18" s="20"/>
      <c r="AD18" s="178">
        <v>18</v>
      </c>
      <c r="AE18" s="74" t="s">
        <v>596</v>
      </c>
    </row>
    <row r="19" spans="1:31" ht="16" x14ac:dyDescent="0.2">
      <c r="B19" s="21">
        <v>12940.4</v>
      </c>
      <c r="C19" s="21">
        <v>793.34500691691505</v>
      </c>
      <c r="D19" s="115">
        <v>0.04</v>
      </c>
      <c r="E19" s="116" t="s">
        <v>398</v>
      </c>
      <c r="F19" s="1" t="s">
        <v>580</v>
      </c>
      <c r="I19" s="117">
        <v>6735.25</v>
      </c>
      <c r="J19" s="131">
        <v>197.68955970973573</v>
      </c>
      <c r="K19" s="132">
        <v>0.1</v>
      </c>
      <c r="L19" s="118" t="s">
        <v>399</v>
      </c>
      <c r="M19" s="118">
        <v>48</v>
      </c>
      <c r="P19"/>
      <c r="Q19" s="2">
        <v>740</v>
      </c>
      <c r="R19" s="2">
        <v>260</v>
      </c>
      <c r="S19" s="119">
        <v>0.02</v>
      </c>
      <c r="T19" s="65" t="s">
        <v>400</v>
      </c>
      <c r="X19" s="120">
        <v>100</v>
      </c>
      <c r="Y19" s="49">
        <v>100</v>
      </c>
      <c r="Z19" s="121">
        <v>9.6153846153846159E-3</v>
      </c>
      <c r="AA19" s="122" t="s">
        <v>401</v>
      </c>
      <c r="AB19" s="123" t="s">
        <v>360</v>
      </c>
      <c r="AC19" s="20"/>
      <c r="AD19" s="178">
        <v>19</v>
      </c>
      <c r="AE19" s="74" t="s">
        <v>597</v>
      </c>
    </row>
    <row r="20" spans="1:31" ht="16" x14ac:dyDescent="0.2">
      <c r="B20" s="21">
        <v>12361.753754976735</v>
      </c>
      <c r="C20" s="21">
        <v>1154.8970059899041</v>
      </c>
      <c r="D20" s="115">
        <v>9.0476190476190474E-2</v>
      </c>
      <c r="E20" s="116" t="s">
        <v>402</v>
      </c>
      <c r="F20" s="1" t="s">
        <v>580</v>
      </c>
      <c r="I20" s="117">
        <v>7185.166666666667</v>
      </c>
      <c r="J20" s="118">
        <v>261.16508990297268</v>
      </c>
      <c r="K20" s="119">
        <v>0.02</v>
      </c>
      <c r="L20" s="118"/>
      <c r="M20" s="118">
        <v>47</v>
      </c>
      <c r="P20"/>
      <c r="Q20" s="2"/>
      <c r="R20" s="2"/>
      <c r="S20" s="119"/>
      <c r="X20" s="145">
        <v>600.00000000000011</v>
      </c>
      <c r="Y20" s="20">
        <v>400</v>
      </c>
      <c r="Z20" s="119">
        <v>1.9230769230769232E-2</v>
      </c>
      <c r="AA20" s="31" t="s">
        <v>403</v>
      </c>
      <c r="AB20" s="125" t="s">
        <v>360</v>
      </c>
      <c r="AC20" s="20"/>
      <c r="AD20" s="178">
        <v>20</v>
      </c>
      <c r="AE20" s="74" t="s">
        <v>598</v>
      </c>
    </row>
    <row r="21" spans="1:31" ht="16" x14ac:dyDescent="0.2">
      <c r="B21" s="21">
        <v>13576.6</v>
      </c>
      <c r="C21" s="21">
        <v>675.96587191958145</v>
      </c>
      <c r="D21" s="115">
        <v>2.7999999999999997E-2</v>
      </c>
      <c r="E21" s="116" t="s">
        <v>404</v>
      </c>
      <c r="F21" s="1" t="s">
        <v>580</v>
      </c>
      <c r="I21" s="117">
        <v>7677.6</v>
      </c>
      <c r="J21" s="118">
        <v>289.5846397860218</v>
      </c>
      <c r="K21" s="119">
        <v>0.1</v>
      </c>
      <c r="L21" s="118" t="s">
        <v>405</v>
      </c>
      <c r="M21" s="118">
        <v>48</v>
      </c>
      <c r="P21"/>
      <c r="Q21" s="2"/>
      <c r="R21" s="2"/>
      <c r="S21" s="119"/>
      <c r="X21" s="143">
        <v>10040</v>
      </c>
      <c r="Y21" s="61">
        <v>1778.1496000055788</v>
      </c>
      <c r="Z21" s="144">
        <v>7.8571428571428584E-2</v>
      </c>
      <c r="AA21" s="116" t="s">
        <v>366</v>
      </c>
      <c r="AB21" s="125" t="s">
        <v>580</v>
      </c>
      <c r="AC21" s="20"/>
      <c r="AD21" s="178">
        <v>21</v>
      </c>
      <c r="AE21" s="74" t="s">
        <v>599</v>
      </c>
    </row>
    <row r="22" spans="1:31" ht="16" x14ac:dyDescent="0.2">
      <c r="B22" s="21">
        <v>11585.2</v>
      </c>
      <c r="C22" s="21">
        <v>506.49053298161448</v>
      </c>
      <c r="D22" s="115">
        <v>0.05</v>
      </c>
      <c r="E22" s="116" t="s">
        <v>581</v>
      </c>
      <c r="F22" s="1" t="s">
        <v>580</v>
      </c>
      <c r="I22" s="117">
        <v>8563</v>
      </c>
      <c r="J22" s="118">
        <v>280.34996990369029</v>
      </c>
      <c r="K22" s="119">
        <v>0.1</v>
      </c>
      <c r="L22" s="118" t="s">
        <v>406</v>
      </c>
      <c r="M22" s="118">
        <v>48</v>
      </c>
      <c r="P22"/>
      <c r="Q22" s="2"/>
      <c r="R22" s="2"/>
      <c r="S22" s="119"/>
      <c r="X22" s="140">
        <v>11100</v>
      </c>
      <c r="Y22" s="141">
        <v>2545.3770731356176</v>
      </c>
      <c r="Z22" s="142">
        <v>9.285714285714286E-2</v>
      </c>
      <c r="AA22" s="146" t="s">
        <v>369</v>
      </c>
      <c r="AB22" s="130" t="s">
        <v>580</v>
      </c>
      <c r="AC22" s="20"/>
      <c r="AD22" s="178">
        <v>22</v>
      </c>
      <c r="AE22" s="74" t="s">
        <v>600</v>
      </c>
    </row>
    <row r="23" spans="1:31" ht="16" x14ac:dyDescent="0.2">
      <c r="I23" s="117">
        <v>9323.6</v>
      </c>
      <c r="J23" s="118">
        <v>553.76190560564919</v>
      </c>
      <c r="K23" s="119">
        <v>0.11666666666666667</v>
      </c>
      <c r="L23" s="118" t="s">
        <v>409</v>
      </c>
      <c r="M23" s="118">
        <v>48</v>
      </c>
      <c r="P23"/>
      <c r="Q23" s="2"/>
      <c r="R23" s="2"/>
      <c r="S23" s="119"/>
      <c r="AA23" s="31"/>
      <c r="AB23" s="31"/>
      <c r="AC23" s="20"/>
      <c r="AD23" s="178">
        <v>23</v>
      </c>
      <c r="AE23" s="74" t="s">
        <v>601</v>
      </c>
    </row>
    <row r="24" spans="1:31" ht="16" x14ac:dyDescent="0.2">
      <c r="A24" s="114" t="s">
        <v>407</v>
      </c>
      <c r="B24" s="21">
        <v>12874.222222222223</v>
      </c>
      <c r="C24" s="21">
        <v>968.35605251603829</v>
      </c>
      <c r="D24" s="115">
        <v>0.12</v>
      </c>
      <c r="E24" t="s">
        <v>408</v>
      </c>
      <c r="F24" s="1" t="s">
        <v>314</v>
      </c>
      <c r="I24" s="117">
        <v>10208.666666666666</v>
      </c>
      <c r="J24" s="118">
        <v>490.08388425973686</v>
      </c>
      <c r="K24" s="119">
        <v>0.11666666666666667</v>
      </c>
      <c r="L24" s="118" t="s">
        <v>411</v>
      </c>
      <c r="M24" s="118">
        <v>48</v>
      </c>
      <c r="P24"/>
      <c r="Q24" s="2"/>
      <c r="R24" s="2"/>
      <c r="S24" s="119"/>
      <c r="X24" s="120">
        <v>224.99999999999997</v>
      </c>
      <c r="Y24" s="49">
        <v>75</v>
      </c>
      <c r="Z24" s="121">
        <v>2.8571428571428571E-2</v>
      </c>
      <c r="AA24" s="122" t="s">
        <v>412</v>
      </c>
      <c r="AB24" s="123" t="s">
        <v>377</v>
      </c>
      <c r="AD24" s="178">
        <v>24</v>
      </c>
      <c r="AE24" s="74" t="s">
        <v>602</v>
      </c>
    </row>
    <row r="25" spans="1:31" ht="16" x14ac:dyDescent="0.2">
      <c r="B25" s="21">
        <v>12898.333333333334</v>
      </c>
      <c r="C25" s="21">
        <v>934.17688070538577</v>
      </c>
      <c r="D25" s="115">
        <v>0.13</v>
      </c>
      <c r="E25" t="s">
        <v>410</v>
      </c>
      <c r="F25" s="1" t="s">
        <v>315</v>
      </c>
      <c r="I25" s="117">
        <v>12675</v>
      </c>
      <c r="J25" s="118">
        <v>644.02362712222498</v>
      </c>
      <c r="K25" s="119">
        <v>0.35</v>
      </c>
      <c r="L25" s="118" t="s">
        <v>414</v>
      </c>
      <c r="M25" s="118">
        <v>44</v>
      </c>
      <c r="O25" s="20"/>
      <c r="P25"/>
      <c r="Q25" s="2"/>
      <c r="R25" s="2"/>
      <c r="S25" s="119"/>
      <c r="X25" s="140">
        <v>13858.797494879433</v>
      </c>
      <c r="Y25" s="141">
        <v>1408.4664631356252</v>
      </c>
      <c r="Z25" s="142">
        <v>9.0476190476190474E-2</v>
      </c>
      <c r="AA25" s="146" t="s">
        <v>402</v>
      </c>
      <c r="AB25" s="130" t="s">
        <v>580</v>
      </c>
      <c r="AC25" s="20"/>
      <c r="AD25" s="178">
        <v>25</v>
      </c>
      <c r="AE25" s="74" t="s">
        <v>603</v>
      </c>
    </row>
    <row r="26" spans="1:31" ht="16" x14ac:dyDescent="0.2">
      <c r="B26" s="21">
        <v>15042.2</v>
      </c>
      <c r="C26" s="21">
        <v>690.35508254810429</v>
      </c>
      <c r="D26" s="115">
        <v>0.21</v>
      </c>
      <c r="E26" t="s">
        <v>413</v>
      </c>
      <c r="F26" s="1" t="s">
        <v>315</v>
      </c>
      <c r="I26" s="117">
        <v>12710.428571428571</v>
      </c>
      <c r="J26" s="118">
        <v>493.25775432597919</v>
      </c>
      <c r="K26" s="119">
        <v>0.27</v>
      </c>
      <c r="L26" s="118" t="s">
        <v>416</v>
      </c>
      <c r="M26" s="118">
        <v>42</v>
      </c>
      <c r="O26" s="20"/>
      <c r="P26"/>
      <c r="Q26" s="2"/>
      <c r="R26" s="2"/>
      <c r="S26" s="119"/>
      <c r="AC26" s="20"/>
      <c r="AD26" s="178">
        <v>26</v>
      </c>
      <c r="AE26" s="74" t="s">
        <v>604</v>
      </c>
    </row>
    <row r="27" spans="1:31" ht="16" x14ac:dyDescent="0.2">
      <c r="B27" s="21">
        <v>10602.4</v>
      </c>
      <c r="C27" s="21">
        <v>1732.9460291653666</v>
      </c>
      <c r="D27" s="115">
        <v>0.01</v>
      </c>
      <c r="E27" t="s">
        <v>415</v>
      </c>
      <c r="F27" s="1" t="s">
        <v>316</v>
      </c>
      <c r="I27" s="147">
        <v>12877</v>
      </c>
      <c r="J27" s="118">
        <v>352.12029993313365</v>
      </c>
      <c r="K27" s="119">
        <v>0.13</v>
      </c>
      <c r="L27" s="118" t="s">
        <v>418</v>
      </c>
      <c r="M27" s="118">
        <v>42</v>
      </c>
      <c r="O27" s="20"/>
      <c r="P27"/>
      <c r="Q27" s="2"/>
      <c r="R27" s="2"/>
      <c r="S27" s="119"/>
      <c r="X27" s="120">
        <v>224.99999999999997</v>
      </c>
      <c r="Y27" s="49">
        <v>124.99999999999999</v>
      </c>
      <c r="Z27" s="121">
        <v>6.4285714285714293E-2</v>
      </c>
      <c r="AA27" s="122" t="s">
        <v>401</v>
      </c>
      <c r="AB27" s="123" t="s">
        <v>419</v>
      </c>
      <c r="AC27" s="20"/>
      <c r="AD27" s="178">
        <v>27</v>
      </c>
      <c r="AE27" s="74" t="s">
        <v>605</v>
      </c>
    </row>
    <row r="28" spans="1:31" ht="16" x14ac:dyDescent="0.2">
      <c r="B28" s="21">
        <v>15473.571428571429</v>
      </c>
      <c r="C28" s="21">
        <v>1187.4741185865589</v>
      </c>
      <c r="D28" s="115">
        <v>0.23529411764705882</v>
      </c>
      <c r="E28" t="s">
        <v>417</v>
      </c>
      <c r="F28" s="1" t="s">
        <v>317</v>
      </c>
      <c r="I28" s="117">
        <v>12932.428571428571</v>
      </c>
      <c r="J28" s="118">
        <v>406.65518196570156</v>
      </c>
      <c r="K28" s="119">
        <v>0.27</v>
      </c>
      <c r="L28" s="118" t="s">
        <v>420</v>
      </c>
      <c r="M28" s="118">
        <v>42</v>
      </c>
      <c r="O28" s="20"/>
      <c r="P28"/>
      <c r="X28" s="148">
        <v>13880</v>
      </c>
      <c r="Y28" s="149">
        <v>1252</v>
      </c>
      <c r="Z28" s="150">
        <v>0.04</v>
      </c>
      <c r="AA28" s="151" t="s">
        <v>398</v>
      </c>
      <c r="AB28" s="130" t="s">
        <v>580</v>
      </c>
      <c r="AC28" s="20"/>
      <c r="AD28" s="178">
        <v>28</v>
      </c>
      <c r="AE28" s="74" t="s">
        <v>606</v>
      </c>
    </row>
    <row r="29" spans="1:31" ht="16" x14ac:dyDescent="0.2">
      <c r="B29" s="21"/>
      <c r="C29" s="21"/>
      <c r="D29" s="115"/>
      <c r="E29" s="2"/>
      <c r="I29" s="117">
        <v>13885.5</v>
      </c>
      <c r="J29" s="118">
        <v>350.16702287087236</v>
      </c>
      <c r="K29" s="119">
        <v>0.27</v>
      </c>
      <c r="L29" s="118" t="s">
        <v>421</v>
      </c>
      <c r="M29" s="118">
        <v>42</v>
      </c>
      <c r="AD29" s="178">
        <v>29</v>
      </c>
      <c r="AE29" t="s">
        <v>525</v>
      </c>
    </row>
    <row r="30" spans="1:31" ht="16" x14ac:dyDescent="0.2">
      <c r="A30" s="114" t="s">
        <v>358</v>
      </c>
      <c r="B30" s="21">
        <v>14791.625</v>
      </c>
      <c r="C30" s="21">
        <v>1197.3512206631794</v>
      </c>
      <c r="D30" s="115">
        <v>0.99</v>
      </c>
      <c r="E30" s="1" t="s">
        <v>422</v>
      </c>
      <c r="F30" s="1">
        <v>7</v>
      </c>
      <c r="I30" s="117">
        <v>14150.666666666666</v>
      </c>
      <c r="J30" s="118">
        <v>429.73385691352945</v>
      </c>
      <c r="K30" s="119">
        <v>6.4516129032258063E-2</v>
      </c>
      <c r="L30" s="118" t="s">
        <v>423</v>
      </c>
      <c r="M30" s="118">
        <v>50</v>
      </c>
      <c r="X30" s="120">
        <v>300</v>
      </c>
      <c r="Y30" s="49">
        <v>300</v>
      </c>
      <c r="Z30" s="121">
        <v>5.0000000000000001E-3</v>
      </c>
      <c r="AA30" s="152" t="s">
        <v>424</v>
      </c>
      <c r="AB30" s="153" t="s">
        <v>393</v>
      </c>
      <c r="AD30" s="178">
        <v>30</v>
      </c>
      <c r="AE30" t="s">
        <v>526</v>
      </c>
    </row>
    <row r="31" spans="1:31" ht="16" x14ac:dyDescent="0.2">
      <c r="B31" s="21">
        <v>15809.81818181818</v>
      </c>
      <c r="C31" s="21">
        <v>1318.5243012456031</v>
      </c>
      <c r="D31" s="115">
        <v>0.48</v>
      </c>
      <c r="E31" s="1" t="s">
        <v>425</v>
      </c>
      <c r="F31" s="1">
        <v>8</v>
      </c>
      <c r="I31" s="117">
        <v>14927</v>
      </c>
      <c r="J31" s="118">
        <v>408.21266592916982</v>
      </c>
      <c r="K31" s="119">
        <v>6.4516129032258063E-2</v>
      </c>
      <c r="L31" s="118" t="s">
        <v>426</v>
      </c>
      <c r="M31" s="118">
        <v>50</v>
      </c>
      <c r="X31" s="143">
        <v>11578</v>
      </c>
      <c r="Y31" s="61">
        <v>1941.1914077783915</v>
      </c>
      <c r="Z31" s="144">
        <v>0.01</v>
      </c>
      <c r="AA31" s="65" t="s">
        <v>415</v>
      </c>
      <c r="AB31" s="125" t="s">
        <v>316</v>
      </c>
      <c r="AD31" s="178">
        <v>31</v>
      </c>
      <c r="AE31" s="74" t="s">
        <v>607</v>
      </c>
    </row>
    <row r="32" spans="1:31" ht="16" x14ac:dyDescent="0.2">
      <c r="B32" s="21">
        <v>15913.8</v>
      </c>
      <c r="C32" s="21">
        <v>860.97318297539198</v>
      </c>
      <c r="D32" s="115">
        <v>1</v>
      </c>
      <c r="E32" s="1" t="s">
        <v>427</v>
      </c>
      <c r="F32" s="1">
        <v>7</v>
      </c>
      <c r="I32" s="117">
        <v>15393.5</v>
      </c>
      <c r="J32" s="118">
        <v>844.80488297306772</v>
      </c>
      <c r="K32" s="119">
        <v>0.7</v>
      </c>
      <c r="L32" s="118" t="s">
        <v>428</v>
      </c>
      <c r="M32" s="118">
        <v>51</v>
      </c>
      <c r="X32" s="143">
        <v>18905.333333333332</v>
      </c>
      <c r="Y32" s="61">
        <v>529.17224773959686</v>
      </c>
      <c r="Z32" s="119">
        <v>0.96</v>
      </c>
      <c r="AA32" s="65" t="s">
        <v>429</v>
      </c>
      <c r="AB32" s="125" t="s">
        <v>316</v>
      </c>
      <c r="AD32" s="178">
        <v>32</v>
      </c>
      <c r="AE32" t="s">
        <v>527</v>
      </c>
    </row>
    <row r="33" spans="2:31" ht="16" x14ac:dyDescent="0.2">
      <c r="B33" s="21">
        <v>17103.25</v>
      </c>
      <c r="C33" s="21">
        <v>1531.3044467658592</v>
      </c>
      <c r="D33" s="115">
        <v>0.7195121951219513</v>
      </c>
      <c r="E33" s="1" t="s">
        <v>430</v>
      </c>
      <c r="F33" s="1">
        <v>15</v>
      </c>
      <c r="I33" s="117">
        <v>15974.75</v>
      </c>
      <c r="J33" s="118">
        <v>556.11320652953611</v>
      </c>
      <c r="K33" s="119">
        <v>0.30645161290322581</v>
      </c>
      <c r="L33" s="118" t="s">
        <v>431</v>
      </c>
      <c r="M33" s="118">
        <v>50</v>
      </c>
      <c r="X33" s="140">
        <v>24175.666666666668</v>
      </c>
      <c r="Y33" s="141">
        <v>1097.487108536031</v>
      </c>
      <c r="Z33" s="128">
        <v>1</v>
      </c>
      <c r="AA33" s="154" t="s">
        <v>432</v>
      </c>
      <c r="AB33" s="130" t="s">
        <v>316</v>
      </c>
      <c r="AD33" s="178">
        <v>33</v>
      </c>
      <c r="AE33" s="74" t="s">
        <v>608</v>
      </c>
    </row>
    <row r="34" spans="2:31" ht="16" x14ac:dyDescent="0.2">
      <c r="B34" s="21">
        <v>17325.000000000004</v>
      </c>
      <c r="C34" s="21">
        <v>615.1241058721406</v>
      </c>
      <c r="D34" s="115">
        <v>1</v>
      </c>
      <c r="E34" s="1" t="s">
        <v>433</v>
      </c>
      <c r="F34" s="1">
        <v>5</v>
      </c>
      <c r="I34" s="117">
        <v>16569.888888888891</v>
      </c>
      <c r="J34" s="118">
        <v>1645.9051832441437</v>
      </c>
      <c r="K34" s="119">
        <v>0.82</v>
      </c>
      <c r="L34" s="118" t="s">
        <v>434</v>
      </c>
      <c r="M34" s="118">
        <v>51</v>
      </c>
      <c r="AD34" s="178">
        <v>34</v>
      </c>
      <c r="AE34" s="74" t="s">
        <v>609</v>
      </c>
    </row>
    <row r="35" spans="2:31" ht="16" x14ac:dyDescent="0.2">
      <c r="B35" s="21">
        <v>17357.400000000001</v>
      </c>
      <c r="C35" s="21">
        <v>1698.8184998215997</v>
      </c>
      <c r="D35" s="115">
        <v>1</v>
      </c>
      <c r="E35" s="1" t="s">
        <v>435</v>
      </c>
      <c r="F35" s="1">
        <v>14</v>
      </c>
      <c r="I35" s="117">
        <v>16887.2</v>
      </c>
      <c r="J35" s="118">
        <v>574.18781979418543</v>
      </c>
      <c r="K35" s="119">
        <v>0.54838709677419351</v>
      </c>
      <c r="L35" s="118" t="s">
        <v>436</v>
      </c>
      <c r="M35" s="118">
        <v>50</v>
      </c>
      <c r="X35" s="133">
        <v>16300</v>
      </c>
      <c r="Y35" s="50">
        <v>1544.34452114805</v>
      </c>
      <c r="Z35" s="134">
        <v>0.11764705882352941</v>
      </c>
      <c r="AA35" s="135" t="s">
        <v>395</v>
      </c>
      <c r="AB35" s="123" t="s">
        <v>357</v>
      </c>
      <c r="AD35" s="178">
        <v>35</v>
      </c>
      <c r="AE35" s="74" t="s">
        <v>610</v>
      </c>
    </row>
    <row r="36" spans="2:31" ht="16" x14ac:dyDescent="0.2">
      <c r="B36" s="21">
        <v>17419.5</v>
      </c>
      <c r="C36" s="21">
        <v>1384.7706895570304</v>
      </c>
      <c r="D36" s="115">
        <v>0.76829268292682928</v>
      </c>
      <c r="E36" s="1" t="s">
        <v>437</v>
      </c>
      <c r="F36" s="1">
        <v>15</v>
      </c>
      <c r="I36" s="117">
        <v>16928</v>
      </c>
      <c r="J36" s="118">
        <v>423.61449455843695</v>
      </c>
      <c r="K36" s="119">
        <v>0.59677419354838712</v>
      </c>
      <c r="L36" s="118" t="s">
        <v>438</v>
      </c>
      <c r="M36" s="118">
        <v>50</v>
      </c>
      <c r="X36" s="140">
        <v>16520</v>
      </c>
      <c r="Y36" s="141">
        <v>1592.9218436571205</v>
      </c>
      <c r="Z36" s="142">
        <v>0.23529411764705882</v>
      </c>
      <c r="AA36" s="154" t="s">
        <v>417</v>
      </c>
      <c r="AB36" s="130" t="s">
        <v>317</v>
      </c>
      <c r="AD36" s="178">
        <v>36</v>
      </c>
      <c r="AE36" s="74" t="s">
        <v>611</v>
      </c>
    </row>
    <row r="37" spans="2:31" ht="16" x14ac:dyDescent="0.2">
      <c r="B37" s="21">
        <v>17679.555555555551</v>
      </c>
      <c r="C37" s="21">
        <v>1886.6111034548196</v>
      </c>
      <c r="D37" s="115">
        <v>0.94</v>
      </c>
      <c r="E37" s="1" t="s">
        <v>439</v>
      </c>
      <c r="F37" s="1">
        <v>8</v>
      </c>
      <c r="I37" s="117">
        <v>16968</v>
      </c>
      <c r="J37" s="118">
        <v>433.16698858523375</v>
      </c>
      <c r="K37" s="119">
        <v>0.79838709677419351</v>
      </c>
      <c r="L37" s="118" t="s">
        <v>440</v>
      </c>
      <c r="M37" s="118">
        <v>50</v>
      </c>
      <c r="AD37" s="178">
        <v>37</v>
      </c>
      <c r="AE37" s="74" t="s">
        <v>612</v>
      </c>
    </row>
    <row r="38" spans="2:31" ht="16" x14ac:dyDescent="0.2">
      <c r="B38" s="21">
        <v>18220</v>
      </c>
      <c r="C38" s="21">
        <v>1156.9305294614719</v>
      </c>
      <c r="D38" s="115">
        <v>0.80487804878048785</v>
      </c>
      <c r="E38" s="1" t="s">
        <v>441</v>
      </c>
      <c r="F38" s="1">
        <v>15</v>
      </c>
      <c r="I38" s="117">
        <v>17077.285714285714</v>
      </c>
      <c r="J38" s="118">
        <v>663.97260939978787</v>
      </c>
      <c r="K38" s="119">
        <v>0.53030303030303028</v>
      </c>
      <c r="L38" s="118" t="s">
        <v>442</v>
      </c>
      <c r="M38" s="118">
        <v>49</v>
      </c>
      <c r="AD38" s="178">
        <v>38</v>
      </c>
      <c r="AE38" t="s">
        <v>528</v>
      </c>
    </row>
    <row r="39" spans="2:31" ht="16" x14ac:dyDescent="0.2">
      <c r="B39" s="21">
        <v>18291.857142857145</v>
      </c>
      <c r="C39" s="21">
        <v>2181.8329067799641</v>
      </c>
      <c r="D39" s="115">
        <v>1</v>
      </c>
      <c r="E39" s="1" t="s">
        <v>443</v>
      </c>
      <c r="F39" s="1" t="s">
        <v>444</v>
      </c>
      <c r="I39" s="117">
        <v>17312</v>
      </c>
      <c r="J39" s="118">
        <v>1487.8940956936417</v>
      </c>
      <c r="K39" s="119">
        <v>1</v>
      </c>
      <c r="L39" s="118" t="s">
        <v>445</v>
      </c>
      <c r="M39" s="118">
        <v>44</v>
      </c>
      <c r="X39" s="133">
        <v>13877.777777777777</v>
      </c>
      <c r="Y39" s="50">
        <v>1308.3185892068482</v>
      </c>
      <c r="Z39" s="134">
        <v>0.12</v>
      </c>
      <c r="AA39" s="122" t="s">
        <v>408</v>
      </c>
      <c r="AB39" s="123" t="s">
        <v>314</v>
      </c>
      <c r="AD39" s="178">
        <v>39</v>
      </c>
      <c r="AE39" s="74" t="s">
        <v>613</v>
      </c>
    </row>
    <row r="40" spans="2:31" ht="16" x14ac:dyDescent="0.2">
      <c r="B40" s="21">
        <v>18313.571428571428</v>
      </c>
      <c r="C40" s="21">
        <v>875.50962145350206</v>
      </c>
      <c r="D40" s="115">
        <v>1</v>
      </c>
      <c r="E40" s="1" t="s">
        <v>446</v>
      </c>
      <c r="F40" s="1">
        <v>14</v>
      </c>
      <c r="I40" s="117">
        <v>17459.666666666668</v>
      </c>
      <c r="J40" s="118">
        <v>562.71595120105781</v>
      </c>
      <c r="K40" s="119">
        <v>0.9242424242424242</v>
      </c>
      <c r="L40" s="118" t="s">
        <v>447</v>
      </c>
      <c r="M40" s="118">
        <v>49</v>
      </c>
      <c r="X40" s="143">
        <v>19530.75</v>
      </c>
      <c r="Y40" s="61">
        <v>1325.3140340663529</v>
      </c>
      <c r="Z40" s="144">
        <v>0.94</v>
      </c>
      <c r="AA40" s="31" t="s">
        <v>448</v>
      </c>
      <c r="AB40" s="125">
        <v>10</v>
      </c>
      <c r="AD40" s="178">
        <v>40</v>
      </c>
      <c r="AE40" s="74" t="s">
        <v>614</v>
      </c>
    </row>
    <row r="41" spans="2:31" ht="16" x14ac:dyDescent="0.2">
      <c r="B41" s="21">
        <v>18349.75</v>
      </c>
      <c r="C41" s="21">
        <v>1782.7468682754377</v>
      </c>
      <c r="D41" s="115">
        <v>1</v>
      </c>
      <c r="E41" s="1" t="s">
        <v>449</v>
      </c>
      <c r="F41" s="1">
        <v>8</v>
      </c>
      <c r="I41" s="117">
        <v>17617</v>
      </c>
      <c r="J41" s="118">
        <v>494.26478796794743</v>
      </c>
      <c r="K41" s="119">
        <v>1</v>
      </c>
      <c r="L41" s="118" t="s">
        <v>450</v>
      </c>
      <c r="M41" s="118">
        <v>50</v>
      </c>
      <c r="X41" s="140">
        <v>22408.73333333333</v>
      </c>
      <c r="Y41" s="141">
        <v>2124.8301624125202</v>
      </c>
      <c r="Z41" s="142">
        <v>1</v>
      </c>
      <c r="AA41" s="129" t="s">
        <v>451</v>
      </c>
      <c r="AB41" s="130">
        <v>10</v>
      </c>
      <c r="AD41" s="178">
        <v>41</v>
      </c>
      <c r="AE41" s="74" t="s">
        <v>615</v>
      </c>
    </row>
    <row r="42" spans="2:31" ht="16" x14ac:dyDescent="0.2">
      <c r="B42" s="21">
        <v>18386.666666666672</v>
      </c>
      <c r="C42" s="21">
        <v>2323.5086638768776</v>
      </c>
      <c r="D42" s="115">
        <v>1</v>
      </c>
      <c r="E42" s="1" t="s">
        <v>452</v>
      </c>
      <c r="F42" s="1">
        <v>13</v>
      </c>
      <c r="I42" s="117">
        <v>17786</v>
      </c>
      <c r="J42" s="118">
        <v>549.49305955580553</v>
      </c>
      <c r="K42" s="119">
        <v>1</v>
      </c>
      <c r="L42" s="118" t="s">
        <v>453</v>
      </c>
      <c r="M42" s="118">
        <v>50</v>
      </c>
      <c r="AD42" s="178">
        <v>42</v>
      </c>
      <c r="AE42" t="s">
        <v>529</v>
      </c>
    </row>
    <row r="43" spans="2:31" ht="16" x14ac:dyDescent="0.2">
      <c r="B43" s="21">
        <v>18728.142857142859</v>
      </c>
      <c r="C43" s="21">
        <v>702.97704596637573</v>
      </c>
      <c r="D43" s="115">
        <v>0.98</v>
      </c>
      <c r="E43" s="1" t="s">
        <v>454</v>
      </c>
      <c r="F43" s="1">
        <v>1</v>
      </c>
      <c r="I43" s="117">
        <v>17788</v>
      </c>
      <c r="J43" s="118">
        <v>487.42906150536413</v>
      </c>
      <c r="K43" s="119">
        <v>1</v>
      </c>
      <c r="L43" s="118" t="s">
        <v>455</v>
      </c>
      <c r="M43" s="118">
        <v>43</v>
      </c>
      <c r="O43" s="20"/>
      <c r="P43" s="20"/>
      <c r="X43" s="133">
        <v>740</v>
      </c>
      <c r="Y43" s="50">
        <v>260</v>
      </c>
      <c r="Z43" s="134">
        <v>0.02</v>
      </c>
      <c r="AA43" s="152" t="s">
        <v>456</v>
      </c>
      <c r="AB43" s="123" t="s">
        <v>457</v>
      </c>
      <c r="AC43" s="20"/>
      <c r="AD43" s="178">
        <v>43</v>
      </c>
      <c r="AE43" s="74" t="s">
        <v>616</v>
      </c>
    </row>
    <row r="44" spans="2:31" ht="16" x14ac:dyDescent="0.2">
      <c r="B44" s="21">
        <v>18905</v>
      </c>
      <c r="C44" s="21">
        <v>2545.4331112717005</v>
      </c>
      <c r="D44" s="115">
        <v>0.81097560975609773</v>
      </c>
      <c r="E44" s="1" t="s">
        <v>458</v>
      </c>
      <c r="F44" s="1">
        <v>15</v>
      </c>
      <c r="I44" s="117">
        <v>17933.714285714286</v>
      </c>
      <c r="J44" s="118">
        <v>502.66080907466016</v>
      </c>
      <c r="K44" s="119">
        <v>0.97</v>
      </c>
      <c r="L44" s="118" t="s">
        <v>459</v>
      </c>
      <c r="M44" s="118">
        <v>43</v>
      </c>
      <c r="O44" s="20"/>
      <c r="P44" s="20"/>
      <c r="X44" s="140">
        <v>15383.333333333334</v>
      </c>
      <c r="Y44" s="141">
        <v>1206.1416905893677</v>
      </c>
      <c r="Z44" s="142">
        <v>4.1025641025641026E-2</v>
      </c>
      <c r="AA44" s="129" t="s">
        <v>460</v>
      </c>
      <c r="AB44" s="130" t="s">
        <v>580</v>
      </c>
      <c r="AC44" s="20"/>
      <c r="AD44" s="178">
        <v>44</v>
      </c>
      <c r="AE44" s="74" t="s">
        <v>617</v>
      </c>
    </row>
    <row r="45" spans="2:31" ht="16" x14ac:dyDescent="0.2">
      <c r="B45" s="21">
        <v>18905.333333333332</v>
      </c>
      <c r="C45" s="21">
        <v>529.17224773959686</v>
      </c>
      <c r="D45" s="115">
        <v>0.96</v>
      </c>
      <c r="E45" s="1" t="s">
        <v>429</v>
      </c>
      <c r="F45" s="1">
        <v>9</v>
      </c>
      <c r="I45" s="117">
        <v>17971.5</v>
      </c>
      <c r="J45" s="118">
        <v>670.36337293582585</v>
      </c>
      <c r="K45" s="119">
        <v>0.93939393939393945</v>
      </c>
      <c r="L45" s="118" t="s">
        <v>461</v>
      </c>
      <c r="M45" s="118">
        <v>49</v>
      </c>
      <c r="X45" s="21"/>
      <c r="Y45" s="21"/>
      <c r="Z45" s="115"/>
      <c r="AA45" s="2"/>
      <c r="AB45" s="1"/>
      <c r="AD45" s="178">
        <v>45</v>
      </c>
      <c r="AE45" s="74" t="s">
        <v>618</v>
      </c>
    </row>
    <row r="46" spans="2:31" ht="16" x14ac:dyDescent="0.2">
      <c r="B46" s="21">
        <v>18979</v>
      </c>
      <c r="C46" s="21">
        <v>939.59966242277892</v>
      </c>
      <c r="D46" s="115">
        <v>0.96</v>
      </c>
      <c r="E46" s="1" t="s">
        <v>462</v>
      </c>
      <c r="F46" s="1">
        <v>10</v>
      </c>
      <c r="I46" s="117">
        <v>18089</v>
      </c>
      <c r="J46" s="118">
        <v>1231.0696367894873</v>
      </c>
      <c r="K46" s="119">
        <v>1</v>
      </c>
      <c r="L46" s="118" t="s">
        <v>463</v>
      </c>
      <c r="M46" s="118">
        <v>46</v>
      </c>
      <c r="X46" s="21"/>
      <c r="Y46" s="21"/>
      <c r="Z46" s="115"/>
      <c r="AA46" s="2"/>
      <c r="AB46" s="1"/>
      <c r="AD46" s="178">
        <v>46</v>
      </c>
      <c r="AE46" s="74" t="s">
        <v>619</v>
      </c>
    </row>
    <row r="47" spans="2:31" ht="16" x14ac:dyDescent="0.2">
      <c r="B47" s="21">
        <v>18998.5</v>
      </c>
      <c r="C47" s="21">
        <v>845.21972078640601</v>
      </c>
      <c r="D47" s="115">
        <v>1</v>
      </c>
      <c r="E47" s="1" t="s">
        <v>464</v>
      </c>
      <c r="F47" s="1" t="s">
        <v>444</v>
      </c>
      <c r="I47" s="117">
        <v>18134.647058823528</v>
      </c>
      <c r="J47" s="118">
        <v>1185.0137162137064</v>
      </c>
      <c r="K47" s="119">
        <v>0.85</v>
      </c>
      <c r="L47" s="118" t="s">
        <v>465</v>
      </c>
      <c r="M47" s="118">
        <v>51</v>
      </c>
      <c r="AD47" s="178">
        <v>47</v>
      </c>
      <c r="AE47" s="74" t="s">
        <v>620</v>
      </c>
    </row>
    <row r="48" spans="2:31" ht="16" x14ac:dyDescent="0.2">
      <c r="B48" s="21">
        <v>19075</v>
      </c>
      <c r="C48" s="21">
        <v>944.26413975380842</v>
      </c>
      <c r="D48" s="115">
        <v>0.95</v>
      </c>
      <c r="E48" s="1" t="s">
        <v>466</v>
      </c>
      <c r="F48" s="1">
        <v>10</v>
      </c>
      <c r="I48" s="155">
        <v>18787</v>
      </c>
      <c r="J48" s="118">
        <v>1122.3362266384349</v>
      </c>
      <c r="K48" s="119">
        <v>0.63</v>
      </c>
      <c r="L48" s="118" t="s">
        <v>467</v>
      </c>
      <c r="M48" s="118">
        <v>45</v>
      </c>
      <c r="X48" s="21"/>
      <c r="Y48" s="21"/>
      <c r="Z48" s="115"/>
      <c r="AA48" s="2"/>
      <c r="AB48" s="1"/>
      <c r="AD48" s="178">
        <v>48</v>
      </c>
      <c r="AE48" s="74" t="s">
        <v>621</v>
      </c>
    </row>
    <row r="49" spans="2:31" ht="16" x14ac:dyDescent="0.2">
      <c r="B49" s="21">
        <v>19142.399999999998</v>
      </c>
      <c r="C49" s="21">
        <v>1499.5360861279728</v>
      </c>
      <c r="D49" s="115">
        <v>1</v>
      </c>
      <c r="E49" s="1" t="s">
        <v>468</v>
      </c>
      <c r="F49" s="1">
        <v>11</v>
      </c>
      <c r="I49" s="155">
        <v>19223.666666666668</v>
      </c>
      <c r="J49" s="118">
        <v>1966.8448549397021</v>
      </c>
      <c r="K49" s="119">
        <v>0.91</v>
      </c>
      <c r="L49" s="118" t="s">
        <v>469</v>
      </c>
      <c r="M49" s="118">
        <v>45</v>
      </c>
      <c r="O49" s="20"/>
      <c r="P49" s="20"/>
      <c r="X49" s="21"/>
      <c r="Y49" s="21"/>
      <c r="Z49" s="115"/>
      <c r="AA49" s="2"/>
      <c r="AB49" s="1"/>
      <c r="AC49" s="20"/>
      <c r="AD49" s="178">
        <v>49</v>
      </c>
      <c r="AE49" t="s">
        <v>530</v>
      </c>
    </row>
    <row r="50" spans="2:31" ht="16" x14ac:dyDescent="0.2">
      <c r="B50" s="21">
        <v>19147.999999999996</v>
      </c>
      <c r="C50" s="21">
        <v>1069.6722348457963</v>
      </c>
      <c r="D50" s="115">
        <v>1</v>
      </c>
      <c r="E50" s="1" t="s">
        <v>470</v>
      </c>
      <c r="F50" s="1">
        <v>13</v>
      </c>
      <c r="I50" s="117">
        <v>19905</v>
      </c>
      <c r="J50" s="118">
        <v>1833.7498849693218</v>
      </c>
      <c r="K50" s="119">
        <v>1</v>
      </c>
      <c r="L50" s="118" t="s">
        <v>471</v>
      </c>
      <c r="M50" s="118">
        <v>46</v>
      </c>
      <c r="X50" s="21"/>
      <c r="Y50" s="21"/>
      <c r="Z50" s="115"/>
      <c r="AA50" s="2"/>
      <c r="AB50" s="1"/>
      <c r="AD50" s="178">
        <v>50</v>
      </c>
      <c r="AE50" t="s">
        <v>531</v>
      </c>
    </row>
    <row r="51" spans="2:31" ht="16" x14ac:dyDescent="0.2">
      <c r="B51" s="21">
        <v>19462</v>
      </c>
      <c r="C51" s="21">
        <v>493.41554748507878</v>
      </c>
      <c r="D51" s="115">
        <v>0.97</v>
      </c>
      <c r="E51" s="1" t="s">
        <v>472</v>
      </c>
      <c r="F51" s="1">
        <v>10</v>
      </c>
      <c r="I51" s="117">
        <v>20293.666666666668</v>
      </c>
      <c r="J51" s="118">
        <v>1211.5015064247525</v>
      </c>
      <c r="K51" s="119">
        <v>1</v>
      </c>
      <c r="L51" s="118" t="s">
        <v>473</v>
      </c>
      <c r="M51" s="118">
        <v>45</v>
      </c>
      <c r="X51" s="21"/>
      <c r="Y51" s="21"/>
      <c r="Z51" s="115"/>
      <c r="AA51" s="2"/>
      <c r="AB51" s="1"/>
      <c r="AD51" s="178">
        <v>51</v>
      </c>
      <c r="AE51" s="74" t="s">
        <v>622</v>
      </c>
    </row>
    <row r="52" spans="2:31" ht="16" x14ac:dyDescent="0.2">
      <c r="B52" s="21">
        <v>19530.75</v>
      </c>
      <c r="C52" s="21">
        <v>1325.3140340663529</v>
      </c>
      <c r="D52" s="115">
        <v>0.94</v>
      </c>
      <c r="E52" s="1" t="s">
        <v>474</v>
      </c>
      <c r="F52" s="1">
        <v>10</v>
      </c>
      <c r="I52" s="155">
        <v>20362.5</v>
      </c>
      <c r="J52" s="118">
        <v>1414.9166508689655</v>
      </c>
      <c r="K52" s="119">
        <v>1</v>
      </c>
      <c r="L52" s="118" t="s">
        <v>475</v>
      </c>
      <c r="M52" s="118">
        <v>46</v>
      </c>
      <c r="AD52" s="178">
        <v>52</v>
      </c>
      <c r="AE52" s="74" t="s">
        <v>623</v>
      </c>
    </row>
    <row r="53" spans="2:31" ht="16" x14ac:dyDescent="0.2">
      <c r="B53" s="21">
        <v>19800.5</v>
      </c>
      <c r="C53" s="21">
        <v>1030.9984845557485</v>
      </c>
      <c r="D53" s="115">
        <v>0.97</v>
      </c>
      <c r="E53" s="1" t="s">
        <v>476</v>
      </c>
      <c r="F53" s="1">
        <v>10</v>
      </c>
      <c r="I53" s="155">
        <v>21326</v>
      </c>
      <c r="J53" s="118">
        <v>1271.0924130447793</v>
      </c>
      <c r="K53" s="119">
        <v>1</v>
      </c>
      <c r="L53" s="118" t="s">
        <v>477</v>
      </c>
      <c r="M53" s="118">
        <v>45</v>
      </c>
      <c r="AD53" s="178">
        <v>53</v>
      </c>
      <c r="AE53" s="74" t="s">
        <v>624</v>
      </c>
    </row>
    <row r="54" spans="2:31" ht="16" x14ac:dyDescent="0.2">
      <c r="B54" s="21">
        <v>19958</v>
      </c>
      <c r="C54" s="21">
        <v>1242.0369972347848</v>
      </c>
      <c r="D54" s="115">
        <v>1</v>
      </c>
      <c r="E54" s="1" t="s">
        <v>478</v>
      </c>
      <c r="F54" s="1">
        <v>11</v>
      </c>
      <c r="I54" s="155">
        <v>22099.25</v>
      </c>
      <c r="J54" s="118">
        <v>860.8650787292255</v>
      </c>
      <c r="K54" s="119">
        <v>0.96969696969696972</v>
      </c>
      <c r="L54" s="118" t="s">
        <v>479</v>
      </c>
      <c r="M54" s="118">
        <v>49</v>
      </c>
    </row>
    <row r="55" spans="2:31" ht="16" x14ac:dyDescent="0.2">
      <c r="B55" s="21">
        <v>20205.000000000004</v>
      </c>
      <c r="C55" s="21">
        <v>1643.4091899539203</v>
      </c>
      <c r="D55" s="115">
        <v>1</v>
      </c>
      <c r="E55" s="1" t="s">
        <v>480</v>
      </c>
      <c r="F55" s="1">
        <v>16</v>
      </c>
      <c r="I55" s="117">
        <v>23902.5</v>
      </c>
      <c r="J55" s="118">
        <v>2480.7445336846463</v>
      </c>
      <c r="K55" s="119">
        <v>0.89</v>
      </c>
      <c r="L55" s="118" t="s">
        <v>481</v>
      </c>
      <c r="M55" s="118">
        <v>51</v>
      </c>
    </row>
    <row r="56" spans="2:31" ht="13" x14ac:dyDescent="0.15">
      <c r="B56" s="21">
        <v>20383.428571428569</v>
      </c>
      <c r="C56" s="21">
        <v>1478.4671857202982</v>
      </c>
      <c r="D56" s="115">
        <v>0.78</v>
      </c>
      <c r="E56" s="1" t="s">
        <v>482</v>
      </c>
      <c r="F56" s="1">
        <v>13</v>
      </c>
      <c r="I56" s="156"/>
    </row>
    <row r="57" spans="2:31" ht="13" x14ac:dyDescent="0.15">
      <c r="B57" s="21">
        <v>20386.750000000004</v>
      </c>
      <c r="C57" s="21">
        <v>2385.1579580242824</v>
      </c>
      <c r="D57" s="115">
        <v>1</v>
      </c>
      <c r="E57" s="1" t="s">
        <v>390</v>
      </c>
      <c r="F57" s="1">
        <v>13</v>
      </c>
      <c r="I57" s="156"/>
    </row>
    <row r="58" spans="2:31" x14ac:dyDescent="0.2">
      <c r="B58" s="21">
        <v>20552.333333333332</v>
      </c>
      <c r="C58" s="21">
        <v>546.8028316826011</v>
      </c>
      <c r="D58" s="115">
        <v>1</v>
      </c>
      <c r="E58" s="1" t="s">
        <v>483</v>
      </c>
      <c r="F58" s="1">
        <v>5</v>
      </c>
      <c r="I58" s="117"/>
    </row>
    <row r="59" spans="2:31" x14ac:dyDescent="0.2">
      <c r="B59" s="21">
        <v>20589</v>
      </c>
      <c r="C59" s="21">
        <v>1412.3532934875038</v>
      </c>
      <c r="D59" s="115">
        <v>1</v>
      </c>
      <c r="E59" s="1" t="s">
        <v>372</v>
      </c>
      <c r="F59" s="1">
        <v>6</v>
      </c>
    </row>
    <row r="60" spans="2:31" ht="13" x14ac:dyDescent="0.15">
      <c r="B60" s="21">
        <v>20829.428571428572</v>
      </c>
      <c r="C60" s="21">
        <v>2060.2620310323655</v>
      </c>
      <c r="D60" s="115">
        <v>0.87804878048780499</v>
      </c>
      <c r="E60" s="1" t="s">
        <v>484</v>
      </c>
      <c r="F60" s="1">
        <v>15</v>
      </c>
      <c r="I60" s="156"/>
    </row>
    <row r="61" spans="2:31" x14ac:dyDescent="0.2">
      <c r="B61" s="21">
        <v>20992</v>
      </c>
      <c r="C61" s="21">
        <v>1007.4795481795152</v>
      </c>
      <c r="D61" s="115">
        <v>1</v>
      </c>
      <c r="E61" s="1" t="s">
        <v>485</v>
      </c>
      <c r="F61" s="1">
        <v>5</v>
      </c>
    </row>
    <row r="62" spans="2:31" x14ac:dyDescent="0.2">
      <c r="B62" s="21">
        <v>21470</v>
      </c>
      <c r="C62" s="21">
        <v>779.75545044584328</v>
      </c>
      <c r="D62" s="115">
        <v>1</v>
      </c>
      <c r="E62" s="1" t="s">
        <v>486</v>
      </c>
      <c r="F62" s="1">
        <v>16</v>
      </c>
    </row>
    <row r="63" spans="2:31" x14ac:dyDescent="0.2">
      <c r="B63" s="21">
        <v>21740.666666666668</v>
      </c>
      <c r="C63" s="21">
        <v>629.17202227301198</v>
      </c>
      <c r="D63" s="115">
        <v>1</v>
      </c>
      <c r="E63" s="1" t="s">
        <v>487</v>
      </c>
      <c r="F63" s="1">
        <v>16</v>
      </c>
      <c r="I63" s="117"/>
    </row>
    <row r="64" spans="2:31" x14ac:dyDescent="0.2">
      <c r="B64" s="21">
        <v>22408.73333333333</v>
      </c>
      <c r="C64" s="21">
        <v>2124.8301624125202</v>
      </c>
      <c r="D64" s="115">
        <v>1</v>
      </c>
      <c r="E64" s="1" t="s">
        <v>488</v>
      </c>
      <c r="F64" s="1">
        <v>10</v>
      </c>
      <c r="I64" s="117"/>
      <c r="O64" s="20"/>
      <c r="P64" s="20"/>
      <c r="AA64" s="20"/>
      <c r="AB64" s="20"/>
      <c r="AC64" s="20"/>
    </row>
    <row r="65" spans="1:29" x14ac:dyDescent="0.2">
      <c r="B65" s="21">
        <v>22518.714285714286</v>
      </c>
      <c r="C65" s="21">
        <v>1810.0459606332079</v>
      </c>
      <c r="D65" s="115">
        <v>1</v>
      </c>
      <c r="E65" s="1" t="s">
        <v>489</v>
      </c>
      <c r="F65" s="1">
        <v>13</v>
      </c>
      <c r="O65" s="20"/>
      <c r="P65" s="20"/>
      <c r="AA65" s="20"/>
      <c r="AB65" s="20"/>
      <c r="AC65" s="20"/>
    </row>
    <row r="66" spans="1:29" x14ac:dyDescent="0.2">
      <c r="B66" s="21">
        <v>22532.874999999996</v>
      </c>
      <c r="C66" s="21">
        <v>2785.3116680948015</v>
      </c>
      <c r="D66" s="115">
        <v>1</v>
      </c>
      <c r="E66" s="1" t="s">
        <v>490</v>
      </c>
      <c r="F66" s="1">
        <v>16</v>
      </c>
      <c r="I66" s="158"/>
      <c r="O66" s="20"/>
      <c r="P66" s="20"/>
      <c r="AA66" s="20"/>
      <c r="AB66" s="20"/>
      <c r="AC66" s="20"/>
    </row>
    <row r="67" spans="1:29" x14ac:dyDescent="0.2">
      <c r="B67" s="21">
        <v>22669.999999999996</v>
      </c>
      <c r="C67" s="21">
        <v>1570.8109569582207</v>
      </c>
      <c r="D67" s="115">
        <v>0.84756097560975618</v>
      </c>
      <c r="E67" s="1" t="s">
        <v>491</v>
      </c>
      <c r="F67" s="1">
        <v>15</v>
      </c>
      <c r="O67" s="20"/>
      <c r="P67" s="20"/>
      <c r="AA67" s="20"/>
      <c r="AB67" s="20"/>
      <c r="AC67" s="20"/>
    </row>
    <row r="68" spans="1:29" x14ac:dyDescent="0.2">
      <c r="B68" s="21">
        <v>22735.399999999998</v>
      </c>
      <c r="C68" s="21">
        <v>2142.3728219488321</v>
      </c>
      <c r="D68" s="115">
        <v>1</v>
      </c>
      <c r="E68" s="1" t="s">
        <v>492</v>
      </c>
      <c r="F68" s="1">
        <v>15</v>
      </c>
      <c r="O68" s="20"/>
      <c r="P68" s="20"/>
      <c r="AA68" s="20"/>
      <c r="AB68" s="20"/>
      <c r="AC68" s="20"/>
    </row>
    <row r="69" spans="1:29" x14ac:dyDescent="0.2">
      <c r="B69" s="21">
        <v>23170.333333333332</v>
      </c>
      <c r="C69" s="21">
        <v>2545.292232744494</v>
      </c>
      <c r="D69" s="115">
        <v>1</v>
      </c>
      <c r="E69" s="1" t="s">
        <v>493</v>
      </c>
      <c r="F69" s="1">
        <v>10</v>
      </c>
      <c r="I69" s="159"/>
      <c r="O69" s="20"/>
      <c r="P69" s="20"/>
      <c r="AA69" s="20"/>
      <c r="AB69" s="20"/>
      <c r="AC69" s="20"/>
    </row>
    <row r="70" spans="1:29" x14ac:dyDescent="0.2">
      <c r="B70" s="21">
        <v>23229.5</v>
      </c>
      <c r="C70" s="21">
        <v>617.54396111228402</v>
      </c>
      <c r="D70" s="115">
        <v>1</v>
      </c>
      <c r="E70" s="1" t="s">
        <v>494</v>
      </c>
      <c r="F70" s="1">
        <v>10</v>
      </c>
      <c r="O70" s="20"/>
      <c r="P70" s="20"/>
      <c r="AA70" s="20"/>
      <c r="AB70" s="20"/>
      <c r="AC70" s="20"/>
    </row>
    <row r="71" spans="1:29" x14ac:dyDescent="0.2">
      <c r="B71" s="21">
        <v>23548</v>
      </c>
      <c r="C71" s="21">
        <v>1537.0488573887305</v>
      </c>
      <c r="D71" s="115">
        <v>1</v>
      </c>
      <c r="E71" s="1" t="s">
        <v>495</v>
      </c>
      <c r="F71" s="1">
        <v>5</v>
      </c>
      <c r="I71" s="159"/>
      <c r="O71" s="20"/>
      <c r="P71" s="20"/>
      <c r="AA71" s="20"/>
      <c r="AB71" s="20"/>
      <c r="AC71" s="20"/>
    </row>
    <row r="72" spans="1:29" x14ac:dyDescent="0.2">
      <c r="B72" s="21">
        <v>24175.666666666668</v>
      </c>
      <c r="C72" s="21">
        <v>1097.487108536031</v>
      </c>
      <c r="D72" s="115">
        <v>1</v>
      </c>
      <c r="E72" s="1" t="s">
        <v>432</v>
      </c>
      <c r="F72" s="1">
        <v>9</v>
      </c>
      <c r="O72" s="20"/>
      <c r="P72" s="20"/>
      <c r="AA72" s="20"/>
      <c r="AB72" s="20"/>
      <c r="AC72" s="20"/>
    </row>
    <row r="73" spans="1:29" x14ac:dyDescent="0.2">
      <c r="E73" s="1"/>
      <c r="I73" s="160"/>
      <c r="O73" s="20"/>
      <c r="P73" s="20"/>
      <c r="AA73" s="20"/>
      <c r="AB73" s="20"/>
      <c r="AC73" s="20"/>
    </row>
    <row r="74" spans="1:29" x14ac:dyDescent="0.2">
      <c r="E74" s="1"/>
      <c r="O74" s="20"/>
      <c r="P74" s="20"/>
      <c r="AA74" s="20"/>
      <c r="AB74" s="20"/>
      <c r="AC74" s="20"/>
    </row>
    <row r="75" spans="1:29" x14ac:dyDescent="0.2">
      <c r="E75" s="1"/>
      <c r="O75" s="20"/>
      <c r="P75" s="20"/>
      <c r="AA75" s="20"/>
      <c r="AB75" s="20"/>
      <c r="AC75" s="20"/>
    </row>
    <row r="76" spans="1:29" ht="16" x14ac:dyDescent="0.2">
      <c r="A76" s="114" t="s">
        <v>358</v>
      </c>
      <c r="B76" s="161">
        <v>11292</v>
      </c>
      <c r="C76" s="21">
        <v>317.99023569914812</v>
      </c>
      <c r="D76" s="115">
        <v>0.01</v>
      </c>
      <c r="E76" s="1" t="s">
        <v>279</v>
      </c>
      <c r="F76" s="1">
        <v>9</v>
      </c>
      <c r="O76" s="20"/>
      <c r="P76" s="20"/>
      <c r="AA76" s="20"/>
      <c r="AB76" s="20"/>
      <c r="AC76" s="20"/>
    </row>
    <row r="77" spans="1:29" ht="16" x14ac:dyDescent="0.2">
      <c r="A77" s="114" t="s">
        <v>496</v>
      </c>
      <c r="B77" s="161">
        <v>12744</v>
      </c>
      <c r="C77" s="21">
        <v>643.41818438710607</v>
      </c>
      <c r="D77" s="115">
        <v>0.65</v>
      </c>
      <c r="E77" s="1" t="s">
        <v>497</v>
      </c>
      <c r="F77" s="1">
        <v>6</v>
      </c>
      <c r="O77" s="20"/>
      <c r="P77" s="20"/>
      <c r="AA77" s="20"/>
      <c r="AB77" s="20"/>
      <c r="AC77" s="20"/>
    </row>
    <row r="78" spans="1:29" ht="16" x14ac:dyDescent="0.2">
      <c r="B78" s="161">
        <v>13472</v>
      </c>
      <c r="C78" s="21">
        <v>689.81029276171284</v>
      </c>
      <c r="D78" s="115">
        <v>0.67</v>
      </c>
      <c r="E78" s="1" t="s">
        <v>498</v>
      </c>
      <c r="F78" s="1">
        <v>6</v>
      </c>
      <c r="O78" s="20"/>
      <c r="P78" s="20"/>
      <c r="AA78" s="20"/>
      <c r="AB78" s="20"/>
      <c r="AC78" s="20"/>
    </row>
    <row r="79" spans="1:29" ht="16" x14ac:dyDescent="0.2">
      <c r="B79" s="161">
        <v>13734</v>
      </c>
      <c r="C79" s="21">
        <v>735.99607505746928</v>
      </c>
      <c r="D79" s="115">
        <v>0.02</v>
      </c>
      <c r="E79" s="1" t="s">
        <v>499</v>
      </c>
      <c r="F79" s="1">
        <v>6</v>
      </c>
      <c r="O79" s="20"/>
      <c r="P79" s="20"/>
      <c r="AA79" s="20"/>
      <c r="AB79" s="20"/>
      <c r="AC79" s="20"/>
    </row>
    <row r="80" spans="1:29" ht="16" x14ac:dyDescent="0.2">
      <c r="B80" s="161">
        <v>14121</v>
      </c>
      <c r="C80" s="21">
        <v>754.66260714639895</v>
      </c>
      <c r="D80" s="115">
        <v>0.7</v>
      </c>
      <c r="E80" s="1" t="s">
        <v>500</v>
      </c>
      <c r="F80" s="1">
        <v>6</v>
      </c>
      <c r="I80" s="160"/>
      <c r="O80" s="20"/>
      <c r="P80" s="20"/>
      <c r="AA80" s="20"/>
      <c r="AB80" s="20"/>
      <c r="AC80" s="20"/>
    </row>
    <row r="81" spans="2:29" ht="16" x14ac:dyDescent="0.2">
      <c r="B81" s="161">
        <v>14208.833333333336</v>
      </c>
      <c r="C81" s="21">
        <v>405.25992535741136</v>
      </c>
      <c r="D81" s="115">
        <v>0.73</v>
      </c>
      <c r="E81" s="1" t="s">
        <v>501</v>
      </c>
      <c r="F81" s="1">
        <v>6</v>
      </c>
      <c r="I81" s="160"/>
      <c r="O81" s="20"/>
      <c r="P81" s="20"/>
      <c r="AA81" s="20"/>
      <c r="AB81" s="20"/>
      <c r="AC81" s="20"/>
    </row>
    <row r="82" spans="2:29" ht="16" x14ac:dyDescent="0.2">
      <c r="B82" s="161">
        <v>14361</v>
      </c>
      <c r="C82" s="21">
        <v>631.90106078800034</v>
      </c>
      <c r="D82" s="115">
        <v>0.21</v>
      </c>
      <c r="E82" s="1" t="s">
        <v>502</v>
      </c>
      <c r="F82" s="1">
        <v>5</v>
      </c>
      <c r="I82" s="162"/>
      <c r="O82" s="20"/>
      <c r="P82" s="20"/>
      <c r="AA82" s="20"/>
      <c r="AB82" s="20"/>
      <c r="AC82" s="20"/>
    </row>
    <row r="83" spans="2:29" ht="16" x14ac:dyDescent="0.2">
      <c r="B83" s="161">
        <v>14779</v>
      </c>
      <c r="C83" s="21">
        <v>675.08279168187948</v>
      </c>
      <c r="D83" s="115">
        <v>0.22</v>
      </c>
      <c r="E83" s="1" t="s">
        <v>503</v>
      </c>
      <c r="F83" s="1">
        <v>7</v>
      </c>
      <c r="I83" s="160"/>
      <c r="O83" s="20"/>
      <c r="P83" s="20"/>
      <c r="AA83" s="20"/>
      <c r="AB83" s="20"/>
      <c r="AC83" s="20"/>
    </row>
    <row r="84" spans="2:29" ht="16" x14ac:dyDescent="0.2">
      <c r="B84" s="161">
        <v>15008</v>
      </c>
      <c r="C84" s="21">
        <v>724.68961631860032</v>
      </c>
      <c r="D84" s="115">
        <v>0.74</v>
      </c>
      <c r="E84" s="1" t="s">
        <v>504</v>
      </c>
      <c r="F84" s="1">
        <v>6</v>
      </c>
      <c r="I84" s="160"/>
      <c r="O84" s="20"/>
      <c r="P84" s="20"/>
      <c r="AA84" s="20"/>
      <c r="AB84" s="20"/>
      <c r="AC84" s="20"/>
    </row>
    <row r="85" spans="2:29" ht="16" x14ac:dyDescent="0.2">
      <c r="B85" s="161">
        <v>15084</v>
      </c>
      <c r="C85" s="21">
        <v>728.23993985499033</v>
      </c>
      <c r="D85" s="115">
        <v>0</v>
      </c>
      <c r="E85" s="1" t="s">
        <v>505</v>
      </c>
      <c r="F85" s="1" t="s">
        <v>444</v>
      </c>
      <c r="I85" s="158"/>
      <c r="O85" s="20"/>
      <c r="P85" s="20"/>
      <c r="AA85" s="20"/>
      <c r="AB85" s="20"/>
      <c r="AC85" s="20"/>
    </row>
    <row r="86" spans="2:29" ht="16" x14ac:dyDescent="0.2">
      <c r="B86" s="161">
        <v>15087</v>
      </c>
      <c r="C86" s="21">
        <v>668.55439616010301</v>
      </c>
      <c r="D86" s="115">
        <v>0</v>
      </c>
      <c r="E86" s="1" t="s">
        <v>506</v>
      </c>
      <c r="F86" s="1" t="s">
        <v>444</v>
      </c>
      <c r="I86" s="158"/>
      <c r="O86" s="20"/>
      <c r="P86" s="20"/>
      <c r="AA86" s="20"/>
      <c r="AB86" s="20"/>
      <c r="AC86" s="20"/>
    </row>
    <row r="87" spans="2:29" ht="16" x14ac:dyDescent="0.2">
      <c r="B87" s="161">
        <v>15169</v>
      </c>
      <c r="C87" s="21">
        <v>725.92878481638957</v>
      </c>
      <c r="D87" s="115">
        <v>0.48</v>
      </c>
      <c r="E87" s="1" t="s">
        <v>507</v>
      </c>
      <c r="F87" s="1">
        <v>5</v>
      </c>
      <c r="I87" s="158"/>
      <c r="O87" s="20"/>
      <c r="P87" s="20"/>
      <c r="AA87" s="20"/>
      <c r="AB87" s="20"/>
      <c r="AC87" s="20"/>
    </row>
    <row r="88" spans="2:29" ht="16" x14ac:dyDescent="0.2">
      <c r="B88" s="161">
        <v>15605</v>
      </c>
      <c r="C88" s="21">
        <v>689.07293926332648</v>
      </c>
      <c r="D88" s="115">
        <v>0.65</v>
      </c>
      <c r="E88" s="1" t="s">
        <v>508</v>
      </c>
      <c r="F88" s="1">
        <v>5</v>
      </c>
      <c r="I88" s="159"/>
      <c r="O88" s="20"/>
      <c r="P88" s="20"/>
      <c r="AA88" s="20"/>
      <c r="AB88" s="20"/>
      <c r="AC88" s="20"/>
    </row>
    <row r="89" spans="2:29" ht="16" x14ac:dyDescent="0.2">
      <c r="B89" s="161">
        <v>15676</v>
      </c>
      <c r="C89" s="21">
        <v>775.33644954948431</v>
      </c>
      <c r="D89" s="115">
        <v>0.13</v>
      </c>
      <c r="E89" s="1" t="s">
        <v>509</v>
      </c>
      <c r="F89" s="1">
        <v>10</v>
      </c>
      <c r="I89" s="159"/>
      <c r="O89" s="20"/>
      <c r="P89" s="20"/>
      <c r="AA89" s="20"/>
      <c r="AB89" s="20"/>
      <c r="AC89" s="20"/>
    </row>
    <row r="90" spans="2:29" ht="16" x14ac:dyDescent="0.2">
      <c r="B90" s="161">
        <v>15751.840000000002</v>
      </c>
      <c r="C90" s="21">
        <v>757.41949381832001</v>
      </c>
      <c r="D90" s="115">
        <v>0.13</v>
      </c>
      <c r="E90" s="1" t="s">
        <v>510</v>
      </c>
      <c r="F90" s="1">
        <v>10</v>
      </c>
      <c r="I90" s="158"/>
      <c r="O90" s="20"/>
      <c r="P90" s="20"/>
      <c r="AA90" s="20"/>
      <c r="AB90" s="20"/>
      <c r="AC90" s="20"/>
    </row>
    <row r="91" spans="2:29" ht="16" x14ac:dyDescent="0.2">
      <c r="B91" s="161">
        <v>16067</v>
      </c>
      <c r="C91" s="21">
        <v>760.69626371173933</v>
      </c>
      <c r="D91" s="115">
        <v>0.27</v>
      </c>
      <c r="E91" s="1" t="s">
        <v>511</v>
      </c>
      <c r="F91" s="1">
        <v>6</v>
      </c>
      <c r="I91" s="158"/>
      <c r="O91" s="20"/>
      <c r="P91" s="20"/>
      <c r="AA91" s="20"/>
      <c r="AB91" s="20"/>
      <c r="AC91" s="20"/>
    </row>
    <row r="92" spans="2:29" ht="16" x14ac:dyDescent="0.2">
      <c r="B92" s="161">
        <v>16077.000000000002</v>
      </c>
      <c r="C92" s="21">
        <v>694.18996364467841</v>
      </c>
      <c r="D92" s="115">
        <v>0.79</v>
      </c>
      <c r="E92" s="1" t="s">
        <v>512</v>
      </c>
      <c r="F92" s="1">
        <v>7</v>
      </c>
      <c r="I92" s="158"/>
      <c r="O92" s="20"/>
      <c r="P92" s="20"/>
      <c r="AA92" s="20"/>
      <c r="AB92" s="20"/>
      <c r="AC92" s="20"/>
    </row>
    <row r="93" spans="2:29" ht="16" x14ac:dyDescent="0.2">
      <c r="B93" s="161">
        <v>16091.999999999998</v>
      </c>
      <c r="C93" s="21">
        <v>743.28345198853981</v>
      </c>
      <c r="D93" s="115">
        <v>0.66</v>
      </c>
      <c r="E93" s="1" t="s">
        <v>513</v>
      </c>
      <c r="F93" s="1">
        <v>5</v>
      </c>
      <c r="I93" s="162"/>
      <c r="O93" s="20"/>
      <c r="P93" s="20"/>
      <c r="AA93" s="20"/>
      <c r="AB93" s="20"/>
      <c r="AC93" s="20"/>
    </row>
    <row r="94" spans="2:29" ht="16" x14ac:dyDescent="0.2">
      <c r="B94" s="161">
        <v>16149</v>
      </c>
      <c r="C94" s="21">
        <v>872.96613658549211</v>
      </c>
      <c r="D94" s="115">
        <v>0</v>
      </c>
      <c r="E94" s="1" t="s">
        <v>514</v>
      </c>
      <c r="F94" s="1" t="s">
        <v>444</v>
      </c>
      <c r="I94" s="162"/>
      <c r="O94" s="20"/>
      <c r="P94" s="20"/>
      <c r="AA94" s="20"/>
      <c r="AB94" s="20"/>
      <c r="AC94" s="20"/>
    </row>
    <row r="95" spans="2:29" ht="16" x14ac:dyDescent="0.2">
      <c r="B95" s="161">
        <v>16653</v>
      </c>
      <c r="C95" s="21">
        <v>799.03097913973272</v>
      </c>
      <c r="D95" s="115">
        <v>0.02</v>
      </c>
      <c r="E95" s="1" t="s">
        <v>515</v>
      </c>
      <c r="F95" s="1">
        <v>6</v>
      </c>
      <c r="I95" s="158"/>
      <c r="O95" s="20"/>
      <c r="P95" s="20"/>
      <c r="AA95" s="20"/>
      <c r="AB95" s="20"/>
      <c r="AC95" s="20"/>
    </row>
    <row r="96" spans="2:29" ht="16" x14ac:dyDescent="0.2">
      <c r="B96" s="161">
        <v>16850</v>
      </c>
      <c r="C96" s="21">
        <v>890.00424858536496</v>
      </c>
      <c r="D96" s="115">
        <v>0.63</v>
      </c>
      <c r="E96" s="1" t="s">
        <v>516</v>
      </c>
      <c r="F96" s="1">
        <v>6</v>
      </c>
      <c r="I96" s="158"/>
      <c r="O96" s="20"/>
      <c r="P96" s="20"/>
      <c r="AA96" s="20"/>
      <c r="AB96" s="20"/>
      <c r="AC96" s="20"/>
    </row>
    <row r="97" spans="2:29" ht="16" x14ac:dyDescent="0.2">
      <c r="B97" s="161">
        <v>16909.5</v>
      </c>
      <c r="C97" s="21">
        <v>453.19697031892167</v>
      </c>
      <c r="D97" s="115">
        <v>0.79</v>
      </c>
      <c r="E97" s="1" t="s">
        <v>517</v>
      </c>
      <c r="F97" s="1">
        <v>5</v>
      </c>
      <c r="I97" s="158"/>
      <c r="O97" s="20"/>
      <c r="P97" s="20"/>
      <c r="AA97" s="20"/>
      <c r="AB97" s="20"/>
      <c r="AC97" s="20"/>
    </row>
    <row r="98" spans="2:29" ht="16" x14ac:dyDescent="0.2">
      <c r="B98" s="161">
        <v>17412</v>
      </c>
      <c r="C98" s="21">
        <v>811.61018352408564</v>
      </c>
      <c r="D98" s="115">
        <v>0.49</v>
      </c>
      <c r="E98" s="1" t="s">
        <v>518</v>
      </c>
      <c r="F98" s="1">
        <v>6</v>
      </c>
      <c r="I98" s="158"/>
      <c r="O98" s="20"/>
      <c r="P98" s="20"/>
      <c r="AA98" s="20"/>
      <c r="AB98" s="20"/>
      <c r="AC98" s="20"/>
    </row>
    <row r="99" spans="2:29" ht="16" x14ac:dyDescent="0.2">
      <c r="B99" s="161">
        <v>19189</v>
      </c>
      <c r="C99" s="21">
        <v>1011.9372883855007</v>
      </c>
      <c r="D99" s="115">
        <v>0.96</v>
      </c>
      <c r="E99" s="1" t="s">
        <v>519</v>
      </c>
      <c r="F99" s="1">
        <v>6</v>
      </c>
      <c r="I99" s="158"/>
      <c r="O99" s="20"/>
      <c r="P99" s="20"/>
      <c r="AA99" s="20"/>
      <c r="AB99" s="20"/>
      <c r="AC99" s="20"/>
    </row>
    <row r="100" spans="2:29" ht="16" x14ac:dyDescent="0.2">
      <c r="B100" s="161">
        <v>19975</v>
      </c>
      <c r="C100" s="21">
        <v>932.06458500739109</v>
      </c>
      <c r="D100" s="115">
        <v>0.75</v>
      </c>
      <c r="E100" s="1" t="s">
        <v>520</v>
      </c>
      <c r="F100" s="1">
        <v>6</v>
      </c>
      <c r="I100" s="160"/>
      <c r="O100" s="20"/>
      <c r="P100" s="20"/>
      <c r="AA100" s="20"/>
      <c r="AB100" s="20"/>
      <c r="AC100" s="20"/>
    </row>
    <row r="101" spans="2:29" x14ac:dyDescent="0.2">
      <c r="I101" s="162"/>
      <c r="O101" s="20"/>
      <c r="P101" s="20"/>
      <c r="AA101" s="20"/>
      <c r="AB101" s="20"/>
      <c r="AC101" s="20"/>
    </row>
    <row r="102" spans="2:29" x14ac:dyDescent="0.15">
      <c r="I102" s="163"/>
      <c r="O102" s="20"/>
      <c r="P102" s="20"/>
      <c r="AA102" s="20"/>
      <c r="AB102" s="20"/>
      <c r="AC102" s="20"/>
    </row>
    <row r="103" spans="2:29" x14ac:dyDescent="0.15">
      <c r="I103" s="163"/>
      <c r="J103" s="164"/>
      <c r="K103" s="164"/>
      <c r="O103" s="20"/>
      <c r="P103" s="20"/>
      <c r="AA103" s="20"/>
      <c r="AB103" s="20"/>
      <c r="AC103" s="20"/>
    </row>
    <row r="104" spans="2:29" x14ac:dyDescent="0.15">
      <c r="I104" s="163"/>
      <c r="J104" s="164"/>
      <c r="K104" s="164"/>
      <c r="O104" s="20"/>
      <c r="P104" s="20"/>
      <c r="AA104" s="20"/>
      <c r="AB104" s="20"/>
      <c r="AC104" s="20"/>
    </row>
    <row r="105" spans="2:29" x14ac:dyDescent="0.2">
      <c r="I105" s="162"/>
      <c r="O105" s="20"/>
      <c r="P105" s="20"/>
      <c r="AA105" s="20"/>
      <c r="AB105" s="20"/>
      <c r="AC105" s="20"/>
    </row>
    <row r="106" spans="2:29" x14ac:dyDescent="0.2">
      <c r="I106" s="162"/>
      <c r="O106" s="20"/>
      <c r="P106" s="20"/>
      <c r="AA106" s="20"/>
      <c r="AB106" s="20"/>
      <c r="AC106" s="20"/>
    </row>
    <row r="107" spans="2:29" x14ac:dyDescent="0.2">
      <c r="I107" s="160"/>
    </row>
    <row r="108" spans="2:29" x14ac:dyDescent="0.2">
      <c r="I108" s="165"/>
    </row>
    <row r="109" spans="2:29" x14ac:dyDescent="0.2">
      <c r="I109" s="165"/>
    </row>
    <row r="110" spans="2:29" x14ac:dyDescent="0.2">
      <c r="I110" s="165"/>
    </row>
    <row r="111" spans="2:29" x14ac:dyDescent="0.2">
      <c r="I111" s="69"/>
    </row>
    <row r="112" spans="2:29" ht="13" x14ac:dyDescent="0.15">
      <c r="I112" s="156"/>
    </row>
    <row r="113" spans="9:9" ht="13" x14ac:dyDescent="0.15">
      <c r="I113" s="156"/>
    </row>
    <row r="114" spans="9:9" ht="13" x14ac:dyDescent="0.15">
      <c r="I114" s="156"/>
    </row>
    <row r="115" spans="9:9" ht="13" x14ac:dyDescent="0.15">
      <c r="I115" s="156"/>
    </row>
    <row r="116" spans="9:9" ht="13" x14ac:dyDescent="0.15">
      <c r="I116" s="156"/>
    </row>
    <row r="117" spans="9:9" ht="13" x14ac:dyDescent="0.15">
      <c r="I117" s="156"/>
    </row>
    <row r="118" spans="9:9" x14ac:dyDescent="0.2">
      <c r="I118" s="166"/>
    </row>
    <row r="119" spans="9:9" x14ac:dyDescent="0.2">
      <c r="I119" s="166"/>
    </row>
    <row r="120" spans="9:9" ht="13" x14ac:dyDescent="0.15">
      <c r="I120" s="156"/>
    </row>
    <row r="121" spans="9:9" x14ac:dyDescent="0.2">
      <c r="I121" s="166"/>
    </row>
    <row r="122" spans="9:9" ht="13" x14ac:dyDescent="0.15">
      <c r="I122" s="156"/>
    </row>
    <row r="123" spans="9:9" ht="13" x14ac:dyDescent="0.15">
      <c r="I123" s="156"/>
    </row>
    <row r="124" spans="9:9" ht="13" x14ac:dyDescent="0.15">
      <c r="I124" s="156"/>
    </row>
    <row r="125" spans="9:9" x14ac:dyDescent="0.2">
      <c r="I125" s="166"/>
    </row>
    <row r="126" spans="9:9" ht="13" x14ac:dyDescent="0.15">
      <c r="I126" s="156"/>
    </row>
    <row r="127" spans="9:9" ht="13" x14ac:dyDescent="0.15">
      <c r="I127" s="156"/>
    </row>
    <row r="128" spans="9:9" ht="13" x14ac:dyDescent="0.15">
      <c r="I128" s="156"/>
    </row>
    <row r="129" spans="9:9" ht="13" x14ac:dyDescent="0.15">
      <c r="I129" s="156"/>
    </row>
    <row r="130" spans="9:9" ht="13" x14ac:dyDescent="0.15">
      <c r="I130" s="156"/>
    </row>
    <row r="131" spans="9:9" ht="13" x14ac:dyDescent="0.15">
      <c r="I131" s="156"/>
    </row>
    <row r="132" spans="9:9" x14ac:dyDescent="0.2">
      <c r="I132" s="160"/>
    </row>
    <row r="134" spans="9:9" x14ac:dyDescent="0.2">
      <c r="I134" s="159"/>
    </row>
    <row r="135" spans="9:9" x14ac:dyDescent="0.2">
      <c r="I135" s="159"/>
    </row>
    <row r="139" spans="9:9" x14ac:dyDescent="0.2">
      <c r="I139" s="159"/>
    </row>
    <row r="164" spans="9:9" x14ac:dyDescent="0.2">
      <c r="I164" s="162"/>
    </row>
    <row r="165" spans="9:9" x14ac:dyDescent="0.2">
      <c r="I165" s="167"/>
    </row>
    <row r="166" spans="9:9" x14ac:dyDescent="0.2">
      <c r="I166" s="162"/>
    </row>
    <row r="167" spans="9:9" x14ac:dyDescent="0.2">
      <c r="I167" s="162"/>
    </row>
    <row r="168" spans="9:9" x14ac:dyDescent="0.2">
      <c r="I168" s="162"/>
    </row>
    <row r="169" spans="9:9" x14ac:dyDescent="0.2">
      <c r="I169" s="162"/>
    </row>
    <row r="170" spans="9:9" x14ac:dyDescent="0.2">
      <c r="I170" s="162"/>
    </row>
    <row r="171" spans="9:9" x14ac:dyDescent="0.2">
      <c r="I171" s="162"/>
    </row>
    <row r="172" spans="9:9" x14ac:dyDescent="0.2">
      <c r="I172" s="168"/>
    </row>
    <row r="173" spans="9:9" x14ac:dyDescent="0.2">
      <c r="I173" s="168"/>
    </row>
    <row r="174" spans="9:9" x14ac:dyDescent="0.2">
      <c r="I174" s="168"/>
    </row>
    <row r="175" spans="9:9" x14ac:dyDescent="0.2">
      <c r="I175" s="168"/>
    </row>
    <row r="176" spans="9:9" x14ac:dyDescent="0.2">
      <c r="I176" s="160"/>
    </row>
    <row r="177" spans="9:11" x14ac:dyDescent="0.15">
      <c r="I177" s="163"/>
      <c r="J177" s="164"/>
      <c r="K177" s="164"/>
    </row>
    <row r="184" spans="9:11" x14ac:dyDescent="0.2">
      <c r="I184" s="159"/>
    </row>
    <row r="188" spans="9:11" x14ac:dyDescent="0.2">
      <c r="I188" s="162"/>
    </row>
    <row r="198" spans="9:9" x14ac:dyDescent="0.2">
      <c r="I198" s="162"/>
    </row>
    <row r="208" spans="9:9" x14ac:dyDescent="0.2">
      <c r="I208" s="159"/>
    </row>
    <row r="209" spans="9:11" x14ac:dyDescent="0.2">
      <c r="I209" s="167"/>
    </row>
    <row r="210" spans="9:11" x14ac:dyDescent="0.2">
      <c r="I210" s="162"/>
    </row>
    <row r="211" spans="9:11" x14ac:dyDescent="0.2">
      <c r="I211" s="162"/>
    </row>
    <row r="212" spans="9:11" x14ac:dyDescent="0.2">
      <c r="I212" s="159"/>
      <c r="J212" s="164"/>
      <c r="K212" s="164"/>
    </row>
    <row r="213" spans="9:11" x14ac:dyDescent="0.2">
      <c r="J213" s="164"/>
      <c r="K213" s="164"/>
    </row>
    <row r="214" spans="9:11" x14ac:dyDescent="0.2">
      <c r="I214" s="159"/>
      <c r="J214" s="164"/>
      <c r="K214" s="164"/>
    </row>
    <row r="215" spans="9:11" x14ac:dyDescent="0.2">
      <c r="J215" s="164"/>
      <c r="K215" s="164"/>
    </row>
    <row r="217" spans="9:11" x14ac:dyDescent="0.2">
      <c r="I217" s="165"/>
    </row>
    <row r="220" spans="9:11" x14ac:dyDescent="0.2">
      <c r="I220" s="162"/>
    </row>
    <row r="232" spans="9:9" x14ac:dyDescent="0.2">
      <c r="I232" s="166"/>
    </row>
    <row r="233" spans="9:9" ht="13" x14ac:dyDescent="0.15">
      <c r="I233" s="156"/>
    </row>
    <row r="234" spans="9:9" ht="13" x14ac:dyDescent="0.15">
      <c r="I234" s="156"/>
    </row>
    <row r="235" spans="9:9" ht="13" x14ac:dyDescent="0.15">
      <c r="I235" s="156"/>
    </row>
    <row r="236" spans="9:9" ht="13" x14ac:dyDescent="0.15">
      <c r="I236" s="156"/>
    </row>
    <row r="237" spans="9:9" x14ac:dyDescent="0.2">
      <c r="I237" s="167"/>
    </row>
    <row r="238" spans="9:9" x14ac:dyDescent="0.2">
      <c r="I238" s="167"/>
    </row>
    <row r="239" spans="9:9" x14ac:dyDescent="0.2">
      <c r="I239" s="162"/>
    </row>
    <row r="240" spans="9:9" ht="13" x14ac:dyDescent="0.15">
      <c r="I240" s="156"/>
    </row>
    <row r="241" spans="9:9" x14ac:dyDescent="0.2">
      <c r="I241" s="160"/>
    </row>
    <row r="247" spans="9:9" x14ac:dyDescent="0.2">
      <c r="I247" s="162"/>
    </row>
    <row r="255" spans="9:9" x14ac:dyDescent="0.2">
      <c r="I255" s="167"/>
    </row>
    <row r="256" spans="9:9" x14ac:dyDescent="0.2">
      <c r="I256" s="169"/>
    </row>
    <row r="257" spans="9:9" x14ac:dyDescent="0.2">
      <c r="I257" s="169"/>
    </row>
    <row r="258" spans="9:9" x14ac:dyDescent="0.2">
      <c r="I258" s="169"/>
    </row>
    <row r="259" spans="9:9" x14ac:dyDescent="0.2">
      <c r="I259" s="169"/>
    </row>
    <row r="260" spans="9:9" x14ac:dyDescent="0.2">
      <c r="I260" s="169"/>
    </row>
    <row r="261" spans="9:9" x14ac:dyDescent="0.2">
      <c r="I261" s="70"/>
    </row>
    <row r="262" spans="9:9" x14ac:dyDescent="0.2">
      <c r="I262" s="71"/>
    </row>
    <row r="263" spans="9:9" x14ac:dyDescent="0.2">
      <c r="I263" s="169"/>
    </row>
    <row r="264" spans="9:9" x14ac:dyDescent="0.2">
      <c r="I264" s="158"/>
    </row>
    <row r="268" spans="9:9" x14ac:dyDescent="0.2">
      <c r="I268" s="159"/>
    </row>
    <row r="269" spans="9:9" x14ac:dyDescent="0.2">
      <c r="I269" s="162"/>
    </row>
    <row r="270" spans="9:9" x14ac:dyDescent="0.2">
      <c r="I270" s="162"/>
    </row>
    <row r="271" spans="9:9" x14ac:dyDescent="0.2">
      <c r="I271" s="160"/>
    </row>
    <row r="272" spans="9:9" x14ac:dyDescent="0.2">
      <c r="I272" s="72"/>
    </row>
    <row r="273" spans="9:9" x14ac:dyDescent="0.2">
      <c r="I273" s="159"/>
    </row>
    <row r="275" spans="9:9" x14ac:dyDescent="0.2">
      <c r="I275" s="159"/>
    </row>
    <row r="276" spans="9:9" x14ac:dyDescent="0.2">
      <c r="I276" s="159"/>
    </row>
    <row r="279" spans="9:9" x14ac:dyDescent="0.2">
      <c r="I279" s="159"/>
    </row>
    <row r="280" spans="9:9" x14ac:dyDescent="0.2">
      <c r="I280" s="159"/>
    </row>
    <row r="287" spans="9:9" x14ac:dyDescent="0.2">
      <c r="I287" s="159"/>
    </row>
    <row r="292" spans="9:11" x14ac:dyDescent="0.2">
      <c r="I292" s="160"/>
    </row>
    <row r="293" spans="9:11" x14ac:dyDescent="0.2">
      <c r="I293" s="158"/>
    </row>
    <row r="294" spans="9:11" x14ac:dyDescent="0.2">
      <c r="I294" s="158"/>
    </row>
    <row r="295" spans="9:11" x14ac:dyDescent="0.2">
      <c r="I295" s="158"/>
    </row>
    <row r="298" spans="9:11" x14ac:dyDescent="0.2">
      <c r="I298" s="158"/>
    </row>
    <row r="299" spans="9:11" x14ac:dyDescent="0.2">
      <c r="I299" s="158"/>
    </row>
    <row r="300" spans="9:11" x14ac:dyDescent="0.2">
      <c r="I300" s="158"/>
    </row>
    <row r="301" spans="9:11" x14ac:dyDescent="0.2">
      <c r="I301" s="158"/>
    </row>
    <row r="302" spans="9:11" x14ac:dyDescent="0.2">
      <c r="I302" s="158"/>
    </row>
    <row r="303" spans="9:11" x14ac:dyDescent="0.2">
      <c r="I303" s="72"/>
    </row>
    <row r="304" spans="9:11" x14ac:dyDescent="0.15">
      <c r="I304" s="163"/>
      <c r="J304" s="164"/>
      <c r="K304" s="164"/>
    </row>
    <row r="305" spans="9:9" x14ac:dyDescent="0.2">
      <c r="I305" s="73"/>
    </row>
    <row r="306" spans="9:9" x14ac:dyDescent="0.2">
      <c r="I306" s="158"/>
    </row>
    <row r="307" spans="9:9" x14ac:dyDescent="0.2">
      <c r="I307" s="158"/>
    </row>
    <row r="312" spans="9:9" x14ac:dyDescent="0.2">
      <c r="I312" s="158"/>
    </row>
    <row r="313" spans="9:9" x14ac:dyDescent="0.2">
      <c r="I313" s="158"/>
    </row>
    <row r="314" spans="9:9" x14ac:dyDescent="0.2">
      <c r="I314" s="160"/>
    </row>
    <row r="315" spans="9:9" x14ac:dyDescent="0.2">
      <c r="I315" s="159"/>
    </row>
    <row r="317" spans="9:9" x14ac:dyDescent="0.2">
      <c r="I317" s="159"/>
    </row>
    <row r="318" spans="9:9" x14ac:dyDescent="0.2">
      <c r="I318" s="159"/>
    </row>
    <row r="323" spans="9:9" x14ac:dyDescent="0.2">
      <c r="I323" s="162"/>
    </row>
    <row r="324" spans="9:9" x14ac:dyDescent="0.2">
      <c r="I324" s="160"/>
    </row>
    <row r="325" spans="9:9" x14ac:dyDescent="0.2">
      <c r="I325" s="162"/>
    </row>
    <row r="326" spans="9:9" x14ac:dyDescent="0.2">
      <c r="I326" s="169"/>
    </row>
    <row r="327" spans="9:9" x14ac:dyDescent="0.2">
      <c r="I327" s="162"/>
    </row>
    <row r="328" spans="9:9" x14ac:dyDescent="0.2">
      <c r="I328" s="160"/>
    </row>
    <row r="338" spans="9:9" x14ac:dyDescent="0.2">
      <c r="I338" s="170"/>
    </row>
    <row r="339" spans="9:9" x14ac:dyDescent="0.2">
      <c r="I339" s="170"/>
    </row>
    <row r="340" spans="9:9" x14ac:dyDescent="0.2">
      <c r="I340" s="170"/>
    </row>
    <row r="341" spans="9:9" x14ac:dyDescent="0.2">
      <c r="I341" s="117"/>
    </row>
    <row r="342" spans="9:9" x14ac:dyDescent="0.2">
      <c r="I342" s="117"/>
    </row>
    <row r="343" spans="9:9" x14ac:dyDescent="0.2">
      <c r="I343" s="117"/>
    </row>
    <row r="344" spans="9:9" x14ac:dyDescent="0.2">
      <c r="I344" s="117"/>
    </row>
    <row r="345" spans="9:9" x14ac:dyDescent="0.2">
      <c r="I345" s="117"/>
    </row>
    <row r="346" spans="9:9" x14ac:dyDescent="0.2">
      <c r="I346" s="117"/>
    </row>
    <row r="347" spans="9:9" x14ac:dyDescent="0.2">
      <c r="I347" s="117"/>
    </row>
    <row r="348" spans="9:9" x14ac:dyDescent="0.2">
      <c r="I348" s="117"/>
    </row>
    <row r="349" spans="9:9" x14ac:dyDescent="0.2">
      <c r="I349" s="117"/>
    </row>
    <row r="350" spans="9:9" x14ac:dyDescent="0.2">
      <c r="I350" s="117"/>
    </row>
    <row r="351" spans="9:9" x14ac:dyDescent="0.2">
      <c r="I351" s="117"/>
    </row>
    <row r="352" spans="9:9" x14ac:dyDescent="0.2">
      <c r="I352" s="171"/>
    </row>
    <row r="353" spans="9:9" x14ac:dyDescent="0.2">
      <c r="I353" s="117"/>
    </row>
    <row r="354" spans="9:9" x14ac:dyDescent="0.2">
      <c r="I354" s="170"/>
    </row>
    <row r="355" spans="9:9" x14ac:dyDescent="0.2">
      <c r="I355" s="170"/>
    </row>
    <row r="356" spans="9:9" x14ac:dyDescent="0.2">
      <c r="I356" s="117"/>
    </row>
    <row r="357" spans="9:9" x14ac:dyDescent="0.2">
      <c r="I357" s="117"/>
    </row>
    <row r="358" spans="9:9" x14ac:dyDescent="0.2">
      <c r="I358" s="117"/>
    </row>
    <row r="359" spans="9:9" x14ac:dyDescent="0.2">
      <c r="I359" s="117"/>
    </row>
    <row r="360" spans="9:9" x14ac:dyDescent="0.2">
      <c r="I360" s="117"/>
    </row>
    <row r="369" spans="9:9" x14ac:dyDescent="0.2">
      <c r="I369" s="158"/>
    </row>
    <row r="370" spans="9:9" x14ac:dyDescent="0.2">
      <c r="I370" s="158"/>
    </row>
    <row r="371" spans="9:9" x14ac:dyDescent="0.2">
      <c r="I371" s="158"/>
    </row>
    <row r="372" spans="9:9" x14ac:dyDescent="0.2">
      <c r="I372" s="159"/>
    </row>
    <row r="373" spans="9:9" x14ac:dyDescent="0.2">
      <c r="I373" s="172"/>
    </row>
    <row r="388" spans="9:11" x14ac:dyDescent="0.2">
      <c r="I388" s="173"/>
    </row>
    <row r="389" spans="9:11" x14ac:dyDescent="0.2">
      <c r="I389" s="174"/>
    </row>
    <row r="390" spans="9:11" x14ac:dyDescent="0.2">
      <c r="I390" s="174"/>
    </row>
    <row r="391" spans="9:11" x14ac:dyDescent="0.2">
      <c r="I391" s="174"/>
    </row>
    <row r="392" spans="9:11" x14ac:dyDescent="0.2">
      <c r="I392" s="174"/>
    </row>
    <row r="393" spans="9:11" x14ac:dyDescent="0.2">
      <c r="I393" s="174"/>
    </row>
    <row r="394" spans="9:11" ht="13" x14ac:dyDescent="0.15">
      <c r="I394" s="31"/>
    </row>
    <row r="395" spans="9:11" x14ac:dyDescent="0.2">
      <c r="I395" s="175"/>
      <c r="J395" s="164"/>
      <c r="K395" s="164"/>
    </row>
    <row r="396" spans="9:11" x14ac:dyDescent="0.2">
      <c r="J396" s="164"/>
      <c r="K396" s="164"/>
    </row>
    <row r="397" spans="9:11" x14ac:dyDescent="0.2">
      <c r="J397" s="164"/>
      <c r="K397" s="164"/>
    </row>
    <row r="398" spans="9:11" x14ac:dyDescent="0.2">
      <c r="J398" s="164"/>
      <c r="K398" s="164"/>
    </row>
    <row r="403" spans="9:9" x14ac:dyDescent="0.2">
      <c r="I403" s="175"/>
    </row>
    <row r="406" spans="9:9" x14ac:dyDescent="0.2">
      <c r="I406" s="176"/>
    </row>
    <row r="412" spans="9:9" ht="13" x14ac:dyDescent="0.15">
      <c r="I412" s="31"/>
    </row>
    <row r="413" spans="9:9" x14ac:dyDescent="0.2">
      <c r="I413" s="160"/>
    </row>
    <row r="414" spans="9:9" ht="13" x14ac:dyDescent="0.15">
      <c r="I414" s="177"/>
    </row>
    <row r="415" spans="9:9" ht="13" x14ac:dyDescent="0.15">
      <c r="I415" s="177"/>
    </row>
    <row r="416" spans="9:9" ht="13" x14ac:dyDescent="0.15">
      <c r="I416" s="177"/>
    </row>
    <row r="417" spans="9:9" ht="13" x14ac:dyDescent="0.15">
      <c r="I417" s="177"/>
    </row>
    <row r="418" spans="9:9" ht="13" x14ac:dyDescent="0.15">
      <c r="I418" s="177"/>
    </row>
    <row r="419" spans="9:9" ht="13" x14ac:dyDescent="0.15">
      <c r="I419" s="177"/>
    </row>
    <row r="420" spans="9:9" ht="13" x14ac:dyDescent="0.15">
      <c r="I420" s="177"/>
    </row>
    <row r="421" spans="9:9" ht="13" x14ac:dyDescent="0.15">
      <c r="I421" s="177"/>
    </row>
    <row r="422" spans="9:9" ht="13" x14ac:dyDescent="0.15">
      <c r="I422" s="177"/>
    </row>
    <row r="423" spans="9:9" ht="13" x14ac:dyDescent="0.15">
      <c r="I423" s="177"/>
    </row>
    <row r="424" spans="9:9" ht="13" x14ac:dyDescent="0.15">
      <c r="I424" s="177"/>
    </row>
    <row r="425" spans="9:9" ht="13" x14ac:dyDescent="0.15">
      <c r="I425" s="17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RawData - Internal &amp; PRIME</vt:lpstr>
      <vt:lpstr>Input to CRONUS</vt:lpstr>
      <vt:lpstr>CRONUS_EARTH_V3</vt:lpstr>
      <vt:lpstr>MoraineAges</vt:lpstr>
      <vt:lpstr>ReplicateAges</vt:lpstr>
      <vt:lpstr>Input to CRONUS Literature</vt:lpstr>
      <vt:lpstr>CRONUS_EARTH_V3_Literature</vt:lpstr>
      <vt:lpstr>GlacierLengths_Figure2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 MARCOTT</cp:lastModifiedBy>
  <dcterms:created xsi:type="dcterms:W3CDTF">2013-10-14T17:57:13Z</dcterms:created>
  <dcterms:modified xsi:type="dcterms:W3CDTF">2018-12-11T14:00:54Z</dcterms:modified>
</cp:coreProperties>
</file>