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C96B042F-AB85-EC4F-B988-815A1525A204}" xr6:coauthVersionLast="47" xr6:coauthVersionMax="47" xr10:uidLastSave="{00000000-0000-0000-0000-000000000000}"/>
  <bookViews>
    <workbookView xWindow="16020" yWindow="500" windowWidth="22380" windowHeight="19500" tabRatio="500" activeTab="3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" i="7" l="1" a="1"/>
  <c r="B3" i="7" s="1"/>
  <c r="G135" i="7"/>
  <c r="H135" i="7" s="1"/>
  <c r="B135" i="7"/>
  <c r="G134" i="7"/>
  <c r="H134" i="7" s="1"/>
  <c r="B134" i="7"/>
  <c r="G133" i="7"/>
  <c r="H133" i="7" s="1"/>
  <c r="B133" i="7"/>
  <c r="G132" i="7"/>
  <c r="H132" i="7" s="1"/>
  <c r="B132" i="7"/>
  <c r="G131" i="7"/>
  <c r="H131" i="7" s="1"/>
  <c r="B131" i="7"/>
  <c r="G130" i="7"/>
  <c r="H130" i="7" s="1"/>
  <c r="B130" i="7"/>
  <c r="G129" i="7"/>
  <c r="H129" i="7" s="1"/>
  <c r="B129" i="7"/>
  <c r="G128" i="7"/>
  <c r="H128" i="7" s="1"/>
  <c r="B128" i="7"/>
  <c r="G127" i="7"/>
  <c r="H127" i="7" s="1"/>
  <c r="B127" i="7"/>
  <c r="G126" i="7"/>
  <c r="H126" i="7" s="1"/>
  <c r="B126" i="7"/>
  <c r="G125" i="7"/>
  <c r="H125" i="7" s="1"/>
  <c r="B125" i="7"/>
  <c r="G124" i="7"/>
  <c r="H124" i="7" s="1"/>
  <c r="B124" i="7"/>
  <c r="G123" i="7"/>
  <c r="H123" i="7" s="1"/>
  <c r="B123" i="7"/>
  <c r="G122" i="7"/>
  <c r="H122" i="7" s="1"/>
  <c r="B122" i="7"/>
  <c r="G121" i="7"/>
  <c r="H121" i="7" s="1"/>
  <c r="B121" i="7"/>
  <c r="G120" i="7"/>
  <c r="H120" i="7" s="1"/>
  <c r="B120" i="7"/>
  <c r="G119" i="7"/>
  <c r="H119" i="7" s="1"/>
  <c r="B119" i="7"/>
  <c r="G118" i="7"/>
  <c r="H118" i="7" s="1"/>
  <c r="B118" i="7"/>
  <c r="G117" i="7"/>
  <c r="H117" i="7" s="1"/>
  <c r="B117" i="7"/>
  <c r="G116" i="7"/>
  <c r="H116" i="7" s="1"/>
  <c r="B116" i="7"/>
  <c r="B114" i="7" l="1"/>
  <c r="A65" i="1" l="1"/>
  <c r="B65" i="1"/>
  <c r="S2" i="5" l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D6" i="5"/>
  <c r="D60" i="4"/>
  <c r="D58" i="4"/>
  <c r="D57" i="4"/>
  <c r="D21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91" i="4"/>
  <c r="D90" i="4"/>
  <c r="D11" i="4"/>
  <c r="E10" i="5" s="1"/>
  <c r="D89" i="4"/>
  <c r="D88" i="4"/>
  <c r="D87" i="4"/>
  <c r="D86" i="4"/>
  <c r="D85" i="4"/>
  <c r="D84" i="4"/>
  <c r="D9" i="4"/>
  <c r="D83" i="4"/>
  <c r="D7" i="4"/>
  <c r="D75" i="4"/>
  <c r="D82" i="4"/>
  <c r="D56" i="4"/>
  <c r="D81" i="4"/>
  <c r="D80" i="4"/>
  <c r="D12" i="4"/>
  <c r="D53" i="4"/>
  <c r="E47" i="5" s="1"/>
  <c r="D52" i="4"/>
  <c r="D51" i="4"/>
  <c r="D50" i="4"/>
  <c r="D49" i="4"/>
  <c r="D48" i="4"/>
  <c r="E42" i="5" s="1"/>
  <c r="D47" i="4"/>
  <c r="E41" i="5" s="1"/>
  <c r="D46" i="4"/>
  <c r="E40" i="5" s="1"/>
  <c r="D45" i="4"/>
  <c r="E39" i="5" s="1"/>
  <c r="D44" i="4"/>
  <c r="D43" i="4"/>
  <c r="D42" i="4"/>
  <c r="D41" i="4"/>
  <c r="E35" i="5" s="1"/>
  <c r="D40" i="4"/>
  <c r="D39" i="4"/>
  <c r="D38" i="4"/>
  <c r="D37" i="4"/>
  <c r="D36" i="4"/>
  <c r="D35" i="4"/>
  <c r="E29" i="5" s="1"/>
  <c r="D34" i="4"/>
  <c r="E28" i="5" s="1"/>
  <c r="D117" i="4"/>
  <c r="E95" i="5" s="1"/>
  <c r="D116" i="4"/>
  <c r="D115" i="4"/>
  <c r="D114" i="4"/>
  <c r="D113" i="4"/>
  <c r="E91" i="5" s="1"/>
  <c r="D112" i="4"/>
  <c r="D111" i="4"/>
  <c r="D110" i="4"/>
  <c r="D109" i="4"/>
  <c r="D108" i="4"/>
  <c r="D107" i="4"/>
  <c r="D106" i="4"/>
  <c r="D105" i="4"/>
  <c r="E83" i="5" s="1"/>
  <c r="D104" i="4"/>
  <c r="D103" i="4"/>
  <c r="D102" i="4"/>
  <c r="D101" i="4"/>
  <c r="E79" i="5" s="1"/>
  <c r="D100" i="4"/>
  <c r="D99" i="4"/>
  <c r="D98" i="4"/>
  <c r="D97" i="4"/>
  <c r="D96" i="4"/>
  <c r="D95" i="4"/>
  <c r="E73" i="5" s="1"/>
  <c r="D94" i="4"/>
  <c r="D93" i="4"/>
  <c r="E71" i="5" s="1"/>
  <c r="D92" i="4"/>
  <c r="D79" i="4"/>
  <c r="D78" i="4"/>
  <c r="E67" i="5" s="1"/>
  <c r="D77" i="4"/>
  <c r="D76" i="4"/>
  <c r="D74" i="4"/>
  <c r="D73" i="4"/>
  <c r="D72" i="4"/>
  <c r="D71" i="4"/>
  <c r="D70" i="4"/>
  <c r="E61" i="5" s="1"/>
  <c r="D69" i="4"/>
  <c r="D68" i="4"/>
  <c r="D67" i="4"/>
  <c r="D66" i="4"/>
  <c r="D65" i="4"/>
  <c r="D64" i="4"/>
  <c r="D63" i="4"/>
  <c r="D62" i="4"/>
  <c r="D61" i="4"/>
  <c r="D59" i="4"/>
  <c r="D55" i="4"/>
  <c r="D54" i="4"/>
  <c r="D30" i="4"/>
  <c r="E24" i="5" s="1"/>
  <c r="D29" i="4"/>
  <c r="E23" i="5" s="1"/>
  <c r="D28" i="4"/>
  <c r="D27" i="4"/>
  <c r="D26" i="4"/>
  <c r="D25" i="4"/>
  <c r="E19" i="5" s="1"/>
  <c r="D24" i="4"/>
  <c r="D23" i="4"/>
  <c r="E18" i="5" s="1"/>
  <c r="D22" i="4"/>
  <c r="D20" i="4"/>
  <c r="D18" i="4"/>
  <c r="D17" i="4"/>
  <c r="E13" i="5" s="1"/>
  <c r="D16" i="4"/>
  <c r="E12" i="5" s="1"/>
  <c r="D15" i="4"/>
  <c r="E11" i="5" s="1"/>
  <c r="D14" i="4"/>
  <c r="D13" i="4"/>
  <c r="D10" i="4"/>
  <c r="D8" i="4"/>
  <c r="D5" i="4"/>
  <c r="D6" i="4"/>
  <c r="D4" i="4"/>
  <c r="D3" i="4"/>
  <c r="D118" i="4"/>
  <c r="E6" i="5" s="1"/>
  <c r="D32" i="4"/>
  <c r="D33" i="4"/>
  <c r="D31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L8" i="5" s="1" a="1"/>
  <c r="L8" i="5" s="1"/>
  <c r="E63" i="5"/>
  <c r="E69" i="5"/>
  <c r="G12" i="5" a="1"/>
  <c r="G12" i="5" s="1"/>
  <c r="H12" i="5" s="1"/>
  <c r="E48" i="5"/>
  <c r="L48" i="5" s="1" a="1"/>
  <c r="L48" i="5" s="1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L52" i="5" s="1" a="1"/>
  <c r="L52" i="5" s="1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L16" i="5" s="1" a="1"/>
  <c r="L16" i="5" s="1"/>
  <c r="E74" i="5"/>
  <c r="E54" i="5"/>
  <c r="E32" i="5"/>
  <c r="D12" i="5"/>
  <c r="E92" i="5"/>
  <c r="E36" i="5"/>
  <c r="E85" i="5"/>
  <c r="D49" i="5"/>
  <c r="E88" i="5"/>
  <c r="E21" i="5"/>
  <c r="E81" i="5"/>
  <c r="E93" i="5"/>
  <c r="L93" i="5" s="1" a="1"/>
  <c r="L93" i="5" s="1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L74" i="5" l="1" a="1"/>
  <c r="L74" i="5" s="1"/>
  <c r="K52" i="5" a="1"/>
  <c r="K52" i="5" s="1"/>
  <c r="K16" i="5" a="1"/>
  <c r="K16" i="5" s="1"/>
  <c r="B6" i="7"/>
  <c r="L49" i="5" a="1"/>
  <c r="L49" i="5" s="1"/>
  <c r="K49" i="5" a="1"/>
  <c r="K49" i="5" s="1"/>
  <c r="E50" i="5"/>
  <c r="L50" i="5" s="1" a="1"/>
  <c r="L50" i="5" s="1"/>
  <c r="E17" i="5"/>
  <c r="L17" i="5" s="1" a="1"/>
  <c r="L17" i="5" s="1"/>
  <c r="E15" i="5"/>
  <c r="L15" i="5" s="1" a="1"/>
  <c r="L15" i="5" s="1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Q6" i="5" s="1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6" i="5" l="1" a="1"/>
  <c r="R6" i="5" s="1"/>
  <c r="R8" i="5" a="1"/>
  <c r="R8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6" i="5" l="1" a="1"/>
  <c r="T6" i="5" s="1"/>
  <c r="T12" i="5" a="1"/>
  <c r="T12" i="5" s="1"/>
  <c r="V12" i="5" s="1" a="1"/>
  <c r="V12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tc={C3CBE6C1-B68C-D247-BDA0-6F2E4D4CD51B}</author>
  </authors>
  <commentList>
    <comment ref="A3" authorId="0" shapeId="0" xr:uid="{C3CBE6C1-B68C-D247-BDA0-6F2E4D4CD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sheet below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<sst xmlns="http://schemas.openxmlformats.org/spreadsheetml/2006/main" count="981" uniqueCount="529">
  <si>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</si>
  <si>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</si>
  <si>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</si>
  <si>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</si>
  <si>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</si>
  <si>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</si>
  <si>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</si>
  <si>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</si>
  <si>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</si>
  <si>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</si>
  <si>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</si>
  <si>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</si>
  <si>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</si>
  <si>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</si>
  <si>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</si>
  <si>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</si>
  <si>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</si>
  <si>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</si>
  <si>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</si>
  <si>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</si>
  <si>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</si>
  <si>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</si>
  <si>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</si>
  <si>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</si>
  <si>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</si>
  <si>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</si>
  <si>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</si>
  <si>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</si>
  <si>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</si>
  <si>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</si>
  <si>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</si>
  <si>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</si>
  <si>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</si>
  <si>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</si>
  <si>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</si>
  <si>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</si>
  <si>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</si>
  <si>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</si>
  <si>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</si>
  <si>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</si>
  <si>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</si>
  <si>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</si>
  <si>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</si>
  <si>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</si>
  <si>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</si>
  <si>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</si>
  <si>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</si>
  <si>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</si>
  <si>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</si>
  <si>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</si>
  <si>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</si>
  <si>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</si>
  <si>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</si>
  <si>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</si>
  <si>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</si>
  <si>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</si>
  <si>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</si>
  <si>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</si>
  <si>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</si>
  <si>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</si>
  <si>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</si>
  <si>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</si>
  <si>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</si>
  <si>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</si>
  <si>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</si>
  <si>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</si>
  <si>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</si>
  <si>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</si>
  <si>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</si>
  <si>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</si>
  <si>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</si>
  <si>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</si>
  <si>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</si>
  <si>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</si>
  <si>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</si>
  <si>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</si>
  <si>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</si>
  <si>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</si>
  <si>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</si>
  <si>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</si>
  <si>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</si>
  <si>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</si>
  <si>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</si>
  <si>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</si>
  <si>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</si>
  <si>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</si>
  <si>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</si>
  <si>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</si>
  <si>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</si>
  <si>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</si>
  <si>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</si>
  <si>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</si>
  <si>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</si>
  <si>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</si>
  <si>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</si>
  <si>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</si>
  <si>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</si>
  <si>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</si>
  <si>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</si>
  <si>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</si>
  <si>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</si>
  <si>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</si>
  <si>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</si>
  <si>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</si>
  <si>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</si>
  <si>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</si>
  <si>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</si>
  <si>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</si>
  <si>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</si>
  <si>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</si>
  <si>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</si>
  <si>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</si>
  <si>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</si>
  <si>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</si>
  <si>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</si>
  <si>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</si>
  <si>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</si>
  <si>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</si>
  <si>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</si>
  <si>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</si>
  <si>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</si>
  <si>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</si>
  <si>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</si>
  <si>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</si>
  <si>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</si>
  <si>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</si>
  <si>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</si>
  <si>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</si>
  <si>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</si>
  <si>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</si>
  <si>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</si>
  <si>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</si>
  <si>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</si>
  <si>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</si>
  <si>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</si>
  <si>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</si>
  <si>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</si>
  <si>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</si>
  <si>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</si>
  <si>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</si>
  <si>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</si>
  <si>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</si>
  <si>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</si>
  <si>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</si>
  <si>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</si>
  <si>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</si>
  <si>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</si>
  <si>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</si>
  <si>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</si>
  <si>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</si>
  <si>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</si>
  <si>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</si>
  <si>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</si>
  <si>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</si>
  <si>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</si>
  <si>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</si>
  <si>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</si>
  <si>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</si>
  <si>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</si>
  <si>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</si>
  <si>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</si>
  <si>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</si>
  <si>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</si>
  <si>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</si>
  <si>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</si>
  <si>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</si>
  <si>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</si>
  <si>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</si>
  <si>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</si>
  <si>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</si>
  <si>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</si>
  <si>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</si>
  <si>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</si>
  <si>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</si>
  <si>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</si>
  <si>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</si>
  <si>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</si>
  <si>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</si>
  <si>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</si>
  <si>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</si>
  <si>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</si>
  <si>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</si>
  <si>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</si>
  <si>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</si>
  <si>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</si>
  <si>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</si>
  <si>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</si>
  <si>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</si>
  <si>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</si>
  <si>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</si>
  <si>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</si>
  <si>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</si>
  <si>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</si>
  <si>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</si>
  <si>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</si>
  <si>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</si>
  <si>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</si>
  <si>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</si>
  <si>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</si>
  <si>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</si>
  <si>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</si>
  <si>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</si>
  <si>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</si>
  <si>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</si>
  <si>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</si>
  <si>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</si>
  <si>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</si>
  <si>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</si>
  <si>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</si>
  <si>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</si>
  <si>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</si>
  <si>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</si>
  <si>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</si>
  <si>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</si>
  <si>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</si>
  <si>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</si>
  <si>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</si>
  <si>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</si>
  <si>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</si>
  <si>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</si>
  <si>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</si>
  <si>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</si>
  <si>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</si>
  <si>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</si>
  <si>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</si>
  <si>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</si>
  <si>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</si>
  <si>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</si>
  <si>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</si>
  <si>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</si>
  <si>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</si>
  <si>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</si>
  <si>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</si>
  <si>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</si>
  <si>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</si>
  <si>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</si>
  <si>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</si>
  <si>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</si>
  <si>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</si>
  <si>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</si>
  <si>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</si>
  <si>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</si>
  <si>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</si>
  <si>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</si>
  <si>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</si>
  <si>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</si>
  <si>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</si>
  <si>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</si>
  <si>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</si>
  <si>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</si>
  <si>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</si>
  <si>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</si>
  <si>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</si>
  <si>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</si>
  <si>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</si>
  <si>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</si>
  <si>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</si>
  <si>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</si>
  <si>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</si>
  <si>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</si>
  <si>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</si>
  <si>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</si>
  <si>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</si>
  <si>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</si>
  <si>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</si>
  <si>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</si>
  <si>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</si>
  <si>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</si>
  <si>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</si>
  <si>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</si>
  <si>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</si>
  <si>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</si>
  <si>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</si>
  <si>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</si>
  <si>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</si>
  <si>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</si>
  <si>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</si>
  <si>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</si>
  <si>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</si>
  <si>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</si>
  <si>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</si>
  <si>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</si>
  <si>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</si>
  <si>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</si>
  <si>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</si>
  <si>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</si>
  <si>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</si>
  <si>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</si>
  <si>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</si>
  <si>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</si>
  <si>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</si>
  <si>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</si>
  <si>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</si>
  <si>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</si>
  <si>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</si>
  <si>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</si>
  <si>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</si>
  <si>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</si>
  <si>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</si>
  <si>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</si>
  <si>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</si>
  <si>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</si>
  <si>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</si>
  <si>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</si>
  <si>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</si>
  <si>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</si>
  <si>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</si>
  <si>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</si>
  <si>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</si>
  <si>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</si>
  <si>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</si>
  <si>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</si>
  <si>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</si>
  <si>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</si>
  <si>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</si>
  <si>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</si>
  <si>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</si>
  <si>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</si>
  <si>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</si>
  <si>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</si>
  <si>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</si>
  <si>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</si>
  <si>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</si>
  <si>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</si>
  <si>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</si>
  <si>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</si>
  <si>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</si>
  <si>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</si>
  <si>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</si>
  <si>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</si>
  <si>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</si>
  <si>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</si>
  <si>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</si>
  <si>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</si>
  <si>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</si>
  <si>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</si>
  <si>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</si>
  <si>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</si>
  <si>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</si>
  <si>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</si>
  <si>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</si>
  <si>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</si>
  <si>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</si>
  <si>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</si>
  <si>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</si>
  <si>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</si>
  <si>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</si>
  <si>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</si>
  <si>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</si>
  <si>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</si>
  <si>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</si>
  <si>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</si>
  <si>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</si>
  <si>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</si>
  <si>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</si>
  <si>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</si>
  <si>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</si>
  <si>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</si>
  <si>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</si>
  <si>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</si>
  <si>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</si>
  <si>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</si>
  <si>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</si>
  <si>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</si>
  <si>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</si>
  <si>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</si>
  <si>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</si>
  <si>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</si>
  <si>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</si>
  <si>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</si>
  <si>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</si>
  <si>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</si>
  <si>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</si>
  <si>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</si>
  <si>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</si>
  <si>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</si>
  <si>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</si>
  <si>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</si>
  <si>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</si>
  <si>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</si>
  <si>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</si>
  <si>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</si>
  <si>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</si>
  <si>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</si>
  <si>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</si>
  <si>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</si>
  <si>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</si>
  <si>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</si>
  <si>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</si>
  <si>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</si>
  <si>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</si>
  <si>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</si>
  <si>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</si>
  <si>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</si>
  <si>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</si>
  <si>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</si>
  <si>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</si>
  <si>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</si>
  <si>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</si>
  <si>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</si>
  <si>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</si>
  <si>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</si>
  <si>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</si>
  <si>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</si>
  <si>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</si>
  <si>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</si>
  <si>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</si>
  <si>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</si>
  <si>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</si>
  <si>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</si>
  <si>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</si>
  <si>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</si>
  <si>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</si>
  <si>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</si>
  <si>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</si>
  <si>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</si>
  <si>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</si>
  <si>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</si>
  <si>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</si>
  <si>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</si>
  <si>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</si>
  <si>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</si>
  <si>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</si>
  <si>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</si>
  <si>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</si>
  <si>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</si>
  <si>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</si>
  <si>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</si>
  <si>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</si>
  <si>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</si>
  <si>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</si>
  <si>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</si>
  <si>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</si>
  <si>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</si>
  <si>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</si>
  <si>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</si>
  <si>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</si>
  <si>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</si>
  <si>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</si>
  <si>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</si>
  <si>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</si>
  <si>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</si>
  <si>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</si>
  <si>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</si>
  <si>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</si>
  <si>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</si>
  <si>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</si>
  <si>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</si>
  <si>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</si>
  <si>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</si>
  <si>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</si>
  <si>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</si>
  <si>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</si>
  <si>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</si>
  <si>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</si>
  <si>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</si>
  <si>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</si>
  <si>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</si>
  <si>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</si>
  <si>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</si>
  <si>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</si>
  <si>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</si>
  <si>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</si>
  <si>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</si>
  <si>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</si>
  <si>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</si>
  <si>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</si>
  <si>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</si>
  <si>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</si>
  <si>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</si>
  <si>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</si>
  <si>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</si>
  <si>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</si>
  <si>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</si>
  <si>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</si>
  <si>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</si>
  <si>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</si>
  <si>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</si>
  <si>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</si>
  <si>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</si>
  <si>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</si>
  <si>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</si>
  <si>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</si>
  <si>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</si>
  <si>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</si>
  <si>
    <t>BIOSYN-BIODILAERO-NOGAM</t>
  </si>
  <si>
    <t xml:space="preserve">0.933442277567423 BIO-varbiom + 0.020050549978631 BIO-lipid + 0.002441292 BIO-dna + 0.025785748 BIO-metal + 0.004915119 BIO-cofactor + 0.003050712 BIO-so4 + 0.010314302 BIO-pi --&gt; </t>
  </si>
  <si>
    <t>Protein synthesis (coefficients in gram per gDW) (Accounted for via dummy protein but used for MW calculations)</t>
  </si>
  <si>
    <t/>
  </si>
  <si>
    <t>alatrna_c</t>
  </si>
  <si>
    <t>C3H6NO</t>
  </si>
  <si>
    <t>argtrna_c</t>
  </si>
  <si>
    <t>C6H14N4O</t>
  </si>
  <si>
    <t>asntrna_c</t>
  </si>
  <si>
    <t>C4H7N2O2</t>
  </si>
  <si>
    <t>asptrna_c</t>
  </si>
  <si>
    <t>C4H5NO3</t>
  </si>
  <si>
    <t>cystrna_c</t>
  </si>
  <si>
    <t>C3H6NOS</t>
  </si>
  <si>
    <t>glntrna_c</t>
  </si>
  <si>
    <t>C5H9N2O2</t>
  </si>
  <si>
    <t>glutrna_c</t>
  </si>
  <si>
    <t>C5H7NO3</t>
  </si>
  <si>
    <t>glytrna_c</t>
  </si>
  <si>
    <t>C2H4NO</t>
  </si>
  <si>
    <t>histrna_c</t>
  </si>
  <si>
    <t>C6H8N3O</t>
  </si>
  <si>
    <t>iletrna_c</t>
  </si>
  <si>
    <t>C6H12NO</t>
  </si>
  <si>
    <t>leutrna_c</t>
  </si>
  <si>
    <t>lystrna_c</t>
  </si>
  <si>
    <t>C6H14N2O</t>
  </si>
  <si>
    <t>mettrna_c</t>
  </si>
  <si>
    <t>C5H10NOS</t>
  </si>
  <si>
    <t>phetrna_c</t>
  </si>
  <si>
    <t>C9H10NO</t>
  </si>
  <si>
    <t>protrna_c</t>
  </si>
  <si>
    <t>C5H7NO</t>
  </si>
  <si>
    <t>sertrna_c</t>
  </si>
  <si>
    <t>C3H6NO2</t>
  </si>
  <si>
    <t>thrtrna_c</t>
  </si>
  <si>
    <t>C4H8NO2</t>
  </si>
  <si>
    <t>trptrna_c</t>
  </si>
  <si>
    <t>C11H11N2O</t>
  </si>
  <si>
    <t>tyrtrna_c</t>
  </si>
  <si>
    <t>C9H10NO2</t>
  </si>
  <si>
    <t>valtrna_c</t>
  </si>
  <si>
    <t>C5H10NO</t>
  </si>
  <si>
    <t>GSM stoichiometric coefficients: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</si>
</sst>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6" fillId="0" borderId="0"/>
  </cellStyleXfs>
  <cellXfs count="9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0" fontId="6" fillId="13" borderId="2" xfId="4" applyFill="1" applyBorder="1"/>
    <xf numFmtId="0" fontId="6" fillId="13" borderId="3" xfId="4" applyFill="1" applyBorder="1"/>
    <xf numFmtId="0" fontId="6" fillId="13" borderId="4" xfId="4" applyFill="1" applyBorder="1"/>
    <xf numFmtId="0" fontId="6" fillId="13" borderId="0" xfId="4" applyFill="1"/>
    <xf numFmtId="0" fontId="6" fillId="13" borderId="5" xfId="4" applyFill="1" applyBorder="1"/>
    <xf numFmtId="0" fontId="6" fillId="13" borderId="6" xfId="4" applyFill="1" applyBorder="1"/>
    <xf numFmtId="0" fontId="6" fillId="13" borderId="7" xfId="4" applyFill="1" applyBorder="1"/>
    <xf numFmtId="0" fontId="6" fillId="13" borderId="8" xfId="4" applyFill="1" applyBorder="1"/>
    <xf numFmtId="0" fontId="6" fillId="13" borderId="9" xfId="4" applyFill="1" applyBorder="1"/>
    <xf numFmtId="0" fontId="5" fillId="0" borderId="0" xfId="0" applyFont="1"/>
  </cellXfs>
  <cellStyles count="5">
    <cellStyle name="Hyperlink" xfId="2" builtinId="8"/>
    <cellStyle name="Normal" xfId="0" builtinId="0"/>
    <cellStyle name="Normal 2" xfId="3" xr:uid="{FA81D386-83CA-2644-8497-75AC01D4946D}"/>
    <cellStyle name="Normal 3" xfId="4" xr:uid="{2758787E-00E6-2749-AF85-401C19BF14C0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ric Mooney" id="{546D743F-4A9A-5B4E-AA42-270DDAA6CCC7}" userId="748a42cd58a083a8" providerId="Windows Live"/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sortState xmlns:xlrd2="http://schemas.microsoft.com/office/spreadsheetml/2017/richdata2" ref="A3:E118">
    <sortCondition ref="B2:B118"/>
  </sortState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3-18T21:25:50.00" personId="{546D743F-4A9A-5B4E-AA42-270DDAA6CCC7}" id="{C3CBE6C1-B68C-D247-BDA0-6F2E4D4CD51B}">
    <text>Calculated from sheet below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zoomScale="110" zoomScaleNormal="110" workbookViewId="0">
      <selection activeCell="B65" sqref="B65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">
        <v>485</v>
      </c>
      <c r="B72" t="s">
        <v>486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zoomScale="110" zoomScaleNormal="110" workbookViewId="0">
      <selection activeCell="R6" sqref="R6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7" t="s">
        <v>352</v>
      </c>
      <c r="B1" s="87"/>
      <c r="C1" s="87"/>
      <c r="D1" s="87"/>
      <c r="E1" s="87"/>
      <c r="F1" s="8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87"/>
      <c r="B2" s="87"/>
      <c r="C2" s="87"/>
      <c r="D2" s="87"/>
      <c r="E2" s="87"/>
      <c r="F2" s="8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"13BDglucan_en":-0.740000460729238,
"16BDglucan_en":-0.19473692312345,
"chtn_c":-0.017495605838585,
"tre_c":-0.017883106260592,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"ergst161_rm":-0.00163820600737148,
"ergst181_rm":-0.000600986054369585,
"ergst_c":-0.0087459706583634,
"glycogen_c":-0.356764836266206,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"mannan_c":-0.476870095271867,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"13BDglucan_en":-0.740000460729238,
"16BDglucan_en":-0.19473692312345,
"chtn_c":-0.017495605838585,
"tre_c":-0.017883106260592,
"glycogen_c":-0.356764836266206,
"mannan_c":-0.476870095271867,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"ergst161_rm":-0.00163820600737148,
"ergst181_rm":-0.000600986054369585,
"ergst_c":-0.0087459706583634,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8" t="str">
        <f>HYPERLINK("[BIOMASS_RBA.xlsx]metaboliteInfo!A1","click here to add new metabolite MWs and categories")</f>
        <v>click here to add new metabolite MWs and categories</v>
      </c>
      <c r="E4" s="8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0.39444641575707901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0.404803 BIO-13BDglucan_en + 0.106527 BIO-16BDglucan_en + 0.011994 BIO-chtn_c + 0.020652 BIO-tre_c + 0.195161 BIO-glycogen_c + 0.260863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0.740000460729238 BIO-13BDglucan_en + 0.19473692312345 BIO-16BDglucan_en + 0.017495605838585 BIO-chtn_c + 0.017883106260592 BIO-tre_c + 0.356764836266206 BIO-glycogen_c + 0.476870095271867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-0.74000046072923786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-0.1947369231234502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-1.7495605838584956E-2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7.6622803528048983E-2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0.00163820600737148 BIO-ergst161_rm + 0.000600986054369585 BIO-ergst181_rm + 0.0087459706583634 BIO-ergst_c + 9.20908657271374E-05 BIO-hdca_c + 0.000270150950037701 BIO-hdcea_c + 0.00126531784874801 BIO-ipc_g + 2.55512228607087E-05 BIO-ocdca_c + 0.000099010988585246 BIO-ocdcea_c + 0.00227352651746014 BIO-pail_c + 0.00848273983118381 BIO-pc_c + 0.00227964816460385 BIO-pe_c + 0.0019578624517018 BIO-ps_c + 0.0022559600517434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-1.7883106260591967E-2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0.404803 BIO-13BDglucan_en + 0.106527 BIO-16BDglucan_en + 0.011994 BIO-chtn_c + 0.020652 BIO-tre_c + 0.195161 BIO-glycogen_c + 0.260863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BIOSYN-CARB-glycogen_c</v>
      </c>
      <c r="AC35" t="str">
        <v>MET-glycogen_c --&gt; 0.162141 BIO-glycogen_c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BIOSYN-CARB-mannan_c</v>
      </c>
      <c r="AC36" t="str">
        <v>MET-mannan_c --&gt; 0.162141 BIO-mannan_c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BIOSYN-CARB-tre_c</v>
      </c>
      <c r="AC37" t="str">
        <v>MET-tre_c --&gt; 0.342296 BIO-tre_c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BIOSYN-COFACTOR-coa_c</v>
      </c>
      <c r="AC38" t="str">
        <v>MET-coa_c --&gt; 0.763502 BIO-coa_c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BIOSYN-COFACTOR-fad_c</v>
      </c>
      <c r="AC39" t="str">
        <v>MET-fad_c --&gt; 0.782526 BIO-fad_c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BIOSYN-COFACTOR-hemeA_c</v>
      </c>
      <c r="AC40" t="str">
        <v>MET-hemeA_c --&gt; 0.850821 BIO-hemeA_c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BIOSYN-COFACTOR-nad_c</v>
      </c>
      <c r="AC41" t="str">
        <v>MET-nad_c --&gt; 0.662417 BIO-nad_c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BIOSYN-COFACTOR-nadh_c</v>
      </c>
      <c r="AC42" t="str">
        <v>MET-nadh_c --&gt; 0.663425 BIO-nadh_c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BIOSYN-COFACTOR-nadp_c</v>
      </c>
      <c r="AC43" t="str">
        <v>MET-nadp_c --&gt; 0.740381 BIO-nadp_c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BIOSYN-COFACTOR-nadph_c</v>
      </c>
      <c r="AC44" t="str">
        <v>MET-nadph_c --&gt; 0.741389 BIO-nadph_c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BIOSYN-COFACTOR-ribflv_c</v>
      </c>
      <c r="AC45" t="str">
        <v>MET-ribflv_c --&gt; 0.375356 BIO-ribflv_c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BIOSYN-COFACTOR-thf_c</v>
      </c>
      <c r="AC46" t="str">
        <v>MET-thf_c --&gt; 0.443413 BIO-thf_c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BIOSYN-COFACTOR-thmpp_c</v>
      </c>
      <c r="AC47" t="str">
        <v>MET-thmpp_c --&gt; 0.422291 BIO-thmpp_c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-1.638206007371477E-3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BIOSYN-DNA-datp_c</v>
      </c>
      <c r="AC48" t="str">
        <v>MET-datp_c --&gt; MET-ppi_c + 0.312199 BIO-datp_c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-6.0098605436958487E-4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BIOSYN-DNA-dctp_c</v>
      </c>
      <c r="AC49" t="str">
        <v>MET-dctp_c --&gt; MET-ppi_c + 0.288174 BIO-dctp_c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-8.7459706583634007E-3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BIOSYN-DNA-dgtp_c</v>
      </c>
      <c r="AC50" t="str">
        <v>MET-dgtp_c --&gt; MET-ppi_c + 0.328198 BIO-dgtp_c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CARB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BIOSYN-CARB-glycogen_c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-0.3567648362662057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BIOSYN-DNA-dttp_c</v>
      </c>
      <c r="AC51" t="str">
        <v>MET-dttp_c --&gt; MET-ppi_c + 0.303185 BIO-dttp_c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-9.2090865727137447E-5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BIOSYN-LIPID-ergst_c</v>
      </c>
      <c r="AC52" t="str">
        <v>MET-ergst_c --&gt; 0.396648 BIO-ergst_c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-2.7015095003770094E-4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BIOSYN-LIPID-ergst161_rm</v>
      </c>
      <c r="AC53" t="str">
        <v>MET-ergst161_rm --&gt; 0.633041 BIO-ergst161_rm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-1.26531784874801E-3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BIOSYN-LIPID-ergst181_rm</v>
      </c>
      <c r="AC54" t="str">
        <v>MET-ergst181_rm --&gt; 0.661094 BIO-ergst181_rm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-2.5551222860708657E-5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-9.9010988585246043E-5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-2.2735265174601386E-3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-8.4827398311838071E-3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-2.2796481646038501E-3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-1.9578624517018008E-3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-2.2559600517434017E-3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-0.47687009527186708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42" workbookViewId="0">
      <selection activeCell="A71" sqref="A54:D71"/>
    </sheetView>
  </sheetViews>
  <sheetFormatPr baseColWidth="10" defaultRowHeight="13" x14ac:dyDescent="0.15"/>
  <sheetData>
    <row r="1" spans="1:5" ht="77" customHeight="1" x14ac:dyDescent="0.15">
      <c r="A1" s="87" t="s">
        <v>223</v>
      </c>
      <c r="B1" s="87"/>
      <c r="C1" s="8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234</v>
      </c>
      <c r="B3" t="s">
        <v>235</v>
      </c>
      <c r="C3">
        <v>162.14060000000001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4" spans="1:5" x14ac:dyDescent="0.15">
      <c r="A4" t="s">
        <v>236</v>
      </c>
      <c r="B4" t="s">
        <v>235</v>
      </c>
      <c r="C4">
        <v>162.14060000000001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5" spans="1:5" x14ac:dyDescent="0.15">
      <c r="A5" t="s">
        <v>238</v>
      </c>
      <c r="B5" t="s">
        <v>235</v>
      </c>
      <c r="C5">
        <v>203.19252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6" spans="1:5" x14ac:dyDescent="0.15">
      <c r="A6" t="s">
        <v>237</v>
      </c>
      <c r="B6" t="s">
        <v>235</v>
      </c>
      <c r="C6">
        <v>2619.1368040000002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7" spans="1:5" x14ac:dyDescent="0.15">
      <c r="A7" t="s">
        <v>339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239</v>
      </c>
      <c r="B8" t="s">
        <v>235</v>
      </c>
      <c r="C8">
        <v>2280.41334042176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9" spans="1:5" x14ac:dyDescent="0.15">
      <c r="A9" t="s">
        <v>342</v>
      </c>
      <c r="B9" t="s">
        <v>235</v>
      </c>
      <c r="C9">
        <v>162.14060000000001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9" t="s">
        <v>341</v>
      </c>
    </row>
    <row r="10" spans="1:5" x14ac:dyDescent="0.15">
      <c r="A10" t="s">
        <v>240</v>
      </c>
      <c r="B10" t="s">
        <v>235</v>
      </c>
      <c r="C10">
        <v>810.70299999999997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1" spans="1:5" x14ac:dyDescent="0.15">
      <c r="A11" t="s">
        <v>349</v>
      </c>
      <c r="B11" t="s">
        <v>235</v>
      </c>
      <c r="C11">
        <v>342.29647999999997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" t="s">
        <v>341</v>
      </c>
    </row>
    <row r="12" spans="1:5" x14ac:dyDescent="0.15">
      <c r="A12" t="s">
        <v>332</v>
      </c>
      <c r="B12" t="s">
        <v>242</v>
      </c>
      <c r="C12">
        <v>458.44785999999999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478</v>
      </c>
      <c r="B21" t="s">
        <v>242</v>
      </c>
      <c r="C21" s="49">
        <v>741.38912300000004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22" spans="1:4" x14ac:dyDescent="0.15">
      <c r="A22" t="s">
        <v>249</v>
      </c>
      <c r="B22" t="s">
        <v>242</v>
      </c>
      <c r="C22">
        <v>245.126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3" spans="1:4" x14ac:dyDescent="0.15">
      <c r="A23" t="s">
        <v>250</v>
      </c>
      <c r="B23" t="s">
        <v>242</v>
      </c>
      <c r="C23">
        <v>375.35595999999998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4" spans="1:4" x14ac:dyDescent="0.15">
      <c r="A24" t="s">
        <v>251</v>
      </c>
      <c r="B24" t="s">
        <v>242</v>
      </c>
      <c r="C24">
        <v>148.26967999999999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5" spans="1:4" x14ac:dyDescent="0.15">
      <c r="A25" t="s">
        <v>252</v>
      </c>
      <c r="B25" t="s">
        <v>242</v>
      </c>
      <c r="C25">
        <v>443.41334000000001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6" spans="1:4" x14ac:dyDescent="0.15">
      <c r="A26" t="s">
        <v>253</v>
      </c>
      <c r="B26" t="s">
        <v>242</v>
      </c>
      <c r="C26">
        <v>422.29056200000002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7" spans="1:4" x14ac:dyDescent="0.15">
      <c r="A27" t="s">
        <v>254</v>
      </c>
      <c r="B27" t="s">
        <v>27</v>
      </c>
      <c r="C27">
        <v>487.14986299999998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8" spans="1:4" x14ac:dyDescent="0.15">
      <c r="A28" t="s">
        <v>255</v>
      </c>
      <c r="B28" t="s">
        <v>27</v>
      </c>
      <c r="C28">
        <v>463.12516299999999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9" spans="1:4" x14ac:dyDescent="0.15">
      <c r="A29" t="s">
        <v>256</v>
      </c>
      <c r="B29" t="s">
        <v>27</v>
      </c>
      <c r="C29">
        <v>503.14926300000002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30" spans="1:4" x14ac:dyDescent="0.15">
      <c r="A30" t="s">
        <v>257</v>
      </c>
      <c r="B30" t="s">
        <v>27</v>
      </c>
      <c r="C30">
        <v>478.136503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1" spans="1:4" x14ac:dyDescent="0.15">
      <c r="A31" t="s">
        <v>230</v>
      </c>
      <c r="B31" t="s">
        <v>41</v>
      </c>
      <c r="C31">
        <v>424.177302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32" spans="1:4" x14ac:dyDescent="0.15">
      <c r="A32" t="s">
        <v>232</v>
      </c>
      <c r="B32" t="s">
        <v>41</v>
      </c>
      <c r="C32">
        <v>1.0079400000000001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33" spans="1:4" x14ac:dyDescent="0.15">
      <c r="A33" t="s">
        <v>231</v>
      </c>
      <c r="B33" t="s">
        <v>41</v>
      </c>
      <c r="C33">
        <v>18.015280000000001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34" spans="1:4" x14ac:dyDescent="0.15">
      <c r="A34" t="s">
        <v>311</v>
      </c>
      <c r="B34" t="s">
        <v>312</v>
      </c>
      <c r="C34">
        <v>0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5" spans="1:4" x14ac:dyDescent="0.15">
      <c r="A35" t="s">
        <v>313</v>
      </c>
      <c r="B35" t="s">
        <v>312</v>
      </c>
      <c r="C35">
        <v>0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6" spans="1:4" x14ac:dyDescent="0.15">
      <c r="A36" t="s">
        <v>314</v>
      </c>
      <c r="B36" t="s">
        <v>312</v>
      </c>
      <c r="C36">
        <v>0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7" spans="1:4" x14ac:dyDescent="0.15">
      <c r="A37" t="s">
        <v>315</v>
      </c>
      <c r="B37" t="s">
        <v>312</v>
      </c>
      <c r="C37">
        <v>0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8" spans="1:4" x14ac:dyDescent="0.15">
      <c r="A38" t="s">
        <v>316</v>
      </c>
      <c r="B38" t="s">
        <v>312</v>
      </c>
      <c r="C38">
        <v>0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9" spans="1:4" x14ac:dyDescent="0.15">
      <c r="A39" t="s">
        <v>317</v>
      </c>
      <c r="B39" t="s">
        <v>312</v>
      </c>
      <c r="C39">
        <v>0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0" spans="1:4" x14ac:dyDescent="0.15">
      <c r="A40" t="s">
        <v>318</v>
      </c>
      <c r="B40" t="s">
        <v>312</v>
      </c>
      <c r="C40">
        <v>0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1" spans="1:4" x14ac:dyDescent="0.15">
      <c r="A41" t="s">
        <v>319</v>
      </c>
      <c r="B41" t="s">
        <v>312</v>
      </c>
      <c r="C41">
        <v>0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2" spans="1:4" x14ac:dyDescent="0.15">
      <c r="A42" t="s">
        <v>320</v>
      </c>
      <c r="B42" t="s">
        <v>312</v>
      </c>
      <c r="C42">
        <v>0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3" spans="1:4" x14ac:dyDescent="0.15">
      <c r="A43" t="s">
        <v>321</v>
      </c>
      <c r="B43" t="s">
        <v>312</v>
      </c>
      <c r="C43">
        <v>0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4" spans="1:4" x14ac:dyDescent="0.15">
      <c r="A44" t="s">
        <v>322</v>
      </c>
      <c r="B44" t="s">
        <v>312</v>
      </c>
      <c r="C44">
        <v>0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5" spans="1:4" x14ac:dyDescent="0.15">
      <c r="A45" t="s">
        <v>323</v>
      </c>
      <c r="B45" t="s">
        <v>312</v>
      </c>
      <c r="C45">
        <v>0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6" spans="1:4" x14ac:dyDescent="0.15">
      <c r="A46" t="s">
        <v>324</v>
      </c>
      <c r="B46" t="s">
        <v>312</v>
      </c>
      <c r="C46">
        <v>0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7" spans="1:4" x14ac:dyDescent="0.15">
      <c r="A47" t="s">
        <v>325</v>
      </c>
      <c r="B47" t="s">
        <v>312</v>
      </c>
      <c r="C47">
        <v>0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8" spans="1:4" x14ac:dyDescent="0.15">
      <c r="A48" t="s">
        <v>326</v>
      </c>
      <c r="B48" t="s">
        <v>312</v>
      </c>
      <c r="C48">
        <v>0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9" spans="1:4" x14ac:dyDescent="0.15">
      <c r="A49" t="s">
        <v>327</v>
      </c>
      <c r="B49" t="s">
        <v>312</v>
      </c>
      <c r="C49">
        <v>0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0" spans="1:4" x14ac:dyDescent="0.15">
      <c r="A50" t="s">
        <v>328</v>
      </c>
      <c r="B50" t="s">
        <v>312</v>
      </c>
      <c r="C50">
        <v>0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1" spans="1:4" x14ac:dyDescent="0.15">
      <c r="A51" t="s">
        <v>329</v>
      </c>
      <c r="B51" t="s">
        <v>312</v>
      </c>
      <c r="C51">
        <v>0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2" spans="1:4" x14ac:dyDescent="0.15">
      <c r="A52" t="s">
        <v>330</v>
      </c>
      <c r="B52" t="s">
        <v>312</v>
      </c>
      <c r="C52">
        <v>0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3" spans="1:4" x14ac:dyDescent="0.15">
      <c r="A53" t="s">
        <v>331</v>
      </c>
      <c r="B53" t="s">
        <v>312</v>
      </c>
      <c r="C53">
        <v>0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4" spans="1:4" x14ac:dyDescent="0.15">
      <c r="A54" t="s">
        <v>258</v>
      </c>
      <c r="B54" t="s">
        <v>259</v>
      </c>
      <c r="C54">
        <v>339.57481999999999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55" spans="1:4" x14ac:dyDescent="0.15">
      <c r="A55" t="s">
        <v>260</v>
      </c>
      <c r="B55" t="s">
        <v>259</v>
      </c>
      <c r="C55">
        <v>398.66424000000001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56" spans="1:4" x14ac:dyDescent="0.15">
      <c r="A56" t="s">
        <v>336</v>
      </c>
      <c r="B56" t="s">
        <v>259</v>
      </c>
      <c r="C56">
        <v>396.648359999999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57" spans="1:4" x14ac:dyDescent="0.15">
      <c r="A57" t="s">
        <v>480</v>
      </c>
      <c r="B57" t="s">
        <v>259</v>
      </c>
      <c r="C57">
        <v>633.04128000000003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58" spans="1:4" x14ac:dyDescent="0.15">
      <c r="A58" t="s">
        <v>481</v>
      </c>
      <c r="B58" t="s">
        <v>259</v>
      </c>
      <c r="C58">
        <v>661.09443999999996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59" spans="1:4" x14ac:dyDescent="0.15">
      <c r="A59" t="s">
        <v>261</v>
      </c>
      <c r="B59" t="s">
        <v>259</v>
      </c>
      <c r="C59">
        <v>255.41533999999999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60" spans="1:4" x14ac:dyDescent="0.15">
      <c r="A60" t="s">
        <v>482</v>
      </c>
      <c r="B60" t="s">
        <v>259</v>
      </c>
      <c r="C60">
        <v>253.39946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  <row r="61" spans="1:4" x14ac:dyDescent="0.15">
      <c r="A61" t="s">
        <v>262</v>
      </c>
      <c r="B61" t="s">
        <v>259</v>
      </c>
      <c r="C61">
        <v>915.26344200000005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62" spans="1:4" x14ac:dyDescent="0.15">
      <c r="A62" t="s">
        <v>263</v>
      </c>
      <c r="B62" t="s">
        <v>259</v>
      </c>
      <c r="C62">
        <v>279.43673999999999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63" spans="1:4" x14ac:dyDescent="0.15">
      <c r="A63" t="s">
        <v>264</v>
      </c>
      <c r="B63" t="s">
        <v>259</v>
      </c>
      <c r="C63">
        <v>277.42086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64" spans="1:4" x14ac:dyDescent="0.15">
      <c r="A64" t="s">
        <v>265</v>
      </c>
      <c r="B64" t="s">
        <v>259</v>
      </c>
      <c r="C64">
        <v>283.46850000000001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65" spans="1:4" x14ac:dyDescent="0.15">
      <c r="A65" t="s">
        <v>266</v>
      </c>
      <c r="B65" t="s">
        <v>259</v>
      </c>
      <c r="C65">
        <v>281.45262000000002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66" spans="1:4" x14ac:dyDescent="0.15">
      <c r="A66" t="s">
        <v>267</v>
      </c>
      <c r="B66" t="s">
        <v>259</v>
      </c>
      <c r="C66">
        <v>862.14885442176001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67" spans="1:4" x14ac:dyDescent="0.15">
      <c r="A67" t="s">
        <v>268</v>
      </c>
      <c r="B67" t="s">
        <v>259</v>
      </c>
      <c r="C67">
        <v>786.16573442176002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68" spans="1:4" x14ac:dyDescent="0.15">
      <c r="A68" t="s">
        <v>269</v>
      </c>
      <c r="B68" t="s">
        <v>259</v>
      </c>
      <c r="C68">
        <v>744.08599442176001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69" spans="1:4" x14ac:dyDescent="0.15">
      <c r="A69" t="s">
        <v>270</v>
      </c>
      <c r="B69" t="s">
        <v>259</v>
      </c>
      <c r="C69">
        <v>786.07881442175994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70" spans="1:4" x14ac:dyDescent="0.15">
      <c r="A70" t="s">
        <v>271</v>
      </c>
      <c r="B70" t="s">
        <v>259</v>
      </c>
      <c r="C70">
        <v>885.51292863263996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71" spans="1:4" x14ac:dyDescent="0.15">
      <c r="A71" t="s">
        <v>272</v>
      </c>
      <c r="B71" t="s">
        <v>259</v>
      </c>
      <c r="C71">
        <v>367.62797999999998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72" spans="1:4" x14ac:dyDescent="0.15">
      <c r="A72" t="s">
        <v>273</v>
      </c>
      <c r="B72" t="s">
        <v>274</v>
      </c>
      <c r="C72">
        <v>40.078000000000003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73" spans="1:4" x14ac:dyDescent="0.15">
      <c r="A73" t="s">
        <v>275</v>
      </c>
      <c r="B73" t="s">
        <v>274</v>
      </c>
      <c r="C73">
        <v>63.545999999999999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74" spans="1:4" x14ac:dyDescent="0.15">
      <c r="A74" t="s">
        <v>276</v>
      </c>
      <c r="B74" t="s">
        <v>274</v>
      </c>
      <c r="C74">
        <v>55.844999999999999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5" spans="1:4" x14ac:dyDescent="0.15">
      <c r="A75" t="s">
        <v>338</v>
      </c>
      <c r="B75" t="s">
        <v>274</v>
      </c>
      <c r="C75">
        <v>55.844999999999999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6" spans="1:4" x14ac:dyDescent="0.15">
      <c r="A76" t="s">
        <v>277</v>
      </c>
      <c r="B76" t="s">
        <v>274</v>
      </c>
      <c r="C76">
        <v>39.098300000000002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77" spans="1:4" x14ac:dyDescent="0.15">
      <c r="A77" t="s">
        <v>278</v>
      </c>
      <c r="B77" t="s">
        <v>274</v>
      </c>
      <c r="C77">
        <v>24.305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78" spans="1:4" x14ac:dyDescent="0.15">
      <c r="A78" t="s">
        <v>279</v>
      </c>
      <c r="B78" t="s">
        <v>274</v>
      </c>
      <c r="C78">
        <v>54.938043999999998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79" spans="1:4" x14ac:dyDescent="0.15">
      <c r="A79" t="s">
        <v>280</v>
      </c>
      <c r="B79" t="s">
        <v>274</v>
      </c>
      <c r="C79">
        <v>65.38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80" spans="1:4" x14ac:dyDescent="0.15">
      <c r="A80" t="s">
        <v>333</v>
      </c>
      <c r="B80" t="s">
        <v>334</v>
      </c>
      <c r="C80">
        <v>328.19800099999998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81" spans="1:5" x14ac:dyDescent="0.15">
      <c r="A81" t="s">
        <v>335</v>
      </c>
      <c r="B81" t="s">
        <v>334</v>
      </c>
      <c r="C81">
        <v>144970.98955999999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82" spans="1:5" x14ac:dyDescent="0.15">
      <c r="A82" t="s">
        <v>337</v>
      </c>
      <c r="B82" t="s">
        <v>334</v>
      </c>
      <c r="C82">
        <v>65560.645239999998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83" spans="1:5" x14ac:dyDescent="0.15">
      <c r="A83" t="s">
        <v>340</v>
      </c>
      <c r="B83" t="s">
        <v>334</v>
      </c>
      <c r="C83">
        <v>306.31554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83" t="s">
        <v>341</v>
      </c>
    </row>
    <row r="84" spans="1:5" x14ac:dyDescent="0.15">
      <c r="A84" t="s">
        <v>343</v>
      </c>
      <c r="B84" t="s">
        <v>334</v>
      </c>
      <c r="C84">
        <v>455.42403999999999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84" t="s">
        <v>341</v>
      </c>
    </row>
    <row r="85" spans="1:5" x14ac:dyDescent="0.15">
      <c r="A85" t="s">
        <v>344</v>
      </c>
      <c r="B85" t="s">
        <v>334</v>
      </c>
      <c r="C85">
        <v>22.98977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85" t="s">
        <v>341</v>
      </c>
    </row>
    <row r="86" spans="1:5" x14ac:dyDescent="0.15">
      <c r="A86" t="s">
        <v>345</v>
      </c>
      <c r="B86" t="s">
        <v>334</v>
      </c>
      <c r="C86">
        <v>69581.537779999999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86" t="s">
        <v>341</v>
      </c>
    </row>
    <row r="87" spans="1:5" x14ac:dyDescent="0.15">
      <c r="A87" t="s">
        <v>346</v>
      </c>
      <c r="B87" t="s">
        <v>334</v>
      </c>
      <c r="C87">
        <v>318.51510000000002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87" t="s">
        <v>341</v>
      </c>
    </row>
    <row r="88" spans="1:5" x14ac:dyDescent="0.15">
      <c r="A88" t="s">
        <v>347</v>
      </c>
      <c r="B88" t="s">
        <v>334</v>
      </c>
      <c r="C88">
        <v>90.167360000000002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88" t="s">
        <v>341</v>
      </c>
    </row>
    <row r="89" spans="1:5" x14ac:dyDescent="0.15">
      <c r="A89" t="s">
        <v>348</v>
      </c>
      <c r="B89" t="s">
        <v>334</v>
      </c>
      <c r="C89">
        <v>795.22648000000004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89" t="s">
        <v>341</v>
      </c>
    </row>
    <row r="90" spans="1:5" x14ac:dyDescent="0.15">
      <c r="A90" t="s">
        <v>350</v>
      </c>
      <c r="B90" t="s">
        <v>334</v>
      </c>
      <c r="C90">
        <v>384.63765999999998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90" t="s">
        <v>341</v>
      </c>
    </row>
    <row r="91" spans="1:5" x14ac:dyDescent="0.15">
      <c r="A91" t="s">
        <v>351</v>
      </c>
      <c r="B91" t="s">
        <v>334</v>
      </c>
      <c r="C91">
        <v>64359.575239999998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91" t="s">
        <v>341</v>
      </c>
    </row>
    <row r="92" spans="1:5" x14ac:dyDescent="0.15">
      <c r="A92" t="s">
        <v>281</v>
      </c>
      <c r="B92" t="s">
        <v>282</v>
      </c>
      <c r="C92">
        <v>95.979301000000007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93" spans="1:5" x14ac:dyDescent="0.15">
      <c r="A93" t="s">
        <v>283</v>
      </c>
      <c r="B93" t="s">
        <v>284</v>
      </c>
      <c r="C93">
        <v>72.085840000000005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94" spans="1:5" x14ac:dyDescent="0.15">
      <c r="A94" t="s">
        <v>285</v>
      </c>
      <c r="B94" t="s">
        <v>284</v>
      </c>
      <c r="C94">
        <v>158.20156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95" spans="1:5" x14ac:dyDescent="0.15">
      <c r="A95" t="s">
        <v>286</v>
      </c>
      <c r="B95" t="s">
        <v>284</v>
      </c>
      <c r="C95">
        <v>115.11058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96" spans="1:5" x14ac:dyDescent="0.15">
      <c r="A96" t="s">
        <v>287</v>
      </c>
      <c r="B96" t="s">
        <v>284</v>
      </c>
      <c r="C96">
        <v>115.0874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97" spans="1:4" x14ac:dyDescent="0.15">
      <c r="A97" t="s">
        <v>288</v>
      </c>
      <c r="B97" t="s">
        <v>284</v>
      </c>
      <c r="C97">
        <v>104.15084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98" spans="1:4" x14ac:dyDescent="0.15">
      <c r="A98" t="s">
        <v>289</v>
      </c>
      <c r="B98" t="s">
        <v>284</v>
      </c>
      <c r="C98">
        <v>129.13715999999999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99" spans="1:4" x14ac:dyDescent="0.15">
      <c r="A99" t="s">
        <v>290</v>
      </c>
      <c r="B99" t="s">
        <v>284</v>
      </c>
      <c r="C99">
        <v>129.11398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100" spans="1:4" x14ac:dyDescent="0.15">
      <c r="A100" t="s">
        <v>291</v>
      </c>
      <c r="B100" t="s">
        <v>284</v>
      </c>
      <c r="C100">
        <v>58.059260000000002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101" spans="1:4" x14ac:dyDescent="0.15">
      <c r="A101" t="s">
        <v>292</v>
      </c>
      <c r="B101" t="s">
        <v>284</v>
      </c>
      <c r="C101">
        <v>138.14722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102" spans="1:4" x14ac:dyDescent="0.15">
      <c r="A102" t="s">
        <v>293</v>
      </c>
      <c r="B102" t="s">
        <v>284</v>
      </c>
      <c r="C102">
        <v>114.16558000000001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3" spans="1:4" x14ac:dyDescent="0.15">
      <c r="A103" t="s">
        <v>294</v>
      </c>
      <c r="B103" t="s">
        <v>284</v>
      </c>
      <c r="C103">
        <v>114.16558000000001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4" spans="1:4" x14ac:dyDescent="0.15">
      <c r="A104" t="s">
        <v>295</v>
      </c>
      <c r="B104" t="s">
        <v>284</v>
      </c>
      <c r="C104">
        <v>130.18816000000001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105" spans="1:4" x14ac:dyDescent="0.15">
      <c r="A105" t="s">
        <v>296</v>
      </c>
      <c r="B105" t="s">
        <v>284</v>
      </c>
      <c r="C105">
        <v>132.20400000000001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106" spans="1:4" x14ac:dyDescent="0.15">
      <c r="A106" t="s">
        <v>297</v>
      </c>
      <c r="B106" t="s">
        <v>284</v>
      </c>
      <c r="C106">
        <v>148.18180000000001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107" spans="1:4" x14ac:dyDescent="0.15">
      <c r="A107" t="s">
        <v>298</v>
      </c>
      <c r="B107" t="s">
        <v>284</v>
      </c>
      <c r="C107">
        <v>97.115179999999995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108" spans="1:4" x14ac:dyDescent="0.15">
      <c r="A108" t="s">
        <v>299</v>
      </c>
      <c r="B108" t="s">
        <v>284</v>
      </c>
      <c r="C108">
        <v>88.085239999999999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109" spans="1:4" x14ac:dyDescent="0.15">
      <c r="A109" t="s">
        <v>300</v>
      </c>
      <c r="B109" t="s">
        <v>284</v>
      </c>
      <c r="C109">
        <v>102.11181999999999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110" spans="1:4" x14ac:dyDescent="0.15">
      <c r="A110" t="s">
        <v>301</v>
      </c>
      <c r="B110" t="s">
        <v>284</v>
      </c>
      <c r="C110">
        <v>187.21784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111" spans="1:4" x14ac:dyDescent="0.15">
      <c r="A111" t="s">
        <v>302</v>
      </c>
      <c r="B111" t="s">
        <v>284</v>
      </c>
      <c r="C111">
        <v>164.18119999999999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112" spans="1:4" x14ac:dyDescent="0.15">
      <c r="A112" t="s">
        <v>303</v>
      </c>
      <c r="B112" t="s">
        <v>284</v>
      </c>
      <c r="C112">
        <v>100.139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113" spans="1:4" x14ac:dyDescent="0.15">
      <c r="A113" t="s">
        <v>304</v>
      </c>
      <c r="B113" t="s">
        <v>305</v>
      </c>
      <c r="C113">
        <v>503.14926300000002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114" spans="1:4" x14ac:dyDescent="0.15">
      <c r="A114" t="s">
        <v>306</v>
      </c>
      <c r="B114" t="s">
        <v>305</v>
      </c>
      <c r="C114">
        <v>479.12456300000002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115" spans="1:4" x14ac:dyDescent="0.15">
      <c r="A115" t="s">
        <v>307</v>
      </c>
      <c r="B115" t="s">
        <v>305</v>
      </c>
      <c r="C115">
        <v>519.14866300000006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116" spans="1:4" x14ac:dyDescent="0.15">
      <c r="A116" t="s">
        <v>308</v>
      </c>
      <c r="B116" t="s">
        <v>305</v>
      </c>
      <c r="C116">
        <v>480.10932300000002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117" spans="1:4" x14ac:dyDescent="0.15">
      <c r="A117" t="s">
        <v>309</v>
      </c>
      <c r="B117" t="s">
        <v>310</v>
      </c>
      <c r="C117">
        <v>96.062600000000003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118" spans="1:4" x14ac:dyDescent="0.15">
      <c r="A118" t="s">
        <v>233</v>
      </c>
      <c r="C118">
        <v>174.95126200000001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35"/>
  <sheetViews>
    <sheetView tabSelected="1" zoomScale="110" zoomScaleNormal="110" workbookViewId="0">
      <selection activeCell="B2" sqref="B2"/>
    </sheetView>
  </sheetViews>
  <sheetFormatPr baseColWidth="10" defaultColWidth="8.6640625" defaultRowHeight="13" x14ac:dyDescent="0.15"/>
  <cols>
    <col min="1" max="1" width="26.16406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A3" s="98" t="s">
        <v>528</v>
      </c>
      <c r="B3" t="str" cm="1">
        <f t="array" ref="B3">_xlfn.LET(_xlpm.r,C37:D135,_xlpm.ppi,-SUM(D75:D78,D47:D50),_xlpm.gam,_xlfn.HSTACK(SUBSTITUTE(B16:B20,"MET-",""),SIGN(C16:C20)*J16),_xlpm.mets,_xlfn._xlws.FILTER(_xlpm.r,(_xlfn.CHOOSECOLS(_xlpm.r,1)&lt;&gt;"")*(_xlfn.CHOOSECOLS(_xlpm.r,1)&lt;&gt;"Metabolite")),_xlpm.gamonly,_xlfn._xlws.FILTER(_xlpm.gam,ISNA(_xlfn.XLOOKUP(_xlfn.CHOOSECOLS(_xlpm.gam,1),_xlfn.CHOOSECOLS(_xlpm.mets,1),_xlfn.CHOOSECOLS(_xlpm.mets,2))),""),_xlpm.trna,SUBSTITUTE(_xlfn._xlws.FILTER(_xlfn.HSTACK("trna"&amp;_xlfn.CHOOSECOLS(_xlpm.mets,1),-_xlfn.CHOOSECOLS(_xlpm.mets,2)),RIGHT(_xlfn.CHOOSECOLS(_xlpm.mets,1),6)="trna_c"),"trna_","_"),_xlpm.pregam,_xlfn.VSTACK(_xlfn.HSTACK(_xlfn.CHOOSECOLS(_xlpm.mets,1),_xlfn.CHOOSECOLS(_xlpm.mets,2)+_xlfn.XLOOKUP(_xlfn.CHOOSECOLS(_xlpm.mets,1),SUBSTITUTE(_xlfn.CHOOSECOLS(_xlpm.gam,1),"MET-",""),_xlfn.CHOOSECOLS(_xlpm.gam,2),0)),_xlpm.trna,_xlpm.gamonly,_xlfn.HSTACK("ppi_c",_xlpm.ppi)),_xlpm.all,_xlfn._xlws.SORT(_xlpm.pregam),_xlfn.TEXTJOIN(","&amp;CHAR(10),TRUE,CHAR(34)&amp;_xlfn.CHOOSECOLS(_xlpm.all,1)&amp;CHAR(34)&amp;":"&amp;_xlfn.CHOOSECOLS(_xlpm.all,2)))</f>
        <v>"13BDglucan_en":-0.968205660560579,
"16BDglucan_en":-0.254790963305416,
"adp_c":81.26,
"alatrna_c":-0.370407,
"argtrna_c":-0.146343,
"asntrna_c":-0.175915,
"asptrna_c":-0.175915,
"atp_c":-81.3020108491332,
"ca2_c":-0.00128579410545924,
"chtn_c":-0.0228907502852135,
"coa_c":-0.00019,
"ctp_c":-0.0408232066260222,
"cu2_c":-0.000113531738617747,
"cystrna_c":-0.005308,
"datp_c":-0.0038897789986954,
"dctp_c":-0.00262576371268718,
"dgtp_c":-0.00262576371268718,
"dttp_c":-0.0038897789986954,
"ergst_c":-0.0328598938347088,
"ergst161_rm":-0.00615466318335084,
"ergst181_rm":-0.00225839920385258,
"fad_c":-0.00001,
"fe2_c":-0.000664393955308241,
"glntrna_c":-0.293444,
"glutrna_c":-0.293444,
"glycogen_c":-0.466785899918391,
"glytrna_c":-0.337044,
"gtp_c":-0.0420108491332355,
"h_c":81.26,
"h2o_c":-81.26,
"hdca_c":-0.000346114820513805,
"hdcea_c":-0.00101485809872084,
"hemeA_c":-0.000001,
"histrna_c":-0.073171,
"iletrna_c":-0.223306,
"ipc_g":-0.00475377693945438,
"k_c":-0.603649819062125,
"leutrna_c":-0.30368,
"lystrna_c":-0.249086,
"mannan_c":-0.62393026814313,
"mettrna_c":-0.04322,
"mg2_c":-0.0636067346125432,
"mn2_c":-9.38003110532938E-05,
"nad_c":-0.00265,
"nadh_c":-0.00015,
"nadp_c":-0.00057,
"nadph_c":-0.0027,
"ocdca_c":-9.64177000002742E-05,
"ocdcea_c":-0.00037207343205234,
"pail_c":-0.00854161932053711,
"pc_c":-0.0318709943475266,
"pe_c":-0.00856510568335769,
"phetrna_c":-0.142552,
"pi_c":81.1543450928121,
"ppi_c":0.192581124769835,
"protrna_c":-0.159991,
"ps_c":-0.00735617606027733,
"ribflv_c":-0.00099,
"sertrna_c":-0.202075,
"so4_c":-0.0312229450439893,
"tag_c":-0.00847610472951128,
"thf_c":-0.000063,
"thmpp_c":-0.000001,
"thrtrna_c":-0.211174,
"tre_c":-0.0233977684161514,
"trnaala_c":0.370407,
"trnaarg_c":0.146343,
"trnaasn_c":0.175915,
"trnaasp_c":0.175915,
"trnacys_c":0.005308,
"trnagln_c":0.293444,
"trnaglu_c":0.293444,
"trnagly_c":0.337044,
"trnahis_c":0.073171,
"trnaile_c":0.223306,
"trnaleu_c":0.30368,
"trnalys_c":0.249086,
"trnamet_c":0.04322,
"trnaphe_c":0.142552,
"trnapro_c":0.159991,
"trnaser_c":0.202075,
"trnathr_c":0.211174,
"trnatrp_c":0.024643,
"trnatyr_c":0.074309,
"trnaval_c":0.2779,
"trptrna_c":-0.024643,
"tyrtrna_c":-0.074309,
"utp_c":-0.0547051344545771,
"valtrna_c":-0.2779,
"zn2_c":-0.00157638593326997</v>
      </c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  <row r="113" spans="1:8" x14ac:dyDescent="0.15">
      <c r="A113" s="1" t="s">
        <v>487</v>
      </c>
      <c r="D113" t="s">
        <v>488</v>
      </c>
    </row>
    <row r="114" spans="1:8" x14ac:dyDescent="0.15">
      <c r="B114" t="str">
        <f>_xlfn.CONCAT(H116:H135) &amp; " --&gt; BIO-protmodeled"</f>
        <v>0.082301 BIO-alatrna_c + 0.071361 BIO-argtrna_c + 0.062416 BIO-asntrna_c + 0.062403 BIO-asptrna_c + 0.001704 BIO-cystrna_c + 0.116803 BIO-glntrna_c + 0.116782 BIO-glutrna_c + 0.060316 BIO-glytrna_c + 0.031157 BIO-histrna_c + 0.07858 BIO-iletrna_c + 0.106863 BIO-leutrna_c + 0.099953 BIO-lystrna_c + 0.017612 BIO-mettrna_c + 0.06511 BIO-phetrna_c + 0.047892 BIO-protrna_c + 0.054865 BIO-sertrna_c + 0.066465 BIO-thrtrna_c + 0.014221 BIO-trptrna_c + 0.037605 BIO-tyrtrna_c + 0.085777 BIO-valtrna_c --&gt; BIO-protmodeled</v>
      </c>
      <c r="D114" t="s">
        <v>488</v>
      </c>
    </row>
    <row r="115" spans="1:8" ht="14" thickBot="1" x14ac:dyDescent="0.2">
      <c r="C115" s="1" t="s">
        <v>19</v>
      </c>
      <c r="D115" s="1" t="s">
        <v>67</v>
      </c>
      <c r="E115" s="1" t="s">
        <v>68</v>
      </c>
      <c r="F115" s="1" t="s">
        <v>69</v>
      </c>
      <c r="G115" s="1" t="s">
        <v>70</v>
      </c>
    </row>
    <row r="116" spans="1:8" x14ac:dyDescent="0.15">
      <c r="B116" t="str">
        <f t="shared" ref="B116:B135" si="12">"MET-" &amp; C116 &amp; " --&gt; " &amp; ROUND(F116/1000,6) &amp; " BIO-" &amp;C116</f>
        <v>MET-alatrna_c --&gt; 0.072086 BIO-alatrna_c</v>
      </c>
      <c r="C116" s="89" t="s">
        <v>489</v>
      </c>
      <c r="D116" s="90">
        <v>-0.37040699999999999</v>
      </c>
      <c r="E116" s="90" t="s">
        <v>490</v>
      </c>
      <c r="F116" s="91">
        <v>72.085840000000005</v>
      </c>
      <c r="G116" s="92">
        <f>F116*D116/SUMPRODUCT($D$121:$D$140,$F$121:$F$140)</f>
        <v>8.2301208600424405E-2</v>
      </c>
      <c r="H116" t="str">
        <f t="shared" ref="H116:H134" si="13">ROUND(G116,6) &amp; " BIO-" &amp; C116 &amp; " + "</f>
        <v xml:space="preserve">0.082301 BIO-alatrna_c + </v>
      </c>
    </row>
    <row r="117" spans="1:8" x14ac:dyDescent="0.15">
      <c r="B117" t="str">
        <f t="shared" si="12"/>
        <v>MET-argtrna_c --&gt; 0.158202 BIO-argtrna_c</v>
      </c>
      <c r="C117" s="93" t="s">
        <v>491</v>
      </c>
      <c r="D117" s="92">
        <v>-0.146343</v>
      </c>
      <c r="E117" s="92" t="s">
        <v>492</v>
      </c>
      <c r="F117" s="94">
        <v>158.20156</v>
      </c>
      <c r="G117" s="92">
        <f t="shared" ref="G117:G135" si="14">F117*D117/SUMPRODUCT($D$121:$D$140,$F$121:$F$140)</f>
        <v>7.1360811374249836E-2</v>
      </c>
      <c r="H117" t="str">
        <f t="shared" si="13"/>
        <v xml:space="preserve">0.071361 BIO-argtrna_c + </v>
      </c>
    </row>
    <row r="118" spans="1:8" x14ac:dyDescent="0.15">
      <c r="B118" t="str">
        <f t="shared" si="12"/>
        <v>MET-asntrna_c --&gt; 0.115111 BIO-asntrna_c</v>
      </c>
      <c r="C118" s="93" t="s">
        <v>493</v>
      </c>
      <c r="D118" s="92">
        <v>-0.17591499999999999</v>
      </c>
      <c r="E118" s="92" t="s">
        <v>494</v>
      </c>
      <c r="F118" s="94">
        <v>115.11058</v>
      </c>
      <c r="G118" s="92">
        <f t="shared" si="14"/>
        <v>6.2415891604222985E-2</v>
      </c>
      <c r="H118" t="str">
        <f t="shared" si="13"/>
        <v xml:space="preserve">0.062416 BIO-asntrna_c + </v>
      </c>
    </row>
    <row r="119" spans="1:8" x14ac:dyDescent="0.15">
      <c r="B119" t="str">
        <f t="shared" si="12"/>
        <v>MET-asptrna_c --&gt; 0.115087 BIO-asptrna_c</v>
      </c>
      <c r="C119" s="93" t="s">
        <v>495</v>
      </c>
      <c r="D119" s="92">
        <v>-0.17591499999999999</v>
      </c>
      <c r="E119" s="92" t="s">
        <v>496</v>
      </c>
      <c r="F119" s="94">
        <v>115.0874</v>
      </c>
      <c r="G119" s="92">
        <f t="shared" si="14"/>
        <v>6.2403322817171564E-2</v>
      </c>
      <c r="H119" t="str">
        <f t="shared" si="13"/>
        <v xml:space="preserve">0.062403 BIO-asptrna_c + </v>
      </c>
    </row>
    <row r="120" spans="1:8" x14ac:dyDescent="0.15">
      <c r="B120" t="str">
        <f t="shared" si="12"/>
        <v>MET-cystrna_c --&gt; 0.104151 BIO-cystrna_c</v>
      </c>
      <c r="C120" s="93" t="s">
        <v>497</v>
      </c>
      <c r="D120" s="92">
        <v>-5.3080000000000002E-3</v>
      </c>
      <c r="E120" s="92" t="s">
        <v>498</v>
      </c>
      <c r="F120" s="94">
        <v>104.15084</v>
      </c>
      <c r="G120" s="92">
        <f t="shared" si="14"/>
        <v>1.7040045696544201E-3</v>
      </c>
      <c r="H120" t="str">
        <f t="shared" si="13"/>
        <v xml:space="preserve">0.001704 BIO-cystrna_c + </v>
      </c>
    </row>
    <row r="121" spans="1:8" x14ac:dyDescent="0.15">
      <c r="B121" t="str">
        <f t="shared" si="12"/>
        <v>MET-glntrna_c --&gt; 0.129137 BIO-glntrna_c</v>
      </c>
      <c r="C121" s="93" t="s">
        <v>499</v>
      </c>
      <c r="D121" s="92">
        <v>-0.29344399999999998</v>
      </c>
      <c r="E121" s="92" t="s">
        <v>500</v>
      </c>
      <c r="F121" s="94">
        <v>129.13715999999999</v>
      </c>
      <c r="G121" s="92">
        <f t="shared" si="14"/>
        <v>0.11680287401593546</v>
      </c>
      <c r="H121" t="str">
        <f t="shared" si="13"/>
        <v xml:space="preserve">0.116803 BIO-glntrna_c + </v>
      </c>
    </row>
    <row r="122" spans="1:8" x14ac:dyDescent="0.15">
      <c r="B122" t="str">
        <f t="shared" si="12"/>
        <v>MET-glutrna_c --&gt; 0.129114 BIO-glutrna_c</v>
      </c>
      <c r="C122" s="93" t="s">
        <v>501</v>
      </c>
      <c r="D122" s="92">
        <v>-0.29344399999999998</v>
      </c>
      <c r="E122" s="92" t="s">
        <v>502</v>
      </c>
      <c r="F122" s="94">
        <v>129.11398</v>
      </c>
      <c r="G122" s="92">
        <f t="shared" si="14"/>
        <v>0.11678190800878702</v>
      </c>
      <c r="H122" t="str">
        <f t="shared" si="13"/>
        <v xml:space="preserve">0.116782 BIO-glutrna_c + </v>
      </c>
    </row>
    <row r="123" spans="1:8" x14ac:dyDescent="0.15">
      <c r="B123" t="str">
        <f t="shared" si="12"/>
        <v>MET-glytrna_c --&gt; 0.058059 BIO-glytrna_c</v>
      </c>
      <c r="C123" s="93" t="s">
        <v>503</v>
      </c>
      <c r="D123" s="92">
        <v>-0.33704400000000001</v>
      </c>
      <c r="E123" s="92" t="s">
        <v>504</v>
      </c>
      <c r="F123" s="94">
        <v>58.059260000000002</v>
      </c>
      <c r="G123" s="92">
        <f t="shared" si="14"/>
        <v>6.031636496686088E-2</v>
      </c>
      <c r="H123" t="str">
        <f t="shared" si="13"/>
        <v xml:space="preserve">0.060316 BIO-glytrna_c + </v>
      </c>
    </row>
    <row r="124" spans="1:8" x14ac:dyDescent="0.15">
      <c r="B124" t="str">
        <f t="shared" si="12"/>
        <v>MET-histrna_c --&gt; 0.138147 BIO-histrna_c</v>
      </c>
      <c r="C124" s="93" t="s">
        <v>505</v>
      </c>
      <c r="D124" s="92">
        <v>-7.3171E-2</v>
      </c>
      <c r="E124" s="92" t="s">
        <v>506</v>
      </c>
      <c r="F124" s="94">
        <v>138.14722</v>
      </c>
      <c r="G124" s="92">
        <f t="shared" si="14"/>
        <v>3.115718436648153E-2</v>
      </c>
      <c r="H124" t="str">
        <f t="shared" si="13"/>
        <v xml:space="preserve">0.031157 BIO-histrna_c + </v>
      </c>
    </row>
    <row r="125" spans="1:8" x14ac:dyDescent="0.15">
      <c r="B125" t="str">
        <f t="shared" si="12"/>
        <v>MET-iletrna_c --&gt; 0.114166 BIO-iletrna_c</v>
      </c>
      <c r="C125" s="93" t="s">
        <v>507</v>
      </c>
      <c r="D125" s="92">
        <v>-0.223306</v>
      </c>
      <c r="E125" s="92" t="s">
        <v>508</v>
      </c>
      <c r="F125" s="94">
        <v>114.16558000000001</v>
      </c>
      <c r="G125" s="92">
        <f t="shared" si="14"/>
        <v>7.8580112013378445E-2</v>
      </c>
      <c r="H125" t="str">
        <f t="shared" si="13"/>
        <v xml:space="preserve">0.07858 BIO-iletrna_c + </v>
      </c>
    </row>
    <row r="126" spans="1:8" x14ac:dyDescent="0.15">
      <c r="B126" t="str">
        <f t="shared" si="12"/>
        <v>MET-leutrna_c --&gt; 0.114166 BIO-leutrna_c</v>
      </c>
      <c r="C126" s="93" t="s">
        <v>509</v>
      </c>
      <c r="D126" s="92">
        <v>-0.30368000000000001</v>
      </c>
      <c r="E126" s="92" t="s">
        <v>508</v>
      </c>
      <c r="F126" s="94">
        <v>114.16558000000001</v>
      </c>
      <c r="G126" s="92">
        <f t="shared" si="14"/>
        <v>0.10686326572605648</v>
      </c>
      <c r="H126" t="str">
        <f t="shared" si="13"/>
        <v xml:space="preserve">0.106863 BIO-leutrna_c + </v>
      </c>
    </row>
    <row r="127" spans="1:8" x14ac:dyDescent="0.15">
      <c r="B127" t="str">
        <f t="shared" si="12"/>
        <v>MET-lystrna_c --&gt; 0.130188 BIO-lystrna_c</v>
      </c>
      <c r="C127" s="93" t="s">
        <v>510</v>
      </c>
      <c r="D127" s="92">
        <v>-0.249086</v>
      </c>
      <c r="E127" s="92" t="s">
        <v>511</v>
      </c>
      <c r="F127" s="94">
        <v>130.18816000000001</v>
      </c>
      <c r="G127" s="92">
        <f t="shared" si="14"/>
        <v>9.9953468997277528E-2</v>
      </c>
      <c r="H127" t="str">
        <f t="shared" si="13"/>
        <v xml:space="preserve">0.099953 BIO-lystrna_c + </v>
      </c>
    </row>
    <row r="128" spans="1:8" x14ac:dyDescent="0.15">
      <c r="B128" t="str">
        <f t="shared" si="12"/>
        <v>MET-mettrna_c --&gt; 0.132204 BIO-mettrna_c</v>
      </c>
      <c r="C128" s="93" t="s">
        <v>512</v>
      </c>
      <c r="D128" s="92">
        <v>-4.3220000000000001E-2</v>
      </c>
      <c r="E128" s="92" t="s">
        <v>513</v>
      </c>
      <c r="F128" s="94">
        <v>132.20400000000001</v>
      </c>
      <c r="G128" s="92">
        <f t="shared" si="14"/>
        <v>1.7611908559119122E-2</v>
      </c>
      <c r="H128" t="str">
        <f t="shared" si="13"/>
        <v xml:space="preserve">0.017612 BIO-mettrna_c + </v>
      </c>
    </row>
    <row r="129" spans="2:8" x14ac:dyDescent="0.15">
      <c r="B129" t="str">
        <f t="shared" si="12"/>
        <v>MET-phetrna_c --&gt; 0.148182 BIO-phetrna_c</v>
      </c>
      <c r="C129" s="93" t="s">
        <v>514</v>
      </c>
      <c r="D129" s="92">
        <v>-0.14255200000000001</v>
      </c>
      <c r="E129" s="92" t="s">
        <v>515</v>
      </c>
      <c r="F129" s="94">
        <v>148.18180000000001</v>
      </c>
      <c r="G129" s="92">
        <f t="shared" si="14"/>
        <v>6.5109632596383638E-2</v>
      </c>
      <c r="H129" t="str">
        <f t="shared" si="13"/>
        <v xml:space="preserve">0.06511 BIO-phetrna_c + </v>
      </c>
    </row>
    <row r="130" spans="2:8" x14ac:dyDescent="0.15">
      <c r="B130" t="str">
        <f t="shared" si="12"/>
        <v>MET-protrna_c --&gt; 0.097115 BIO-protrna_c</v>
      </c>
      <c r="C130" s="93" t="s">
        <v>516</v>
      </c>
      <c r="D130" s="92">
        <v>-0.15999099999999999</v>
      </c>
      <c r="E130" s="92" t="s">
        <v>517</v>
      </c>
      <c r="F130" s="94">
        <v>97.115179999999995</v>
      </c>
      <c r="G130" s="92">
        <f t="shared" si="14"/>
        <v>4.7891642978105928E-2</v>
      </c>
      <c r="H130" t="str">
        <f t="shared" si="13"/>
        <v xml:space="preserve">0.047892 BIO-protrna_c + </v>
      </c>
    </row>
    <row r="131" spans="2:8" x14ac:dyDescent="0.15">
      <c r="B131" t="str">
        <f t="shared" si="12"/>
        <v>MET-sertrna_c --&gt; 0.088085 BIO-sertrna_c</v>
      </c>
      <c r="C131" s="93" t="s">
        <v>518</v>
      </c>
      <c r="D131" s="92">
        <v>-0.202075</v>
      </c>
      <c r="E131" s="92" t="s">
        <v>519</v>
      </c>
      <c r="F131" s="94">
        <v>88.085239999999999</v>
      </c>
      <c r="G131" s="92">
        <f t="shared" si="14"/>
        <v>5.4864672779765193E-2</v>
      </c>
      <c r="H131" t="str">
        <f t="shared" si="13"/>
        <v xml:space="preserve">0.054865 BIO-sertrna_c + </v>
      </c>
    </row>
    <row r="132" spans="2:8" x14ac:dyDescent="0.15">
      <c r="B132" t="str">
        <f t="shared" si="12"/>
        <v>MET-thrtrna_c --&gt; 0.102112 BIO-thrtrna_c</v>
      </c>
      <c r="C132" s="93" t="s">
        <v>520</v>
      </c>
      <c r="D132" s="92">
        <v>-0.211174</v>
      </c>
      <c r="E132" s="92" t="s">
        <v>521</v>
      </c>
      <c r="F132" s="94">
        <v>102.11181999999999</v>
      </c>
      <c r="G132" s="92">
        <f t="shared" si="14"/>
        <v>6.6465079285381035E-2</v>
      </c>
      <c r="H132" t="str">
        <f t="shared" si="13"/>
        <v xml:space="preserve">0.066465 BIO-thrtrna_c + </v>
      </c>
    </row>
    <row r="133" spans="2:8" x14ac:dyDescent="0.15">
      <c r="B133" t="str">
        <f t="shared" si="12"/>
        <v>MET-trptrna_c --&gt; 0.187218 BIO-trptrna_c</v>
      </c>
      <c r="C133" s="93" t="s">
        <v>522</v>
      </c>
      <c r="D133" s="92">
        <v>-2.4643000000000002E-2</v>
      </c>
      <c r="E133" s="92" t="s">
        <v>523</v>
      </c>
      <c r="F133" s="94">
        <v>187.21784</v>
      </c>
      <c r="G133" s="92">
        <f t="shared" si="14"/>
        <v>1.4220598382575047E-2</v>
      </c>
      <c r="H133" t="str">
        <f t="shared" si="13"/>
        <v xml:space="preserve">0.014221 BIO-trptrna_c + </v>
      </c>
    </row>
    <row r="134" spans="2:8" x14ac:dyDescent="0.15">
      <c r="B134" t="str">
        <f t="shared" si="12"/>
        <v>MET-tyrtrna_c --&gt; 0.164181 BIO-tyrtrna_c</v>
      </c>
      <c r="C134" s="93" t="s">
        <v>524</v>
      </c>
      <c r="D134" s="92">
        <v>-7.4309E-2</v>
      </c>
      <c r="E134" s="92" t="s">
        <v>525</v>
      </c>
      <c r="F134" s="94">
        <v>164.18119999999999</v>
      </c>
      <c r="G134" s="92">
        <f t="shared" si="14"/>
        <v>3.7604680783665134E-2</v>
      </c>
      <c r="H134" t="str">
        <f t="shared" si="13"/>
        <v xml:space="preserve">0.037605 BIO-tyrtrna_c + </v>
      </c>
    </row>
    <row r="135" spans="2:8" ht="14" thickBot="1" x14ac:dyDescent="0.2">
      <c r="B135" t="str">
        <f t="shared" si="12"/>
        <v>MET-valtrna_c --&gt; 0.100139 BIO-valtrna_c</v>
      </c>
      <c r="C135" s="95" t="s">
        <v>526</v>
      </c>
      <c r="D135" s="96">
        <v>-0.27789999999999998</v>
      </c>
      <c r="E135" s="96" t="s">
        <v>527</v>
      </c>
      <c r="F135" s="97">
        <v>100.139</v>
      </c>
      <c r="G135" s="92">
        <f t="shared" si="14"/>
        <v>8.577660654022766E-2</v>
      </c>
      <c r="H135" t="str">
        <f>ROUND(G135,6) &amp; " BIO-" &amp; C135</f>
        <v>0.085777 BIO-valtrna_c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zoomScale="110" zoomScaleNormal="110" workbookViewId="0">
      <selection activeCell="B3" sqref="B3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2024-10-14T18:37:23Z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