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ents" sheetId="1" state="visible" r:id="rId2"/>
    <sheet name="Chemostats" sheetId="2" state="visible" r:id="rId3"/>
    <sheet name="Batch" sheetId="3" state="visible" r:id="rId4"/>
    <sheet name="T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<sst xmlns="http://schemas.openxmlformats.org/spreadsheetml/2006/main" count="138" uniqueCount="62">
  <si>
    <t xml:space="preserve">Supplementary Dataset 1</t>
  </si>
  <si>
    <t xml:space="preserve">Flux and yield data of yeast cultures, grown in glucose-limited chemostats, excess sugar batches and in glucose-excess batches treated with cycloheximide.</t>
  </si>
  <si>
    <t xml:space="preserve">Sheet</t>
  </si>
  <si>
    <t xml:space="preserve">Description</t>
  </si>
  <si>
    <t xml:space="preserve">Chemostats</t>
  </si>
  <si>
    <t xml:space="preserve">Data from the glucose-limited chemostat experiments</t>
  </si>
  <si>
    <t xml:space="preserve">Batch</t>
  </si>
  <si>
    <t xml:space="preserve">Data from the batch growth experiments in different sugars</t>
  </si>
  <si>
    <t xml:space="preserve">TI</t>
  </si>
  <si>
    <t xml:space="preserve">Data from the translation inhibitor (TI) cycloheximide study</t>
  </si>
  <si>
    <t xml:space="preserve">Glucose-limited chemostats</t>
  </si>
  <si>
    <t xml:space="preserve">Yields</t>
  </si>
  <si>
    <t xml:space="preserve">mmol/mmol</t>
  </si>
  <si>
    <t xml:space="preserve">Ysx g/g</t>
  </si>
  <si>
    <t xml:space="preserve">Ysx cmol/cmol</t>
  </si>
  <si>
    <t xml:space="preserve">Ysetoh</t>
  </si>
  <si>
    <t xml:space="preserve">Ysglyc</t>
  </si>
  <si>
    <t xml:space="preserve">Ypyruvate</t>
  </si>
  <si>
    <t xml:space="preserve">Ysace</t>
  </si>
  <si>
    <t xml:space="preserve">Ysuccinate</t>
  </si>
  <si>
    <t xml:space="preserve">Ycitrate</t>
  </si>
  <si>
    <t xml:space="preserve">Rates</t>
  </si>
  <si>
    <t xml:space="preserve">mmol/gDW/h</t>
  </si>
  <si>
    <t xml:space="preserve">mu (/h)</t>
  </si>
  <si>
    <t xml:space="preserve">qGlc mmol/gDW/h</t>
  </si>
  <si>
    <t xml:space="preserve">qetoh</t>
  </si>
  <si>
    <t xml:space="preserve">qglyc</t>
  </si>
  <si>
    <t xml:space="preserve">q pyruvate</t>
  </si>
  <si>
    <t xml:space="preserve">qace</t>
  </si>
  <si>
    <t xml:space="preserve">q succinate</t>
  </si>
  <si>
    <t xml:space="preserve">q citrate</t>
  </si>
  <si>
    <t xml:space="preserve">qCO2</t>
  </si>
  <si>
    <t xml:space="preserve">qO2</t>
  </si>
  <si>
    <t xml:space="preserve">RQ</t>
  </si>
  <si>
    <t xml:space="preserve"> qGlc g/gDW/h</t>
  </si>
  <si>
    <t xml:space="preserve">qGlc mCmol/gDW/h</t>
  </si>
  <si>
    <t xml:space="preserve">Carbon weighted flux</t>
  </si>
  <si>
    <t xml:space="preserve">qGlc</t>
  </si>
  <si>
    <t xml:space="preserve">qBiomass</t>
  </si>
  <si>
    <t xml:space="preserve">Carbon in biomass (g/gDW)</t>
  </si>
  <si>
    <t xml:space="preserve">Removed due to obviously erroneous carbon in biomass statistics</t>
  </si>
  <si>
    <t xml:space="preserve">Sugar excess conditions</t>
  </si>
  <si>
    <t xml:space="preserve">Maltose</t>
  </si>
  <si>
    <t xml:space="preserve">Maltoseb</t>
  </si>
  <si>
    <t xml:space="preserve">Galactose</t>
  </si>
  <si>
    <t xml:space="preserve">Galactoseb</t>
  </si>
  <si>
    <t xml:space="preserve">Glucose</t>
  </si>
  <si>
    <t xml:space="preserve">Glucoseb</t>
  </si>
  <si>
    <t xml:space="preserve">Trehalose</t>
  </si>
  <si>
    <t xml:space="preserve">Trehaloseb</t>
  </si>
  <si>
    <t xml:space="preserve">qs mmol/gDW/h</t>
  </si>
  <si>
    <t xml:space="preserve"> qs g/gDW/h</t>
  </si>
  <si>
    <t xml:space="preserve">qs mCmol/gDW/h</t>
  </si>
  <si>
    <t xml:space="preserve">Glucose batches with translation inhibitor</t>
  </si>
  <si>
    <t xml:space="preserve">R5 0.15</t>
  </si>
  <si>
    <t xml:space="preserve">R6 0.15</t>
  </si>
  <si>
    <t xml:space="preserve">R3 0.25_2</t>
  </si>
  <si>
    <t xml:space="preserve">R4 0.25_2</t>
  </si>
  <si>
    <t xml:space="preserve">R5 0.33</t>
  </si>
  <si>
    <t xml:space="preserve">R6 0.33</t>
  </si>
  <si>
    <t xml:space="preserve">R5 0.37</t>
  </si>
  <si>
    <t xml:space="preserve">R6 0.37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</si>
</sst>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0"/>
    <numFmt numFmtId="166" formatCode="0.00"/>
    <numFmt numFmtId="167" formatCode="#,##0.0000"/>
    <numFmt numFmtId="168" formatCode="0.0000"/>
    <numFmt numFmtId="169" formatCode="0.000"/>
    <numFmt numFmtId="170" formatCode="General"/>
    <numFmt numFmtId="171" formatCode="0.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6"/>
      <color rgb="FF2F5597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9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ED7D3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D7D7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7" activeCellId="0" sqref="A7"/>
    </sheetView>
  </sheetViews>
  <sheetFormatPr defaultColWidth="8.796875" defaultRowHeight="13.2" zeroHeight="false" outlineLevelRow="0" outlineLevelCol="0"/>
  <cols>
    <col collapsed="false" customWidth="true" hidden="false" outlineLevel="0" max="1" min="1" style="1" width="10"/>
    <col collapsed="false" customWidth="false" hidden="false" outlineLevel="0" max="1024" min="2" style="1" width="8.79"/>
  </cols>
  <sheetData>
    <row r="1" customFormat="false" ht="13.2" hidden="false" customHeight="false" outlineLevel="0" collapsed="false">
      <c r="A1" s="2" t="s">
        <v>0</v>
      </c>
    </row>
    <row r="2" customFormat="false" ht="13.2" hidden="false" customHeight="false" outlineLevel="0" collapsed="false">
      <c r="A2" s="1" t="s">
        <v>1</v>
      </c>
    </row>
    <row r="5" customFormat="false" ht="13.2" hidden="false" customHeight="false" outlineLevel="0" collapsed="false">
      <c r="A5" s="2" t="s">
        <v>2</v>
      </c>
      <c r="B5" s="2" t="s">
        <v>3</v>
      </c>
    </row>
    <row r="6" customFormat="false" ht="13.2" hidden="false" customHeight="false" outlineLevel="0" collapsed="false">
      <c r="A6" s="1" t="s">
        <v>4</v>
      </c>
      <c r="B6" s="1" t="s">
        <v>5</v>
      </c>
    </row>
    <row r="7" customFormat="false" ht="13.2" hidden="false" customHeight="false" outlineLevel="0" collapsed="false">
      <c r="A7" s="1" t="s">
        <v>6</v>
      </c>
      <c r="B7" s="1" t="s">
        <v>7</v>
      </c>
    </row>
    <row r="8" customFormat="false" ht="13.2" hidden="false" customHeight="false" outlineLevel="0" collapsed="false">
      <c r="A8" s="1" t="s">
        <v>8</v>
      </c>
      <c r="B8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6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P39" activeCellId="0" sqref="P39"/>
    </sheetView>
  </sheetViews>
  <sheetFormatPr defaultColWidth="11.0078125" defaultRowHeight="15.6" zeroHeight="false" outlineLevelRow="0" outlineLevelCol="0"/>
  <cols>
    <col collapsed="false" customWidth="false" hidden="false" outlineLevel="0" max="1" min="1" style="3" width="11"/>
    <col collapsed="false" customWidth="true" hidden="false" outlineLevel="0" max="13" min="2" style="0" width="11.2"/>
    <col collapsed="false" customWidth="true" hidden="false" outlineLevel="0" max="14" min="14" style="0" width="11.3"/>
    <col collapsed="false" customWidth="true" hidden="false" outlineLevel="0" max="1024" min="999" style="0" width="10.5"/>
  </cols>
  <sheetData>
    <row r="1" customFormat="false" ht="25.8" hidden="false" customHeight="false" outlineLevel="0" collapsed="false">
      <c r="A1" s="4" t="s">
        <v>10</v>
      </c>
      <c r="N1" s="5"/>
    </row>
    <row r="2" customFormat="false" ht="15.6" hidden="false" customHeight="false" outlineLevel="0" collapsed="false">
      <c r="N2" s="5"/>
    </row>
    <row r="3" customFormat="false" ht="21" hidden="false" customHeight="false" outlineLevel="0" collapsed="false">
      <c r="A3" s="6" t="s">
        <v>11</v>
      </c>
      <c r="D3" s="7" t="s">
        <v>12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5.6" hidden="false" customHeight="false" outlineLevel="0" collapsed="false">
      <c r="A4" s="8"/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20</v>
      </c>
      <c r="L4" s="9"/>
      <c r="M4" s="9"/>
      <c r="N4" s="9"/>
      <c r="O4" s="10"/>
      <c r="P4" s="10"/>
      <c r="Q4" s="10"/>
      <c r="R4" s="10"/>
      <c r="S4" s="10"/>
      <c r="T4" s="10"/>
    </row>
    <row r="5" customFormat="false" ht="15.6" hidden="false" customHeight="false" outlineLevel="0" collapsed="false">
      <c r="A5" s="11" t="n">
        <v>0.2</v>
      </c>
      <c r="B5" s="12" t="n">
        <f aca="false">B21/M21*-1</f>
        <v>0.510839925303965</v>
      </c>
      <c r="C5" s="12" t="n">
        <f aca="false">(B21/26.4)/(-1*M21/30.03)</f>
        <v>0.58108041503326</v>
      </c>
      <c r="D5" s="12" t="n">
        <f aca="false">D21/C21*-1</f>
        <v>0</v>
      </c>
      <c r="E5" s="12" t="n">
        <f aca="false">(E21)/C21*-1</f>
        <v>0</v>
      </c>
      <c r="F5" s="12" t="n">
        <f aca="false">(F21)/C21*-1</f>
        <v>0.000742974101360843</v>
      </c>
      <c r="G5" s="12" t="n">
        <f aca="false">(G21)/C21*-1</f>
        <v>0.00778924461104109</v>
      </c>
      <c r="H5" s="12" t="n">
        <f aca="false">(H21)/C21*-1</f>
        <v>0.00910742446829417</v>
      </c>
      <c r="I5" s="12" t="n">
        <f aca="false">(I21)/C21*-1</f>
        <v>0</v>
      </c>
      <c r="L5" s="5"/>
      <c r="M5" s="5"/>
      <c r="N5" s="5"/>
    </row>
    <row r="6" customFormat="false" ht="15.6" hidden="false" customHeight="false" outlineLevel="0" collapsed="false">
      <c r="A6" s="11" t="n">
        <v>0.2</v>
      </c>
      <c r="B6" s="12" t="n">
        <f aca="false">B22/M22*-1</f>
        <v>0.499413941845829</v>
      </c>
      <c r="C6" s="12" t="n">
        <f aca="false">(B22/26.4)/(-1*M22/30.03)</f>
        <v>0.568083358849631</v>
      </c>
      <c r="D6" s="12" t="n">
        <f aca="false">D22/C22*-1</f>
        <v>0</v>
      </c>
      <c r="E6" s="12" t="n">
        <f aca="false">(E22)/C22*-1</f>
        <v>0</v>
      </c>
      <c r="F6" s="12" t="n">
        <f aca="false">(F22)/C22*-1</f>
        <v>0.00121716053154116</v>
      </c>
      <c r="G6" s="12" t="n">
        <f aca="false">(G22)/C22*-1</f>
        <v>0.0172789063693295</v>
      </c>
      <c r="H6" s="12" t="n">
        <f aca="false">(H22)/C22*-1</f>
        <v>0.03388956774095</v>
      </c>
      <c r="I6" s="12" t="n">
        <f aca="false">(I22)/C22*-1</f>
        <v>0</v>
      </c>
      <c r="L6" s="5"/>
      <c r="M6" s="5"/>
      <c r="N6" s="5"/>
    </row>
    <row r="7" customFormat="false" ht="15.6" hidden="false" customHeight="false" outlineLevel="0" collapsed="false">
      <c r="A7" s="13" t="n">
        <v>0.23</v>
      </c>
      <c r="B7" s="14" t="n">
        <f aca="false">B23/M23*-1</f>
        <v>0.497724656949437</v>
      </c>
      <c r="C7" s="14" t="n">
        <f aca="false">(B23/26.4)/(-1*M23/30.03)</f>
        <v>0.566161797279984</v>
      </c>
      <c r="D7" s="14" t="n">
        <f aca="false">D23/C23*-1</f>
        <v>0</v>
      </c>
      <c r="E7" s="14" t="n">
        <f aca="false">(E23)/C23*-1</f>
        <v>0</v>
      </c>
      <c r="F7" s="14" t="n">
        <f aca="false">(F23)/C23*-1</f>
        <v>0.00186626533986366</v>
      </c>
      <c r="G7" s="14" t="n">
        <f aca="false">(G23)/C23*-1</f>
        <v>0.0153607993358009</v>
      </c>
      <c r="H7" s="14" t="n">
        <f aca="false">(H23)/C23*-1</f>
        <v>0.0312958341607908</v>
      </c>
      <c r="I7" s="14" t="n">
        <f aca="false">(I23)/C23*-1</f>
        <v>0</v>
      </c>
      <c r="L7" s="5"/>
      <c r="M7" s="5"/>
      <c r="N7" s="5"/>
    </row>
    <row r="8" customFormat="false" ht="15.6" hidden="false" customHeight="false" outlineLevel="0" collapsed="false">
      <c r="A8" s="13" t="n">
        <v>0.23</v>
      </c>
      <c r="B8" s="14" t="n">
        <f aca="false">B24/M24*-1</f>
        <v>0.497607361678954</v>
      </c>
      <c r="C8" s="14" t="n">
        <f aca="false">(B24/26.4)/(-1*M24/30.03)</f>
        <v>0.566028373909811</v>
      </c>
      <c r="D8" s="14" t="n">
        <f aca="false">D24/C24*-1</f>
        <v>0</v>
      </c>
      <c r="E8" s="14" t="n">
        <f aca="false">(E24)/C24*-1</f>
        <v>0</v>
      </c>
      <c r="F8" s="14" t="n">
        <f aca="false">(F24)/C24*-1</f>
        <v>0.00165119172968316</v>
      </c>
      <c r="G8" s="14" t="n">
        <f aca="false">(G24)/C24*-1</f>
        <v>0.0104814779362496</v>
      </c>
      <c r="H8" s="14" t="n">
        <f aca="false">(H24)/C24*-1</f>
        <v>0.0299607542835264</v>
      </c>
      <c r="I8" s="14" t="n">
        <f aca="false">(I24)/C24*-1</f>
        <v>0</v>
      </c>
      <c r="L8" s="5"/>
      <c r="M8" s="5"/>
      <c r="N8" s="5"/>
    </row>
    <row r="9" customFormat="false" ht="15.6" hidden="false" customHeight="false" outlineLevel="0" collapsed="false">
      <c r="A9" s="15" t="n">
        <v>0.27</v>
      </c>
      <c r="B9" s="16" t="n">
        <f aca="false">B25/M25*-1</f>
        <v>0.470527300561637</v>
      </c>
      <c r="C9" s="16" t="n">
        <f aca="false">(B25/26.4)/(-1*M25/30.03)</f>
        <v>0.535224804388862</v>
      </c>
      <c r="D9" s="16" t="n">
        <f aca="false">D25/C25*-1</f>
        <v>0</v>
      </c>
      <c r="E9" s="16" t="n">
        <f aca="false">(E25)/C25*-1</f>
        <v>0</v>
      </c>
      <c r="F9" s="16" t="n">
        <f aca="false">(F25)/C25*-1</f>
        <v>0.00279787170442997</v>
      </c>
      <c r="G9" s="16" t="n">
        <f aca="false">(G25)/C25*-1</f>
        <v>0.0146828480899145</v>
      </c>
      <c r="H9" s="16" t="n">
        <f aca="false">(H25)/C25*-1</f>
        <v>0.0352962276558858</v>
      </c>
      <c r="I9" s="16" t="n">
        <f aca="false">(I25)/C25*-1</f>
        <v>0</v>
      </c>
      <c r="L9" s="5"/>
      <c r="M9" s="5"/>
      <c r="N9" s="5"/>
    </row>
    <row r="10" customFormat="false" ht="15.6" hidden="false" customHeight="false" outlineLevel="0" collapsed="false">
      <c r="A10" s="15" t="n">
        <v>0.27</v>
      </c>
      <c r="B10" s="16" t="n">
        <f aca="false">B26/M26*-1</f>
        <v>0.47383332778287</v>
      </c>
      <c r="C10" s="16" t="n">
        <f aca="false">(B26/26.4)/(-1*M26/30.03)</f>
        <v>0.538985410353015</v>
      </c>
      <c r="D10" s="16" t="n">
        <f aca="false">D26/C26*-1</f>
        <v>0</v>
      </c>
      <c r="E10" s="16" t="n">
        <f aca="false">(E26)/C26*-1</f>
        <v>0</v>
      </c>
      <c r="F10" s="16" t="n">
        <f aca="false">(F26)/C26*-1</f>
        <v>0.0025973713639807</v>
      </c>
      <c r="G10" s="16" t="n">
        <f aca="false">(G26)/C26*-1</f>
        <v>0.0126020610622768</v>
      </c>
      <c r="H10" s="16" t="n">
        <f aca="false">(H26)/C26*-1</f>
        <v>0.0374213874292034</v>
      </c>
      <c r="I10" s="16" t="n">
        <f aca="false">(I26)/C26*-1</f>
        <v>0</v>
      </c>
      <c r="L10" s="17"/>
      <c r="M10" s="18"/>
      <c r="N10" s="5"/>
    </row>
    <row r="11" customFormat="false" ht="15.6" hidden="false" customHeight="false" outlineLevel="0" collapsed="false">
      <c r="A11" s="11" t="n">
        <v>0.3</v>
      </c>
      <c r="B11" s="12" t="n">
        <f aca="false">B27/M27*-1</f>
        <v>0.40849960605906</v>
      </c>
      <c r="C11" s="12" t="n">
        <f aca="false">(B27/26.4)/(-1*M27/30.03)</f>
        <v>0.464668301892181</v>
      </c>
      <c r="D11" s="12" t="n">
        <f aca="false">D27/C27*-1</f>
        <v>0.283196097843673</v>
      </c>
      <c r="E11" s="12" t="n">
        <f aca="false">(E27)/C27*-1</f>
        <v>0</v>
      </c>
      <c r="F11" s="12" t="n">
        <f aca="false">(F27)/C27*-1</f>
        <v>0.00231811266993456</v>
      </c>
      <c r="G11" s="12" t="n">
        <f aca="false">(G27)/C27*-1</f>
        <v>0.0534614734503661</v>
      </c>
      <c r="H11" s="12" t="n">
        <f aca="false">(H27)/C27*-1</f>
        <v>0.0424987322821339</v>
      </c>
      <c r="I11" s="12" t="n">
        <f aca="false">(I27)/C27*-1</f>
        <v>0</v>
      </c>
      <c r="L11" s="5"/>
      <c r="M11" s="5"/>
      <c r="N11" s="5"/>
    </row>
    <row r="12" customFormat="false" ht="15.6" hidden="false" customHeight="false" outlineLevel="0" collapsed="false">
      <c r="A12" s="11" t="n">
        <v>0.3</v>
      </c>
      <c r="B12" s="12" t="n">
        <f aca="false">B28/M28*-1</f>
        <v>0.392980562401572</v>
      </c>
      <c r="C12" s="12" t="n">
        <f aca="false">(B28/26.4)/(-1*M28/30.03)</f>
        <v>0.447015389731788</v>
      </c>
      <c r="D12" s="12" t="n">
        <f aca="false">D28/C28*-1</f>
        <v>0.446851077593953</v>
      </c>
      <c r="E12" s="12" t="n">
        <f aca="false">(E28)/C28*-1</f>
        <v>0</v>
      </c>
      <c r="F12" s="12" t="n">
        <f aca="false">(F28)/C28*-1</f>
        <v>0.00330645837576222</v>
      </c>
      <c r="G12" s="12" t="n">
        <f aca="false">(G28)/C28*-1</f>
        <v>0.066560444694692</v>
      </c>
      <c r="H12" s="12" t="n">
        <f aca="false">(H28)/C28*-1</f>
        <v>0.0375690342985159</v>
      </c>
      <c r="I12" s="12" t="n">
        <f aca="false">(I28)/C28*-1</f>
        <v>0</v>
      </c>
      <c r="L12" s="5"/>
      <c r="M12" s="5"/>
      <c r="N12" s="5"/>
    </row>
    <row r="13" customFormat="false" ht="15" hidden="false" customHeight="false" outlineLevel="0" collapsed="false">
      <c r="A13" s="11" t="n">
        <v>0.3</v>
      </c>
      <c r="B13" s="12" t="n">
        <f aca="false">B29/M29*-1</f>
        <v>0.383429342769398</v>
      </c>
      <c r="C13" s="12" t="n">
        <f aca="false">(B29/26.4)/(-1*M29/30.03)</f>
        <v>0.43615087740019</v>
      </c>
      <c r="D13" s="12" t="n">
        <f aca="false">D29/C29*-1</f>
        <v>0.697168591921843</v>
      </c>
      <c r="E13" s="12" t="n">
        <f aca="false">(E29)/C29*-1</f>
        <v>0</v>
      </c>
      <c r="F13" s="12" t="n">
        <f aca="false">(F29)/C29*-1</f>
        <v>0.00287769094078911</v>
      </c>
      <c r="G13" s="12" t="n">
        <f aca="false">(G29)/C29*-1</f>
        <v>0.0651796998088736</v>
      </c>
      <c r="H13" s="12" t="n">
        <f aca="false">(H29)/C29*-1</f>
        <v>0.035683367665785</v>
      </c>
      <c r="I13" s="12" t="n">
        <f aca="false">(I29)/C29*-1</f>
        <v>0.0479135541641387</v>
      </c>
      <c r="L13" s="7"/>
      <c r="M13" s="5"/>
      <c r="N13" s="5"/>
    </row>
    <row r="14" customFormat="false" ht="15" hidden="false" customHeight="false" outlineLevel="0" collapsed="false">
      <c r="A14" s="15" t="n">
        <v>0.32</v>
      </c>
      <c r="B14" s="16" t="n">
        <f aca="false">B30/M30*-1</f>
        <v>0.386950181784709</v>
      </c>
      <c r="C14" s="16" t="n">
        <f aca="false">(B30/26.4)/(-1*M30/30.03)</f>
        <v>0.440155831780107</v>
      </c>
      <c r="D14" s="16" t="n">
        <f aca="false">D30/C30*-1</f>
        <v>0.668491834774255</v>
      </c>
      <c r="E14" s="16" t="n">
        <f aca="false">(E30)/C30*-1</f>
        <v>0</v>
      </c>
      <c r="F14" s="16" t="n">
        <f aca="false">(F30)/C30*-1</f>
        <v>0.00280979827089337</v>
      </c>
      <c r="G14" s="16" t="n">
        <f aca="false">(G30)/C30*-1</f>
        <v>0.0613352545629203</v>
      </c>
      <c r="H14" s="16" t="n">
        <f aca="false">(H30)/C30*-1</f>
        <v>0.0355427473583093</v>
      </c>
      <c r="I14" s="16" t="n">
        <f aca="false">(I30)/C30*-1</f>
        <v>0.0476945244956771</v>
      </c>
      <c r="L14" s="5"/>
      <c r="M14" s="5"/>
      <c r="N14" s="5"/>
    </row>
    <row r="15" customFormat="false" ht="15" hidden="false" customHeight="false" outlineLevel="0" collapsed="false">
      <c r="A15" s="15" t="n">
        <v>0.32</v>
      </c>
      <c r="B15" s="16" t="n">
        <f aca="false">B31/M31*-1</f>
        <v>0.429925740019377</v>
      </c>
      <c r="C15" s="16" t="n">
        <f aca="false">(B31/26.4)/(-1*M31/30.03)</f>
        <v>0.489040529272041</v>
      </c>
      <c r="D15" s="16" t="n">
        <f aca="false">D31/C31*-1</f>
        <v>0.346757712005</v>
      </c>
      <c r="E15" s="16" t="n">
        <f aca="false">(E31)/C31*-1</f>
        <v>0</v>
      </c>
      <c r="F15" s="16" t="n">
        <f aca="false">(F31)/C31*-1</f>
        <v>0.0108196484816426</v>
      </c>
      <c r="G15" s="16" t="n">
        <f aca="false">(G31)/C31*-1</f>
        <v>0.0401048303719554</v>
      </c>
      <c r="H15" s="16" t="n">
        <f aca="false">(H31)/C31*-1</f>
        <v>0.0658796374215576</v>
      </c>
      <c r="I15" s="16" t="n">
        <f aca="false">(I31)/C31*-1</f>
        <v>0.0600129835781779</v>
      </c>
      <c r="L15" s="19"/>
      <c r="M15" s="19"/>
      <c r="N15" s="5"/>
    </row>
    <row r="16" customFormat="false" ht="15" hidden="false" customHeight="false" outlineLevel="0" collapsed="false">
      <c r="A16" s="13" t="n">
        <v>0.34</v>
      </c>
      <c r="B16" s="14" t="n">
        <f aca="false">B32/M32*-1</f>
        <v>0.42475914117841</v>
      </c>
      <c r="C16" s="14" t="n">
        <f aca="false">(B32/26.4)/(-1*M32/30.03)</f>
        <v>0.483163523090441</v>
      </c>
      <c r="D16" s="14" t="n">
        <f aca="false">D32/C32*-1</f>
        <v>0.440709887721838</v>
      </c>
      <c r="E16" s="14" t="n">
        <f aca="false">(E32)/C32*-1</f>
        <v>0</v>
      </c>
      <c r="F16" s="14" t="n">
        <f aca="false">(F32)/C32*-1</f>
        <v>0.00296993842810574</v>
      </c>
      <c r="G16" s="14" t="n">
        <f aca="false">(G32)/C32*-1</f>
        <v>0.0684293130508268</v>
      </c>
      <c r="H16" s="14" t="n">
        <f aca="false">(H32)/C32*-1</f>
        <v>0.0315827598696124</v>
      </c>
      <c r="I16" s="14" t="n">
        <f aca="false">(I32)/C32*-1</f>
        <v>0</v>
      </c>
      <c r="L16" s="5"/>
      <c r="M16" s="5"/>
      <c r="N16" s="5"/>
    </row>
    <row r="17" customFormat="false" ht="15" hidden="false" customHeight="false" outlineLevel="0" collapsed="false">
      <c r="A17" s="13" t="n">
        <v>0.34</v>
      </c>
      <c r="B17" s="14" t="n">
        <f aca="false">B33/M33*-1</f>
        <v>0.364947885413083</v>
      </c>
      <c r="C17" s="14" t="n">
        <f aca="false">(B33/26.4)/(-1*M33/30.03)</f>
        <v>0.415128219657382</v>
      </c>
      <c r="D17" s="14" t="n">
        <f aca="false">D33/C33*-1</f>
        <v>1.01535237399421</v>
      </c>
      <c r="E17" s="14" t="n">
        <f aca="false">(E33)/C33*-1</f>
        <v>0</v>
      </c>
      <c r="F17" s="14" t="n">
        <f aca="false">(F33)/C33*-1</f>
        <v>0.00295607702142797</v>
      </c>
      <c r="G17" s="14" t="n">
        <f aca="false">(G33)/C33*-1</f>
        <v>0.0709458485142711</v>
      </c>
      <c r="H17" s="14" t="n">
        <f aca="false">(H33)/C33*-1</f>
        <v>0.0373955759783895</v>
      </c>
      <c r="I17" s="14" t="n">
        <f aca="false">(I33)/C33*-1</f>
        <v>0</v>
      </c>
      <c r="L17" s="5"/>
      <c r="M17" s="5"/>
      <c r="N17" s="5"/>
    </row>
    <row r="18" customFormat="false" ht="15.6" hidden="false" customHeight="false" outlineLevel="0" collapsed="false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5"/>
    </row>
    <row r="19" customFormat="false" ht="21" hidden="false" customHeight="false" outlineLevel="0" collapsed="false">
      <c r="A19" s="6" t="s">
        <v>21</v>
      </c>
      <c r="C19" s="5" t="s">
        <v>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customFormat="false" ht="15.6" hidden="false" customHeight="false" outlineLevel="0" collapsed="false">
      <c r="A20" s="8"/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">
        <v>28</v>
      </c>
      <c r="H20" s="8" t="s">
        <v>29</v>
      </c>
      <c r="I20" s="8" t="s">
        <v>30</v>
      </c>
      <c r="J20" s="8" t="s">
        <v>31</v>
      </c>
      <c r="K20" s="8" t="s">
        <v>32</v>
      </c>
      <c r="L20" s="8" t="s">
        <v>33</v>
      </c>
      <c r="M20" s="8" t="s">
        <v>34</v>
      </c>
      <c r="N20" s="8" t="s">
        <v>35</v>
      </c>
      <c r="Q20" s="10"/>
      <c r="R20" s="10"/>
      <c r="T20" s="10"/>
    </row>
    <row r="21" customFormat="false" ht="15.6" hidden="false" customHeight="false" outlineLevel="0" collapsed="false">
      <c r="A21" s="11" t="n">
        <v>0.2</v>
      </c>
      <c r="B21" s="21" t="n">
        <v>0.19565834140424</v>
      </c>
      <c r="C21" s="21" t="n">
        <v>-2.12596035635906</v>
      </c>
      <c r="D21" s="21" t="n">
        <v>0</v>
      </c>
      <c r="E21" s="21" t="n">
        <v>0</v>
      </c>
      <c r="F21" s="21" t="n">
        <v>0.00157953348529465</v>
      </c>
      <c r="G21" s="21" t="n">
        <v>0.0165596252490568</v>
      </c>
      <c r="H21" s="21" t="n">
        <v>0.0193620233681279</v>
      </c>
      <c r="I21" s="21" t="n">
        <v>0</v>
      </c>
      <c r="J21" s="21" t="n">
        <v>5.39284808753607</v>
      </c>
      <c r="K21" s="21" t="n">
        <v>-5.33021797992568</v>
      </c>
      <c r="L21" s="21" t="n">
        <f aca="false">(-1)*J21/K21</f>
        <v>1.011750008695</v>
      </c>
      <c r="M21" s="21" t="n">
        <f aca="false">C21/1000*180.16</f>
        <v>-0.383013017801648</v>
      </c>
      <c r="N21" s="21" t="n">
        <f aca="false">6*C21</f>
        <v>-12.7557621381544</v>
      </c>
    </row>
    <row r="22" customFormat="false" ht="15.6" hidden="false" customHeight="false" outlineLevel="0" collapsed="false">
      <c r="A22" s="11" t="n">
        <v>0.2</v>
      </c>
      <c r="B22" s="21" t="n">
        <v>0.202359511908857</v>
      </c>
      <c r="C22" s="21" t="n">
        <v>-2.24907836514341</v>
      </c>
      <c r="D22" s="21" t="n">
        <v>0</v>
      </c>
      <c r="E22" s="21" t="n">
        <v>0</v>
      </c>
      <c r="F22" s="21" t="n">
        <v>0.00273748941839568</v>
      </c>
      <c r="G22" s="21" t="n">
        <v>0.0388616144885976</v>
      </c>
      <c r="H22" s="21" t="n">
        <v>0.0762202936102326</v>
      </c>
      <c r="I22" s="21" t="n">
        <v>0</v>
      </c>
      <c r="J22" s="21" t="n">
        <v>5.59989930720204</v>
      </c>
      <c r="K22" s="21" t="n">
        <v>-5.4994469169805</v>
      </c>
      <c r="L22" s="21" t="n">
        <f aca="false">(-1)*J22/K22</f>
        <v>1.01826590777909</v>
      </c>
      <c r="M22" s="21" t="n">
        <f aca="false">C22/1000*180.16</f>
        <v>-0.405193958264237</v>
      </c>
      <c r="N22" s="21" t="n">
        <f aca="false">6*C22</f>
        <v>-13.4944701908605</v>
      </c>
    </row>
    <row r="23" customFormat="false" ht="15.6" hidden="false" customHeight="false" outlineLevel="0" collapsed="false">
      <c r="A23" s="13" t="n">
        <v>0.23</v>
      </c>
      <c r="B23" s="22" t="n">
        <v>0.229</v>
      </c>
      <c r="C23" s="22" t="n">
        <v>-2.55380629550308</v>
      </c>
      <c r="D23" s="22" t="n">
        <v>0</v>
      </c>
      <c r="E23" s="22" t="n">
        <v>0</v>
      </c>
      <c r="F23" s="22" t="n">
        <v>0.00476608017402302</v>
      </c>
      <c r="G23" s="22" t="n">
        <v>0.0392285060477279</v>
      </c>
      <c r="H23" s="22" t="n">
        <v>0.0799234983028478</v>
      </c>
      <c r="I23" s="22" t="n">
        <v>0</v>
      </c>
      <c r="J23" s="22" t="n">
        <v>5.94907653183276</v>
      </c>
      <c r="K23" s="22" t="n">
        <v>-5.99782711562083</v>
      </c>
      <c r="L23" s="22" t="n">
        <f aca="false">(-1)*J23/K23</f>
        <v>0.991871959153157</v>
      </c>
      <c r="M23" s="22" t="n">
        <f aca="false">C23/1000*180.16</f>
        <v>-0.460093742197835</v>
      </c>
      <c r="N23" s="22" t="n">
        <f aca="false">6*C23</f>
        <v>-15.3228377730185</v>
      </c>
    </row>
    <row r="24" customFormat="false" ht="15.6" hidden="false" customHeight="false" outlineLevel="0" collapsed="false">
      <c r="A24" s="13" t="n">
        <v>0.23</v>
      </c>
      <c r="B24" s="22" t="n">
        <v>0.225</v>
      </c>
      <c r="C24" s="22" t="n">
        <v>-2.50978978978979</v>
      </c>
      <c r="D24" s="22" t="n">
        <v>0</v>
      </c>
      <c r="E24" s="22" t="n">
        <v>0</v>
      </c>
      <c r="F24" s="22" t="n">
        <v>0.00414414414414413</v>
      </c>
      <c r="G24" s="22" t="n">
        <v>0.0263063063063063</v>
      </c>
      <c r="H24" s="22" t="n">
        <v>0.0751951951951952</v>
      </c>
      <c r="I24" s="22" t="n">
        <v>0</v>
      </c>
      <c r="J24" s="22" t="n">
        <v>5.94772606931581</v>
      </c>
      <c r="K24" s="22" t="n">
        <v>-5.92884028035387</v>
      </c>
      <c r="L24" s="22" t="n">
        <f aca="false">(-1)*J24/K24</f>
        <v>1.00318541031111</v>
      </c>
      <c r="M24" s="22" t="n">
        <f aca="false">C24/1000*180.16</f>
        <v>-0.452163728528529</v>
      </c>
      <c r="N24" s="22" t="n">
        <f aca="false">6*C24</f>
        <v>-15.0587387387387</v>
      </c>
    </row>
    <row r="25" customFormat="false" ht="15.6" hidden="false" customHeight="false" outlineLevel="0" collapsed="false">
      <c r="A25" s="15" t="n">
        <v>0.27</v>
      </c>
      <c r="B25" s="23" t="n">
        <v>0.268</v>
      </c>
      <c r="C25" s="23" t="n">
        <v>-3.16148841030994</v>
      </c>
      <c r="D25" s="23" t="n">
        <v>0</v>
      </c>
      <c r="E25" s="23" t="n">
        <v>0</v>
      </c>
      <c r="F25" s="23" t="n">
        <v>0.00884543896708946</v>
      </c>
      <c r="G25" s="23" t="n">
        <v>0.0464196540666062</v>
      </c>
      <c r="H25" s="23" t="n">
        <v>0.111588614661744</v>
      </c>
      <c r="I25" s="23" t="n">
        <v>0</v>
      </c>
      <c r="J25" s="23" t="n">
        <v>7.78069675060569</v>
      </c>
      <c r="K25" s="23" t="n">
        <v>-7.22651251790009</v>
      </c>
      <c r="L25" s="23" t="n">
        <f aca="false">(-1)*J25/K25</f>
        <v>1.07668764585032</v>
      </c>
      <c r="M25" s="23" t="n">
        <f aca="false">C25/1000*180.16</f>
        <v>-0.569573752001439</v>
      </c>
      <c r="N25" s="23" t="n">
        <f aca="false">6*C25</f>
        <v>-18.9689304618596</v>
      </c>
    </row>
    <row r="26" customFormat="false" ht="15.6" hidden="false" customHeight="false" outlineLevel="0" collapsed="false">
      <c r="A26" s="15" t="n">
        <v>0.27</v>
      </c>
      <c r="B26" s="23" t="n">
        <v>0.273</v>
      </c>
      <c r="C26" s="23" t="n">
        <v>-3.19800154813625</v>
      </c>
      <c r="D26" s="23" t="n">
        <v>0</v>
      </c>
      <c r="E26" s="23" t="n">
        <v>0</v>
      </c>
      <c r="F26" s="23" t="n">
        <v>0.00830639764309504</v>
      </c>
      <c r="G26" s="23" t="n">
        <v>0.0403014107868687</v>
      </c>
      <c r="H26" s="23" t="n">
        <v>0.119673654931999</v>
      </c>
      <c r="I26" s="23" t="n">
        <v>0</v>
      </c>
      <c r="J26" s="23" t="n">
        <v>8.80375978401854</v>
      </c>
      <c r="K26" s="23" t="n">
        <v>-8.16214512055445</v>
      </c>
      <c r="L26" s="23" t="n">
        <f aca="false">(-1)*J26/K26</f>
        <v>1.0786085831589</v>
      </c>
      <c r="M26" s="23" t="n">
        <f aca="false">C26/1000*180.16</f>
        <v>-0.576151958912227</v>
      </c>
      <c r="N26" s="23" t="n">
        <f aca="false">6*C26</f>
        <v>-19.1880092888175</v>
      </c>
    </row>
    <row r="27" customFormat="false" ht="15.6" hidden="false" customHeight="false" outlineLevel="0" collapsed="false">
      <c r="A27" s="11" t="n">
        <v>0.3</v>
      </c>
      <c r="B27" s="21" t="n">
        <v>0.303</v>
      </c>
      <c r="C27" s="21" t="n">
        <v>-4.11711135323304</v>
      </c>
      <c r="D27" s="21" t="n">
        <v>1.16594986962348</v>
      </c>
      <c r="E27" s="21" t="n">
        <v>0</v>
      </c>
      <c r="F27" s="21" t="n">
        <v>0.00954392799146095</v>
      </c>
      <c r="G27" s="21" t="n">
        <v>0.220106839303069</v>
      </c>
      <c r="H27" s="21" t="n">
        <v>0.174972013176785</v>
      </c>
      <c r="I27" s="21" t="n">
        <v>0</v>
      </c>
      <c r="J27" s="21" t="n">
        <v>10.0411335063043</v>
      </c>
      <c r="K27" s="21" t="n">
        <v>-9.2671582926777</v>
      </c>
      <c r="L27" s="21" t="n">
        <f aca="false">(-1)*J27/K27</f>
        <v>1.08351807416931</v>
      </c>
      <c r="M27" s="21" t="n">
        <f aca="false">C27/1000*180.16</f>
        <v>-0.741738781398464</v>
      </c>
      <c r="N27" s="21" t="n">
        <f aca="false">6*C27</f>
        <v>-24.7026681193982</v>
      </c>
    </row>
    <row r="28" customFormat="false" ht="15.6" hidden="false" customHeight="false" outlineLevel="0" collapsed="false">
      <c r="A28" s="11" t="n">
        <v>0.3</v>
      </c>
      <c r="B28" s="21" t="n">
        <v>0.302</v>
      </c>
      <c r="C28" s="21" t="n">
        <v>-4.26557419019218</v>
      </c>
      <c r="D28" s="21" t="n">
        <v>1.90607642344433</v>
      </c>
      <c r="E28" s="21" t="n">
        <v>0</v>
      </c>
      <c r="F28" s="21" t="n">
        <v>0.0141039435085961</v>
      </c>
      <c r="G28" s="21" t="n">
        <v>0.283918514977392</v>
      </c>
      <c r="H28" s="21" t="n">
        <v>0.160253503054194</v>
      </c>
      <c r="I28" s="21" t="n">
        <v>0</v>
      </c>
      <c r="J28" s="21" t="n">
        <v>10.1768478168483</v>
      </c>
      <c r="K28" s="21" t="n">
        <v>-8.96169069811147</v>
      </c>
      <c r="L28" s="21" t="n">
        <f aca="false">(-1)*J28/K28</f>
        <v>1.1355946282539</v>
      </c>
      <c r="M28" s="21" t="n">
        <f aca="false">C28/1000*180.16</f>
        <v>-0.768485846105023</v>
      </c>
      <c r="N28" s="21" t="n">
        <f aca="false">6*C28</f>
        <v>-25.5934451411531</v>
      </c>
    </row>
    <row r="29" customFormat="false" ht="15.6" hidden="false" customHeight="false" outlineLevel="0" collapsed="false">
      <c r="A29" s="24" t="n">
        <v>0.3</v>
      </c>
      <c r="B29" s="25" t="n">
        <v>0.3</v>
      </c>
      <c r="C29" s="25" t="n">
        <v>-4.34287707054694</v>
      </c>
      <c r="D29" s="25" t="n">
        <v>3.02771749216287</v>
      </c>
      <c r="E29" s="25" t="n">
        <v>0</v>
      </c>
      <c r="F29" s="25" t="n">
        <v>0.0124974580028737</v>
      </c>
      <c r="G29" s="25" t="n">
        <v>0.28306742376509</v>
      </c>
      <c r="H29" s="25" t="n">
        <v>0.154968479235634</v>
      </c>
      <c r="I29" s="25" t="n">
        <v>0.208082675747847</v>
      </c>
      <c r="J29" s="25" t="n">
        <v>10.1482682076682</v>
      </c>
      <c r="K29" s="25" t="n">
        <v>-8.10473003998778</v>
      </c>
      <c r="L29" s="25" t="n">
        <f aca="false">(-1)*J29/K29</f>
        <v>1.25214142329206</v>
      </c>
      <c r="M29" s="25" t="n">
        <f aca="false">C29/1000*180.16</f>
        <v>-0.782412733029737</v>
      </c>
      <c r="N29" s="25" t="n">
        <f aca="false">6*C29</f>
        <v>-26.0572624232816</v>
      </c>
    </row>
    <row r="30" customFormat="false" ht="15.6" hidden="false" customHeight="false" outlineLevel="0" collapsed="false">
      <c r="A30" s="24" t="n">
        <v>0.3</v>
      </c>
      <c r="B30" s="25" t="n">
        <v>0.3</v>
      </c>
      <c r="C30" s="25" t="n">
        <v>-4.30336146427907</v>
      </c>
      <c r="D30" s="25" t="n">
        <v>2.87676200095274</v>
      </c>
      <c r="E30" s="25" t="n">
        <v>0</v>
      </c>
      <c r="F30" s="25" t="n">
        <v>0.0120915776013605</v>
      </c>
      <c r="G30" s="25" t="n">
        <v>0.263947770887818</v>
      </c>
      <c r="H30" s="25" t="n">
        <v>0.152953289316355</v>
      </c>
      <c r="I30" s="25" t="n">
        <v>0.205246778771811</v>
      </c>
      <c r="J30" s="25" t="n">
        <v>10.2013463763964</v>
      </c>
      <c r="K30" s="25" t="n">
        <v>-8.17853066638294</v>
      </c>
      <c r="L30" s="25" t="n">
        <f aca="false">(-1)*J30/K30</f>
        <v>1.24733241122737</v>
      </c>
      <c r="M30" s="25" t="n">
        <f aca="false">C30/1000*180.16</f>
        <v>-0.775293601404517</v>
      </c>
      <c r="N30" s="25" t="n">
        <f aca="false">6*C30</f>
        <v>-25.8201687856744</v>
      </c>
    </row>
    <row r="31" customFormat="false" ht="15.6" hidden="false" customHeight="false" outlineLevel="0" collapsed="false">
      <c r="A31" s="24" t="n">
        <v>0.32</v>
      </c>
      <c r="B31" s="25" t="n">
        <v>0.316</v>
      </c>
      <c r="C31" s="25" t="n">
        <v>-4.07976607198043</v>
      </c>
      <c r="D31" s="25" t="n">
        <v>1.41469034863556</v>
      </c>
      <c r="E31" s="25" t="n">
        <v>0</v>
      </c>
      <c r="F31" s="25" t="n">
        <v>0.0441416347861602</v>
      </c>
      <c r="G31" s="25" t="n">
        <v>0.163618326274034</v>
      </c>
      <c r="H31" s="25" t="n">
        <v>0.268773509586843</v>
      </c>
      <c r="I31" s="25" t="n">
        <v>0.244838934280569</v>
      </c>
      <c r="J31" s="25" t="n">
        <v>10.2786440106225</v>
      </c>
      <c r="K31" s="25" t="n">
        <v>-8.94674721768848</v>
      </c>
      <c r="L31" s="25" t="n">
        <f aca="false">(-1)*J31/K31</f>
        <v>1.14886938912287</v>
      </c>
      <c r="M31" s="25" t="n">
        <f aca="false">C31/1000*180.16</f>
        <v>-0.735010655527994</v>
      </c>
      <c r="N31" s="25" t="n">
        <f aca="false">6*C31</f>
        <v>-24.4785964318826</v>
      </c>
    </row>
    <row r="32" customFormat="false" ht="15.6" hidden="false" customHeight="false" outlineLevel="0" collapsed="false">
      <c r="A32" s="15" t="n">
        <v>0.32</v>
      </c>
      <c r="B32" s="23" t="n">
        <v>0.32</v>
      </c>
      <c r="C32" s="23" t="n">
        <v>-4.18166146902202</v>
      </c>
      <c r="D32" s="23" t="n">
        <v>1.84289955650343</v>
      </c>
      <c r="E32" s="23" t="n">
        <v>0</v>
      </c>
      <c r="F32" s="23" t="n">
        <v>0.0124192770901776</v>
      </c>
      <c r="G32" s="23" t="n">
        <v>0.286148221736288</v>
      </c>
      <c r="H32" s="23" t="n">
        <v>0.132068410032133</v>
      </c>
      <c r="I32" s="23" t="n">
        <v>0</v>
      </c>
      <c r="J32" s="23" t="n">
        <v>10.4488824425931</v>
      </c>
      <c r="K32" s="23" t="n">
        <v>-8.72393144281347</v>
      </c>
      <c r="L32" s="23" t="n">
        <f aca="false">(-1)*J32/K32</f>
        <v>1.19772633600882</v>
      </c>
      <c r="M32" s="23" t="n">
        <f aca="false">C32/1000*180.16</f>
        <v>-0.753368130259007</v>
      </c>
      <c r="N32" s="23" t="n">
        <f aca="false">6*C32</f>
        <v>-25.0899688141321</v>
      </c>
    </row>
    <row r="33" customFormat="false" ht="15.6" hidden="false" customHeight="false" outlineLevel="0" collapsed="false">
      <c r="A33" s="24" t="n">
        <v>0.32</v>
      </c>
      <c r="B33" s="25" t="n">
        <v>0.32</v>
      </c>
      <c r="C33" s="25" t="n">
        <v>-4.86699335788771</v>
      </c>
      <c r="D33" s="25" t="n">
        <v>4.94171326014536</v>
      </c>
      <c r="E33" s="25" t="n">
        <v>0</v>
      </c>
      <c r="F33" s="25" t="n">
        <v>0.0143872072286944</v>
      </c>
      <c r="G33" s="25" t="n">
        <v>0.345292973488665</v>
      </c>
      <c r="H33" s="25" t="n">
        <v>0.182004019901207</v>
      </c>
      <c r="I33" s="25" t="n">
        <v>0</v>
      </c>
      <c r="J33" s="25" t="n">
        <v>10.9644785028017</v>
      </c>
      <c r="K33" s="25" t="n">
        <v>-8.0300886324076</v>
      </c>
      <c r="L33" s="25" t="n">
        <f aca="false">(-1)*J33/K33</f>
        <v>1.36542434395451</v>
      </c>
      <c r="M33" s="25" t="n">
        <f aca="false">C33/1000*180.16</f>
        <v>-0.87683752335705</v>
      </c>
      <c r="N33" s="25" t="n">
        <f aca="false">6*C33</f>
        <v>-29.2019601473263</v>
      </c>
    </row>
    <row r="34" customFormat="false" ht="15.6" hidden="false" customHeight="false" outlineLevel="0" collapsed="false">
      <c r="A34" s="24" t="n">
        <v>0.32</v>
      </c>
      <c r="B34" s="25" t="n">
        <v>0.32</v>
      </c>
      <c r="C34" s="25" t="n">
        <v>-4.9541038381495</v>
      </c>
      <c r="D34" s="25" t="n">
        <v>5.40472391612343</v>
      </c>
      <c r="E34" s="25" t="n">
        <v>0</v>
      </c>
      <c r="F34" s="25" t="n">
        <v>0.0168026209854346</v>
      </c>
      <c r="G34" s="25" t="n">
        <v>0.362507610196398</v>
      </c>
      <c r="H34" s="25" t="n">
        <v>0.164927854211642</v>
      </c>
      <c r="I34" s="25" t="n">
        <v>0</v>
      </c>
      <c r="J34" s="25" t="n">
        <v>11.0458620359988</v>
      </c>
      <c r="K34" s="25" t="n">
        <v>-7.8809546277295</v>
      </c>
      <c r="L34" s="25" t="n">
        <f aca="false">(-1)*J34/K34</f>
        <v>1.40158934517063</v>
      </c>
      <c r="M34" s="25" t="n">
        <f aca="false">C34/1000*180.16</f>
        <v>-0.892531347481014</v>
      </c>
      <c r="N34" s="25" t="n">
        <f aca="false">6*C34</f>
        <v>-29.724623028897</v>
      </c>
    </row>
    <row r="35" customFormat="false" ht="15.6" hidden="false" customHeight="false" outlineLevel="0" collapsed="false">
      <c r="A35" s="24" t="n">
        <v>0.34</v>
      </c>
      <c r="B35" s="25" t="n">
        <v>0.337</v>
      </c>
      <c r="C35" s="25" t="n">
        <v>-5.64381864600561</v>
      </c>
      <c r="D35" s="25" t="n">
        <v>7.2258229982071</v>
      </c>
      <c r="E35" s="25" t="n">
        <v>0</v>
      </c>
      <c r="F35" s="25" t="n">
        <v>0.0244308227145512</v>
      </c>
      <c r="G35" s="25" t="n">
        <v>0.49485988676252</v>
      </c>
      <c r="H35" s="25" t="n">
        <v>0.191103324344934</v>
      </c>
      <c r="I35" s="25" t="n">
        <v>0</v>
      </c>
      <c r="J35" s="25" t="n">
        <v>12.3581991188685</v>
      </c>
      <c r="K35" s="25" t="n">
        <v>-8.00484639119702</v>
      </c>
      <c r="L35" s="25" t="n">
        <f aca="false">(-1)*J35/K35</f>
        <v>1.54383963350738</v>
      </c>
      <c r="M35" s="25" t="n">
        <f aca="false">C35/1000*180.16</f>
        <v>-1.01679036726437</v>
      </c>
      <c r="N35" s="25" t="n">
        <f aca="false">6*C35</f>
        <v>-33.8629118760337</v>
      </c>
    </row>
    <row r="36" customFormat="false" ht="15.6" hidden="false" customHeight="false" outlineLevel="0" collapsed="false">
      <c r="A36" s="24" t="n">
        <v>0.34</v>
      </c>
      <c r="B36" s="25" t="n">
        <v>0.34</v>
      </c>
      <c r="C36" s="25" t="n">
        <v>-6.00570776004484</v>
      </c>
      <c r="D36" s="25" t="n">
        <v>8.58716871665567</v>
      </c>
      <c r="E36" s="25" t="n">
        <v>0</v>
      </c>
      <c r="F36" s="25" t="n">
        <v>0.0320352129982113</v>
      </c>
      <c r="G36" s="25" t="n">
        <v>0.572881962175219</v>
      </c>
      <c r="H36" s="25" t="n">
        <v>0.180089846043999</v>
      </c>
      <c r="I36" s="25" t="n">
        <v>0</v>
      </c>
      <c r="J36" s="25" t="n">
        <v>12.6407574947746</v>
      </c>
      <c r="K36" s="25" t="n">
        <v>-7.48790539748268</v>
      </c>
      <c r="L36" s="25" t="n">
        <f aca="false">(-1)*J36/K36</f>
        <v>1.68815667716959</v>
      </c>
      <c r="M36" s="25" t="n">
        <f aca="false">C36/1000*180.16</f>
        <v>-1.08198831004968</v>
      </c>
      <c r="N36" s="25" t="n">
        <f aca="false">6*C36</f>
        <v>-36.034246560269</v>
      </c>
    </row>
    <row r="37" customFormat="false" ht="15.6" hidden="false" customHeight="false" outlineLevel="0" collapsed="false">
      <c r="N37" s="5"/>
    </row>
    <row r="38" customFormat="false" ht="15" hidden="false" customHeight="false" outlineLevel="0" collapsed="false">
      <c r="C38" s="26"/>
      <c r="D38" s="26"/>
      <c r="F38" s="26"/>
      <c r="G38" s="26"/>
      <c r="H38" s="26"/>
      <c r="J38" s="26"/>
      <c r="K38" s="26"/>
      <c r="L38" s="26"/>
      <c r="M38" s="26"/>
      <c r="N38" s="26"/>
    </row>
    <row r="39" customFormat="false" ht="15" hidden="false" customHeight="false" outlineLevel="0" collapsed="false">
      <c r="N39" s="5"/>
    </row>
    <row r="40" customFormat="false" ht="15" hidden="false" customHeight="false" outlineLevel="0" collapsed="false">
      <c r="C40" s="10" t="s">
        <v>36</v>
      </c>
    </row>
    <row r="41" customFormat="false" ht="19.7" hidden="false" customHeight="false" outlineLevel="0" collapsed="false">
      <c r="A41" s="6"/>
      <c r="C41" s="8" t="s">
        <v>37</v>
      </c>
      <c r="D41" s="8" t="s">
        <v>25</v>
      </c>
      <c r="E41" s="8" t="s">
        <v>26</v>
      </c>
      <c r="F41" s="8" t="s">
        <v>27</v>
      </c>
      <c r="G41" s="8" t="s">
        <v>28</v>
      </c>
      <c r="H41" s="8" t="s">
        <v>29</v>
      </c>
      <c r="I41" s="8" t="s">
        <v>30</v>
      </c>
      <c r="J41" s="8" t="s">
        <v>31</v>
      </c>
      <c r="L41" s="10" t="s">
        <v>38</v>
      </c>
      <c r="M41" s="8" t="s">
        <v>39</v>
      </c>
      <c r="N41" s="9"/>
      <c r="O41" s="10"/>
      <c r="P41" s="10"/>
      <c r="Q41" s="10"/>
      <c r="R41" s="10"/>
      <c r="S41" s="10"/>
      <c r="T41" s="10"/>
    </row>
    <row r="42" customFormat="false" ht="15" hidden="false" customHeight="false" outlineLevel="0" collapsed="false">
      <c r="A42" s="11" t="n">
        <v>0.2</v>
      </c>
      <c r="B42" s="9"/>
      <c r="C42" s="27" t="n">
        <f aca="false">C21*6</f>
        <v>-12.7557621381544</v>
      </c>
      <c r="D42" s="0" t="n">
        <f aca="false">D21*2</f>
        <v>0</v>
      </c>
      <c r="E42" s="0" t="n">
        <f aca="false">E21*3</f>
        <v>0</v>
      </c>
      <c r="F42" s="26" t="n">
        <f aca="false">F21*3</f>
        <v>0.00473860045588395</v>
      </c>
      <c r="G42" s="26" t="n">
        <f aca="false">G21*2</f>
        <v>0.0331192504981136</v>
      </c>
      <c r="H42" s="26" t="n">
        <f aca="false">H21*4</f>
        <v>0.0774480934725116</v>
      </c>
      <c r="I42" s="0" t="n">
        <f aca="false">I21*6</f>
        <v>0</v>
      </c>
      <c r="J42" s="27" t="n">
        <f aca="false">J21*1</f>
        <v>5.39284808753607</v>
      </c>
      <c r="K42" s="10"/>
      <c r="L42" s="17" t="n">
        <f aca="false">SUM(C42:J42)</f>
        <v>-7.24760810619178</v>
      </c>
      <c r="M42" s="17" t="n">
        <f aca="false">-L42/A42 * 12 / 1000</f>
        <v>0.434856486371507</v>
      </c>
      <c r="N42" s="5"/>
    </row>
    <row r="43" customFormat="false" ht="15" hidden="false" customHeight="false" outlineLevel="0" collapsed="false">
      <c r="A43" s="11" t="n">
        <v>0.2</v>
      </c>
      <c r="B43" s="28"/>
      <c r="C43" s="27" t="n">
        <f aca="false">C22*6</f>
        <v>-13.4944701908605</v>
      </c>
      <c r="D43" s="0" t="n">
        <f aca="false">D22*2</f>
        <v>0</v>
      </c>
      <c r="E43" s="0" t="n">
        <f aca="false">E22*3</f>
        <v>0</v>
      </c>
      <c r="F43" s="26" t="n">
        <f aca="false">F22*3</f>
        <v>0.00821246825518704</v>
      </c>
      <c r="G43" s="26" t="n">
        <f aca="false">G22*2</f>
        <v>0.0777232289771952</v>
      </c>
      <c r="H43" s="26" t="n">
        <f aca="false">H22*4</f>
        <v>0.30488117444093</v>
      </c>
      <c r="I43" s="0" t="n">
        <f aca="false">I22*6</f>
        <v>0</v>
      </c>
      <c r="J43" s="27" t="n">
        <f aca="false">J22*1</f>
        <v>5.59989930720204</v>
      </c>
      <c r="L43" s="17" t="n">
        <f aca="false">SUM(C43:J43)</f>
        <v>-7.50375401198511</v>
      </c>
      <c r="M43" s="17" t="n">
        <f aca="false">-L43/A43 * 12 / 1000</f>
        <v>0.450225240719107</v>
      </c>
      <c r="N43" s="5"/>
    </row>
    <row r="44" customFormat="false" ht="15" hidden="false" customHeight="false" outlineLevel="0" collapsed="false">
      <c r="A44" s="13" t="n">
        <v>0.23</v>
      </c>
      <c r="B44" s="28"/>
      <c r="C44" s="27" t="n">
        <f aca="false">C23*6</f>
        <v>-15.3228377730185</v>
      </c>
      <c r="D44" s="0" t="n">
        <f aca="false">D23*2</f>
        <v>0</v>
      </c>
      <c r="E44" s="0" t="n">
        <f aca="false">E23*3</f>
        <v>0</v>
      </c>
      <c r="F44" s="26" t="n">
        <f aca="false">F23*3</f>
        <v>0.0142982405220691</v>
      </c>
      <c r="G44" s="26" t="n">
        <f aca="false">G23*2</f>
        <v>0.0784570120954558</v>
      </c>
      <c r="H44" s="26" t="n">
        <f aca="false">H23*4</f>
        <v>0.319693993211391</v>
      </c>
      <c r="I44" s="0" t="n">
        <f aca="false">I23*6</f>
        <v>0</v>
      </c>
      <c r="J44" s="27" t="n">
        <f aca="false">J23*1</f>
        <v>5.94907653183276</v>
      </c>
      <c r="L44" s="17" t="n">
        <f aca="false">SUM(C44:J44)</f>
        <v>-8.96131199535681</v>
      </c>
      <c r="M44" s="17" t="n">
        <f aca="false">-L44/A44 * 12 / 1000</f>
        <v>0.467546712801225</v>
      </c>
      <c r="N44" s="5"/>
    </row>
    <row r="45" customFormat="false" ht="15" hidden="false" customHeight="false" outlineLevel="0" collapsed="false">
      <c r="A45" s="13" t="n">
        <v>0.23</v>
      </c>
      <c r="B45" s="28"/>
      <c r="C45" s="27" t="n">
        <f aca="false">C24*6</f>
        <v>-15.0587387387387</v>
      </c>
      <c r="D45" s="0" t="n">
        <f aca="false">D24*2</f>
        <v>0</v>
      </c>
      <c r="E45" s="0" t="n">
        <f aca="false">E24*3</f>
        <v>0</v>
      </c>
      <c r="F45" s="26" t="n">
        <f aca="false">F24*3</f>
        <v>0.0124324324324324</v>
      </c>
      <c r="G45" s="26" t="n">
        <f aca="false">G24*2</f>
        <v>0.0526126126126126</v>
      </c>
      <c r="H45" s="26" t="n">
        <f aca="false">H24*4</f>
        <v>0.300780780780781</v>
      </c>
      <c r="I45" s="0" t="n">
        <f aca="false">I24*6</f>
        <v>0</v>
      </c>
      <c r="J45" s="27" t="n">
        <f aca="false">J24*1</f>
        <v>5.94772606931581</v>
      </c>
      <c r="L45" s="17" t="n">
        <f aca="false">SUM(C45:J45)</f>
        <v>-8.7451868435971</v>
      </c>
      <c r="M45" s="17" t="n">
        <f aca="false">-L45/A45 * 12 / 1000</f>
        <v>0.456270617926805</v>
      </c>
      <c r="N45" s="5"/>
    </row>
    <row r="46" customFormat="false" ht="15" hidden="false" customHeight="false" outlineLevel="0" collapsed="false">
      <c r="A46" s="15" t="n">
        <v>0.27</v>
      </c>
      <c r="B46" s="28"/>
      <c r="C46" s="27" t="n">
        <f aca="false">C25*6</f>
        <v>-18.9689304618596</v>
      </c>
      <c r="D46" s="0" t="n">
        <f aca="false">D25*2</f>
        <v>0</v>
      </c>
      <c r="E46" s="0" t="n">
        <f aca="false">E25*3</f>
        <v>0</v>
      </c>
      <c r="F46" s="26" t="n">
        <f aca="false">F25*3</f>
        <v>0.0265363169012684</v>
      </c>
      <c r="G46" s="26" t="n">
        <f aca="false">G25*2</f>
        <v>0.0928393081332124</v>
      </c>
      <c r="H46" s="26" t="n">
        <f aca="false">H25*4</f>
        <v>0.446354458646976</v>
      </c>
      <c r="I46" s="0" t="n">
        <f aca="false">I25*6</f>
        <v>0</v>
      </c>
      <c r="J46" s="27" t="n">
        <f aca="false">J25*1</f>
        <v>7.78069675060569</v>
      </c>
      <c r="L46" s="17" t="n">
        <f aca="false">SUM(C46:J46)</f>
        <v>-10.6225036275725</v>
      </c>
      <c r="M46" s="17" t="n">
        <f aca="false">-L46/A46 * 12 / 1000</f>
        <v>0.472111272336555</v>
      </c>
      <c r="N46" s="5"/>
    </row>
    <row r="47" customFormat="false" ht="15" hidden="false" customHeight="false" outlineLevel="0" collapsed="false">
      <c r="A47" s="15" t="n">
        <v>0.27</v>
      </c>
      <c r="B47" s="28"/>
      <c r="C47" s="27" t="n">
        <f aca="false">C26*6</f>
        <v>-19.1880092888175</v>
      </c>
      <c r="D47" s="0" t="n">
        <f aca="false">D26*2</f>
        <v>0</v>
      </c>
      <c r="E47" s="0" t="n">
        <f aca="false">E26*3</f>
        <v>0</v>
      </c>
      <c r="F47" s="26" t="n">
        <f aca="false">F26*3</f>
        <v>0.0249191929292851</v>
      </c>
      <c r="G47" s="26" t="n">
        <f aca="false">G26*2</f>
        <v>0.0806028215737374</v>
      </c>
      <c r="H47" s="26" t="n">
        <f aca="false">H26*4</f>
        <v>0.478694619727996</v>
      </c>
      <c r="I47" s="0" t="n">
        <f aca="false">I26*6</f>
        <v>0</v>
      </c>
      <c r="J47" s="27" t="n">
        <f aca="false">J26*1</f>
        <v>8.80375978401854</v>
      </c>
      <c r="L47" s="17" t="n">
        <f aca="false">SUM(C47:J47)</f>
        <v>-9.80003287056794</v>
      </c>
      <c r="M47" s="17" t="n">
        <f aca="false">-L47/A47 * 12 / 1000</f>
        <v>0.435557016469686</v>
      </c>
      <c r="N47" s="5"/>
    </row>
    <row r="48" customFormat="false" ht="15" hidden="false" customHeight="false" outlineLevel="0" collapsed="false">
      <c r="A48" s="11" t="n">
        <v>0.3</v>
      </c>
      <c r="B48" s="28"/>
      <c r="C48" s="27" t="n">
        <f aca="false">C27*6</f>
        <v>-24.7026681193982</v>
      </c>
      <c r="D48" s="27" t="n">
        <f aca="false">D27*2</f>
        <v>2.33189973924696</v>
      </c>
      <c r="E48" s="0" t="n">
        <f aca="false">E27*3</f>
        <v>0</v>
      </c>
      <c r="F48" s="26" t="n">
        <f aca="false">F27*3</f>
        <v>0.0286317839743829</v>
      </c>
      <c r="G48" s="26" t="n">
        <f aca="false">G27*2</f>
        <v>0.440213678606138</v>
      </c>
      <c r="H48" s="26" t="n">
        <f aca="false">H27*4</f>
        <v>0.69988805270714</v>
      </c>
      <c r="I48" s="0" t="n">
        <f aca="false">I27*6</f>
        <v>0</v>
      </c>
      <c r="J48" s="27" t="n">
        <f aca="false">J27*1</f>
        <v>10.0411335063043</v>
      </c>
      <c r="L48" s="17" t="n">
        <f aca="false">SUM(C48:J48)</f>
        <v>-11.1609013585593</v>
      </c>
      <c r="M48" s="17" t="n">
        <f aca="false">-L48/A48 * 12 / 1000</f>
        <v>0.446436054342373</v>
      </c>
      <c r="N48" s="5"/>
    </row>
    <row r="49" customFormat="false" ht="15" hidden="false" customHeight="false" outlineLevel="0" collapsed="false">
      <c r="A49" s="11" t="n">
        <v>0.3</v>
      </c>
      <c r="B49" s="28"/>
      <c r="C49" s="27" t="n">
        <f aca="false">C28*6</f>
        <v>-25.5934451411531</v>
      </c>
      <c r="D49" s="27" t="n">
        <f aca="false">D28*2</f>
        <v>3.81215284688866</v>
      </c>
      <c r="E49" s="0" t="n">
        <f aca="false">E28*3</f>
        <v>0</v>
      </c>
      <c r="F49" s="26" t="n">
        <f aca="false">F28*3</f>
        <v>0.0423118305257883</v>
      </c>
      <c r="G49" s="26" t="n">
        <f aca="false">G28*2</f>
        <v>0.567837029954784</v>
      </c>
      <c r="H49" s="26" t="n">
        <f aca="false">H28*4</f>
        <v>0.641014012216776</v>
      </c>
      <c r="I49" s="0" t="n">
        <f aca="false">I28*6</f>
        <v>0</v>
      </c>
      <c r="J49" s="27" t="n">
        <f aca="false">J28*1</f>
        <v>10.1768478168483</v>
      </c>
      <c r="L49" s="17" t="n">
        <f aca="false">SUM(C49:J49)</f>
        <v>-10.3532816047188</v>
      </c>
      <c r="M49" s="17" t="n">
        <f aca="false">-L49/A49 * 12 / 1000</f>
        <v>0.414131264188751</v>
      </c>
      <c r="N49" s="5"/>
    </row>
    <row r="50" customFormat="false" ht="15" hidden="false" customHeight="false" outlineLevel="0" collapsed="false">
      <c r="A50" s="11" t="n">
        <v>0.3</v>
      </c>
      <c r="B50" s="29"/>
      <c r="C50" s="30" t="n">
        <f aca="false">C29*6</f>
        <v>-26.0572624232816</v>
      </c>
      <c r="D50" s="30" t="n">
        <f aca="false">D29*2</f>
        <v>6.05543498432574</v>
      </c>
      <c r="E50" s="31" t="n">
        <f aca="false">E29*3</f>
        <v>0</v>
      </c>
      <c r="F50" s="32" t="n">
        <f aca="false">F29*3</f>
        <v>0.0374923740086211</v>
      </c>
      <c r="G50" s="32" t="n">
        <f aca="false">G29*2</f>
        <v>0.56613484753018</v>
      </c>
      <c r="H50" s="32" t="n">
        <f aca="false">H29*4</f>
        <v>0.619873916942536</v>
      </c>
      <c r="I50" s="30" t="n">
        <f aca="false">I29*6</f>
        <v>1.24849605448708</v>
      </c>
      <c r="J50" s="30" t="n">
        <f aca="false">J29*1</f>
        <v>10.1482682076682</v>
      </c>
      <c r="K50" s="31"/>
      <c r="L50" s="33" t="n">
        <f aca="false">SUM(C50:J50)</f>
        <v>-7.38156203831928</v>
      </c>
      <c r="M50" s="33" t="n">
        <f aca="false">-L50/A50 * 12 / 1000</f>
        <v>0.295262481532771</v>
      </c>
      <c r="N50" s="34" t="s">
        <v>40</v>
      </c>
    </row>
    <row r="51" customFormat="false" ht="15" hidden="false" customHeight="false" outlineLevel="0" collapsed="false">
      <c r="A51" s="11" t="n">
        <v>0.3</v>
      </c>
      <c r="B51" s="29"/>
      <c r="C51" s="30" t="n">
        <f aca="false">C30*6</f>
        <v>-25.8201687856744</v>
      </c>
      <c r="D51" s="30" t="n">
        <f aca="false">D30*2</f>
        <v>5.75352400190548</v>
      </c>
      <c r="E51" s="31" t="n">
        <f aca="false">E30*3</f>
        <v>0</v>
      </c>
      <c r="F51" s="32" t="n">
        <f aca="false">F30*3</f>
        <v>0.0362747328040815</v>
      </c>
      <c r="G51" s="32" t="n">
        <f aca="false">G30*2</f>
        <v>0.527895541775636</v>
      </c>
      <c r="H51" s="32" t="n">
        <f aca="false">H30*4</f>
        <v>0.61181315726542</v>
      </c>
      <c r="I51" s="30" t="n">
        <f aca="false">I30*6</f>
        <v>1.23148067263087</v>
      </c>
      <c r="J51" s="30" t="n">
        <f aca="false">J30*1</f>
        <v>10.2013463763964</v>
      </c>
      <c r="K51" s="31"/>
      <c r="L51" s="33" t="n">
        <f aca="false">SUM(C51:J51)</f>
        <v>-7.45783430289654</v>
      </c>
      <c r="M51" s="33" t="n">
        <f aca="false">-L51/A51 * 12 / 1000</f>
        <v>0.298313372115861</v>
      </c>
      <c r="N51" s="34" t="s">
        <v>40</v>
      </c>
    </row>
    <row r="52" customFormat="false" ht="15" hidden="false" customHeight="false" outlineLevel="0" collapsed="false">
      <c r="A52" s="15" t="n">
        <v>0.32</v>
      </c>
      <c r="B52" s="29"/>
      <c r="C52" s="30" t="n">
        <f aca="false">C31*6</f>
        <v>-24.4785964318826</v>
      </c>
      <c r="D52" s="30" t="n">
        <f aca="false">D31*2</f>
        <v>2.82938069727112</v>
      </c>
      <c r="E52" s="31" t="n">
        <f aca="false">E31*3</f>
        <v>0</v>
      </c>
      <c r="F52" s="32" t="n">
        <f aca="false">F31*3</f>
        <v>0.132424904358481</v>
      </c>
      <c r="G52" s="32" t="n">
        <f aca="false">G31*2</f>
        <v>0.327236652548068</v>
      </c>
      <c r="H52" s="32" t="n">
        <f aca="false">H31*4</f>
        <v>1.07509403834737</v>
      </c>
      <c r="I52" s="30" t="n">
        <f aca="false">I31*6</f>
        <v>1.46903360568341</v>
      </c>
      <c r="J52" s="30" t="n">
        <f aca="false">J31*1</f>
        <v>10.2786440106225</v>
      </c>
      <c r="K52" s="31"/>
      <c r="L52" s="33" t="n">
        <f aca="false">SUM(C52:J52)</f>
        <v>-8.36678252305163</v>
      </c>
      <c r="M52" s="33" t="n">
        <f aca="false">-L52/A52 * 12 / 1000</f>
        <v>0.313754344614436</v>
      </c>
      <c r="N52" s="34" t="s">
        <v>40</v>
      </c>
    </row>
    <row r="53" customFormat="false" ht="15" hidden="false" customHeight="false" outlineLevel="0" collapsed="false">
      <c r="A53" s="15" t="n">
        <v>0.32</v>
      </c>
      <c r="B53" s="28"/>
      <c r="C53" s="27" t="n">
        <f aca="false">C32*6</f>
        <v>-25.0899688141321</v>
      </c>
      <c r="D53" s="27" t="n">
        <f aca="false">D32*2</f>
        <v>3.68579911300686</v>
      </c>
      <c r="E53" s="0" t="n">
        <f aca="false">E32*3</f>
        <v>0</v>
      </c>
      <c r="F53" s="26" t="n">
        <f aca="false">F32*3</f>
        <v>0.0372578312705328</v>
      </c>
      <c r="G53" s="26" t="n">
        <f aca="false">G32*2</f>
        <v>0.572296443472576</v>
      </c>
      <c r="H53" s="26" t="n">
        <f aca="false">H32*4</f>
        <v>0.528273640128532</v>
      </c>
      <c r="I53" s="0" t="n">
        <f aca="false">I32*6</f>
        <v>0</v>
      </c>
      <c r="J53" s="27" t="n">
        <f aca="false">J32*1</f>
        <v>10.4488824425931</v>
      </c>
      <c r="L53" s="17" t="n">
        <f aca="false">SUM(C53:J53)</f>
        <v>-9.81745934366052</v>
      </c>
      <c r="M53" s="17" t="n">
        <f aca="false">-L53/A53 * 12 / 1000</f>
        <v>0.368154725387269</v>
      </c>
      <c r="N53" s="5"/>
    </row>
    <row r="54" customFormat="false" ht="15" hidden="false" customHeight="false" outlineLevel="0" collapsed="false">
      <c r="A54" s="15" t="n">
        <v>0.32</v>
      </c>
      <c r="B54" s="29"/>
      <c r="C54" s="30" t="n">
        <f aca="false">C33*6</f>
        <v>-29.2019601473263</v>
      </c>
      <c r="D54" s="30" t="n">
        <f aca="false">D33*2</f>
        <v>9.88342652029072</v>
      </c>
      <c r="E54" s="31" t="n">
        <f aca="false">E33*3</f>
        <v>0</v>
      </c>
      <c r="F54" s="32" t="n">
        <f aca="false">F33*3</f>
        <v>0.0431616216860832</v>
      </c>
      <c r="G54" s="32" t="n">
        <f aca="false">G33*2</f>
        <v>0.69058594697733</v>
      </c>
      <c r="H54" s="32" t="n">
        <f aca="false">H33*4</f>
        <v>0.728016079604828</v>
      </c>
      <c r="I54" s="31" t="n">
        <f aca="false">I33*6</f>
        <v>0</v>
      </c>
      <c r="J54" s="30" t="n">
        <f aca="false">J33*1</f>
        <v>10.9644785028017</v>
      </c>
      <c r="K54" s="31"/>
      <c r="L54" s="33" t="n">
        <f aca="false">SUM(C54:J54)</f>
        <v>-6.8922914759656</v>
      </c>
      <c r="M54" s="33" t="n">
        <f aca="false">-L54/A54 * 12 / 1000</f>
        <v>0.25846093034871</v>
      </c>
      <c r="N54" s="34" t="s">
        <v>40</v>
      </c>
    </row>
    <row r="55" customFormat="false" ht="15" hidden="false" customHeight="false" outlineLevel="0" collapsed="false">
      <c r="A55" s="15" t="n">
        <v>0.32</v>
      </c>
      <c r="B55" s="35"/>
      <c r="C55" s="30" t="n">
        <f aca="false">C34*6</f>
        <v>-29.724623028897</v>
      </c>
      <c r="D55" s="30" t="n">
        <f aca="false">D34*2</f>
        <v>10.8094478322469</v>
      </c>
      <c r="E55" s="31" t="n">
        <f aca="false">E34*3</f>
        <v>0</v>
      </c>
      <c r="F55" s="32" t="n">
        <f aca="false">F34*3</f>
        <v>0.0504078629563038</v>
      </c>
      <c r="G55" s="32" t="n">
        <f aca="false">G34*2</f>
        <v>0.725015220392796</v>
      </c>
      <c r="H55" s="32" t="n">
        <f aca="false">H34*4</f>
        <v>0.659711416846568</v>
      </c>
      <c r="I55" s="31" t="n">
        <f aca="false">I34*6</f>
        <v>0</v>
      </c>
      <c r="J55" s="30" t="n">
        <f aca="false">J34*1</f>
        <v>11.0458620359988</v>
      </c>
      <c r="K55" s="35"/>
      <c r="L55" s="33" t="n">
        <f aca="false">SUM(C55:J55)</f>
        <v>-6.43417866045567</v>
      </c>
      <c r="M55" s="33" t="n">
        <f aca="false">-L55/A55 * 12 / 1000</f>
        <v>0.241281699767088</v>
      </c>
      <c r="N55" s="34" t="s">
        <v>40</v>
      </c>
    </row>
    <row r="56" customFormat="false" ht="15" hidden="false" customHeight="false" outlineLevel="0" collapsed="false">
      <c r="A56" s="13" t="n">
        <v>0.34</v>
      </c>
      <c r="B56" s="31"/>
      <c r="C56" s="30" t="n">
        <f aca="false">C35*6</f>
        <v>-33.8629118760337</v>
      </c>
      <c r="D56" s="30" t="n">
        <f aca="false">D35*2</f>
        <v>14.4516459964142</v>
      </c>
      <c r="E56" s="31" t="n">
        <f aca="false">E35*3</f>
        <v>0</v>
      </c>
      <c r="F56" s="32" t="n">
        <f aca="false">F35*3</f>
        <v>0.0732924681436536</v>
      </c>
      <c r="G56" s="32" t="n">
        <f aca="false">G35*2</f>
        <v>0.98971977352504</v>
      </c>
      <c r="H56" s="32" t="n">
        <f aca="false">H35*4</f>
        <v>0.764413297379736</v>
      </c>
      <c r="I56" s="31" t="n">
        <f aca="false">I35*6</f>
        <v>0</v>
      </c>
      <c r="J56" s="30" t="n">
        <f aca="false">J35*1</f>
        <v>12.3581991188685</v>
      </c>
      <c r="K56" s="34"/>
      <c r="L56" s="33" t="n">
        <f aca="false">SUM(C56:J56)</f>
        <v>-5.22564122170253</v>
      </c>
      <c r="M56" s="33" t="n">
        <f aca="false">-L56/A56 * 12 / 1000</f>
        <v>0.184434396060089</v>
      </c>
      <c r="N56" s="34" t="s">
        <v>40</v>
      </c>
      <c r="O56" s="10"/>
      <c r="P56" s="10"/>
      <c r="Q56" s="10"/>
      <c r="R56" s="10"/>
      <c r="S56" s="10"/>
      <c r="T56" s="10"/>
    </row>
    <row r="57" customFormat="false" ht="15" hidden="false" customHeight="false" outlineLevel="0" collapsed="false">
      <c r="A57" s="13" t="n">
        <v>0.34</v>
      </c>
      <c r="B57" s="24"/>
      <c r="C57" s="30" t="n">
        <f aca="false">C36*6</f>
        <v>-36.034246560269</v>
      </c>
      <c r="D57" s="30" t="n">
        <f aca="false">D36*2</f>
        <v>17.1743374333113</v>
      </c>
      <c r="E57" s="31" t="n">
        <f aca="false">E36*3</f>
        <v>0</v>
      </c>
      <c r="F57" s="32" t="n">
        <f aca="false">F36*3</f>
        <v>0.0961056389946339</v>
      </c>
      <c r="G57" s="32" t="n">
        <f aca="false">G36*2</f>
        <v>1.14576392435044</v>
      </c>
      <c r="H57" s="32" t="n">
        <f aca="false">H36*4</f>
        <v>0.720359384175996</v>
      </c>
      <c r="I57" s="31" t="n">
        <f aca="false">I36*6</f>
        <v>0</v>
      </c>
      <c r="J57" s="30" t="n">
        <f aca="false">J36*1</f>
        <v>12.6407574947746</v>
      </c>
      <c r="K57" s="24"/>
      <c r="L57" s="33" t="n">
        <f aca="false">SUM(C57:J57)</f>
        <v>-4.25692268466203</v>
      </c>
      <c r="M57" s="33" t="n">
        <f aca="false">-L57/A57 * 12 / 1000</f>
        <v>0.150244330046895</v>
      </c>
      <c r="N57" s="34" t="s">
        <v>40</v>
      </c>
    </row>
    <row r="58" customFormat="false" ht="15" hidden="false" customHeight="false" outlineLevel="0" collapsed="false">
      <c r="A58" s="8"/>
      <c r="B58" s="28"/>
      <c r="C58" s="17"/>
      <c r="D58" s="36"/>
      <c r="E58" s="28"/>
      <c r="F58" s="17"/>
      <c r="G58" s="36"/>
      <c r="H58" s="28"/>
      <c r="I58" s="17"/>
      <c r="J58" s="36"/>
      <c r="K58" s="28"/>
      <c r="L58" s="17"/>
      <c r="M58" s="36"/>
      <c r="N58" s="5"/>
    </row>
    <row r="59" customFormat="false" ht="15" hidden="false" customHeight="false" outlineLevel="0" collapsed="false">
      <c r="A59" s="8"/>
      <c r="B59" s="28"/>
      <c r="C59" s="17"/>
      <c r="D59" s="36"/>
      <c r="E59" s="28"/>
      <c r="F59" s="17"/>
      <c r="G59" s="36"/>
      <c r="H59" s="28"/>
      <c r="I59" s="17"/>
      <c r="J59" s="36"/>
      <c r="K59" s="28"/>
      <c r="L59" s="17"/>
      <c r="M59" s="36"/>
      <c r="N59" s="5"/>
    </row>
    <row r="60" customFormat="false" ht="15" hidden="false" customHeight="false" outlineLevel="0" collapsed="false">
      <c r="A60" s="8"/>
      <c r="B60" s="28"/>
      <c r="C60" s="17"/>
      <c r="D60" s="36"/>
      <c r="E60" s="28"/>
      <c r="F60" s="17"/>
      <c r="G60" s="36"/>
      <c r="H60" s="28"/>
      <c r="I60" s="17"/>
      <c r="J60" s="36"/>
      <c r="K60" s="28"/>
      <c r="L60" s="17"/>
      <c r="M60" s="36"/>
      <c r="N60" s="5"/>
    </row>
    <row r="61" customFormat="false" ht="15" hidden="false" customHeight="false" outlineLevel="0" collapsed="false">
      <c r="A61" s="8"/>
      <c r="B61" s="28"/>
      <c r="C61" s="17"/>
      <c r="D61" s="36"/>
      <c r="E61" s="28"/>
      <c r="F61" s="17"/>
      <c r="G61" s="36"/>
      <c r="H61" s="28"/>
      <c r="I61" s="17"/>
      <c r="J61" s="36"/>
      <c r="K61" s="28"/>
      <c r="L61" s="17"/>
      <c r="M61" s="36"/>
      <c r="N61" s="5"/>
    </row>
    <row r="62" customFormat="false" ht="15" hidden="false" customHeight="false" outlineLevel="0" collapsed="false">
      <c r="A62" s="8"/>
      <c r="B62" s="28"/>
      <c r="C62" s="17"/>
      <c r="D62" s="36"/>
      <c r="E62" s="28"/>
      <c r="F62" s="17"/>
      <c r="G62" s="36"/>
      <c r="H62" s="28"/>
      <c r="I62" s="37"/>
      <c r="J62" s="38"/>
      <c r="K62" s="28"/>
      <c r="L62" s="17"/>
      <c r="M62" s="36"/>
      <c r="N62" s="5"/>
    </row>
    <row r="63" customFormat="false" ht="15" hidden="false" customHeight="false" outlineLevel="0" collapsed="false">
      <c r="A63" s="8"/>
      <c r="B63" s="28"/>
      <c r="C63" s="17"/>
      <c r="D63" s="36"/>
      <c r="E63" s="28"/>
      <c r="F63" s="17"/>
      <c r="G63" s="36"/>
      <c r="H63" s="28"/>
      <c r="I63" s="17"/>
      <c r="J63" s="36"/>
      <c r="K63" s="28"/>
      <c r="L63" s="17"/>
      <c r="M63" s="36"/>
      <c r="N63" s="5"/>
    </row>
    <row r="64" customFormat="false" ht="15" hidden="false" customHeight="false" outlineLevel="0" collapsed="false">
      <c r="A64" s="8"/>
      <c r="B64" s="28"/>
      <c r="C64" s="17"/>
      <c r="D64" s="36"/>
      <c r="E64" s="28"/>
      <c r="F64" s="17"/>
      <c r="G64" s="36"/>
      <c r="H64" s="28"/>
      <c r="I64" s="17"/>
      <c r="J64" s="36"/>
      <c r="K64" s="28"/>
      <c r="L64" s="17"/>
      <c r="M64" s="36"/>
      <c r="N64" s="5"/>
    </row>
    <row r="65" customFormat="false" ht="15" hidden="false" customHeight="false" outlineLevel="0" collapsed="false">
      <c r="A65" s="8"/>
      <c r="B65" s="28"/>
      <c r="C65" s="17"/>
      <c r="D65" s="36"/>
      <c r="E65" s="28"/>
      <c r="F65" s="17"/>
      <c r="G65" s="36"/>
      <c r="H65" s="28"/>
      <c r="I65" s="17"/>
      <c r="J65" s="36"/>
      <c r="K65" s="28"/>
      <c r="L65" s="17"/>
      <c r="M65" s="36"/>
      <c r="N65" s="5"/>
    </row>
    <row r="66" customFormat="false" ht="15" hidden="false" customHeight="false" outlineLevel="0" collapsed="false">
      <c r="A66" s="8"/>
      <c r="B66" s="28"/>
      <c r="C66" s="17"/>
      <c r="D66" s="36"/>
      <c r="E66" s="28"/>
      <c r="F66" s="17"/>
      <c r="G66" s="36"/>
      <c r="H66" s="28"/>
      <c r="I66" s="17"/>
      <c r="J66" s="36"/>
      <c r="K66" s="28"/>
      <c r="L66" s="17"/>
      <c r="M66" s="36"/>
      <c r="N66" s="5"/>
    </row>
    <row r="67" customFormat="false" ht="15" hidden="false" customHeight="false" outlineLevel="0" collapsed="false">
      <c r="A67" s="8"/>
      <c r="B67" s="28"/>
      <c r="C67" s="17"/>
      <c r="D67" s="36"/>
      <c r="E67" s="28"/>
      <c r="F67" s="17"/>
      <c r="G67" s="36"/>
      <c r="H67" s="28"/>
      <c r="I67" s="17"/>
      <c r="J67" s="36"/>
      <c r="K67" s="28"/>
      <c r="L67" s="17"/>
      <c r="M67" s="36"/>
      <c r="N67" s="5"/>
    </row>
    <row r="68" customFormat="false" ht="15" hidden="false" customHeight="false" outlineLevel="0" collapsed="false">
      <c r="A68" s="8"/>
      <c r="B68" s="28"/>
      <c r="C68" s="17"/>
      <c r="D68" s="36"/>
      <c r="E68" s="28"/>
      <c r="F68" s="17"/>
      <c r="G68" s="36"/>
      <c r="H68" s="28"/>
      <c r="I68" s="17"/>
      <c r="J68" s="36"/>
      <c r="K68" s="28"/>
      <c r="L68" s="17"/>
      <c r="M68" s="36"/>
      <c r="N68" s="5"/>
    </row>
    <row r="69" customFormat="false" ht="15" hidden="false" customHeight="false" outlineLevel="0" collapsed="false">
      <c r="A69" s="20"/>
      <c r="N69" s="5"/>
    </row>
    <row r="70" customFormat="false" ht="15" hidden="false" customHeight="false" outlineLevel="0" collapsed="false">
      <c r="N70" s="5"/>
    </row>
    <row r="71" customFormat="false" ht="15" hidden="false" customHeight="false" outlineLevel="0" collapsed="false">
      <c r="N71" s="5"/>
    </row>
    <row r="72" customFormat="false" ht="15" hidden="false" customHeight="false" outlineLevel="0" collapsed="false">
      <c r="N72" s="5"/>
    </row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6" activeCellId="0" sqref="N16"/>
    </sheetView>
  </sheetViews>
  <sheetFormatPr defaultColWidth="11.0078125" defaultRowHeight="15.6" zeroHeight="false" outlineLevelRow="0" outlineLevelCol="0"/>
  <cols>
    <col collapsed="false" customWidth="false" hidden="false" outlineLevel="0" max="1" min="1" style="3" width="11"/>
    <col collapsed="false" customWidth="true" hidden="false" outlineLevel="0" max="13" min="2" style="0" width="11.2"/>
    <col collapsed="false" customWidth="true" hidden="false" outlineLevel="0" max="1024" min="998" style="0" width="10.5"/>
  </cols>
  <sheetData>
    <row r="1" customFormat="false" ht="25.8" hidden="false" customHeight="false" outlineLevel="0" collapsed="false">
      <c r="A1" s="4" t="s">
        <v>41</v>
      </c>
    </row>
    <row r="3" customFormat="false" ht="21" hidden="false" customHeight="false" outlineLevel="0" collapsed="false">
      <c r="A3" s="6" t="s">
        <v>11</v>
      </c>
      <c r="D3" s="7" t="s">
        <v>12</v>
      </c>
      <c r="E3" s="5"/>
      <c r="F3" s="5"/>
      <c r="G3" s="5"/>
      <c r="H3" s="5"/>
      <c r="I3" s="5"/>
      <c r="J3" s="5"/>
      <c r="K3" s="5"/>
      <c r="L3" s="5"/>
      <c r="M3" s="5"/>
    </row>
    <row r="4" customFormat="false" ht="15.6" hidden="false" customHeight="false" outlineLevel="0" collapsed="false">
      <c r="A4" s="8"/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20</v>
      </c>
      <c r="J4" s="10"/>
      <c r="K4" s="10"/>
      <c r="L4" s="9"/>
    </row>
    <row r="5" customFormat="false" ht="15.6" hidden="false" customHeight="false" outlineLevel="0" collapsed="false">
      <c r="A5" s="11" t="s">
        <v>42</v>
      </c>
      <c r="B5" s="39" t="n">
        <v>0.154825715945341</v>
      </c>
      <c r="C5" s="39" t="n">
        <v>0.16728801315685</v>
      </c>
      <c r="D5" s="40" t="n">
        <v>2.61426164485673</v>
      </c>
      <c r="E5" s="39" t="n">
        <v>0.0534049942904501</v>
      </c>
      <c r="F5" s="39" t="n">
        <v>0.00655103513289607</v>
      </c>
      <c r="G5" s="39" t="n">
        <v>0.115122501243254</v>
      </c>
      <c r="H5" s="39" t="n">
        <v>0.00317744670451314</v>
      </c>
      <c r="I5" s="41" t="n">
        <v>0</v>
      </c>
      <c r="L5" s="5"/>
    </row>
    <row r="6" customFormat="false" ht="15.6" hidden="false" customHeight="false" outlineLevel="0" collapsed="false">
      <c r="A6" s="11" t="s">
        <v>43</v>
      </c>
      <c r="B6" s="39" t="n">
        <v>0.162503040060331</v>
      </c>
      <c r="C6" s="39" t="n">
        <v>0.175583303701551</v>
      </c>
      <c r="D6" s="40" t="n">
        <v>2.82085691001797</v>
      </c>
      <c r="E6" s="39" t="n">
        <v>0.0490404185357338</v>
      </c>
      <c r="F6" s="39" t="n">
        <v>0.0114382052019514</v>
      </c>
      <c r="G6" s="39" t="n">
        <v>0.0997815329650113</v>
      </c>
      <c r="H6" s="39" t="n">
        <v>0.00242654694678081</v>
      </c>
      <c r="I6" s="41" t="n">
        <v>-9.10106862428348E-005</v>
      </c>
      <c r="L6" s="5"/>
    </row>
    <row r="7" customFormat="false" ht="15.6" hidden="false" customHeight="false" outlineLevel="0" collapsed="false">
      <c r="A7" s="13" t="s">
        <v>44</v>
      </c>
      <c r="B7" s="42" t="n">
        <v>0.3669155431107</v>
      </c>
      <c r="C7" s="42" t="n">
        <v>0.417320102568331</v>
      </c>
      <c r="D7" s="43" t="n">
        <v>0.327902472292102</v>
      </c>
      <c r="E7" s="42" t="n">
        <v>0.0394786483295884</v>
      </c>
      <c r="F7" s="42" t="n">
        <v>0.00635879364775775</v>
      </c>
      <c r="G7" s="42" t="n">
        <v>0.268461307603353</v>
      </c>
      <c r="H7" s="42" t="n">
        <v>0.0189609373411584</v>
      </c>
      <c r="I7" s="44" t="n">
        <v>-0.000115966878350275</v>
      </c>
      <c r="L7" s="5"/>
    </row>
    <row r="8" customFormat="false" ht="15.6" hidden="false" customHeight="false" outlineLevel="0" collapsed="false">
      <c r="A8" s="13" t="s">
        <v>45</v>
      </c>
      <c r="B8" s="42" t="n">
        <v>0.364954836898022</v>
      </c>
      <c r="C8" s="42" t="n">
        <v>0.415090046815326</v>
      </c>
      <c r="D8" s="43" t="n">
        <v>0.265177543738702</v>
      </c>
      <c r="E8" s="42" t="n">
        <v>0.0403501385045078</v>
      </c>
      <c r="F8" s="42" t="n">
        <v>0.00519175701907674</v>
      </c>
      <c r="G8" s="42" t="n">
        <v>0.196446224305113</v>
      </c>
      <c r="H8" s="42" t="n">
        <v>0.0172697856944015</v>
      </c>
      <c r="I8" s="44" t="n">
        <v>0</v>
      </c>
      <c r="L8" s="5"/>
    </row>
    <row r="9" customFormat="false" ht="15.6" hidden="false" customHeight="false" outlineLevel="0" collapsed="false">
      <c r="A9" s="15" t="s">
        <v>46</v>
      </c>
      <c r="B9" s="45" t="n">
        <v>0.156857844750509</v>
      </c>
      <c r="C9" s="45" t="n">
        <v>0.178405993120276</v>
      </c>
      <c r="D9" s="46" t="n">
        <v>1.41245949956047</v>
      </c>
      <c r="E9" s="45" t="n">
        <v>0.0923833205529224</v>
      </c>
      <c r="F9" s="45" t="n">
        <v>0.00453079505964256</v>
      </c>
      <c r="G9" s="45" t="n">
        <v>0.035139258175997</v>
      </c>
      <c r="H9" s="45" t="n">
        <v>0.00223549627425462</v>
      </c>
      <c r="I9" s="47" t="n">
        <v>0</v>
      </c>
      <c r="L9" s="5"/>
    </row>
    <row r="10" customFormat="false" ht="15.6" hidden="false" customHeight="false" outlineLevel="0" collapsed="false">
      <c r="A10" s="15" t="s">
        <v>47</v>
      </c>
      <c r="B10" s="45" t="n">
        <v>0.164637010979328</v>
      </c>
      <c r="C10" s="45" t="n">
        <v>0.187253812487599</v>
      </c>
      <c r="D10" s="46" t="n">
        <v>1.41375862423016</v>
      </c>
      <c r="E10" s="45" t="n">
        <v>0.0971140499710532</v>
      </c>
      <c r="F10" s="45" t="n">
        <v>0.00482120130930899</v>
      </c>
      <c r="G10" s="45" t="n">
        <v>0.0391779412226422</v>
      </c>
      <c r="H10" s="45" t="n">
        <v>0.00196810496994033</v>
      </c>
      <c r="I10" s="47" t="n">
        <v>-1.98233924402139E-005</v>
      </c>
      <c r="L10" s="17"/>
    </row>
    <row r="11" customFormat="false" ht="15.6" hidden="false" customHeight="false" outlineLevel="0" collapsed="false">
      <c r="A11" s="11" t="s">
        <v>48</v>
      </c>
      <c r="B11" s="39" t="n">
        <v>0.571169129925531</v>
      </c>
      <c r="C11" s="39" t="n">
        <v>0.602662048138109</v>
      </c>
      <c r="D11" s="40" t="n">
        <v>0.00062477979872417</v>
      </c>
      <c r="E11" s="39" t="n">
        <v>-0.000729260628408667</v>
      </c>
      <c r="F11" s="39" t="n">
        <v>0.000215498194019563</v>
      </c>
      <c r="G11" s="39" t="n">
        <v>0.0122198846393379</v>
      </c>
      <c r="H11" s="39" t="n">
        <v>0.0116084030684633</v>
      </c>
      <c r="I11" s="41" t="n">
        <v>0</v>
      </c>
      <c r="L11" s="5"/>
    </row>
    <row r="12" customFormat="false" ht="15.6" hidden="false" customHeight="false" outlineLevel="0" collapsed="false">
      <c r="A12" s="11" t="s">
        <v>49</v>
      </c>
      <c r="B12" s="39" t="n">
        <v>0.677014565451146</v>
      </c>
      <c r="C12" s="39" t="n">
        <v>0.73150910907174</v>
      </c>
      <c r="D12" s="40" t="n">
        <v>0.00311343413591724</v>
      </c>
      <c r="E12" s="39" t="n">
        <v>-0.00153469768611717</v>
      </c>
      <c r="F12" s="39" t="n">
        <v>0.000506724340744347</v>
      </c>
      <c r="G12" s="39" t="n">
        <v>0.0128174276506433</v>
      </c>
      <c r="H12" s="39" t="n">
        <v>0.0125702974958214</v>
      </c>
      <c r="I12" s="41" t="n">
        <v>0</v>
      </c>
      <c r="L12" s="5"/>
    </row>
    <row r="13" customFormat="false" ht="15.6" hidden="false" customHeight="false" outlineLevel="0" collapsed="false">
      <c r="A13" s="20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21" hidden="false" customHeight="false" outlineLevel="0" collapsed="false">
      <c r="A14" s="6" t="s">
        <v>21</v>
      </c>
      <c r="C14" s="5" t="s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false" ht="15.6" hidden="false" customHeight="false" outlineLevel="0" collapsed="false">
      <c r="A15" s="8"/>
      <c r="B15" s="8" t="s">
        <v>23</v>
      </c>
      <c r="C15" s="8" t="s">
        <v>50</v>
      </c>
      <c r="D15" s="8" t="s">
        <v>25</v>
      </c>
      <c r="E15" s="8" t="s">
        <v>26</v>
      </c>
      <c r="F15" s="8" t="s">
        <v>27</v>
      </c>
      <c r="G15" s="8" t="s">
        <v>28</v>
      </c>
      <c r="H15" s="8" t="s">
        <v>29</v>
      </c>
      <c r="I15" s="8" t="s">
        <v>30</v>
      </c>
      <c r="J15" s="8" t="s">
        <v>31</v>
      </c>
      <c r="K15" s="8" t="s">
        <v>32</v>
      </c>
      <c r="L15" s="8" t="s">
        <v>33</v>
      </c>
      <c r="M15" s="8" t="s">
        <v>51</v>
      </c>
      <c r="N15" s="8" t="s">
        <v>52</v>
      </c>
      <c r="P15" s="10"/>
      <c r="Q15" s="10"/>
      <c r="R15" s="10"/>
      <c r="S15" s="10"/>
    </row>
    <row r="16" customFormat="false" ht="15.6" hidden="false" customHeight="false" outlineLevel="0" collapsed="false">
      <c r="A16" s="11" t="s">
        <v>42</v>
      </c>
      <c r="B16" s="39" t="n">
        <v>0.274550934987422</v>
      </c>
      <c r="C16" s="40" t="n">
        <v>-5.18051494548341</v>
      </c>
      <c r="D16" s="41" t="n">
        <v>13.5432215225843</v>
      </c>
      <c r="E16" s="40" t="n">
        <v>0.276665371085133</v>
      </c>
      <c r="F16" s="40" t="n">
        <v>0.033937735414355</v>
      </c>
      <c r="G16" s="39" t="n">
        <v>0.596393838252111</v>
      </c>
      <c r="H16" s="41" t="n">
        <v>0.0164608101412073</v>
      </c>
      <c r="I16" s="39" t="n">
        <v>0</v>
      </c>
      <c r="J16" s="40" t="n">
        <v>16.7361287024538</v>
      </c>
      <c r="K16" s="41" t="n">
        <v>-2.42003570745806</v>
      </c>
      <c r="L16" s="41" t="n">
        <v>6.91565362067857</v>
      </c>
      <c r="M16" s="39" t="n">
        <v>-1.77329026583897</v>
      </c>
      <c r="N16" s="39" t="n">
        <v>-62.1661793458009</v>
      </c>
    </row>
    <row r="17" customFormat="false" ht="15.6" hidden="false" customHeight="false" outlineLevel="0" collapsed="false">
      <c r="A17" s="11" t="s">
        <v>43</v>
      </c>
      <c r="B17" s="39" t="n">
        <v>0.29073074936103</v>
      </c>
      <c r="C17" s="40" t="n">
        <v>-5.22663988769975</v>
      </c>
      <c r="D17" s="41" t="n">
        <v>14.7436032433934</v>
      </c>
      <c r="E17" s="40" t="n">
        <v>0.256316607628357</v>
      </c>
      <c r="F17" s="40" t="n">
        <v>0.0597833795522141</v>
      </c>
      <c r="G17" s="39" t="n">
        <v>0.521522140250756</v>
      </c>
      <c r="H17" s="41" t="n">
        <v>0.0126826870614206</v>
      </c>
      <c r="I17" s="39" t="n">
        <v>-0.000475680082923727</v>
      </c>
      <c r="J17" s="40" t="n">
        <v>17.3565833347933</v>
      </c>
      <c r="K17" s="41" t="n">
        <v>-2.95880449976483</v>
      </c>
      <c r="L17" s="41" t="n">
        <v>5.86607980898125</v>
      </c>
      <c r="M17" s="39" t="n">
        <v>-1.78907883355963</v>
      </c>
      <c r="N17" s="39" t="n">
        <v>-62.719678652397</v>
      </c>
    </row>
    <row r="18" customFormat="false" ht="15.6" hidden="false" customHeight="false" outlineLevel="0" collapsed="false">
      <c r="A18" s="13" t="s">
        <v>44</v>
      </c>
      <c r="B18" s="42" t="n">
        <v>0.164621081552073</v>
      </c>
      <c r="C18" s="43" t="n">
        <v>-2.49035332434715</v>
      </c>
      <c r="D18" s="44" t="n">
        <v>0.816593011934284</v>
      </c>
      <c r="E18" s="43" t="n">
        <v>0.0983157831083224</v>
      </c>
      <c r="F18" s="43" t="n">
        <v>0.015835642899531</v>
      </c>
      <c r="G18" s="42" t="n">
        <v>0.668563509848592</v>
      </c>
      <c r="H18" s="44" t="n">
        <v>0.0472194333402918</v>
      </c>
      <c r="I18" s="42" t="n">
        <v>-0.000288798501013768</v>
      </c>
      <c r="J18" s="43" t="n">
        <v>5.90979094395158</v>
      </c>
      <c r="K18" s="44" t="n">
        <v>-5.07967122793033</v>
      </c>
      <c r="L18" s="44" t="n">
        <v>1.16341996928007</v>
      </c>
      <c r="M18" s="42" t="n">
        <v>-0.448662054914382</v>
      </c>
      <c r="N18" s="42" t="n">
        <v>-14.9421199460829</v>
      </c>
    </row>
    <row r="19" customFormat="false" ht="15.6" hidden="false" customHeight="false" outlineLevel="0" collapsed="false">
      <c r="A19" s="13" t="s">
        <v>45</v>
      </c>
      <c r="B19" s="42" t="n">
        <v>0.182249660414427</v>
      </c>
      <c r="C19" s="43" t="n">
        <v>-2.77184684816535</v>
      </c>
      <c r="D19" s="44" t="n">
        <v>0.735031538816352</v>
      </c>
      <c r="E19" s="43" t="n">
        <v>0.111844404236755</v>
      </c>
      <c r="F19" s="43" t="n">
        <v>0.0143907553297682</v>
      </c>
      <c r="G19" s="42" t="n">
        <v>0.544518847674111</v>
      </c>
      <c r="H19" s="44" t="n">
        <v>0.0478692010455177</v>
      </c>
      <c r="I19" s="42" t="n">
        <v>0</v>
      </c>
      <c r="J19" s="43" t="n">
        <v>6.23517924760444</v>
      </c>
      <c r="K19" s="44" t="n">
        <v>-5.40596219398511</v>
      </c>
      <c r="L19" s="44" t="n">
        <v>1.15338935491298</v>
      </c>
      <c r="M19" s="42" t="n">
        <v>-0.49937592816547</v>
      </c>
      <c r="N19" s="42" t="n">
        <v>-16.6310810889921</v>
      </c>
    </row>
    <row r="20" customFormat="false" ht="15.6" hidden="false" customHeight="false" outlineLevel="0" collapsed="false">
      <c r="A20" s="15" t="s">
        <v>46</v>
      </c>
      <c r="B20" s="45" t="n">
        <v>0.373107191878456</v>
      </c>
      <c r="C20" s="46" t="n">
        <v>-13.2028899646571</v>
      </c>
      <c r="D20" s="47" t="n">
        <v>18.6485473522315</v>
      </c>
      <c r="E20" s="46" t="n">
        <v>1.21972681582988</v>
      </c>
      <c r="F20" s="46" t="n">
        <v>0.0598195886248727</v>
      </c>
      <c r="G20" s="45" t="n">
        <v>0.463939759137365</v>
      </c>
      <c r="H20" s="47" t="n">
        <v>0.0295150113253846</v>
      </c>
      <c r="I20" s="45" t="n">
        <v>0</v>
      </c>
      <c r="J20" s="46" t="n">
        <v>21.5206387174</v>
      </c>
      <c r="K20" s="47" t="n">
        <v>-1.93873910755024</v>
      </c>
      <c r="L20" s="47" t="n">
        <v>11.1003273383148</v>
      </c>
      <c r="M20" s="45" t="n">
        <v>-2.37863265603262</v>
      </c>
      <c r="N20" s="45" t="n">
        <v>-79.2173397879426</v>
      </c>
    </row>
    <row r="21" customFormat="false" ht="15.6" hidden="false" customHeight="false" outlineLevel="0" collapsed="false">
      <c r="A21" s="15" t="s">
        <v>47</v>
      </c>
      <c r="B21" s="45" t="n">
        <v>0.368940086743806</v>
      </c>
      <c r="C21" s="46" t="n">
        <v>-12.4385569690121</v>
      </c>
      <c r="D21" s="47" t="n">
        <v>17.585117187919</v>
      </c>
      <c r="E21" s="46" t="n">
        <v>1.20795864305643</v>
      </c>
      <c r="F21" s="46" t="n">
        <v>0.0599687871449156</v>
      </c>
      <c r="G21" s="45" t="n">
        <v>0.487317053826442</v>
      </c>
      <c r="H21" s="47" t="n">
        <v>0.0244803857895987</v>
      </c>
      <c r="I21" s="45" t="n">
        <v>-0.000246574396186685</v>
      </c>
      <c r="J21" s="46" t="n">
        <v>20.5088179489413</v>
      </c>
      <c r="K21" s="47" t="n">
        <v>-1.91301471716968</v>
      </c>
      <c r="L21" s="47" t="n">
        <v>10.7206796502247</v>
      </c>
      <c r="M21" s="45" t="n">
        <v>-2.24093042353722</v>
      </c>
      <c r="N21" s="45" t="n">
        <v>-74.6313418140726</v>
      </c>
    </row>
    <row r="22" customFormat="false" ht="15.6" hidden="false" customHeight="false" outlineLevel="0" collapsed="false">
      <c r="A22" s="11" t="s">
        <v>48</v>
      </c>
      <c r="B22" s="39" t="n">
        <v>0.0516033097166754</v>
      </c>
      <c r="C22" s="40" t="n">
        <v>-0.263940436754838</v>
      </c>
      <c r="D22" s="41" t="n">
        <v>0.000164904652950857</v>
      </c>
      <c r="E22" s="40" t="n">
        <v>-0.000192481368770291</v>
      </c>
      <c r="F22" s="40" t="n">
        <v>5.68786874494023E-005</v>
      </c>
      <c r="G22" s="39" t="n">
        <v>0.00322532168880057</v>
      </c>
      <c r="H22" s="41" t="n">
        <v>0.00306392697591641</v>
      </c>
      <c r="I22" s="39" t="n">
        <v>0</v>
      </c>
      <c r="J22" s="40" t="n">
        <v>1.6696071561396</v>
      </c>
      <c r="K22" s="41" t="n">
        <v>-1.70047279490384</v>
      </c>
      <c r="L22" s="41" t="n">
        <v>0.981848790020789</v>
      </c>
      <c r="M22" s="39" t="n">
        <v>-0.0903468115011809</v>
      </c>
      <c r="N22" s="39" t="n">
        <v>-3.16728524105806</v>
      </c>
    </row>
    <row r="23" customFormat="false" ht="15.6" hidden="false" customHeight="false" outlineLevel="0" collapsed="false">
      <c r="A23" s="11" t="s">
        <v>49</v>
      </c>
      <c r="B23" s="39" t="n">
        <v>0.0479583684142393</v>
      </c>
      <c r="C23" s="40" t="n">
        <v>-0.206947168263443</v>
      </c>
      <c r="D23" s="41" t="n">
        <v>0.000644316378002812</v>
      </c>
      <c r="E23" s="40" t="n">
        <v>-0.000317601340282407</v>
      </c>
      <c r="F23" s="40" t="n">
        <v>0.000104865167407203</v>
      </c>
      <c r="G23" s="39" t="n">
        <v>0.00265253035672218</v>
      </c>
      <c r="H23" s="41" t="n">
        <v>0.0026013874709893</v>
      </c>
      <c r="I23" s="39" t="n">
        <v>0</v>
      </c>
      <c r="J23" s="40" t="n">
        <v>1.49807014605194</v>
      </c>
      <c r="K23" s="41" t="n">
        <v>-1.60061542572271</v>
      </c>
      <c r="L23" s="41" t="n">
        <v>0.9359338426815</v>
      </c>
      <c r="M23" s="39" t="n">
        <v>-0.0708380156965766</v>
      </c>
      <c r="N23" s="39" t="n">
        <v>-2.48336601916132</v>
      </c>
    </row>
    <row r="24" customFormat="false" ht="15.6" hidden="false" customHeight="false" outlineLevel="0" collapsed="false">
      <c r="A24" s="20"/>
    </row>
    <row r="32" customFormat="false" ht="21" hidden="false" customHeight="false" outlineLevel="0" collapsed="false">
      <c r="A32" s="6"/>
      <c r="C32" s="7"/>
      <c r="D32" s="5"/>
      <c r="F32" s="5"/>
      <c r="G32" s="5"/>
      <c r="H32" s="5"/>
      <c r="K32" s="5"/>
      <c r="L32" s="5"/>
      <c r="M32" s="5"/>
    </row>
    <row r="33" customFormat="false" ht="15.6" hidden="false" customHeight="false" outlineLevel="0" collapsed="false">
      <c r="A33" s="8"/>
      <c r="B33" s="9"/>
      <c r="C33" s="9"/>
      <c r="D33" s="9"/>
      <c r="F33" s="9"/>
      <c r="G33" s="9"/>
      <c r="H33" s="9"/>
      <c r="K33" s="10"/>
      <c r="L33" s="9"/>
      <c r="M33" s="9"/>
      <c r="N33" s="10"/>
      <c r="O33" s="10"/>
      <c r="P33" s="10"/>
      <c r="Q33" s="10"/>
      <c r="R33" s="10"/>
      <c r="S33" s="10"/>
    </row>
    <row r="34" customFormat="false" ht="15.6" hidden="false" customHeight="false" outlineLevel="0" collapsed="false">
      <c r="A34" s="8"/>
      <c r="B34" s="28"/>
      <c r="C34" s="17"/>
      <c r="D34" s="36"/>
      <c r="F34" s="48"/>
      <c r="G34" s="28"/>
      <c r="H34" s="28"/>
      <c r="L34" s="5"/>
      <c r="M34" s="5"/>
    </row>
    <row r="35" customFormat="false" ht="15.6" hidden="false" customHeight="false" outlineLevel="0" collapsed="false">
      <c r="A35" s="8"/>
      <c r="B35" s="28"/>
      <c r="C35" s="17"/>
      <c r="D35" s="36"/>
      <c r="E35" s="28"/>
      <c r="F35" s="48"/>
      <c r="G35" s="28"/>
      <c r="H35" s="28"/>
      <c r="L35" s="5"/>
      <c r="M35" s="5"/>
    </row>
    <row r="36" customFormat="false" ht="15.6" hidden="false" customHeight="false" outlineLevel="0" collapsed="false">
      <c r="A36" s="8"/>
      <c r="B36" s="28"/>
      <c r="C36" s="17"/>
      <c r="D36" s="36"/>
      <c r="E36" s="28"/>
      <c r="F36" s="48"/>
      <c r="G36" s="28"/>
      <c r="H36" s="28"/>
      <c r="I36" s="28"/>
      <c r="L36" s="5"/>
      <c r="M36" s="5"/>
    </row>
    <row r="37" customFormat="false" ht="15.6" hidden="false" customHeight="false" outlineLevel="0" collapsed="false">
      <c r="A37" s="8"/>
      <c r="B37" s="28"/>
      <c r="C37" s="17"/>
      <c r="D37" s="36"/>
      <c r="E37" s="48"/>
      <c r="F37" s="48"/>
      <c r="G37" s="28"/>
      <c r="H37" s="28"/>
      <c r="I37" s="28"/>
      <c r="L37" s="5"/>
      <c r="M37" s="5"/>
    </row>
    <row r="38" customFormat="false" ht="15.6" hidden="false" customHeight="false" outlineLevel="0" collapsed="false">
      <c r="A38" s="8"/>
      <c r="B38" s="28"/>
      <c r="C38" s="17"/>
      <c r="D38" s="36"/>
      <c r="E38" s="48"/>
      <c r="F38" s="48"/>
      <c r="G38" s="28"/>
      <c r="H38" s="28"/>
      <c r="I38" s="28"/>
      <c r="L38" s="5"/>
      <c r="M38" s="5"/>
    </row>
    <row r="39" customFormat="false" ht="15.6" hidden="false" customHeight="false" outlineLevel="0" collapsed="false">
      <c r="A39" s="8"/>
      <c r="B39" s="28"/>
      <c r="C39" s="17"/>
      <c r="D39" s="36"/>
      <c r="E39" s="28"/>
      <c r="F39" s="48"/>
      <c r="G39" s="28"/>
      <c r="H39" s="28"/>
      <c r="I39" s="28"/>
      <c r="L39" s="17"/>
      <c r="M39" s="18"/>
    </row>
    <row r="40" customFormat="false" ht="15.6" hidden="false" customHeight="false" outlineLevel="0" collapsed="false">
      <c r="A40" s="8"/>
      <c r="B40" s="28"/>
      <c r="C40" s="17"/>
      <c r="D40" s="36"/>
      <c r="E40" s="28"/>
      <c r="F40" s="48"/>
      <c r="G40" s="28"/>
      <c r="H40" s="28"/>
      <c r="I40" s="28"/>
      <c r="L40" s="5"/>
      <c r="M40" s="5"/>
    </row>
    <row r="41" customFormat="false" ht="15.6" hidden="false" customHeight="false" outlineLevel="0" collapsed="false">
      <c r="A41" s="8"/>
      <c r="B41" s="28"/>
      <c r="C41" s="17"/>
      <c r="D41" s="36"/>
      <c r="E41" s="48"/>
      <c r="F41" s="48"/>
      <c r="G41" s="28"/>
      <c r="H41" s="28"/>
      <c r="I41" s="28"/>
      <c r="L41" s="5"/>
      <c r="M41" s="5"/>
    </row>
    <row r="42" customFormat="false" ht="15.6" hidden="false" customHeight="false" outlineLevel="0" collapsed="false">
      <c r="A42" s="8"/>
      <c r="B42" s="28"/>
      <c r="C42" s="17"/>
      <c r="D42" s="36"/>
      <c r="E42" s="28"/>
      <c r="F42" s="48"/>
      <c r="G42" s="28"/>
      <c r="H42" s="28"/>
      <c r="I42" s="28"/>
      <c r="L42" s="7"/>
      <c r="M42" s="5"/>
    </row>
    <row r="43" customFormat="false" ht="15.6" hidden="false" customHeight="false" outlineLevel="0" collapsed="false">
      <c r="A43" s="8"/>
      <c r="B43" s="28"/>
      <c r="C43" s="17"/>
      <c r="D43" s="36"/>
      <c r="E43" s="28"/>
      <c r="F43" s="48"/>
      <c r="G43" s="28"/>
      <c r="H43" s="28"/>
      <c r="I43" s="28"/>
      <c r="L43" s="5"/>
      <c r="M43" s="5"/>
    </row>
    <row r="44" customFormat="false" ht="15.6" hidden="false" customHeight="false" outlineLevel="0" collapsed="false">
      <c r="A44" s="8"/>
      <c r="B44" s="28"/>
      <c r="C44" s="17"/>
      <c r="D44" s="36"/>
      <c r="E44" s="28"/>
      <c r="F44" s="48"/>
      <c r="G44" s="28"/>
      <c r="H44" s="28"/>
      <c r="I44" s="28"/>
      <c r="L44" s="19"/>
      <c r="M44" s="19"/>
    </row>
    <row r="45" customFormat="false" ht="15.6" hidden="false" customHeight="false" outlineLevel="0" collapsed="false">
      <c r="A45" s="8"/>
      <c r="B45" s="28"/>
      <c r="C45" s="17"/>
      <c r="D45" s="36"/>
      <c r="E45" s="28"/>
      <c r="F45" s="48"/>
      <c r="G45" s="28"/>
      <c r="H45" s="28"/>
      <c r="I45" s="28"/>
      <c r="L45" s="5"/>
      <c r="M45" s="5"/>
    </row>
    <row r="46" customFormat="false" ht="15.6" hidden="false" customHeight="false" outlineLevel="0" collapsed="false">
      <c r="A46" s="2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21" hidden="false" customHeight="false" outlineLevel="0" collapsed="false">
      <c r="A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15.6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0"/>
      <c r="O48" s="10"/>
      <c r="P48" s="10"/>
      <c r="Q48" s="10"/>
      <c r="R48" s="10"/>
      <c r="S48" s="10"/>
    </row>
    <row r="49" customFormat="false" ht="15.6" hidden="false" customHeight="false" outlineLevel="0" collapsed="false">
      <c r="A49" s="8"/>
      <c r="B49" s="28"/>
      <c r="C49" s="17"/>
      <c r="D49" s="36"/>
      <c r="E49" s="28"/>
      <c r="F49" s="17"/>
      <c r="G49" s="36"/>
      <c r="H49" s="28"/>
      <c r="I49" s="17"/>
      <c r="J49" s="36"/>
      <c r="K49" s="28"/>
      <c r="L49" s="17"/>
      <c r="M49" s="36"/>
    </row>
    <row r="50" customFormat="false" ht="15.6" hidden="false" customHeight="false" outlineLevel="0" collapsed="false">
      <c r="A50" s="8"/>
      <c r="B50" s="28"/>
      <c r="C50" s="17"/>
      <c r="D50" s="36"/>
      <c r="E50" s="28"/>
      <c r="F50" s="17"/>
      <c r="G50" s="36"/>
      <c r="H50" s="28"/>
      <c r="I50" s="17"/>
      <c r="J50" s="36"/>
      <c r="K50" s="28"/>
      <c r="L50" s="17"/>
      <c r="M50" s="36"/>
    </row>
    <row r="51" customFormat="false" ht="15.6" hidden="false" customHeight="false" outlineLevel="0" collapsed="false">
      <c r="A51" s="8"/>
      <c r="B51" s="28"/>
      <c r="C51" s="17"/>
      <c r="D51" s="36"/>
      <c r="E51" s="28"/>
      <c r="F51" s="17"/>
      <c r="G51" s="36"/>
      <c r="H51" s="28"/>
      <c r="I51" s="17"/>
      <c r="J51" s="36"/>
      <c r="K51" s="28"/>
      <c r="L51" s="17"/>
      <c r="M51" s="36"/>
    </row>
    <row r="52" customFormat="false" ht="15.6" hidden="false" customHeight="false" outlineLevel="0" collapsed="false">
      <c r="A52" s="8"/>
      <c r="B52" s="28"/>
      <c r="C52" s="17"/>
      <c r="D52" s="36"/>
      <c r="E52" s="28"/>
      <c r="F52" s="17"/>
      <c r="G52" s="36"/>
      <c r="H52" s="28"/>
      <c r="I52" s="17"/>
      <c r="J52" s="36"/>
      <c r="K52" s="28"/>
      <c r="L52" s="17"/>
      <c r="M52" s="36"/>
    </row>
    <row r="53" customFormat="false" ht="15.6" hidden="false" customHeight="false" outlineLevel="0" collapsed="false">
      <c r="A53" s="8"/>
      <c r="B53" s="28"/>
      <c r="C53" s="17"/>
      <c r="D53" s="36"/>
      <c r="E53" s="28"/>
      <c r="F53" s="17"/>
      <c r="G53" s="36"/>
      <c r="H53" s="28"/>
      <c r="I53" s="17"/>
      <c r="J53" s="36"/>
      <c r="K53" s="28"/>
      <c r="L53" s="17"/>
      <c r="M53" s="36"/>
    </row>
    <row r="54" customFormat="false" ht="15.6" hidden="false" customHeight="false" outlineLevel="0" collapsed="false">
      <c r="A54" s="8"/>
      <c r="B54" s="28"/>
      <c r="C54" s="17"/>
      <c r="D54" s="36"/>
      <c r="E54" s="28"/>
      <c r="F54" s="17"/>
      <c r="G54" s="36"/>
      <c r="H54" s="28"/>
      <c r="I54" s="37"/>
      <c r="J54" s="38"/>
      <c r="K54" s="28"/>
      <c r="L54" s="17"/>
      <c r="M54" s="36"/>
    </row>
    <row r="55" customFormat="false" ht="15.6" hidden="false" customHeight="false" outlineLevel="0" collapsed="false">
      <c r="A55" s="8"/>
      <c r="B55" s="28"/>
      <c r="C55" s="17"/>
      <c r="D55" s="36"/>
      <c r="E55" s="28"/>
      <c r="F55" s="17"/>
      <c r="G55" s="36"/>
      <c r="H55" s="28"/>
      <c r="I55" s="17"/>
      <c r="J55" s="36"/>
      <c r="K55" s="28"/>
      <c r="L55" s="17"/>
      <c r="M55" s="36"/>
    </row>
    <row r="56" customFormat="false" ht="15.6" hidden="false" customHeight="false" outlineLevel="0" collapsed="false">
      <c r="A56" s="8"/>
      <c r="B56" s="28"/>
      <c r="C56" s="17"/>
      <c r="D56" s="36"/>
      <c r="E56" s="28"/>
      <c r="F56" s="17"/>
      <c r="G56" s="36"/>
      <c r="H56" s="28"/>
      <c r="I56" s="17"/>
      <c r="J56" s="36"/>
      <c r="K56" s="28"/>
      <c r="L56" s="17"/>
      <c r="M56" s="36"/>
    </row>
    <row r="57" customFormat="false" ht="15.6" hidden="false" customHeight="false" outlineLevel="0" collapsed="false">
      <c r="A57" s="8"/>
      <c r="B57" s="28"/>
      <c r="C57" s="17"/>
      <c r="D57" s="36"/>
      <c r="E57" s="28"/>
      <c r="F57" s="17"/>
      <c r="G57" s="36"/>
      <c r="H57" s="28"/>
      <c r="I57" s="17"/>
      <c r="J57" s="36"/>
      <c r="K57" s="28"/>
      <c r="L57" s="17"/>
      <c r="M57" s="36"/>
    </row>
    <row r="58" customFormat="false" ht="15.6" hidden="false" customHeight="false" outlineLevel="0" collapsed="false">
      <c r="A58" s="8"/>
      <c r="B58" s="28"/>
      <c r="C58" s="17"/>
      <c r="D58" s="36"/>
      <c r="E58" s="28"/>
      <c r="F58" s="17"/>
      <c r="G58" s="36"/>
      <c r="H58" s="28"/>
      <c r="I58" s="17"/>
      <c r="J58" s="36"/>
      <c r="K58" s="28"/>
      <c r="L58" s="17"/>
      <c r="M58" s="36"/>
    </row>
    <row r="59" customFormat="false" ht="15.6" hidden="false" customHeight="false" outlineLevel="0" collapsed="false">
      <c r="A59" s="8"/>
      <c r="B59" s="28"/>
      <c r="C59" s="17"/>
      <c r="D59" s="36"/>
      <c r="E59" s="28"/>
      <c r="F59" s="17"/>
      <c r="G59" s="36"/>
      <c r="H59" s="28"/>
      <c r="I59" s="17"/>
      <c r="J59" s="36"/>
      <c r="K59" s="28"/>
      <c r="L59" s="17"/>
      <c r="M59" s="36"/>
    </row>
    <row r="60" customFormat="false" ht="15.6" hidden="false" customHeight="false" outlineLevel="0" collapsed="false">
      <c r="A60" s="8"/>
      <c r="B60" s="28"/>
      <c r="C60" s="17"/>
      <c r="D60" s="36"/>
      <c r="E60" s="28"/>
      <c r="F60" s="17"/>
      <c r="G60" s="36"/>
      <c r="H60" s="28"/>
      <c r="I60" s="17"/>
      <c r="J60" s="36"/>
      <c r="K60" s="28"/>
      <c r="L60" s="17"/>
      <c r="M60" s="36"/>
    </row>
    <row r="61" customFormat="false" ht="15.6" hidden="false" customHeight="false" outlineLevel="0" collapsed="false">
      <c r="A6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22" activeCellId="0" sqref="M22"/>
    </sheetView>
  </sheetViews>
  <sheetFormatPr defaultColWidth="11.0078125" defaultRowHeight="15.6" zeroHeight="false" outlineLevelRow="0" outlineLevelCol="0"/>
  <cols>
    <col collapsed="false" customWidth="false" hidden="false" outlineLevel="0" max="1" min="1" style="3" width="11"/>
    <col collapsed="false" customWidth="true" hidden="false" outlineLevel="0" max="13" min="2" style="0" width="11.2"/>
    <col collapsed="false" customWidth="true" hidden="false" outlineLevel="0" max="1024" min="998" style="0" width="10.5"/>
  </cols>
  <sheetData>
    <row r="1" customFormat="false" ht="25.8" hidden="false" customHeight="false" outlineLevel="0" collapsed="false">
      <c r="A1" s="4" t="s">
        <v>53</v>
      </c>
    </row>
    <row r="3" customFormat="false" ht="21" hidden="false" customHeight="false" outlineLevel="0" collapsed="false">
      <c r="A3" s="6" t="s">
        <v>11</v>
      </c>
      <c r="D3" s="7" t="s">
        <v>12</v>
      </c>
      <c r="E3" s="5"/>
      <c r="F3" s="5"/>
      <c r="G3" s="5"/>
      <c r="H3" s="5"/>
      <c r="I3" s="5"/>
      <c r="J3" s="5"/>
      <c r="K3" s="5"/>
      <c r="L3" s="5"/>
      <c r="M3" s="5"/>
    </row>
    <row r="4" customFormat="false" ht="15.6" hidden="false" customHeight="false" outlineLevel="0" collapsed="false">
      <c r="A4" s="8"/>
      <c r="B4" s="8" t="s">
        <v>13</v>
      </c>
      <c r="C4" s="8" t="s">
        <v>14</v>
      </c>
      <c r="D4" s="8" t="s">
        <v>15</v>
      </c>
      <c r="E4" s="8" t="s">
        <v>16</v>
      </c>
      <c r="F4" s="8" t="s">
        <v>17</v>
      </c>
      <c r="G4" s="8" t="s">
        <v>18</v>
      </c>
      <c r="H4" s="8" t="s">
        <v>19</v>
      </c>
      <c r="I4" s="8" t="s">
        <v>20</v>
      </c>
      <c r="J4" s="10"/>
      <c r="K4" s="10"/>
      <c r="L4" s="9"/>
    </row>
    <row r="5" customFormat="false" ht="15.6" hidden="false" customHeight="false" outlineLevel="0" collapsed="false">
      <c r="A5" s="11" t="s">
        <v>54</v>
      </c>
      <c r="B5" s="39" t="n">
        <v>0.13598657826024</v>
      </c>
      <c r="C5" s="39" t="n">
        <v>0.154667562748515</v>
      </c>
      <c r="D5" s="40" t="n">
        <v>1.18633299557386</v>
      </c>
      <c r="E5" s="39" t="n">
        <v>0.0569041467700344</v>
      </c>
      <c r="F5" s="39" t="n">
        <v>0.0186411086868682</v>
      </c>
      <c r="G5" s="39" t="n">
        <v>0.0717615918177644</v>
      </c>
      <c r="H5" s="39" t="n">
        <v>0.00440756989738957</v>
      </c>
      <c r="I5" s="41" t="n">
        <v>0</v>
      </c>
      <c r="L5" s="5"/>
    </row>
    <row r="6" customFormat="false" ht="15.6" hidden="false" customHeight="false" outlineLevel="0" collapsed="false">
      <c r="A6" s="11" t="s">
        <v>55</v>
      </c>
      <c r="B6" s="39" t="n">
        <v>0.139219591220163</v>
      </c>
      <c r="C6" s="39" t="n">
        <v>0.158344706781721</v>
      </c>
      <c r="D6" s="40" t="n">
        <v>1.12089444569252</v>
      </c>
      <c r="E6" s="39" t="n">
        <v>0.0541851298366669</v>
      </c>
      <c r="F6" s="39" t="n">
        <v>0.0184708568267135</v>
      </c>
      <c r="G6" s="39" t="n">
        <v>0.0742030562062208</v>
      </c>
      <c r="H6" s="39" t="n">
        <v>0.00462152755012758</v>
      </c>
      <c r="I6" s="41" t="n">
        <v>0</v>
      </c>
      <c r="L6" s="5"/>
    </row>
    <row r="7" customFormat="false" ht="15.6" hidden="false" customHeight="false" outlineLevel="0" collapsed="false">
      <c r="A7" s="13" t="s">
        <v>56</v>
      </c>
      <c r="B7" s="42" t="n">
        <v>0.160024074345871</v>
      </c>
      <c r="C7" s="42" t="n">
        <v>0.182007179508536</v>
      </c>
      <c r="D7" s="43" t="n">
        <v>1.32232865235992</v>
      </c>
      <c r="E7" s="42" t="n">
        <v>0.0503774268658332</v>
      </c>
      <c r="F7" s="42" t="n">
        <v>0.0125437158944942</v>
      </c>
      <c r="G7" s="42" t="n">
        <v>0.0782187133333204</v>
      </c>
      <c r="H7" s="42" t="n">
        <v>0.00200232307829807</v>
      </c>
      <c r="I7" s="44" t="n">
        <v>0</v>
      </c>
      <c r="L7" s="5"/>
    </row>
    <row r="8" customFormat="false" ht="15.6" hidden="false" customHeight="false" outlineLevel="0" collapsed="false">
      <c r="A8" s="13" t="s">
        <v>57</v>
      </c>
      <c r="B8" s="42" t="n">
        <v>0.161458452854544</v>
      </c>
      <c r="C8" s="42" t="n">
        <v>0.183638603953754</v>
      </c>
      <c r="D8" s="43" t="n">
        <v>1.32573549490364</v>
      </c>
      <c r="E8" s="42" t="n">
        <v>0.0503447765966354</v>
      </c>
      <c r="F8" s="42" t="n">
        <v>0.0119804712262288</v>
      </c>
      <c r="G8" s="42" t="n">
        <v>0.0747737424396096</v>
      </c>
      <c r="H8" s="42" t="n">
        <v>0.00220962249710887</v>
      </c>
      <c r="I8" s="44" t="n">
        <v>0</v>
      </c>
      <c r="L8" s="5"/>
    </row>
    <row r="9" customFormat="false" ht="15.6" hidden="false" customHeight="false" outlineLevel="0" collapsed="false">
      <c r="A9" s="15" t="s">
        <v>58</v>
      </c>
      <c r="B9" s="45" t="n">
        <v>0.151880843406941</v>
      </c>
      <c r="C9" s="45" t="n">
        <v>0.172745282501228</v>
      </c>
      <c r="D9" s="46" t="n">
        <v>1.40652112485252</v>
      </c>
      <c r="E9" s="45" t="n">
        <v>0.057629499302017</v>
      </c>
      <c r="F9" s="45" t="n">
        <v>0.00923998156261038</v>
      </c>
      <c r="G9" s="45" t="n">
        <v>0.0614214272718133</v>
      </c>
      <c r="H9" s="45" t="n">
        <v>0.00252714288417824</v>
      </c>
      <c r="I9" s="47" t="n">
        <v>0</v>
      </c>
      <c r="L9" s="5"/>
    </row>
    <row r="10" customFormat="false" ht="15.6" hidden="false" customHeight="false" outlineLevel="0" collapsed="false">
      <c r="A10" s="15" t="s">
        <v>59</v>
      </c>
      <c r="B10" s="45" t="n">
        <v>0.160349974498672</v>
      </c>
      <c r="C10" s="45" t="n">
        <v>0.182377849783338</v>
      </c>
      <c r="D10" s="46" t="n">
        <v>1.39440861291298</v>
      </c>
      <c r="E10" s="45" t="n">
        <v>0.0574266277558031</v>
      </c>
      <c r="F10" s="45" t="n">
        <v>0.00729982404743833</v>
      </c>
      <c r="G10" s="45" t="n">
        <v>0.0669008031819392</v>
      </c>
      <c r="H10" s="45" t="n">
        <v>0.00245024953967339</v>
      </c>
      <c r="I10" s="47" t="n">
        <v>0</v>
      </c>
      <c r="L10" s="17"/>
    </row>
    <row r="11" customFormat="false" ht="15.6" hidden="false" customHeight="false" outlineLevel="0" collapsed="false">
      <c r="A11" s="11" t="s">
        <v>60</v>
      </c>
      <c r="B11" s="39" t="n">
        <v>0.161369571857958</v>
      </c>
      <c r="C11" s="39" t="n">
        <v>0.183537513042486</v>
      </c>
      <c r="D11" s="40" t="n">
        <v>1.40014248509154</v>
      </c>
      <c r="E11" s="39" t="n">
        <v>0.094735151031148</v>
      </c>
      <c r="F11" s="39" t="n">
        <v>0.00740147456684157</v>
      </c>
      <c r="G11" s="39" t="n">
        <v>0.0417147841844349</v>
      </c>
      <c r="H11" s="39" t="n">
        <v>0.00210570260523215</v>
      </c>
      <c r="I11" s="41" t="n">
        <v>0</v>
      </c>
      <c r="L11" s="5"/>
    </row>
    <row r="12" customFormat="false" ht="15.6" hidden="false" customHeight="false" outlineLevel="0" collapsed="false">
      <c r="A12" s="11" t="s">
        <v>61</v>
      </c>
      <c r="B12" s="39" t="n">
        <v>0.160491016608862</v>
      </c>
      <c r="C12" s="39" t="n">
        <v>0.182538267375332</v>
      </c>
      <c r="D12" s="40" t="n">
        <v>1.40180004330058</v>
      </c>
      <c r="E12" s="39" t="n">
        <v>0.0855931032130018</v>
      </c>
      <c r="F12" s="39" t="n">
        <v>0.0069468753692443</v>
      </c>
      <c r="G12" s="39" t="n">
        <v>0.036822539593301</v>
      </c>
      <c r="H12" s="39" t="n">
        <v>0.00223899056821114</v>
      </c>
      <c r="I12" s="41" t="n">
        <v>0</v>
      </c>
      <c r="L12" s="5"/>
    </row>
    <row r="13" customFormat="false" ht="15.6" hidden="false" customHeight="false" outlineLevel="0" collapsed="false">
      <c r="A13" s="20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customFormat="false" ht="21" hidden="false" customHeight="false" outlineLevel="0" collapsed="false">
      <c r="A14" s="6" t="s">
        <v>21</v>
      </c>
      <c r="C14" s="5" t="s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false" ht="15.6" hidden="false" customHeight="false" outlineLevel="0" collapsed="false">
      <c r="A15" s="8"/>
      <c r="B15" s="8" t="s">
        <v>23</v>
      </c>
      <c r="C15" s="8" t="s">
        <v>50</v>
      </c>
      <c r="D15" s="8" t="s">
        <v>25</v>
      </c>
      <c r="E15" s="8" t="s">
        <v>26</v>
      </c>
      <c r="F15" s="8" t="s">
        <v>27</v>
      </c>
      <c r="G15" s="8" t="s">
        <v>28</v>
      </c>
      <c r="H15" s="8" t="s">
        <v>29</v>
      </c>
      <c r="I15" s="8" t="s">
        <v>30</v>
      </c>
      <c r="J15" s="8" t="s">
        <v>31</v>
      </c>
      <c r="K15" s="8" t="s">
        <v>32</v>
      </c>
      <c r="L15" s="8" t="s">
        <v>33</v>
      </c>
      <c r="M15" s="8" t="s">
        <v>51</v>
      </c>
      <c r="N15" s="8" t="s">
        <v>52</v>
      </c>
      <c r="P15" s="10"/>
      <c r="Q15" s="10"/>
      <c r="R15" s="10"/>
      <c r="S15" s="10"/>
    </row>
    <row r="16" customFormat="false" ht="15.6" hidden="false" customHeight="false" outlineLevel="0" collapsed="false">
      <c r="A16" s="11" t="s">
        <v>54</v>
      </c>
      <c r="B16" s="39" t="n">
        <v>0.120955768524834</v>
      </c>
      <c r="C16" s="40" t="n">
        <v>-4.93710275256358</v>
      </c>
      <c r="D16" s="41" t="n">
        <v>5.85704789790468</v>
      </c>
      <c r="E16" s="40" t="n">
        <v>0.280941619650619</v>
      </c>
      <c r="F16" s="40" t="n">
        <v>0.092033069008774</v>
      </c>
      <c r="G16" s="39" t="n">
        <v>0.354294352491828</v>
      </c>
      <c r="H16" s="41" t="n">
        <v>0.0217606254725184</v>
      </c>
      <c r="I16" s="39" t="n">
        <v>0</v>
      </c>
      <c r="J16" s="40" t="n">
        <v>8.59829481511293</v>
      </c>
      <c r="K16" s="41" t="n">
        <v>-1.77551903882811</v>
      </c>
      <c r="L16" s="41" t="n">
        <v>4.84269367271221</v>
      </c>
      <c r="M16" s="39" t="n">
        <v>-0.889468431901854</v>
      </c>
      <c r="N16" s="39" t="n">
        <f aca="false">6*C16</f>
        <v>-29.6226165153815</v>
      </c>
    </row>
    <row r="17" customFormat="false" ht="15.6" hidden="false" customHeight="false" outlineLevel="0" collapsed="false">
      <c r="A17" s="11" t="s">
        <v>55</v>
      </c>
      <c r="B17" s="39" t="n">
        <v>0.105991023289385</v>
      </c>
      <c r="C17" s="40" t="n">
        <v>-4.22581380608732</v>
      </c>
      <c r="D17" s="41" t="n">
        <v>4.73669122377404</v>
      </c>
      <c r="E17" s="40" t="n">
        <v>0.228976269748421</v>
      </c>
      <c r="F17" s="40" t="n">
        <v>0.0780544017885883</v>
      </c>
      <c r="G17" s="39" t="n">
        <v>0.313568299370121</v>
      </c>
      <c r="H17" s="41" t="n">
        <v>0.019529714926542</v>
      </c>
      <c r="I17" s="39" t="n">
        <v>0</v>
      </c>
      <c r="J17" s="40" t="n">
        <v>7.25496083955092</v>
      </c>
      <c r="K17" s="41" t="n">
        <v>-1.55483237710355</v>
      </c>
      <c r="L17" s="41" t="n">
        <v>4.6660726560544</v>
      </c>
      <c r="M17" s="39" t="n">
        <v>-0.761322615304692</v>
      </c>
      <c r="N17" s="39" t="n">
        <f aca="false">6*C17</f>
        <v>-25.3548828365239</v>
      </c>
    </row>
    <row r="18" customFormat="false" ht="15.6" hidden="false" customHeight="false" outlineLevel="0" collapsed="false">
      <c r="A18" s="13" t="s">
        <v>56</v>
      </c>
      <c r="B18" s="42" t="n">
        <v>0.199760465718045</v>
      </c>
      <c r="C18" s="43" t="n">
        <v>-6.92892475261473</v>
      </c>
      <c r="D18" s="44" t="n">
        <v>9.16231573042833</v>
      </c>
      <c r="E18" s="43" t="n">
        <v>0.34906139998371</v>
      </c>
      <c r="F18" s="43" t="n">
        <v>0.0869144635511279</v>
      </c>
      <c r="G18" s="42" t="n">
        <v>0.541971578932919</v>
      </c>
      <c r="H18" s="44" t="n">
        <v>0.0138739459399512</v>
      </c>
      <c r="I18" s="42" t="n">
        <v>0</v>
      </c>
      <c r="J18" s="43" t="n">
        <v>12.8839101070441</v>
      </c>
      <c r="K18" s="44" t="n">
        <v>-1.81225896491667</v>
      </c>
      <c r="L18" s="44" t="n">
        <v>7.10930962763182</v>
      </c>
      <c r="M18" s="42" t="n">
        <v>-1.24831508343107</v>
      </c>
      <c r="N18" s="42" t="n">
        <f aca="false">6*C18</f>
        <v>-41.5735485156884</v>
      </c>
    </row>
    <row r="19" customFormat="false" ht="15.6" hidden="false" customHeight="false" outlineLevel="0" collapsed="false">
      <c r="A19" s="13" t="s">
        <v>57</v>
      </c>
      <c r="B19" s="42" t="n">
        <v>0.200868944462354</v>
      </c>
      <c r="C19" s="43" t="n">
        <v>-6.90547627687406</v>
      </c>
      <c r="D19" s="44" t="n">
        <v>9.15483500946696</v>
      </c>
      <c r="E19" s="43" t="n">
        <v>0.34765466045259</v>
      </c>
      <c r="F19" s="43" t="n">
        <v>0.0827308598384951</v>
      </c>
      <c r="G19" s="42" t="n">
        <v>0.516348304549815</v>
      </c>
      <c r="H19" s="44" t="n">
        <v>0.0152584957346325</v>
      </c>
      <c r="I19" s="42" t="n">
        <v>0</v>
      </c>
      <c r="J19" s="43" t="n">
        <v>12.7937010113805</v>
      </c>
      <c r="K19" s="44" t="n">
        <v>-1.81407977301605</v>
      </c>
      <c r="L19" s="44" t="n">
        <v>7.05244675657783</v>
      </c>
      <c r="M19" s="42" t="n">
        <v>-1.24409060604163</v>
      </c>
      <c r="N19" s="42" t="n">
        <f aca="false">6*C19</f>
        <v>-41.4328576612444</v>
      </c>
    </row>
    <row r="20" customFormat="false" ht="15.6" hidden="false" customHeight="false" outlineLevel="0" collapsed="false">
      <c r="A20" s="15" t="s">
        <v>58</v>
      </c>
      <c r="B20" s="45" t="n">
        <v>0.32711211857206</v>
      </c>
      <c r="C20" s="46" t="n">
        <v>-11.9546058147626</v>
      </c>
      <c r="D20" s="47" t="n">
        <v>16.8144056177483</v>
      </c>
      <c r="E20" s="46" t="n">
        <v>0.688937947457749</v>
      </c>
      <c r="F20" s="46" t="n">
        <v>0.110460337316681</v>
      </c>
      <c r="G20" s="45" t="n">
        <v>0.734268951614637</v>
      </c>
      <c r="H20" s="47" t="n">
        <v>0.0302109970179331</v>
      </c>
      <c r="I20" s="45" t="n">
        <v>0</v>
      </c>
      <c r="J20" s="46" t="n">
        <v>19.6435940901024</v>
      </c>
      <c r="K20" s="47" t="n">
        <v>-2.33650051630043</v>
      </c>
      <c r="L20" s="47" t="n">
        <v>8.40727145278175</v>
      </c>
      <c r="M20" s="45" t="n">
        <v>-2.15374178358763</v>
      </c>
      <c r="N20" s="45" t="n">
        <f aca="false">6*C20</f>
        <v>-71.7276348885756</v>
      </c>
    </row>
    <row r="21" customFormat="false" ht="15.6" hidden="false" customHeight="false" outlineLevel="0" collapsed="false">
      <c r="A21" s="15" t="s">
        <v>59</v>
      </c>
      <c r="B21" s="45" t="n">
        <v>0.317997339122765</v>
      </c>
      <c r="C21" s="46" t="n">
        <v>-11.0076906899238</v>
      </c>
      <c r="D21" s="47" t="n">
        <v>15.3492187063117</v>
      </c>
      <c r="E21" s="46" t="n">
        <v>0.632134555701272</v>
      </c>
      <c r="F21" s="46" t="n">
        <v>0.0803542052050687</v>
      </c>
      <c r="G21" s="45" t="n">
        <v>0.736423348334255</v>
      </c>
      <c r="H21" s="47" t="n">
        <v>0.0269715890458528</v>
      </c>
      <c r="I21" s="45" t="n">
        <v>0</v>
      </c>
      <c r="J21" s="46" t="n">
        <v>17.8875858704375</v>
      </c>
      <c r="K21" s="47" t="n">
        <v>-2.23516867100743</v>
      </c>
      <c r="L21" s="47" t="n">
        <v>8.00279017080855</v>
      </c>
      <c r="M21" s="45" t="n">
        <v>-1.98314555469667</v>
      </c>
      <c r="N21" s="45" t="n">
        <f aca="false">6*C21</f>
        <v>-66.0461441395428</v>
      </c>
    </row>
    <row r="22" customFormat="false" ht="15.6" hidden="false" customHeight="false" outlineLevel="0" collapsed="false">
      <c r="A22" s="11" t="s">
        <v>60</v>
      </c>
      <c r="B22" s="39" t="n">
        <v>0.420824659702048</v>
      </c>
      <c r="C22" s="40" t="n">
        <v>-14.4750862778</v>
      </c>
      <c r="D22" s="41" t="n">
        <v>20.2671832729134</v>
      </c>
      <c r="E22" s="40" t="n">
        <v>1.37129948471628</v>
      </c>
      <c r="F22" s="40" t="n">
        <v>0.107136982937974</v>
      </c>
      <c r="G22" s="39" t="n">
        <v>0.603825100129501</v>
      </c>
      <c r="H22" s="41" t="n">
        <v>0.0304802268861236</v>
      </c>
      <c r="I22" s="39" t="n">
        <v>0</v>
      </c>
      <c r="J22" s="40" t="n">
        <v>24.6799357493628</v>
      </c>
      <c r="K22" s="41" t="n">
        <v>-2.17157428303964</v>
      </c>
      <c r="L22" s="41" t="n">
        <v>11.3649972474427</v>
      </c>
      <c r="M22" s="39" t="n">
        <v>-2.60783154380845</v>
      </c>
      <c r="N22" s="39" t="n">
        <f aca="false">6*C22</f>
        <v>-86.8505176668</v>
      </c>
    </row>
    <row r="23" customFormat="false" ht="15.6" hidden="false" customHeight="false" outlineLevel="0" collapsed="false">
      <c r="A23" s="11" t="s">
        <v>61</v>
      </c>
      <c r="B23" s="39" t="n">
        <v>0.399115780955441</v>
      </c>
      <c r="C23" s="40" t="n">
        <v>-13.8035184103822</v>
      </c>
      <c r="D23" s="41" t="n">
        <v>19.349772705374</v>
      </c>
      <c r="E23" s="40" t="n">
        <v>1.18148597600241</v>
      </c>
      <c r="F23" s="40" t="n">
        <v>0.0958913220539941</v>
      </c>
      <c r="G23" s="39" t="n">
        <v>0.508280603193157</v>
      </c>
      <c r="H23" s="41" t="n">
        <v>0.0309059475289745</v>
      </c>
      <c r="I23" s="39" t="n">
        <v>0</v>
      </c>
      <c r="J23" s="40" t="n">
        <v>22.0335311519789</v>
      </c>
      <c r="K23" s="41" t="n">
        <v>-2.09575190067294</v>
      </c>
      <c r="L23" s="41" t="n">
        <v>10.5134253462464</v>
      </c>
      <c r="M23" s="39" t="n">
        <v>-2.48684187681445</v>
      </c>
      <c r="N23" s="39" t="n">
        <f aca="false">6*C23</f>
        <v>-82.8211104622932</v>
      </c>
    </row>
    <row r="24" customFormat="false" ht="15.6" hidden="false" customHeight="false" outlineLevel="0" collapsed="false">
      <c r="A24" s="20"/>
    </row>
    <row r="32" customFormat="false" ht="21" hidden="false" customHeight="false" outlineLevel="0" collapsed="false">
      <c r="A32" s="6"/>
      <c r="C32" s="7"/>
      <c r="D32" s="5"/>
      <c r="F32" s="5"/>
      <c r="G32" s="5"/>
      <c r="H32" s="5"/>
      <c r="K32" s="5"/>
      <c r="L32" s="5"/>
      <c r="M32" s="5"/>
    </row>
    <row r="33" customFormat="false" ht="15.6" hidden="false" customHeight="false" outlineLevel="0" collapsed="false">
      <c r="A33" s="8"/>
      <c r="B33" s="9"/>
      <c r="C33" s="9"/>
      <c r="D33" s="9"/>
      <c r="F33" s="9"/>
      <c r="G33" s="9"/>
      <c r="H33" s="9"/>
      <c r="K33" s="10"/>
      <c r="L33" s="9"/>
      <c r="M33" s="9"/>
      <c r="N33" s="10"/>
      <c r="O33" s="10"/>
      <c r="P33" s="10"/>
      <c r="Q33" s="10"/>
      <c r="R33" s="10"/>
      <c r="S33" s="10"/>
    </row>
    <row r="34" customFormat="false" ht="15.6" hidden="false" customHeight="false" outlineLevel="0" collapsed="false">
      <c r="A34" s="8"/>
      <c r="B34" s="28"/>
      <c r="C34" s="17"/>
      <c r="D34" s="36"/>
      <c r="F34" s="48"/>
      <c r="G34" s="28"/>
      <c r="H34" s="28"/>
      <c r="L34" s="5"/>
      <c r="M34" s="5"/>
    </row>
    <row r="35" customFormat="false" ht="15.6" hidden="false" customHeight="false" outlineLevel="0" collapsed="false">
      <c r="A35" s="8"/>
      <c r="B35" s="28"/>
      <c r="C35" s="17"/>
      <c r="D35" s="36"/>
      <c r="E35" s="28"/>
      <c r="F35" s="48"/>
      <c r="G35" s="28"/>
      <c r="H35" s="28"/>
      <c r="L35" s="5"/>
      <c r="M35" s="5"/>
    </row>
    <row r="36" customFormat="false" ht="15.6" hidden="false" customHeight="false" outlineLevel="0" collapsed="false">
      <c r="A36" s="8"/>
      <c r="B36" s="28"/>
      <c r="C36" s="17"/>
      <c r="D36" s="36"/>
      <c r="E36" s="28"/>
      <c r="F36" s="48"/>
      <c r="G36" s="28"/>
      <c r="H36" s="28"/>
      <c r="I36" s="28"/>
      <c r="L36" s="5"/>
      <c r="M36" s="5"/>
    </row>
    <row r="37" customFormat="false" ht="15.6" hidden="false" customHeight="false" outlineLevel="0" collapsed="false">
      <c r="A37" s="8"/>
      <c r="B37" s="28"/>
      <c r="C37" s="17"/>
      <c r="D37" s="36"/>
      <c r="E37" s="48"/>
      <c r="F37" s="48"/>
      <c r="G37" s="28"/>
      <c r="H37" s="28"/>
      <c r="I37" s="28"/>
      <c r="L37" s="5"/>
      <c r="M37" s="5"/>
    </row>
    <row r="38" customFormat="false" ht="15.6" hidden="false" customHeight="false" outlineLevel="0" collapsed="false">
      <c r="A38" s="8"/>
      <c r="B38" s="28"/>
      <c r="C38" s="17"/>
      <c r="D38" s="36"/>
      <c r="E38" s="48"/>
      <c r="F38" s="48"/>
      <c r="G38" s="28"/>
      <c r="H38" s="28"/>
      <c r="I38" s="28"/>
      <c r="L38" s="5"/>
      <c r="M38" s="5"/>
    </row>
    <row r="39" customFormat="false" ht="15.6" hidden="false" customHeight="false" outlineLevel="0" collapsed="false">
      <c r="A39" s="8"/>
      <c r="B39" s="28"/>
      <c r="C39" s="17"/>
      <c r="D39" s="36"/>
      <c r="E39" s="28"/>
      <c r="F39" s="48"/>
      <c r="G39" s="28"/>
      <c r="H39" s="28"/>
      <c r="I39" s="28"/>
      <c r="L39" s="17"/>
      <c r="M39" s="18"/>
    </row>
    <row r="40" customFormat="false" ht="15.6" hidden="false" customHeight="false" outlineLevel="0" collapsed="false">
      <c r="A40" s="8"/>
      <c r="B40" s="28"/>
      <c r="C40" s="17"/>
      <c r="D40" s="36"/>
      <c r="E40" s="28"/>
      <c r="F40" s="48"/>
      <c r="G40" s="28"/>
      <c r="H40" s="28"/>
      <c r="I40" s="28"/>
      <c r="L40" s="5"/>
      <c r="M40" s="5"/>
    </row>
    <row r="41" customFormat="false" ht="15.6" hidden="false" customHeight="false" outlineLevel="0" collapsed="false">
      <c r="A41" s="8"/>
      <c r="B41" s="28"/>
      <c r="C41" s="17"/>
      <c r="D41" s="36"/>
      <c r="E41" s="48"/>
      <c r="F41" s="48"/>
      <c r="G41" s="28"/>
      <c r="H41" s="28"/>
      <c r="I41" s="28"/>
      <c r="L41" s="5"/>
      <c r="M41" s="5"/>
    </row>
    <row r="42" customFormat="false" ht="15.6" hidden="false" customHeight="false" outlineLevel="0" collapsed="false">
      <c r="A42" s="8"/>
      <c r="B42" s="28"/>
      <c r="C42" s="17"/>
      <c r="D42" s="36"/>
      <c r="E42" s="28"/>
      <c r="F42" s="48"/>
      <c r="G42" s="28"/>
      <c r="H42" s="28"/>
      <c r="I42" s="28"/>
      <c r="L42" s="7"/>
      <c r="M42" s="5"/>
    </row>
    <row r="43" customFormat="false" ht="15.6" hidden="false" customHeight="false" outlineLevel="0" collapsed="false">
      <c r="A43" s="8"/>
      <c r="B43" s="28"/>
      <c r="C43" s="17"/>
      <c r="D43" s="36"/>
      <c r="E43" s="28"/>
      <c r="F43" s="48"/>
      <c r="G43" s="28"/>
      <c r="H43" s="28"/>
      <c r="I43" s="28"/>
      <c r="L43" s="5"/>
      <c r="M43" s="5"/>
    </row>
    <row r="44" customFormat="false" ht="15.6" hidden="false" customHeight="false" outlineLevel="0" collapsed="false">
      <c r="A44" s="8"/>
      <c r="B44" s="28"/>
      <c r="C44" s="17"/>
      <c r="D44" s="36"/>
      <c r="E44" s="28"/>
      <c r="F44" s="48"/>
      <c r="G44" s="28"/>
      <c r="H44" s="28"/>
      <c r="I44" s="28"/>
      <c r="L44" s="19"/>
      <c r="M44" s="19"/>
    </row>
    <row r="45" customFormat="false" ht="15.6" hidden="false" customHeight="false" outlineLevel="0" collapsed="false">
      <c r="A45" s="8"/>
      <c r="B45" s="28"/>
      <c r="C45" s="17"/>
      <c r="D45" s="36"/>
      <c r="E45" s="28"/>
      <c r="F45" s="48"/>
      <c r="G45" s="28"/>
      <c r="H45" s="28"/>
      <c r="I45" s="28"/>
      <c r="L45" s="5"/>
      <c r="M45" s="5"/>
    </row>
    <row r="46" customFormat="false" ht="15.6" hidden="false" customHeight="false" outlineLevel="0" collapsed="false">
      <c r="A46" s="2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21" hidden="false" customHeight="false" outlineLevel="0" collapsed="false">
      <c r="A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customFormat="false" ht="15.6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0"/>
      <c r="O48" s="10"/>
      <c r="P48" s="10"/>
      <c r="Q48" s="10"/>
      <c r="R48" s="10"/>
      <c r="S48" s="10"/>
    </row>
    <row r="49" customFormat="false" ht="15.6" hidden="false" customHeight="false" outlineLevel="0" collapsed="false">
      <c r="A49" s="8"/>
      <c r="B49" s="28"/>
      <c r="C49" s="17"/>
      <c r="D49" s="36"/>
      <c r="E49" s="28"/>
      <c r="F49" s="17"/>
      <c r="G49" s="36"/>
      <c r="H49" s="28"/>
      <c r="I49" s="17"/>
      <c r="J49" s="36"/>
      <c r="K49" s="28"/>
      <c r="L49" s="17"/>
      <c r="M49" s="36"/>
    </row>
    <row r="50" customFormat="false" ht="15.6" hidden="false" customHeight="false" outlineLevel="0" collapsed="false">
      <c r="A50" s="8"/>
      <c r="B50" s="28"/>
      <c r="C50" s="17"/>
      <c r="D50" s="36"/>
      <c r="E50" s="28"/>
      <c r="F50" s="17"/>
      <c r="G50" s="36"/>
      <c r="H50" s="28"/>
      <c r="I50" s="17"/>
      <c r="J50" s="36"/>
      <c r="K50" s="28"/>
      <c r="L50" s="17"/>
      <c r="M50" s="36"/>
    </row>
    <row r="51" customFormat="false" ht="15.6" hidden="false" customHeight="false" outlineLevel="0" collapsed="false">
      <c r="A51" s="8"/>
      <c r="B51" s="28"/>
      <c r="C51" s="17"/>
      <c r="D51" s="36"/>
      <c r="E51" s="28"/>
      <c r="F51" s="17"/>
      <c r="G51" s="36"/>
      <c r="H51" s="28"/>
      <c r="I51" s="17"/>
      <c r="J51" s="36"/>
      <c r="K51" s="28"/>
      <c r="L51" s="17"/>
      <c r="M51" s="36"/>
    </row>
    <row r="52" customFormat="false" ht="15.6" hidden="false" customHeight="false" outlineLevel="0" collapsed="false">
      <c r="A52" s="8"/>
      <c r="B52" s="28"/>
      <c r="C52" s="17"/>
      <c r="D52" s="36"/>
      <c r="E52" s="28"/>
      <c r="F52" s="17"/>
      <c r="G52" s="36"/>
      <c r="H52" s="28"/>
      <c r="I52" s="17"/>
      <c r="J52" s="36"/>
      <c r="K52" s="28"/>
      <c r="L52" s="17"/>
      <c r="M52" s="36"/>
    </row>
    <row r="53" customFormat="false" ht="15.6" hidden="false" customHeight="false" outlineLevel="0" collapsed="false">
      <c r="A53" s="8"/>
      <c r="B53" s="28"/>
      <c r="C53" s="17"/>
      <c r="D53" s="36"/>
      <c r="E53" s="28"/>
      <c r="F53" s="17"/>
      <c r="G53" s="36"/>
      <c r="H53" s="28"/>
      <c r="I53" s="17"/>
      <c r="J53" s="36"/>
      <c r="K53" s="28"/>
      <c r="L53" s="17"/>
      <c r="M53" s="36"/>
    </row>
    <row r="54" customFormat="false" ht="15.6" hidden="false" customHeight="false" outlineLevel="0" collapsed="false">
      <c r="A54" s="8"/>
      <c r="B54" s="28"/>
      <c r="C54" s="17"/>
      <c r="D54" s="36"/>
      <c r="E54" s="28"/>
      <c r="F54" s="17"/>
      <c r="G54" s="36"/>
      <c r="H54" s="28"/>
      <c r="I54" s="37"/>
      <c r="J54" s="38"/>
      <c r="K54" s="28"/>
      <c r="L54" s="17"/>
      <c r="M54" s="36"/>
    </row>
    <row r="55" customFormat="false" ht="15.6" hidden="false" customHeight="false" outlineLevel="0" collapsed="false">
      <c r="A55" s="8"/>
      <c r="B55" s="28"/>
      <c r="C55" s="17"/>
      <c r="D55" s="36"/>
      <c r="E55" s="28"/>
      <c r="F55" s="17"/>
      <c r="G55" s="36"/>
      <c r="H55" s="28"/>
      <c r="I55" s="17"/>
      <c r="J55" s="36"/>
      <c r="K55" s="28"/>
      <c r="L55" s="17"/>
      <c r="M55" s="36"/>
    </row>
    <row r="56" customFormat="false" ht="15.6" hidden="false" customHeight="false" outlineLevel="0" collapsed="false">
      <c r="A56" s="8"/>
      <c r="B56" s="28"/>
      <c r="C56" s="17"/>
      <c r="D56" s="36"/>
      <c r="E56" s="28"/>
      <c r="F56" s="17"/>
      <c r="G56" s="36"/>
      <c r="H56" s="28"/>
      <c r="I56" s="17"/>
      <c r="J56" s="36"/>
      <c r="K56" s="28"/>
      <c r="L56" s="17"/>
      <c r="M56" s="36"/>
    </row>
    <row r="57" customFormat="false" ht="15.6" hidden="false" customHeight="false" outlineLevel="0" collapsed="false">
      <c r="A57" s="8"/>
      <c r="B57" s="28"/>
      <c r="C57" s="17"/>
      <c r="D57" s="36"/>
      <c r="E57" s="28"/>
      <c r="F57" s="17"/>
      <c r="G57" s="36"/>
      <c r="H57" s="28"/>
      <c r="I57" s="17"/>
      <c r="J57" s="36"/>
      <c r="K57" s="28"/>
      <c r="L57" s="17"/>
      <c r="M57" s="36"/>
    </row>
    <row r="58" customFormat="false" ht="15.6" hidden="false" customHeight="false" outlineLevel="0" collapsed="false">
      <c r="A58" s="8"/>
      <c r="B58" s="28"/>
      <c r="C58" s="17"/>
      <c r="D58" s="36"/>
      <c r="E58" s="28"/>
      <c r="F58" s="17"/>
      <c r="G58" s="36"/>
      <c r="H58" s="28"/>
      <c r="I58" s="17"/>
      <c r="J58" s="36"/>
      <c r="K58" s="28"/>
      <c r="L58" s="17"/>
      <c r="M58" s="36"/>
    </row>
    <row r="59" customFormat="false" ht="15.6" hidden="false" customHeight="false" outlineLevel="0" collapsed="false">
      <c r="A59" s="8"/>
      <c r="B59" s="28"/>
      <c r="C59" s="17"/>
      <c r="D59" s="36"/>
      <c r="E59" s="28"/>
      <c r="F59" s="17"/>
      <c r="G59" s="36"/>
      <c r="H59" s="28"/>
      <c r="I59" s="17"/>
      <c r="J59" s="36"/>
      <c r="K59" s="28"/>
      <c r="L59" s="17"/>
      <c r="M59" s="36"/>
    </row>
    <row r="60" customFormat="false" ht="15.6" hidden="false" customHeight="false" outlineLevel="0" collapsed="false">
      <c r="A60" s="8"/>
      <c r="B60" s="28"/>
      <c r="C60" s="17"/>
      <c r="D60" s="36"/>
      <c r="E60" s="28"/>
      <c r="F60" s="17"/>
      <c r="G60" s="36"/>
      <c r="H60" s="28"/>
      <c r="I60" s="17"/>
      <c r="J60" s="36"/>
      <c r="K60" s="28"/>
      <c r="L60" s="17"/>
      <c r="M60" s="36"/>
    </row>
    <row r="61" customFormat="false" ht="15.6" hidden="false" customHeight="false" outlineLevel="0" collapsed="false">
      <c r="A6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2020-03-19T10:01:43Z</dcterms:created>
  <dc:creator>M.M.M. Bisschops</dc:creator>
  <dc:description/>
  <dc:language>en-US</dc:language>
  <cp:lastModifiedBy/>
  <dcterms:modified xsi:type="dcterms:W3CDTF">2022-03-07T09:38:13Z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