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"/>
    </mc:Choice>
  </mc:AlternateContent>
  <xr:revisionPtr revIDLastSave="0" documentId="8_{0172825C-B5BB-6547-B0F0-4E0488C00C7A}" xr6:coauthVersionLast="47" xr6:coauthVersionMax="47" xr10:uidLastSave="{00000000-0000-0000-0000-000000000000}"/>
  <bookViews>
    <workbookView xWindow="13980" yWindow="760" windowWidth="16260" windowHeight="17580" tabRatio="500" activeTab="1" xr2:uid="{00000000-000D-0000-FFFF-FFFF00000000}"/>
  </bookViews>
  <sheets>
    <sheet name="from github" sheetId="1" r:id="rId1"/>
    <sheet name="rerun" sheetId="2" r:id="rId2"/>
  </sheets>
  <definedNames>
    <definedName name="_xlnm._FilterDatabase" localSheetId="0">'from github'!$D$2:$D$2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AG30" i="2"/>
  <c r="AE30" i="2"/>
  <c r="Z30" i="2"/>
  <c r="X30" i="2"/>
  <c r="AG29" i="2"/>
  <c r="AE29" i="2"/>
  <c r="Z29" i="2"/>
  <c r="X29" i="2"/>
  <c r="AG28" i="2"/>
  <c r="AE28" i="2"/>
  <c r="Z28" i="2"/>
  <c r="X28" i="2"/>
  <c r="AG27" i="2"/>
  <c r="AE27" i="2"/>
  <c r="Z27" i="2"/>
  <c r="X27" i="2"/>
  <c r="AG26" i="2"/>
  <c r="AE26" i="2"/>
  <c r="Z26" i="2"/>
  <c r="X26" i="2"/>
  <c r="AG25" i="2"/>
  <c r="AE25" i="2"/>
  <c r="Z25" i="2"/>
  <c r="X25" i="2"/>
  <c r="AG24" i="2"/>
  <c r="AE24" i="2"/>
  <c r="Z24" i="2"/>
  <c r="X24" i="2"/>
  <c r="AG23" i="2"/>
  <c r="AI23" i="2" s="1"/>
  <c r="AE23" i="2"/>
  <c r="Z23" i="2"/>
  <c r="X23" i="2"/>
  <c r="AG22" i="2"/>
  <c r="AE22" i="2"/>
  <c r="Z22" i="2"/>
  <c r="X22" i="2"/>
  <c r="AG21" i="2"/>
  <c r="AE21" i="2"/>
  <c r="Z21" i="2"/>
  <c r="X21" i="2"/>
  <c r="AG20" i="2"/>
  <c r="AE20" i="2"/>
  <c r="Z20" i="2"/>
  <c r="X20" i="2"/>
  <c r="AG19" i="2"/>
  <c r="AE19" i="2"/>
  <c r="Z19" i="2"/>
  <c r="X19" i="2"/>
  <c r="AG18" i="2"/>
  <c r="AE18" i="2"/>
  <c r="Z18" i="2"/>
  <c r="X18" i="2"/>
  <c r="AG17" i="2"/>
  <c r="AI17" i="2" s="1"/>
  <c r="AE17" i="2"/>
  <c r="Z17" i="2"/>
  <c r="X17" i="2"/>
  <c r="AG16" i="2"/>
  <c r="AE16" i="2"/>
  <c r="Z16" i="2"/>
  <c r="X16" i="2"/>
  <c r="AG15" i="2"/>
  <c r="AE15" i="2"/>
  <c r="Z15" i="2"/>
  <c r="X15" i="2"/>
  <c r="AG14" i="2"/>
  <c r="AE14" i="2"/>
  <c r="Z14" i="2"/>
  <c r="X14" i="2"/>
  <c r="AG13" i="2"/>
  <c r="AE13" i="2"/>
  <c r="Z13" i="2"/>
  <c r="X13" i="2"/>
  <c r="AG12" i="2"/>
  <c r="AE12" i="2"/>
  <c r="Z12" i="2"/>
  <c r="X12" i="2"/>
  <c r="AG11" i="2"/>
  <c r="AE11" i="2"/>
  <c r="Z11" i="2"/>
  <c r="X11" i="2"/>
  <c r="AG10" i="2"/>
  <c r="AE10" i="2"/>
  <c r="Z10" i="2"/>
  <c r="X10" i="2"/>
  <c r="AG9" i="2"/>
  <c r="AE9" i="2"/>
  <c r="Z9" i="2"/>
  <c r="X9" i="2"/>
  <c r="AG8" i="2"/>
  <c r="AE8" i="2"/>
  <c r="Z8" i="2"/>
  <c r="X8" i="2"/>
  <c r="AG7" i="2"/>
  <c r="AE7" i="2"/>
  <c r="Z7" i="2"/>
  <c r="X7" i="2"/>
  <c r="AG6" i="2"/>
  <c r="AE6" i="2"/>
  <c r="Z6" i="2"/>
  <c r="X6" i="2"/>
  <c r="AG5" i="2"/>
  <c r="AI5" i="2" s="1"/>
  <c r="AE5" i="2"/>
  <c r="Z5" i="2"/>
  <c r="X5" i="2"/>
  <c r="AG4" i="2"/>
  <c r="AE4" i="2"/>
  <c r="Z4" i="2"/>
  <c r="X4" i="2"/>
  <c r="AG3" i="2"/>
  <c r="AE3" i="2"/>
  <c r="Z3" i="2"/>
  <c r="X3" i="2"/>
  <c r="O30" i="1"/>
  <c r="Q30" i="1" s="1"/>
  <c r="M30" i="1"/>
  <c r="J30" i="1"/>
  <c r="H30" i="1"/>
  <c r="F30" i="1"/>
  <c r="O29" i="1"/>
  <c r="Q29" i="1" s="1"/>
  <c r="M29" i="1"/>
  <c r="H29" i="1"/>
  <c r="J29" i="1" s="1"/>
  <c r="F29" i="1"/>
  <c r="O28" i="1"/>
  <c r="Q28" i="1" s="1"/>
  <c r="M28" i="1"/>
  <c r="J28" i="1"/>
  <c r="H28" i="1"/>
  <c r="F28" i="1"/>
  <c r="O27" i="1"/>
  <c r="Q27" i="1" s="1"/>
  <c r="M27" i="1"/>
  <c r="H27" i="1"/>
  <c r="J27" i="1" s="1"/>
  <c r="F27" i="1"/>
  <c r="O26" i="1"/>
  <c r="Q26" i="1" s="1"/>
  <c r="M26" i="1"/>
  <c r="J26" i="1"/>
  <c r="H26" i="1"/>
  <c r="F26" i="1"/>
  <c r="O25" i="1"/>
  <c r="Q25" i="1" s="1"/>
  <c r="M25" i="1"/>
  <c r="H25" i="1"/>
  <c r="J25" i="1" s="1"/>
  <c r="F25" i="1"/>
  <c r="O24" i="1"/>
  <c r="Q24" i="1" s="1"/>
  <c r="M24" i="1"/>
  <c r="J24" i="1"/>
  <c r="H24" i="1"/>
  <c r="F24" i="1"/>
  <c r="O23" i="1"/>
  <c r="Q23" i="1" s="1"/>
  <c r="M23" i="1"/>
  <c r="H23" i="1"/>
  <c r="J23" i="1" s="1"/>
  <c r="F23" i="1"/>
  <c r="O22" i="1"/>
  <c r="Q22" i="1" s="1"/>
  <c r="M22" i="1"/>
  <c r="J22" i="1"/>
  <c r="H22" i="1"/>
  <c r="F22" i="1"/>
  <c r="O21" i="1"/>
  <c r="Q21" i="1" s="1"/>
  <c r="M21" i="1"/>
  <c r="H21" i="1"/>
  <c r="J21" i="1" s="1"/>
  <c r="F21" i="1"/>
  <c r="O20" i="1"/>
  <c r="Q20" i="1" s="1"/>
  <c r="M20" i="1"/>
  <c r="J20" i="1"/>
  <c r="H20" i="1"/>
  <c r="F20" i="1"/>
  <c r="O19" i="1"/>
  <c r="Q19" i="1" s="1"/>
  <c r="M19" i="1"/>
  <c r="H19" i="1"/>
  <c r="J19" i="1" s="1"/>
  <c r="F19" i="1"/>
  <c r="O18" i="1"/>
  <c r="Q18" i="1" s="1"/>
  <c r="M18" i="1"/>
  <c r="J18" i="1"/>
  <c r="H18" i="1"/>
  <c r="F18" i="1"/>
  <c r="O17" i="1"/>
  <c r="Q17" i="1" s="1"/>
  <c r="M17" i="1"/>
  <c r="H17" i="1"/>
  <c r="J17" i="1" s="1"/>
  <c r="F17" i="1"/>
  <c r="O16" i="1"/>
  <c r="Q16" i="1" s="1"/>
  <c r="M16" i="1"/>
  <c r="J16" i="1"/>
  <c r="H16" i="1"/>
  <c r="F16" i="1"/>
  <c r="O15" i="1"/>
  <c r="Q15" i="1" s="1"/>
  <c r="M15" i="1"/>
  <c r="H15" i="1"/>
  <c r="J15" i="1" s="1"/>
  <c r="F15" i="1"/>
  <c r="O14" i="1"/>
  <c r="Q14" i="1" s="1"/>
  <c r="M14" i="1"/>
  <c r="J14" i="1"/>
  <c r="H14" i="1"/>
  <c r="F14" i="1"/>
  <c r="O13" i="1"/>
  <c r="Q13" i="1" s="1"/>
  <c r="M13" i="1"/>
  <c r="H13" i="1"/>
  <c r="J13" i="1" s="1"/>
  <c r="F13" i="1"/>
  <c r="O12" i="1"/>
  <c r="Q12" i="1" s="1"/>
  <c r="M12" i="1"/>
  <c r="J12" i="1"/>
  <c r="H12" i="1"/>
  <c r="F12" i="1"/>
  <c r="O11" i="1"/>
  <c r="Q11" i="1" s="1"/>
  <c r="M11" i="1"/>
  <c r="H11" i="1"/>
  <c r="J11" i="1" s="1"/>
  <c r="F11" i="1"/>
  <c r="O10" i="1"/>
  <c r="Q10" i="1" s="1"/>
  <c r="M10" i="1"/>
  <c r="J10" i="1"/>
  <c r="H10" i="1"/>
  <c r="F10" i="1"/>
  <c r="O9" i="1"/>
  <c r="Q9" i="1" s="1"/>
  <c r="M9" i="1"/>
  <c r="H9" i="1"/>
  <c r="J9" i="1" s="1"/>
  <c r="F9" i="1"/>
  <c r="O8" i="1"/>
  <c r="Q8" i="1" s="1"/>
  <c r="M8" i="1"/>
  <c r="J8" i="1"/>
  <c r="H8" i="1"/>
  <c r="F8" i="1"/>
  <c r="O7" i="1"/>
  <c r="Q7" i="1" s="1"/>
  <c r="M7" i="1"/>
  <c r="H7" i="1"/>
  <c r="J7" i="1" s="1"/>
  <c r="F7" i="1"/>
  <c r="O6" i="1"/>
  <c r="Q6" i="1" s="1"/>
  <c r="M6" i="1"/>
  <c r="J6" i="1"/>
  <c r="H6" i="1"/>
  <c r="F6" i="1"/>
  <c r="O5" i="1"/>
  <c r="Q5" i="1" s="1"/>
  <c r="M5" i="1"/>
  <c r="H5" i="1"/>
  <c r="J5" i="1" s="1"/>
  <c r="F5" i="1"/>
  <c r="O4" i="1"/>
  <c r="Q4" i="1" s="1"/>
  <c r="M4" i="1"/>
  <c r="J4" i="1"/>
  <c r="H4" i="1"/>
  <c r="F4" i="1"/>
  <c r="O3" i="1"/>
  <c r="Q3" i="1" s="1"/>
  <c r="M3" i="1"/>
  <c r="H3" i="1"/>
  <c r="J3" i="1" s="1"/>
  <c r="F3" i="1"/>
  <c r="AI15" i="2" l="1"/>
  <c r="AI19" i="2"/>
  <c r="AB5" i="2"/>
  <c r="AB8" i="2"/>
  <c r="AI7" i="2"/>
  <c r="AI11" i="2"/>
  <c r="AB29" i="2"/>
  <c r="AB24" i="2"/>
  <c r="AI21" i="2"/>
  <c r="AI29" i="2"/>
  <c r="AI9" i="2"/>
  <c r="AB13" i="2"/>
  <c r="AI27" i="2"/>
  <c r="AI13" i="2"/>
  <c r="AI3" i="2"/>
  <c r="AB16" i="2"/>
  <c r="AB21" i="2"/>
  <c r="AI25" i="2"/>
  <c r="AI16" i="2"/>
  <c r="AB30" i="2"/>
  <c r="AI10" i="2"/>
  <c r="AI18" i="2"/>
  <c r="AI26" i="2"/>
  <c r="AB11" i="2"/>
  <c r="AI24" i="2"/>
  <c r="AB9" i="2"/>
  <c r="AB25" i="2"/>
  <c r="AB27" i="2"/>
  <c r="AI8" i="2"/>
  <c r="AB22" i="2"/>
  <c r="AI14" i="2"/>
  <c r="AI22" i="2"/>
  <c r="AB12" i="2"/>
  <c r="AB28" i="2"/>
  <c r="AB3" i="2"/>
  <c r="AB19" i="2"/>
  <c r="AB17" i="2"/>
  <c r="AB20" i="2"/>
  <c r="AB7" i="2"/>
  <c r="AB23" i="2"/>
  <c r="AI4" i="2"/>
  <c r="AI12" i="2"/>
  <c r="AI20" i="2"/>
  <c r="AI28" i="2"/>
  <c r="AB6" i="2"/>
  <c r="AB14" i="2"/>
  <c r="AI6" i="2"/>
  <c r="AI30" i="2"/>
  <c r="AB4" i="2"/>
  <c r="AB15" i="2"/>
  <c r="AB10" i="2"/>
  <c r="AB18" i="2"/>
  <c r="AB26" i="2"/>
</calcChain>
</file>

<file path=xl/sharedStrings.xml><?xml version="1.0" encoding="utf-8"?>
<sst xmlns="http://schemas.openxmlformats.org/spreadsheetml/2006/main" count="308" uniqueCount="93">
  <si>
    <t>Without mitochondrial proteome constraint (MC off)</t>
  </si>
  <si>
    <t>With mitochondrial proteome constraint (MC on)</t>
  </si>
  <si>
    <t>product</t>
  </si>
  <si>
    <t>name</t>
  </si>
  <si>
    <t>precursor</t>
  </si>
  <si>
    <t>MW (g/mol)</t>
  </si>
  <si>
    <t>rateFBA</t>
  </si>
  <si>
    <t>yieldFBA</t>
  </si>
  <si>
    <t>rateRBA</t>
  </si>
  <si>
    <t>yieldRBA</t>
  </si>
  <si>
    <t>vglcRBA</t>
  </si>
  <si>
    <t>yRBA/yFBA</t>
  </si>
  <si>
    <t>hdca</t>
  </si>
  <si>
    <t>Hexadecanoic acid</t>
  </si>
  <si>
    <t>Fatty acyl-CoA</t>
  </si>
  <si>
    <t>hxdcol</t>
  </si>
  <si>
    <t>Hexadecanol</t>
  </si>
  <si>
    <t>tag</t>
  </si>
  <si>
    <t>Triacylglycerol</t>
  </si>
  <si>
    <t>citm</t>
  </si>
  <si>
    <t>Citramalate</t>
  </si>
  <si>
    <t>Acetyl-CoA and pyruvate</t>
  </si>
  <si>
    <t>btoh</t>
  </si>
  <si>
    <t>n-Butanol</t>
  </si>
  <si>
    <t>(Acetyl-CoA and pyruvate) or L-threonine</t>
  </si>
  <si>
    <t>polyhb</t>
  </si>
  <si>
    <t>Polyhydroxybutyrate</t>
  </si>
  <si>
    <t>Acetoacetyl-CoA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</si>
  <si>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</si>
  <si>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</si>
  <si>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</si>
  <si>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</si>
  <si>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</si>
  <si>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</si>
  <si>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</si>
  <si>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</si>
  <si>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</si>
  <si>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</si>
  <si>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</si>
  <si>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</si>
  <si>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</si>
  <si>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</si>
  <si>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</si>
  <si>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</si>
  <si>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</si>
  <si>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</si>
  <si>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</si>
  <si>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</si>
  <si>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</si>
  <si>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</si>
  <si>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</si>
  <si>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</si>
  <si>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</si>
  <si>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</si>
  <si>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</si>
  <si>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</si>
  <si>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</si>
  <si>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</si>
  <si>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</si>
  <si>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</si>
  <si>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</si>
  <si>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</si>
  <si>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</si>
  <si>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</si>
  <si>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styr</t>
  </si>
  <si>
    <t>Styrene</t>
  </si>
  <si>
    <t>cou</t>
  </si>
  <si>
    <t>p-Coumaric acid</t>
  </si>
  <si>
    <t>L-Tyrosine</t>
  </si>
  <si>
    <t>retcln</t>
  </si>
  <si>
    <t>Reticuline</t>
  </si>
  <si>
    <t>L-Tyrosine and L-phenylalanine</t>
  </si>
  <si>
    <t>nrgn</t>
  </si>
  <si>
    <t>(2S)-Naringenin</t>
  </si>
  <si>
    <t>Tyrosine and malonyl-CoA</t>
  </si>
  <si>
    <t>rsvtol</t>
  </si>
  <si>
    <t>Resveratrol</t>
  </si>
  <si>
    <t>L-Tyrosine and malonyl-CoA</t>
  </si>
  <si>
    <t>glyc</t>
  </si>
  <si>
    <t>Glycerol</t>
  </si>
  <si>
    <t>13ppd</t>
  </si>
  <si>
    <t>1,3-Propanediol</t>
  </si>
  <si>
    <t>vglcFBA</t>
  </si>
  <si>
    <t>yieldExp_LB_(g/g_substrate)</t>
  </si>
  <si>
    <t>yieldExp_UB_(g/g_substrate)</t>
  </si>
  <si>
    <t>yieldEXP_conditions</t>
  </si>
  <si>
    <t>yieldExp_ref</t>
  </si>
  <si>
    <t>Strain CBS 14; minimal media; N limitation; max growth of 0.14/h; sugar went from 40.8 ± 0.3 to 3.19 ± 0.81 g/l (cultivated in 0.5 l)</t>
  </si>
  <si>
    <t>https://link.springer.com/article/10.1186/s13068-019-1478-8</t>
  </si>
  <si>
    <t>Threonine or (acetyl-CoA and pyruvate)</t>
  </si>
  <si>
    <t>new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</si>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</sst>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b/>
      <sz val="11"/>
      <name val="Calibri"/>
      <family val="2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9" fontId="0" fillId="2" borderId="0" xfId="0" applyNumberFormat="1" applyFill="1"/>
    <xf numFmtId="0" fontId="0" fillId="3" borderId="0" xfId="0" applyFill="1"/>
    <xf numFmtId="0" fontId="4" fillId="0" borderId="0" xfId="0" applyFont="1"/>
    <xf numFmtId="0" fontId="5" fillId="0" borderId="2" xfId="0" applyFont="1" applyBorder="1" applyAlignment="1">
      <alignment horizontal="center" vertical="top"/>
    </xf>
    <xf numFmtId="164" fontId="4" fillId="0" borderId="0" xfId="0" applyNumberFormat="1" applyFont="1" applyAlignment="1">
      <alignment wrapText="1"/>
    </xf>
    <xf numFmtId="164" fontId="4" fillId="0" borderId="0" xfId="0" applyNumberFormat="1" applyFon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"/>
        <scheme val="none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6BC1B-7681-4F47-807B-4BA5B7521621}" name="Table1" displayName="Table1" ref="A2:Q30" totalsRowShown="0" headerRowDxfId="6" headerRowBorderDxfId="5" tableBorderDxfId="4">
  <autoFilter ref="A2:Q30" xr:uid="{F8E6BC1B-7681-4F47-807B-4BA5B7521621}"/>
  <tableColumns count="17">
    <tableColumn id="1" xr3:uid="{FF0E6373-D034-AD44-80FC-733654C9EC95}" name="product"/>
    <tableColumn id="2" xr3:uid="{7CA12965-A30C-6F4A-81F8-9664BD6B88C9}" name="name"/>
    <tableColumn id="3" xr3:uid="{A1C4979D-94D0-DB4D-9436-85354A819B6E}" name="precursor"/>
    <tableColumn id="4" xr3:uid="{30899F52-5F6A-4440-A204-CB6D5972D50E}" name="MW (g/mol)"/>
    <tableColumn id="5" xr3:uid="{12A96B29-DD73-EF45-B2D6-AB47FED25ED8}" name="rateFBA" dataDxfId="3"/>
    <tableColumn id="6" xr3:uid="{2275A6DE-F9A4-404C-9DEB-3979111107BE}" name="yieldFBA"/>
    <tableColumn id="7" xr3:uid="{931E7987-3B34-4F4C-911F-B90951BC7514}" name="vglcFBA"/>
    <tableColumn id="8" xr3:uid="{980FA85B-EED3-A24B-919E-D9020E43C5F5}" name="rateRBA" dataDxfId="2"/>
    <tableColumn id="9" xr3:uid="{F23FEB01-6E4B-E746-9DDE-44FBFBA826B8}" name="yieldRBA"/>
    <tableColumn id="10" xr3:uid="{B94EF165-EB32-A948-8531-546AACD1964F}" name="vglcRBA"/>
    <tableColumn id="11" xr3:uid="{D52F685F-536A-9D46-99F7-F6B4FC72DD99}" name="yRBA/yFBA"/>
    <tableColumn id="12" xr3:uid="{65088201-0F60-174D-B701-303EA3C44354}" name="yieldExp_LB_(g/g_substrate)"/>
    <tableColumn id="13" xr3:uid="{2DECA48C-09B3-7947-9D0F-392DAFE2C56E}" name="yieldExp_UB_(g/g_substrate)"/>
    <tableColumn id="14" xr3:uid="{ED1D5B78-2159-B546-BC4A-631EC091A974}" name="yieldEXP_conditions"/>
    <tableColumn id="15" xr3:uid="{3D69B631-6119-E845-87FE-4967CDD27D84}" name="yieldExp_ref"/>
    <tableColumn id="16" xr3:uid="{7EC72E01-7379-344A-9FAF-54A32F424BD9}" name="Column1" dataDxfId="1">
      <calculatedColumnFormula>(Table1[[#This Row],[rateFBA]]-W3)/Table1[[#This Row],[rateFBA]]</calculatedColumnFormula>
    </tableColumn>
    <tableColumn id="17" xr3:uid="{62297639-ADA8-EA46-8C76-A3AC81BB0345}" name="Column2" dataDxfId="0">
      <calculatedColumnFormula>(Table1[[#This Row],[rateRBA]]-Y3)/Table1[[#This Row],[rateRBA]]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80" zoomScaleNormal="80" workbookViewId="0">
      <pane ySplit="1" topLeftCell="A2" activePane="bottomLeft" state="frozen"/>
      <selection pane="bottomLeft" sqref="A1:Q30"/>
    </sheetView>
  </sheetViews>
  <sheetFormatPr baseColWidth="10" defaultColWidth="8.5" defaultRowHeight="15" x14ac:dyDescent="0.2"/>
  <cols>
    <col min="1" max="1" width="14.5" customWidth="1"/>
    <col min="2" max="2" width="25.1640625" customWidth="1"/>
    <col min="3" max="3" width="36" customWidth="1"/>
    <col min="4" max="4" width="11.33203125" customWidth="1"/>
    <col min="5" max="5" width="9.1640625" customWidth="1"/>
    <col min="6" max="6" width="9.33203125" customWidth="1"/>
    <col min="7" max="7" width="10.83203125" customWidth="1"/>
    <col min="8" max="8" width="9.5" customWidth="1"/>
    <col min="9" max="9" width="9.1640625" customWidth="1"/>
    <col min="10" max="10" width="13.1640625" customWidth="1"/>
    <col min="11" max="11" width="3.6640625" customWidth="1"/>
    <col min="12" max="12" width="10" customWidth="1"/>
    <col min="13" max="13" width="9.83203125" customWidth="1"/>
    <col min="14" max="14" width="10.1640625" customWidth="1"/>
    <col min="15" max="15" width="9.83203125" customWidth="1"/>
    <col min="16" max="16" width="10" customWidth="1"/>
    <col min="17" max="17" width="11.83203125" customWidth="1"/>
  </cols>
  <sheetData>
    <row r="1" spans="1:17" x14ac:dyDescent="0.2">
      <c r="A1" s="2"/>
      <c r="B1" s="2"/>
      <c r="C1" s="2"/>
      <c r="D1" s="2"/>
      <c r="E1" s="15" t="s">
        <v>0</v>
      </c>
      <c r="F1" s="15"/>
      <c r="G1" s="15"/>
      <c r="H1" s="15"/>
      <c r="I1" s="15"/>
      <c r="J1" s="15"/>
      <c r="K1" s="3"/>
      <c r="L1" s="15" t="s">
        <v>1</v>
      </c>
      <c r="M1" s="15"/>
      <c r="N1" s="15"/>
      <c r="O1" s="15"/>
      <c r="P1" s="15"/>
      <c r="Q1" s="15"/>
    </row>
    <row r="2" spans="1:17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/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ht="16" x14ac:dyDescent="0.2">
      <c r="A3" s="4" t="s">
        <v>12</v>
      </c>
      <c r="B3" s="4" t="s">
        <v>13</v>
      </c>
      <c r="C3" s="4" t="s">
        <v>14</v>
      </c>
      <c r="D3" s="4">
        <v>256.39999999999998</v>
      </c>
      <c r="E3" s="5">
        <v>2.7542949376466899</v>
      </c>
      <c r="F3" s="6">
        <f t="shared" ref="F3:F30" si="0">E3*D3 / 13.2 / 180.156</f>
        <v>0.29696536655294842</v>
      </c>
      <c r="G3" s="7">
        <v>1.2181273552134999</v>
      </c>
      <c r="H3" s="6">
        <f t="shared" ref="H3:H30" si="1">G3 * D3 / I3 / 180.156</f>
        <v>0.25898397705876602</v>
      </c>
      <c r="I3" s="7">
        <v>6.6940521372634203</v>
      </c>
      <c r="J3" s="8">
        <f t="shared" ref="J3:J30" si="2">H3/F3</f>
        <v>0.87210161934014496</v>
      </c>
      <c r="K3" s="9"/>
      <c r="L3" s="5">
        <v>2.7542949376466899</v>
      </c>
      <c r="M3" s="6">
        <f t="shared" ref="M3:M30" si="3">L3*D3 / 13.2 / 180.156</f>
        <v>0.29696536655294842</v>
      </c>
      <c r="N3" s="7">
        <v>1.2181273552134999</v>
      </c>
      <c r="O3" s="6">
        <f t="shared" ref="O3:O30" si="4">N3 * D3 / P3 / 180.156</f>
        <v>0.25898397705876602</v>
      </c>
      <c r="P3" s="7">
        <v>6.6940521372634203</v>
      </c>
      <c r="Q3" s="8">
        <f t="shared" ref="Q3:Q30" si="5">O3/M3</f>
        <v>0.87210161934014496</v>
      </c>
    </row>
    <row r="4" spans="1:17" ht="16" x14ac:dyDescent="0.2">
      <c r="A4" s="4" t="s">
        <v>15</v>
      </c>
      <c r="B4" s="4" t="s">
        <v>16</v>
      </c>
      <c r="C4" s="4" t="s">
        <v>14</v>
      </c>
      <c r="D4" s="4">
        <v>242.44</v>
      </c>
      <c r="E4" s="5">
        <v>2.6712741530005699</v>
      </c>
      <c r="F4" s="6">
        <f t="shared" si="0"/>
        <v>0.27233287785832166</v>
      </c>
      <c r="G4" s="7">
        <v>1.18678838621244</v>
      </c>
      <c r="H4" s="6">
        <f t="shared" si="1"/>
        <v>0.2384755365846826</v>
      </c>
      <c r="I4" s="7">
        <v>6.6970724579816601</v>
      </c>
      <c r="J4" s="8">
        <f t="shared" si="2"/>
        <v>0.87567662949879665</v>
      </c>
      <c r="K4" s="9"/>
      <c r="L4" s="5">
        <v>2.6712741530005699</v>
      </c>
      <c r="M4" s="6">
        <f t="shared" si="3"/>
        <v>0.27233287785832166</v>
      </c>
      <c r="N4" s="7">
        <v>1.18678838621244</v>
      </c>
      <c r="O4" s="6">
        <f t="shared" si="4"/>
        <v>0.2384755365846826</v>
      </c>
      <c r="P4" s="7">
        <v>6.6970724579816601</v>
      </c>
      <c r="Q4" s="8">
        <f t="shared" si="5"/>
        <v>0.87567662949879665</v>
      </c>
    </row>
    <row r="5" spans="1:17" ht="16" x14ac:dyDescent="0.2">
      <c r="A5" s="4" t="s">
        <v>17</v>
      </c>
      <c r="B5" s="4" t="s">
        <v>18</v>
      </c>
      <c r="C5" s="4" t="s">
        <v>18</v>
      </c>
      <c r="D5" s="4">
        <v>824.3</v>
      </c>
      <c r="E5" s="5">
        <v>0.84689116130605502</v>
      </c>
      <c r="F5" s="6">
        <f t="shared" si="0"/>
        <v>0.29355551126085555</v>
      </c>
      <c r="G5" s="7">
        <v>0.395523867583504</v>
      </c>
      <c r="H5" s="6">
        <f t="shared" si="1"/>
        <v>0.25858376210723127</v>
      </c>
      <c r="I5" s="7">
        <v>6.9985491237452297</v>
      </c>
      <c r="J5" s="8">
        <f t="shared" si="2"/>
        <v>0.88086836113750178</v>
      </c>
      <c r="K5" s="9"/>
      <c r="L5" s="5">
        <v>0.84689116130605502</v>
      </c>
      <c r="M5" s="6">
        <f t="shared" si="3"/>
        <v>0.29355551126085555</v>
      </c>
      <c r="N5" s="7">
        <v>0.395523867583504</v>
      </c>
      <c r="O5" s="6">
        <f t="shared" si="4"/>
        <v>0.25858376210723127</v>
      </c>
      <c r="P5" s="7">
        <v>6.9985491237452297</v>
      </c>
      <c r="Q5" s="8">
        <f t="shared" si="5"/>
        <v>0.88086836113750178</v>
      </c>
    </row>
    <row r="6" spans="1:17" ht="16" x14ac:dyDescent="0.2">
      <c r="A6" s="4" t="s">
        <v>19</v>
      </c>
      <c r="B6" s="4" t="s">
        <v>20</v>
      </c>
      <c r="C6" s="4" t="s">
        <v>21</v>
      </c>
      <c r="D6" s="4">
        <v>146.1</v>
      </c>
      <c r="E6" s="5">
        <v>12.489370538802101</v>
      </c>
      <c r="F6" s="6">
        <f t="shared" si="0"/>
        <v>0.76730513509461296</v>
      </c>
      <c r="G6" s="7">
        <v>12.499494459446399</v>
      </c>
      <c r="H6" s="6">
        <f t="shared" si="1"/>
        <v>0.76792711490324495</v>
      </c>
      <c r="I6" s="7">
        <v>13.2</v>
      </c>
      <c r="J6" s="8">
        <f t="shared" si="2"/>
        <v>1.0008106029533548</v>
      </c>
      <c r="K6" s="9"/>
      <c r="L6" s="5">
        <v>12.489370538802101</v>
      </c>
      <c r="M6" s="6">
        <f t="shared" si="3"/>
        <v>0.76730513509461296</v>
      </c>
      <c r="N6" s="7">
        <v>12.4993893677076</v>
      </c>
      <c r="O6" s="6">
        <f t="shared" si="4"/>
        <v>0.7679206584184618</v>
      </c>
      <c r="P6" s="7">
        <v>13.2</v>
      </c>
      <c r="Q6" s="8">
        <f t="shared" si="5"/>
        <v>1.0008021884589278</v>
      </c>
    </row>
    <row r="7" spans="1:17" ht="16" x14ac:dyDescent="0.2">
      <c r="A7" s="4" t="s">
        <v>22</v>
      </c>
      <c r="B7" s="4" t="s">
        <v>23</v>
      </c>
      <c r="C7" s="4" t="s">
        <v>24</v>
      </c>
      <c r="D7" s="4">
        <v>74.12</v>
      </c>
      <c r="E7" s="5">
        <v>11.1731809018356</v>
      </c>
      <c r="F7" s="6">
        <f t="shared" si="0"/>
        <v>0.34824876035216229</v>
      </c>
      <c r="G7" s="7">
        <v>10.175625393250099</v>
      </c>
      <c r="H7" s="6">
        <f t="shared" si="1"/>
        <v>0.31713265203727348</v>
      </c>
      <c r="I7" s="7">
        <v>13.201000000000001</v>
      </c>
      <c r="J7" s="8">
        <f t="shared" si="2"/>
        <v>0.91064976574956635</v>
      </c>
      <c r="K7" s="9"/>
      <c r="L7" s="5">
        <v>11.1731809018356</v>
      </c>
      <c r="M7" s="6">
        <f t="shared" si="3"/>
        <v>0.34824876035216229</v>
      </c>
      <c r="N7" s="7">
        <v>10.175625393250099</v>
      </c>
      <c r="O7" s="6">
        <f t="shared" si="4"/>
        <v>0.31713265203727348</v>
      </c>
      <c r="P7" s="7">
        <v>13.201000000000001</v>
      </c>
      <c r="Q7" s="8">
        <f t="shared" si="5"/>
        <v>0.91064976574956635</v>
      </c>
    </row>
    <row r="8" spans="1:17" ht="16" x14ac:dyDescent="0.2">
      <c r="A8" s="4" t="s">
        <v>25</v>
      </c>
      <c r="B8" s="4" t="s">
        <v>26</v>
      </c>
      <c r="C8" s="4" t="s">
        <v>27</v>
      </c>
      <c r="D8" s="4">
        <v>103.1</v>
      </c>
      <c r="E8" s="5">
        <v>12.4893700888022</v>
      </c>
      <c r="F8" s="6">
        <f t="shared" si="0"/>
        <v>0.5414726665154117</v>
      </c>
      <c r="G8" s="7">
        <v>12.1033622690419</v>
      </c>
      <c r="H8" s="6">
        <f t="shared" si="1"/>
        <v>0.52465792667875655</v>
      </c>
      <c r="I8" s="7">
        <v>13.202</v>
      </c>
      <c r="J8" s="8">
        <f t="shared" si="2"/>
        <v>0.96894628136104344</v>
      </c>
      <c r="K8" s="9"/>
      <c r="L8" s="5">
        <v>12.4893700888022</v>
      </c>
      <c r="M8" s="6">
        <f t="shared" si="3"/>
        <v>0.5414726665154117</v>
      </c>
      <c r="N8" s="7">
        <v>12.1033622690419</v>
      </c>
      <c r="O8" s="6">
        <f t="shared" si="4"/>
        <v>0.52465792667875655</v>
      </c>
      <c r="P8" s="7">
        <v>13.202</v>
      </c>
      <c r="Q8" s="8">
        <f t="shared" si="5"/>
        <v>0.96894628136104344</v>
      </c>
    </row>
    <row r="9" spans="1:17" ht="16" x14ac:dyDescent="0.2">
      <c r="A9" s="4" t="s">
        <v>28</v>
      </c>
      <c r="B9" s="4" t="s">
        <v>29</v>
      </c>
      <c r="C9" s="4" t="s">
        <v>30</v>
      </c>
      <c r="D9" s="4">
        <v>234.33</v>
      </c>
      <c r="E9" s="5">
        <v>2.8405974307047201</v>
      </c>
      <c r="F9" s="6">
        <f t="shared" si="0"/>
        <v>0.27990774827516368</v>
      </c>
      <c r="G9" s="7">
        <v>2.29247341202373</v>
      </c>
      <c r="H9" s="6">
        <f t="shared" si="1"/>
        <v>0.2323611400113485</v>
      </c>
      <c r="I9" s="7">
        <v>12.8327570058955</v>
      </c>
      <c r="J9" s="8">
        <f t="shared" si="2"/>
        <v>0.83013471918228421</v>
      </c>
      <c r="K9" s="9"/>
      <c r="L9" s="5">
        <v>2.8405974307047201</v>
      </c>
      <c r="M9" s="6">
        <f t="shared" si="3"/>
        <v>0.27990774827516368</v>
      </c>
      <c r="N9" s="7">
        <v>2.29247341202373</v>
      </c>
      <c r="O9" s="6">
        <f t="shared" si="4"/>
        <v>0.2323611400113485</v>
      </c>
      <c r="P9" s="7">
        <v>12.8327570058955</v>
      </c>
      <c r="Q9" s="8">
        <f t="shared" si="5"/>
        <v>0.83013471918228421</v>
      </c>
    </row>
    <row r="10" spans="1:17" ht="16" x14ac:dyDescent="0.2">
      <c r="A10" s="4" t="s">
        <v>31</v>
      </c>
      <c r="B10" s="4" t="s">
        <v>32</v>
      </c>
      <c r="C10" s="4" t="s">
        <v>30</v>
      </c>
      <c r="D10" s="4">
        <v>246.3</v>
      </c>
      <c r="E10" s="5">
        <v>2.9532043360139602</v>
      </c>
      <c r="F10" s="6">
        <f t="shared" si="0"/>
        <v>0.3058688479917735</v>
      </c>
      <c r="G10" s="7">
        <v>2.4357728028987502</v>
      </c>
      <c r="H10" s="6">
        <f t="shared" si="1"/>
        <v>0.25663250423712097</v>
      </c>
      <c r="I10" s="7">
        <v>12.9759987881379</v>
      </c>
      <c r="J10" s="8">
        <f t="shared" si="2"/>
        <v>0.83902792298751272</v>
      </c>
      <c r="K10" s="9"/>
      <c r="L10" s="5">
        <v>2.9532043360139602</v>
      </c>
      <c r="M10" s="6">
        <f t="shared" si="3"/>
        <v>0.3058688479917735</v>
      </c>
      <c r="N10" s="7">
        <v>2.4357728028987502</v>
      </c>
      <c r="O10" s="6">
        <f t="shared" si="4"/>
        <v>0.25663250423712097</v>
      </c>
      <c r="P10" s="7">
        <v>12.9759987881379</v>
      </c>
      <c r="Q10" s="8">
        <f t="shared" si="5"/>
        <v>0.83902792298751272</v>
      </c>
    </row>
    <row r="11" spans="1:17" ht="16" x14ac:dyDescent="0.2">
      <c r="A11" s="4" t="s">
        <v>33</v>
      </c>
      <c r="B11" s="4" t="s">
        <v>34</v>
      </c>
      <c r="C11" s="4" t="s">
        <v>34</v>
      </c>
      <c r="D11" s="4">
        <v>46.07</v>
      </c>
      <c r="E11" s="5">
        <v>25.047707005199999</v>
      </c>
      <c r="F11" s="6">
        <f t="shared" si="0"/>
        <v>0.48524774392898379</v>
      </c>
      <c r="G11" s="7">
        <v>25.004166062883101</v>
      </c>
      <c r="H11" s="6">
        <f t="shared" si="1"/>
        <v>0.48440422783294235</v>
      </c>
      <c r="I11" s="7">
        <v>13.2</v>
      </c>
      <c r="J11" s="8">
        <f t="shared" si="2"/>
        <v>0.99826167950991052</v>
      </c>
      <c r="K11" s="9"/>
      <c r="L11" s="5">
        <v>25.047707005199999</v>
      </c>
      <c r="M11" s="6">
        <f t="shared" si="3"/>
        <v>0.48524774392898379</v>
      </c>
      <c r="N11" s="7">
        <v>25.004166062883101</v>
      </c>
      <c r="O11" s="6">
        <f t="shared" si="4"/>
        <v>0.48440422783294235</v>
      </c>
      <c r="P11" s="7">
        <v>13.2</v>
      </c>
      <c r="Q11" s="8">
        <f t="shared" si="5"/>
        <v>0.99826167950991052</v>
      </c>
    </row>
    <row r="12" spans="1:17" ht="16" x14ac:dyDescent="0.2">
      <c r="A12" s="4" t="s">
        <v>35</v>
      </c>
      <c r="B12" s="4" t="s">
        <v>36</v>
      </c>
      <c r="C12" s="4" t="s">
        <v>37</v>
      </c>
      <c r="D12" s="4">
        <v>89.07</v>
      </c>
      <c r="E12" s="5">
        <v>24.1771461876872</v>
      </c>
      <c r="F12" s="6">
        <f t="shared" si="0"/>
        <v>0.90555290252542853</v>
      </c>
      <c r="G12" s="7">
        <v>24.057112514461799</v>
      </c>
      <c r="H12" s="6">
        <f t="shared" si="1"/>
        <v>0.90105705176015494</v>
      </c>
      <c r="I12" s="7">
        <v>13.2</v>
      </c>
      <c r="J12" s="8">
        <f t="shared" si="2"/>
        <v>0.99503524227824192</v>
      </c>
      <c r="K12" s="9"/>
      <c r="L12" s="5">
        <v>24.1771461876872</v>
      </c>
      <c r="M12" s="6">
        <f t="shared" si="3"/>
        <v>0.90555290252542853</v>
      </c>
      <c r="N12" s="7">
        <v>24.0591119323838</v>
      </c>
      <c r="O12" s="6">
        <f t="shared" si="4"/>
        <v>0.90106367738429793</v>
      </c>
      <c r="P12" s="7">
        <v>13.201000000000001</v>
      </c>
      <c r="Q12" s="8">
        <f t="shared" si="5"/>
        <v>0.99504255893983562</v>
      </c>
    </row>
    <row r="13" spans="1:17" ht="16" x14ac:dyDescent="0.2">
      <c r="A13" s="4" t="s">
        <v>38</v>
      </c>
      <c r="B13" s="4" t="s">
        <v>39</v>
      </c>
      <c r="C13" s="4" t="s">
        <v>37</v>
      </c>
      <c r="D13" s="4">
        <v>90.12</v>
      </c>
      <c r="E13" s="5">
        <v>12.8881994194633</v>
      </c>
      <c r="F13" s="6">
        <f t="shared" si="0"/>
        <v>0.48841699638176911</v>
      </c>
      <c r="G13" s="7">
        <v>12.907692506901901</v>
      </c>
      <c r="H13" s="6">
        <f t="shared" si="1"/>
        <v>0.48915571518236367</v>
      </c>
      <c r="I13" s="7">
        <v>13.2</v>
      </c>
      <c r="J13" s="8">
        <f t="shared" si="2"/>
        <v>1.0015124756224028</v>
      </c>
      <c r="K13" s="9"/>
      <c r="L13" s="5">
        <v>12.8881994194633</v>
      </c>
      <c r="M13" s="6">
        <f t="shared" si="3"/>
        <v>0.48841699638176911</v>
      </c>
      <c r="N13" s="7">
        <v>12.907692506901901</v>
      </c>
      <c r="O13" s="6">
        <f t="shared" si="4"/>
        <v>0.48915571518236367</v>
      </c>
      <c r="P13" s="7">
        <v>13.2</v>
      </c>
      <c r="Q13" s="8">
        <f t="shared" si="5"/>
        <v>1.0015124756224028</v>
      </c>
    </row>
    <row r="14" spans="1:17" ht="16" x14ac:dyDescent="0.2">
      <c r="A14" s="4" t="s">
        <v>40</v>
      </c>
      <c r="B14" s="4" t="s">
        <v>41</v>
      </c>
      <c r="C14" s="4" t="s">
        <v>41</v>
      </c>
      <c r="D14" s="4">
        <v>74.12</v>
      </c>
      <c r="E14" s="5">
        <v>12.5238535025946</v>
      </c>
      <c r="F14" s="6">
        <f t="shared" si="0"/>
        <v>0.39034689364012126</v>
      </c>
      <c r="G14" s="7">
        <v>7.4780285985884296</v>
      </c>
      <c r="H14" s="6">
        <f t="shared" si="1"/>
        <v>0.33580097839368755</v>
      </c>
      <c r="I14" s="7">
        <v>9.1620328492002692</v>
      </c>
      <c r="J14" s="8">
        <f t="shared" si="2"/>
        <v>0.86026297087246173</v>
      </c>
      <c r="K14" s="9"/>
      <c r="L14" s="5">
        <v>12.5238535025946</v>
      </c>
      <c r="M14" s="6">
        <f t="shared" si="3"/>
        <v>0.39034689364012126</v>
      </c>
      <c r="N14" s="7">
        <v>0.988079980484454</v>
      </c>
      <c r="O14" s="6">
        <f t="shared" si="4"/>
        <v>4.8338503003394095E-2</v>
      </c>
      <c r="P14" s="7">
        <v>8.4097983715671099</v>
      </c>
      <c r="Q14" s="8">
        <f t="shared" si="5"/>
        <v>0.12383473210871657</v>
      </c>
    </row>
    <row r="15" spans="1:17" ht="16" x14ac:dyDescent="0.2">
      <c r="A15" s="4" t="s">
        <v>42</v>
      </c>
      <c r="B15" s="4" t="s">
        <v>43</v>
      </c>
      <c r="C15" s="4" t="s">
        <v>44</v>
      </c>
      <c r="D15" s="4">
        <v>90.08</v>
      </c>
      <c r="E15" s="5">
        <v>20.008672716831398</v>
      </c>
      <c r="F15" s="6">
        <f t="shared" si="0"/>
        <v>0.75792109731001334</v>
      </c>
      <c r="G15" s="7">
        <v>12.217786398521399</v>
      </c>
      <c r="H15" s="6">
        <f t="shared" si="1"/>
        <v>0.68684699973439811</v>
      </c>
      <c r="I15" s="7">
        <v>8.8943081024658603</v>
      </c>
      <c r="J15" s="8">
        <f t="shared" si="2"/>
        <v>0.90622493841658602</v>
      </c>
      <c r="K15" s="9"/>
      <c r="L15" s="5">
        <v>20.008672716831398</v>
      </c>
      <c r="M15" s="6">
        <f t="shared" si="3"/>
        <v>0.75792109731001334</v>
      </c>
      <c r="N15" s="7">
        <v>12.217786398521399</v>
      </c>
      <c r="O15" s="6">
        <f t="shared" si="4"/>
        <v>0.68684699973439811</v>
      </c>
      <c r="P15" s="7">
        <v>8.8943081024658603</v>
      </c>
      <c r="Q15" s="8">
        <f t="shared" si="5"/>
        <v>0.90622493841658602</v>
      </c>
    </row>
    <row r="16" spans="1:17" ht="16" x14ac:dyDescent="0.2">
      <c r="A16" s="4" t="s">
        <v>45</v>
      </c>
      <c r="B16" s="4" t="s">
        <v>43</v>
      </c>
      <c r="C16" s="4" t="s">
        <v>46</v>
      </c>
      <c r="D16" s="4">
        <v>90.08</v>
      </c>
      <c r="E16" s="5">
        <v>22.291630803855</v>
      </c>
      <c r="F16" s="6">
        <f t="shared" si="0"/>
        <v>0.84439870244241955</v>
      </c>
      <c r="G16" s="7">
        <v>21.424944144485998</v>
      </c>
      <c r="H16" s="6">
        <f t="shared" si="1"/>
        <v>0.81156893341229641</v>
      </c>
      <c r="I16" s="7">
        <v>13.2</v>
      </c>
      <c r="J16" s="8">
        <f t="shared" si="2"/>
        <v>0.96112053590896906</v>
      </c>
      <c r="K16" s="9"/>
      <c r="L16" s="5">
        <v>22.291630803855</v>
      </c>
      <c r="M16" s="6">
        <f t="shared" si="3"/>
        <v>0.84439870244241955</v>
      </c>
      <c r="N16" s="7">
        <v>12.937441032316499</v>
      </c>
      <c r="O16" s="6">
        <f t="shared" si="4"/>
        <v>0.49006546522940647</v>
      </c>
      <c r="P16" s="7">
        <v>13.2</v>
      </c>
      <c r="Q16" s="8">
        <f t="shared" si="5"/>
        <v>0.58037212019854401</v>
      </c>
    </row>
    <row r="17" spans="1:17" ht="16" x14ac:dyDescent="0.2">
      <c r="A17" s="4" t="s">
        <v>47</v>
      </c>
      <c r="B17" s="4" t="s">
        <v>48</v>
      </c>
      <c r="C17" s="4" t="s">
        <v>48</v>
      </c>
      <c r="D17" s="4">
        <v>116.07</v>
      </c>
      <c r="E17" s="5">
        <v>19.1291706141043</v>
      </c>
      <c r="F17" s="6">
        <f t="shared" si="0"/>
        <v>0.93367012611758615</v>
      </c>
      <c r="G17" s="7">
        <v>1.2104087094293301</v>
      </c>
      <c r="H17" s="6">
        <f t="shared" si="1"/>
        <v>0.19895312137393792</v>
      </c>
      <c r="I17" s="7">
        <v>3.9196973614856501</v>
      </c>
      <c r="J17" s="8">
        <f t="shared" si="2"/>
        <v>0.2130871662363564</v>
      </c>
      <c r="K17" s="9"/>
      <c r="L17" s="5">
        <v>19.1291706141043</v>
      </c>
      <c r="M17" s="6">
        <f t="shared" si="3"/>
        <v>0.93367012611758615</v>
      </c>
      <c r="N17" s="7">
        <v>1.2081170850929299</v>
      </c>
      <c r="O17" s="6">
        <f t="shared" si="4"/>
        <v>0.19803012925214847</v>
      </c>
      <c r="P17" s="7">
        <v>3.9305109362228499</v>
      </c>
      <c r="Q17" s="8">
        <f t="shared" si="5"/>
        <v>0.21209860282839188</v>
      </c>
    </row>
    <row r="18" spans="1:17" ht="16" x14ac:dyDescent="0.2">
      <c r="A18" s="4" t="s">
        <v>49</v>
      </c>
      <c r="B18" s="4" t="s">
        <v>50</v>
      </c>
      <c r="C18" s="4" t="s">
        <v>50</v>
      </c>
      <c r="D18" s="4">
        <v>132.07</v>
      </c>
      <c r="E18" s="5">
        <v>21.228713730286302</v>
      </c>
      <c r="F18" s="6">
        <f t="shared" si="0"/>
        <v>1.1789766303374247</v>
      </c>
      <c r="G18" s="7">
        <v>20.801775695675801</v>
      </c>
      <c r="H18" s="6">
        <f t="shared" si="1"/>
        <v>1.1552658218634351</v>
      </c>
      <c r="I18" s="7">
        <v>13.2</v>
      </c>
      <c r="J18" s="8">
        <f t="shared" si="2"/>
        <v>0.97988865269771841</v>
      </c>
      <c r="K18" s="9"/>
      <c r="L18" s="5">
        <v>21.228713730286302</v>
      </c>
      <c r="M18" s="6">
        <f t="shared" si="3"/>
        <v>1.1789766303374247</v>
      </c>
      <c r="N18" s="7">
        <v>19.2703768189463</v>
      </c>
      <c r="O18" s="6">
        <f t="shared" si="4"/>
        <v>1.0702166987593233</v>
      </c>
      <c r="P18" s="7">
        <v>13.2</v>
      </c>
      <c r="Q18" s="8">
        <f t="shared" si="5"/>
        <v>0.90775056198783677</v>
      </c>
    </row>
    <row r="19" spans="1:17" ht="16" x14ac:dyDescent="0.2">
      <c r="A19" s="4" t="s">
        <v>51</v>
      </c>
      <c r="B19" s="4" t="s">
        <v>52</v>
      </c>
      <c r="C19" s="4" t="s">
        <v>52</v>
      </c>
      <c r="D19" s="4">
        <v>174.15</v>
      </c>
      <c r="E19" s="5">
        <v>9.6977968015793703</v>
      </c>
      <c r="F19" s="6">
        <f t="shared" si="0"/>
        <v>0.71018892759063679</v>
      </c>
      <c r="G19" s="7">
        <v>9.5615003449365901</v>
      </c>
      <c r="H19" s="6">
        <f t="shared" si="1"/>
        <v>0.70020766727367734</v>
      </c>
      <c r="I19" s="7">
        <v>13.2</v>
      </c>
      <c r="J19" s="8">
        <f t="shared" si="2"/>
        <v>0.98594562667877472</v>
      </c>
      <c r="K19" s="9"/>
      <c r="L19" s="5">
        <v>9.6977968015793703</v>
      </c>
      <c r="M19" s="6">
        <f t="shared" si="3"/>
        <v>0.71018892759063679</v>
      </c>
      <c r="N19" s="7">
        <v>9.5615003449365901</v>
      </c>
      <c r="O19" s="6">
        <f t="shared" si="4"/>
        <v>0.70020766727367734</v>
      </c>
      <c r="P19" s="7">
        <v>13.2</v>
      </c>
      <c r="Q19" s="8">
        <f t="shared" si="5"/>
        <v>0.98594562667877472</v>
      </c>
    </row>
    <row r="20" spans="1:17" ht="16" x14ac:dyDescent="0.2">
      <c r="A20" s="4" t="s">
        <v>53</v>
      </c>
      <c r="B20" s="4" t="s">
        <v>54</v>
      </c>
      <c r="C20" s="4" t="s">
        <v>55</v>
      </c>
      <c r="D20" s="4">
        <v>140.09</v>
      </c>
      <c r="E20" s="5">
        <v>10.3925643314252</v>
      </c>
      <c r="F20" s="6">
        <f t="shared" si="0"/>
        <v>0.61221955163662722</v>
      </c>
      <c r="G20" s="7">
        <v>10.2403555180901</v>
      </c>
      <c r="H20" s="6">
        <f t="shared" si="1"/>
        <v>0.60325302436930173</v>
      </c>
      <c r="I20" s="7">
        <v>13.2</v>
      </c>
      <c r="J20" s="8">
        <f t="shared" si="2"/>
        <v>0.98535406580310025</v>
      </c>
      <c r="K20" s="9"/>
      <c r="L20" s="5">
        <v>10.3925643314252</v>
      </c>
      <c r="M20" s="6">
        <f t="shared" si="3"/>
        <v>0.61221955163662722</v>
      </c>
      <c r="N20" s="7">
        <v>10.2403555180901</v>
      </c>
      <c r="O20" s="6">
        <f t="shared" si="4"/>
        <v>0.60325302436930173</v>
      </c>
      <c r="P20" s="7">
        <v>13.2</v>
      </c>
      <c r="Q20" s="8">
        <f t="shared" si="5"/>
        <v>0.98535406580310025</v>
      </c>
    </row>
    <row r="21" spans="1:17" ht="16" x14ac:dyDescent="0.2">
      <c r="A21" s="4" t="s">
        <v>56</v>
      </c>
      <c r="B21" s="4" t="s">
        <v>57</v>
      </c>
      <c r="C21" s="4" t="s">
        <v>58</v>
      </c>
      <c r="D21" s="4">
        <v>137.11000000000001</v>
      </c>
      <c r="E21" s="5">
        <v>9.0319129791055097</v>
      </c>
      <c r="F21" s="6">
        <f t="shared" si="0"/>
        <v>0.52074632480350214</v>
      </c>
      <c r="G21" s="7">
        <v>8.8395462687507091</v>
      </c>
      <c r="H21" s="6">
        <f t="shared" si="1"/>
        <v>0.50965517969796958</v>
      </c>
      <c r="I21" s="7">
        <v>13.2</v>
      </c>
      <c r="J21" s="8">
        <f t="shared" si="2"/>
        <v>0.97870144333766029</v>
      </c>
      <c r="K21" s="9"/>
      <c r="L21" s="5">
        <v>9.0319129791055097</v>
      </c>
      <c r="M21" s="6">
        <f t="shared" si="3"/>
        <v>0.52074632480350214</v>
      </c>
      <c r="N21" s="7">
        <v>8.6033154644199694</v>
      </c>
      <c r="O21" s="6">
        <f t="shared" si="4"/>
        <v>0.49603499497683751</v>
      </c>
      <c r="P21" s="7">
        <v>13.2</v>
      </c>
      <c r="Q21" s="8">
        <f t="shared" si="5"/>
        <v>0.95254631929281652</v>
      </c>
    </row>
    <row r="22" spans="1:17" ht="16" x14ac:dyDescent="0.2">
      <c r="A22" s="4" t="s">
        <v>59</v>
      </c>
      <c r="B22" s="4" t="s">
        <v>60</v>
      </c>
      <c r="C22" s="4" t="s">
        <v>60</v>
      </c>
      <c r="D22" s="4">
        <v>137.13999999999999</v>
      </c>
      <c r="E22" s="5">
        <v>8.6175990016234394</v>
      </c>
      <c r="F22" s="6">
        <f t="shared" si="0"/>
        <v>0.49696724416391252</v>
      </c>
      <c r="G22" s="7">
        <v>7.3643368892216898</v>
      </c>
      <c r="H22" s="6">
        <f t="shared" si="1"/>
        <v>0.42469302740144671</v>
      </c>
      <c r="I22" s="7">
        <v>13.2</v>
      </c>
      <c r="J22" s="8">
        <f t="shared" si="2"/>
        <v>0.8545694558118041</v>
      </c>
      <c r="K22" s="9"/>
      <c r="L22" s="5">
        <v>8.6175990016234394</v>
      </c>
      <c r="M22" s="6">
        <f t="shared" si="3"/>
        <v>0.49696724416391252</v>
      </c>
      <c r="N22" s="7">
        <v>7.0356373372252596</v>
      </c>
      <c r="O22" s="6">
        <f t="shared" si="4"/>
        <v>0.40573729385167201</v>
      </c>
      <c r="P22" s="7">
        <v>13.2</v>
      </c>
      <c r="Q22" s="8">
        <f t="shared" si="5"/>
        <v>0.81642663297512919</v>
      </c>
    </row>
    <row r="23" spans="1:17" ht="16" x14ac:dyDescent="0.2">
      <c r="A23" s="4" t="s">
        <v>61</v>
      </c>
      <c r="B23" s="4" t="s">
        <v>62</v>
      </c>
      <c r="C23" s="4" t="s">
        <v>63</v>
      </c>
      <c r="D23" s="4">
        <v>122.16</v>
      </c>
      <c r="E23" s="5">
        <v>6.9214891670526004</v>
      </c>
      <c r="F23" s="6">
        <f t="shared" si="0"/>
        <v>0.35555427579227028</v>
      </c>
      <c r="G23" s="7">
        <v>6.8421411858019603</v>
      </c>
      <c r="H23" s="6">
        <f t="shared" si="1"/>
        <v>0.35147820006228925</v>
      </c>
      <c r="I23" s="7">
        <v>13.2</v>
      </c>
      <c r="J23" s="8">
        <f t="shared" si="2"/>
        <v>0.9885359957466453</v>
      </c>
      <c r="K23" s="9"/>
      <c r="L23" s="5">
        <v>6.9214891670526004</v>
      </c>
      <c r="M23" s="6">
        <f t="shared" si="3"/>
        <v>0.35555427579227028</v>
      </c>
      <c r="N23" s="7">
        <v>6.8421411858019603</v>
      </c>
      <c r="O23" s="6">
        <f t="shared" si="4"/>
        <v>0.35147820006228925</v>
      </c>
      <c r="P23" s="7">
        <v>13.2</v>
      </c>
      <c r="Q23" s="8">
        <f t="shared" si="5"/>
        <v>0.9885359957466453</v>
      </c>
    </row>
    <row r="24" spans="1:17" ht="16" x14ac:dyDescent="0.2">
      <c r="A24" s="4" t="s">
        <v>64</v>
      </c>
      <c r="B24" s="4" t="s">
        <v>65</v>
      </c>
      <c r="C24" s="4" t="s">
        <v>63</v>
      </c>
      <c r="D24" s="4">
        <v>104.15</v>
      </c>
      <c r="E24" s="5">
        <v>6.7471105640068103</v>
      </c>
      <c r="F24" s="6">
        <f t="shared" si="0"/>
        <v>0.29549792757106691</v>
      </c>
      <c r="G24" s="7">
        <v>6.64416906854935</v>
      </c>
      <c r="H24" s="6">
        <f t="shared" si="1"/>
        <v>0.29098947935754288</v>
      </c>
      <c r="I24" s="7">
        <v>13.2</v>
      </c>
      <c r="J24" s="8">
        <f t="shared" si="2"/>
        <v>0.9847428770462705</v>
      </c>
      <c r="K24" s="9"/>
      <c r="L24" s="5">
        <v>6.7471105640068103</v>
      </c>
      <c r="M24" s="6">
        <f t="shared" si="3"/>
        <v>0.29549792757106691</v>
      </c>
      <c r="N24" s="7">
        <v>6.64416906854935</v>
      </c>
      <c r="O24" s="6">
        <f t="shared" si="4"/>
        <v>0.29098947935754288</v>
      </c>
      <c r="P24" s="7">
        <v>13.2</v>
      </c>
      <c r="Q24" s="8">
        <f t="shared" si="5"/>
        <v>0.9847428770462705</v>
      </c>
    </row>
    <row r="25" spans="1:17" ht="16" x14ac:dyDescent="0.2">
      <c r="A25" s="4" t="s">
        <v>66</v>
      </c>
      <c r="B25" s="4" t="s">
        <v>67</v>
      </c>
      <c r="C25" s="4" t="s">
        <v>68</v>
      </c>
      <c r="D25" s="4">
        <v>163.15</v>
      </c>
      <c r="E25" s="5">
        <v>7.0761645488970997</v>
      </c>
      <c r="F25" s="6">
        <f t="shared" si="0"/>
        <v>0.48546993537947319</v>
      </c>
      <c r="G25" s="7">
        <v>6.9649533320754502</v>
      </c>
      <c r="H25" s="6">
        <f t="shared" si="1"/>
        <v>0.47784013792764701</v>
      </c>
      <c r="I25" s="7">
        <v>13.2</v>
      </c>
      <c r="J25" s="8">
        <f t="shared" si="2"/>
        <v>0.98428368700965541</v>
      </c>
      <c r="K25" s="9"/>
      <c r="L25" s="5">
        <v>7.0761645488970997</v>
      </c>
      <c r="M25" s="6">
        <f t="shared" si="3"/>
        <v>0.48546993537947319</v>
      </c>
      <c r="N25" s="7">
        <v>6.9649533320754502</v>
      </c>
      <c r="O25" s="6">
        <f t="shared" si="4"/>
        <v>0.47784013792764701</v>
      </c>
      <c r="P25" s="7">
        <v>13.2</v>
      </c>
      <c r="Q25" s="8">
        <f t="shared" si="5"/>
        <v>0.98428368700965541</v>
      </c>
    </row>
    <row r="26" spans="1:17" ht="16" x14ac:dyDescent="0.2">
      <c r="A26" s="4" t="s">
        <v>69</v>
      </c>
      <c r="B26" s="4" t="s">
        <v>70</v>
      </c>
      <c r="C26" s="4" t="s">
        <v>71</v>
      </c>
      <c r="D26" s="4">
        <v>329.4</v>
      </c>
      <c r="E26" s="5">
        <v>2.5056296359765402</v>
      </c>
      <c r="F26" s="6">
        <f t="shared" si="0"/>
        <v>0.34707058684269604</v>
      </c>
      <c r="G26" s="7">
        <v>0.37497289394174799</v>
      </c>
      <c r="H26" s="6">
        <f t="shared" si="1"/>
        <v>0.23540298861482473</v>
      </c>
      <c r="I26" s="7">
        <v>2.9124787578286</v>
      </c>
      <c r="J26" s="8">
        <f t="shared" si="2"/>
        <v>0.67825680866905957</v>
      </c>
      <c r="K26" s="9"/>
      <c r="L26" s="5">
        <v>2.5056296359765402</v>
      </c>
      <c r="M26" s="6">
        <f t="shared" si="3"/>
        <v>0.34707058684269604</v>
      </c>
      <c r="N26" s="7">
        <v>0.37497289394174699</v>
      </c>
      <c r="O26" s="6">
        <f t="shared" si="4"/>
        <v>0.23540298861482409</v>
      </c>
      <c r="P26" s="7">
        <v>2.9124787578286</v>
      </c>
      <c r="Q26" s="8">
        <f t="shared" si="5"/>
        <v>0.6782568086690578</v>
      </c>
    </row>
    <row r="27" spans="1:17" ht="16" x14ac:dyDescent="0.2">
      <c r="A27" s="4" t="s">
        <v>72</v>
      </c>
      <c r="B27" s="4" t="s">
        <v>73</v>
      </c>
      <c r="C27" s="4" t="s">
        <v>74</v>
      </c>
      <c r="D27" s="4">
        <v>272.25</v>
      </c>
      <c r="E27" s="5">
        <v>3.9619955552063</v>
      </c>
      <c r="F27" s="6">
        <f t="shared" si="0"/>
        <v>0.45358554989081651</v>
      </c>
      <c r="G27" s="7">
        <v>3.5989726730796199</v>
      </c>
      <c r="H27" s="6">
        <f t="shared" si="1"/>
        <v>0.43452296534560786</v>
      </c>
      <c r="I27" s="7">
        <v>12.5165596148732</v>
      </c>
      <c r="J27" s="8">
        <f t="shared" si="2"/>
        <v>0.95797356298101377</v>
      </c>
      <c r="K27" s="9"/>
      <c r="L27" s="5">
        <v>3.9619955552063</v>
      </c>
      <c r="M27" s="6">
        <f t="shared" si="3"/>
        <v>0.45358554989081651</v>
      </c>
      <c r="N27" s="7">
        <v>3.5989726730796199</v>
      </c>
      <c r="O27" s="6">
        <f t="shared" si="4"/>
        <v>0.43452296534560786</v>
      </c>
      <c r="P27" s="7">
        <v>12.5165596148732</v>
      </c>
      <c r="Q27" s="8">
        <f t="shared" si="5"/>
        <v>0.95797356298101377</v>
      </c>
    </row>
    <row r="28" spans="1:17" ht="16" x14ac:dyDescent="0.2">
      <c r="A28" s="4" t="s">
        <v>75</v>
      </c>
      <c r="B28" s="4" t="s">
        <v>76</v>
      </c>
      <c r="C28" s="4" t="s">
        <v>77</v>
      </c>
      <c r="D28" s="4">
        <v>228.24</v>
      </c>
      <c r="E28" s="5">
        <v>3.9619956878973399</v>
      </c>
      <c r="F28" s="6">
        <f t="shared" si="0"/>
        <v>0.38026214646199258</v>
      </c>
      <c r="G28" s="7">
        <v>3.5989726730796199</v>
      </c>
      <c r="H28" s="6">
        <f t="shared" si="1"/>
        <v>0.36428107111287983</v>
      </c>
      <c r="I28" s="7">
        <v>12.5165596148732</v>
      </c>
      <c r="J28" s="8">
        <f t="shared" si="2"/>
        <v>0.95797353089755921</v>
      </c>
      <c r="K28" s="9"/>
      <c r="L28" s="5">
        <v>3.9619956878973399</v>
      </c>
      <c r="M28" s="6">
        <f t="shared" si="3"/>
        <v>0.38026214646199258</v>
      </c>
      <c r="N28" s="7">
        <v>3.5989726730796199</v>
      </c>
      <c r="O28" s="6">
        <f t="shared" si="4"/>
        <v>0.36428107111287983</v>
      </c>
      <c r="P28" s="7">
        <v>12.5165596148732</v>
      </c>
      <c r="Q28" s="8">
        <f t="shared" si="5"/>
        <v>0.95797353089755921</v>
      </c>
    </row>
    <row r="29" spans="1:17" ht="16" x14ac:dyDescent="0.2">
      <c r="A29" s="4" t="s">
        <v>78</v>
      </c>
      <c r="B29" s="4" t="s">
        <v>79</v>
      </c>
      <c r="C29" s="4" t="s">
        <v>79</v>
      </c>
      <c r="D29" s="4">
        <v>92.09</v>
      </c>
      <c r="E29" s="5">
        <v>19.911656043584301</v>
      </c>
      <c r="F29" s="6">
        <f t="shared" si="0"/>
        <v>0.77107601234388046</v>
      </c>
      <c r="G29" s="7">
        <v>19.303914256216402</v>
      </c>
      <c r="H29" s="6">
        <f t="shared" si="1"/>
        <v>0.74754129916318668</v>
      </c>
      <c r="I29" s="7">
        <v>13.2</v>
      </c>
      <c r="J29" s="8">
        <f t="shared" si="2"/>
        <v>0.96947808931423751</v>
      </c>
      <c r="K29" s="9"/>
      <c r="L29" s="5">
        <v>19.911656043584301</v>
      </c>
      <c r="M29" s="6">
        <f t="shared" si="3"/>
        <v>0.77107601234388046</v>
      </c>
      <c r="N29" s="7">
        <v>19.303914256216402</v>
      </c>
      <c r="O29" s="6">
        <f t="shared" si="4"/>
        <v>0.74754129916318668</v>
      </c>
      <c r="P29" s="7">
        <v>13.2</v>
      </c>
      <c r="Q29" s="8">
        <f t="shared" si="5"/>
        <v>0.96947808931423751</v>
      </c>
    </row>
    <row r="30" spans="1:17" ht="16" x14ac:dyDescent="0.2">
      <c r="A30" s="4" t="s">
        <v>80</v>
      </c>
      <c r="B30" s="4" t="s">
        <v>81</v>
      </c>
      <c r="C30" s="4" t="s">
        <v>79</v>
      </c>
      <c r="D30" s="4">
        <v>76.09</v>
      </c>
      <c r="E30" s="5">
        <v>17.762800717485302</v>
      </c>
      <c r="F30" s="6">
        <f t="shared" si="0"/>
        <v>0.56835065611211721</v>
      </c>
      <c r="G30" s="7">
        <v>15.224944703445599</v>
      </c>
      <c r="H30" s="6">
        <f t="shared" si="1"/>
        <v>0.48714768853743234</v>
      </c>
      <c r="I30" s="7">
        <v>13.2</v>
      </c>
      <c r="J30" s="8">
        <f t="shared" si="2"/>
        <v>0.85712523298527499</v>
      </c>
      <c r="K30" s="9"/>
      <c r="L30" s="5">
        <v>17.762800717485302</v>
      </c>
      <c r="M30" s="6">
        <f t="shared" si="3"/>
        <v>0.56835065611211721</v>
      </c>
      <c r="N30" s="7">
        <v>14.6027811159406</v>
      </c>
      <c r="O30" s="6">
        <f t="shared" si="4"/>
        <v>0.46724051912245096</v>
      </c>
      <c r="P30" s="7">
        <v>13.2</v>
      </c>
      <c r="Q30" s="8">
        <f t="shared" si="5"/>
        <v>0.82209902301983007</v>
      </c>
    </row>
  </sheetData>
  <mergeCells count="2">
    <mergeCell ref="E1:J1"/>
    <mergeCell ref="L1:Q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57BD-CD57-BA47-A7EF-9AFB3CBA4A3F}">
  <dimension ref="A1:AI30"/>
  <sheetViews>
    <sheetView tabSelected="1" topLeftCell="F1" workbookViewId="0">
      <selection activeCell="U15" sqref="U15"/>
    </sheetView>
  </sheetViews>
  <sheetFormatPr baseColWidth="10" defaultRowHeight="15" x14ac:dyDescent="0.2"/>
  <cols>
    <col min="3" max="3" width="11" customWidth="1"/>
    <col min="4" max="4" width="12.83203125" customWidth="1"/>
    <col min="11" max="11" width="12.1640625" customWidth="1"/>
    <col min="12" max="12" width="25" hidden="1" customWidth="1"/>
    <col min="13" max="13" width="25.33203125" hidden="1" customWidth="1"/>
    <col min="14" max="14" width="19.1640625" hidden="1" customWidth="1"/>
    <col min="15" max="15" width="13" hidden="1" customWidth="1"/>
    <col min="16" max="16" width="11.83203125" bestFit="1" customWidth="1"/>
    <col min="18" max="18" width="2.6640625" customWidth="1"/>
    <col min="20" max="20" width="25.1640625" customWidth="1"/>
    <col min="21" max="21" width="40.6640625" customWidth="1"/>
    <col min="23" max="23" width="10.83203125" style="11"/>
    <col min="25" max="25" width="10.83203125" style="11"/>
  </cols>
  <sheetData>
    <row r="1" spans="1:35" x14ac:dyDescent="0.2">
      <c r="A1" t="s">
        <v>90</v>
      </c>
      <c r="S1" s="2"/>
      <c r="T1" s="2"/>
      <c r="U1" s="2"/>
      <c r="V1" s="2"/>
      <c r="W1" s="15" t="s">
        <v>0</v>
      </c>
      <c r="X1" s="15"/>
      <c r="Y1" s="15"/>
      <c r="Z1" s="15"/>
      <c r="AA1" s="15"/>
      <c r="AB1" s="15"/>
      <c r="AC1" s="3"/>
      <c r="AD1" s="15" t="s">
        <v>1</v>
      </c>
      <c r="AE1" s="15"/>
      <c r="AF1" s="15"/>
      <c r="AG1" s="15"/>
      <c r="AH1" s="15"/>
      <c r="AI1" s="15"/>
    </row>
    <row r="2" spans="1:3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91</v>
      </c>
      <c r="Q2" s="1" t="s">
        <v>92</v>
      </c>
      <c r="S2" s="2" t="s">
        <v>2</v>
      </c>
      <c r="T2" s="2" t="s">
        <v>3</v>
      </c>
      <c r="U2" s="2" t="s">
        <v>4</v>
      </c>
      <c r="V2" s="2" t="s">
        <v>5</v>
      </c>
      <c r="W2" s="12" t="s">
        <v>6</v>
      </c>
      <c r="X2" s="2" t="s">
        <v>7</v>
      </c>
      <c r="Y2" s="12" t="s">
        <v>8</v>
      </c>
      <c r="Z2" s="2" t="s">
        <v>9</v>
      </c>
      <c r="AA2" s="2" t="s">
        <v>10</v>
      </c>
      <c r="AB2" s="2" t="s">
        <v>11</v>
      </c>
      <c r="AC2" s="3"/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</row>
    <row r="3" spans="1:35" ht="16" x14ac:dyDescent="0.2">
      <c r="A3" t="s">
        <v>12</v>
      </c>
      <c r="B3" t="s">
        <v>13</v>
      </c>
      <c r="C3" t="s">
        <v>14</v>
      </c>
      <c r="D3">
        <v>256.39999999999998</v>
      </c>
      <c r="E3" s="11">
        <v>2.754295013959752</v>
      </c>
      <c r="F3">
        <v>0.29674057131782788</v>
      </c>
      <c r="G3">
        <v>13.21</v>
      </c>
      <c r="H3" s="11">
        <v>1.268238915263288</v>
      </c>
      <c r="I3">
        <v>0.26095483257274632</v>
      </c>
      <c r="J3">
        <v>6.9167968670565596</v>
      </c>
      <c r="K3">
        <v>87.940395684298664</v>
      </c>
      <c r="P3">
        <f>(Table1[[#This Row],[rateFBA]]-W3)/Table1[[#This Row],[rateFBA]]</f>
        <v>2.7706931067655717E-8</v>
      </c>
      <c r="Q3">
        <f>(Table1[[#This Row],[rateRBA]]-Y3)/Table1[[#This Row],[rateRBA]]</f>
        <v>3.9512712823029005E-2</v>
      </c>
      <c r="S3" s="4" t="s">
        <v>12</v>
      </c>
      <c r="T3" s="4" t="s">
        <v>13</v>
      </c>
      <c r="U3" s="4" t="s">
        <v>14</v>
      </c>
      <c r="V3" s="4">
        <v>256.39999999999998</v>
      </c>
      <c r="W3" s="13">
        <v>2.7542949376466899</v>
      </c>
      <c r="X3" s="6">
        <f t="shared" ref="X3:X30" si="0">W3*V3 / 13.2 / 180.156</f>
        <v>0.29696536655294842</v>
      </c>
      <c r="Y3" s="14">
        <v>1.2181273552134999</v>
      </c>
      <c r="Z3" s="6">
        <f t="shared" ref="Z3:Z30" si="1">Y3 * V3 / AA3 / 180.156</f>
        <v>0.25898397705876602</v>
      </c>
      <c r="AA3" s="7">
        <v>6.6940521372634203</v>
      </c>
      <c r="AB3" s="8">
        <f t="shared" ref="AB3:AB30" si="2">Z3/X3</f>
        <v>0.87210161934014496</v>
      </c>
      <c r="AC3" s="9"/>
      <c r="AD3" s="5">
        <v>2.7542949376466899</v>
      </c>
      <c r="AE3" s="6">
        <f t="shared" ref="AE3:AE30" si="3">AD3*V3 / 13.2 / 180.156</f>
        <v>0.29696536655294842</v>
      </c>
      <c r="AF3" s="7">
        <v>1.2181273552134999</v>
      </c>
      <c r="AG3" s="6">
        <f t="shared" ref="AG3:AG30" si="4">AF3 * V3 / AH3 / 180.156</f>
        <v>0.25898397705876602</v>
      </c>
      <c r="AH3" s="7">
        <v>6.6940521372634203</v>
      </c>
      <c r="AI3" s="8">
        <f t="shared" ref="AI3:AI30" si="5">AG3/AE3</f>
        <v>0.87210161934014496</v>
      </c>
    </row>
    <row r="4" spans="1:35" ht="16" x14ac:dyDescent="0.2">
      <c r="A4" t="s">
        <v>15</v>
      </c>
      <c r="B4" t="s">
        <v>16</v>
      </c>
      <c r="C4" t="s">
        <v>14</v>
      </c>
      <c r="D4">
        <v>242.44</v>
      </c>
      <c r="E4" s="11">
        <v>2.6712742361764872</v>
      </c>
      <c r="F4">
        <v>0.27212672972456903</v>
      </c>
      <c r="G4">
        <v>13.21</v>
      </c>
      <c r="H4" s="11">
        <v>1.2354274742613891</v>
      </c>
      <c r="I4">
        <v>0.24028451248888211</v>
      </c>
      <c r="J4">
        <v>6.9190587881753798</v>
      </c>
      <c r="K4">
        <v>88.298754309098641</v>
      </c>
      <c r="P4">
        <f>(Table1[[#This Row],[rateFBA]]-W4)/Table1[[#This Row],[rateFBA]]</f>
        <v>3.1137168972910815E-8</v>
      </c>
      <c r="Q4">
        <f>(Table1[[#This Row],[rateRBA]]-Y4)/Table1[[#This Row],[rateRBA]]</f>
        <v>3.9370249619896477E-2</v>
      </c>
      <c r="S4" s="4" t="s">
        <v>15</v>
      </c>
      <c r="T4" s="4" t="s">
        <v>16</v>
      </c>
      <c r="U4" s="4" t="s">
        <v>14</v>
      </c>
      <c r="V4" s="4">
        <v>242.44</v>
      </c>
      <c r="W4" s="13">
        <v>2.6712741530005699</v>
      </c>
      <c r="X4" s="6">
        <f t="shared" si="0"/>
        <v>0.27233287785832166</v>
      </c>
      <c r="Y4" s="14">
        <v>1.18678838621244</v>
      </c>
      <c r="Z4" s="6">
        <f t="shared" si="1"/>
        <v>0.2384755365846826</v>
      </c>
      <c r="AA4" s="7">
        <v>6.6970724579816601</v>
      </c>
      <c r="AB4" s="8">
        <f t="shared" si="2"/>
        <v>0.87567662949879665</v>
      </c>
      <c r="AC4" s="9"/>
      <c r="AD4" s="5">
        <v>2.6712741530005699</v>
      </c>
      <c r="AE4" s="6">
        <f t="shared" si="3"/>
        <v>0.27233287785832166</v>
      </c>
      <c r="AF4" s="7">
        <v>1.18678838621244</v>
      </c>
      <c r="AG4" s="6">
        <f t="shared" si="4"/>
        <v>0.2384755365846826</v>
      </c>
      <c r="AH4" s="7">
        <v>6.6970724579816601</v>
      </c>
      <c r="AI4" s="8">
        <f t="shared" si="5"/>
        <v>0.87567662949879665</v>
      </c>
    </row>
    <row r="5" spans="1:35" ht="16" x14ac:dyDescent="0.2">
      <c r="A5" t="s">
        <v>17</v>
      </c>
      <c r="B5" t="s">
        <v>18</v>
      </c>
      <c r="C5" t="s">
        <v>18</v>
      </c>
      <c r="D5">
        <v>824.3</v>
      </c>
      <c r="E5" s="11">
        <v>0.84689118466807256</v>
      </c>
      <c r="F5">
        <v>0.29333329716394502</v>
      </c>
      <c r="G5">
        <v>13.21</v>
      </c>
      <c r="H5" s="11">
        <v>0.411513967489334</v>
      </c>
      <c r="I5">
        <v>0.26043970550782147</v>
      </c>
      <c r="J5">
        <v>7.2295947533586453</v>
      </c>
      <c r="K5">
        <v>88.78627418907061</v>
      </c>
      <c r="L5">
        <v>0.129384</v>
      </c>
      <c r="M5">
        <v>0.14680000000000001</v>
      </c>
      <c r="N5" t="s">
        <v>87</v>
      </c>
      <c r="O5" t="s">
        <v>88</v>
      </c>
      <c r="P5">
        <f>(Table1[[#This Row],[rateFBA]]-W5)/Table1[[#This Row],[rateFBA]]</f>
        <v>2.7585618985835469E-8</v>
      </c>
      <c r="Q5">
        <f>(Table1[[#This Row],[rateRBA]]-Y5)/Table1[[#This Row],[rateRBA]]</f>
        <v>3.8856761055733664E-2</v>
      </c>
      <c r="S5" s="4" t="s">
        <v>17</v>
      </c>
      <c r="T5" s="4" t="s">
        <v>18</v>
      </c>
      <c r="U5" s="4" t="s">
        <v>18</v>
      </c>
      <c r="V5" s="4">
        <v>824.3</v>
      </c>
      <c r="W5" s="13">
        <v>0.84689116130605502</v>
      </c>
      <c r="X5" s="6">
        <f t="shared" si="0"/>
        <v>0.29355551126085555</v>
      </c>
      <c r="Y5" s="14">
        <v>0.395523867583504</v>
      </c>
      <c r="Z5" s="6">
        <f t="shared" si="1"/>
        <v>0.25858376210723127</v>
      </c>
      <c r="AA5" s="7">
        <v>6.9985491237452297</v>
      </c>
      <c r="AB5" s="8">
        <f t="shared" si="2"/>
        <v>0.88086836113750178</v>
      </c>
      <c r="AC5" s="9"/>
      <c r="AD5" s="5">
        <v>0.84689116130605502</v>
      </c>
      <c r="AE5" s="6">
        <f t="shared" si="3"/>
        <v>0.29355551126085555</v>
      </c>
      <c r="AF5" s="7">
        <v>0.395523867583504</v>
      </c>
      <c r="AG5" s="6">
        <f t="shared" si="4"/>
        <v>0.25858376210723127</v>
      </c>
      <c r="AH5" s="7">
        <v>6.9985491237452297</v>
      </c>
      <c r="AI5" s="8">
        <f t="shared" si="5"/>
        <v>0.88086836113750178</v>
      </c>
    </row>
    <row r="6" spans="1:35" ht="16" x14ac:dyDescent="0.2">
      <c r="A6" t="s">
        <v>19</v>
      </c>
      <c r="B6" t="s">
        <v>20</v>
      </c>
      <c r="C6" t="s">
        <v>21</v>
      </c>
      <c r="D6">
        <v>146.1</v>
      </c>
      <c r="E6" s="11">
        <v>12.489371088802111</v>
      </c>
      <c r="F6">
        <v>0.76672431712937161</v>
      </c>
      <c r="G6">
        <v>13.21</v>
      </c>
      <c r="H6" s="11">
        <v>12.50179183071309</v>
      </c>
      <c r="I6">
        <v>0.76795190135792257</v>
      </c>
      <c r="J6">
        <v>13.202</v>
      </c>
      <c r="K6">
        <v>100.16010764248971</v>
      </c>
      <c r="P6">
        <f>(Table1[[#This Row],[rateFBA]]-W6)/Table1[[#This Row],[rateFBA]]</f>
        <v>4.4037446406984716E-8</v>
      </c>
      <c r="Q6">
        <f>(Table1[[#This Row],[rateRBA]]-Y6)/Table1[[#This Row],[rateRBA]]</f>
        <v>1.8376335950873673E-4</v>
      </c>
      <c r="S6" s="4" t="s">
        <v>19</v>
      </c>
      <c r="T6" s="4" t="s">
        <v>20</v>
      </c>
      <c r="U6" s="4" t="s">
        <v>21</v>
      </c>
      <c r="V6" s="4">
        <v>146.1</v>
      </c>
      <c r="W6" s="13">
        <v>12.489370538802101</v>
      </c>
      <c r="X6" s="6">
        <f t="shared" si="0"/>
        <v>0.76730513509461296</v>
      </c>
      <c r="Y6" s="14">
        <v>12.499494459446399</v>
      </c>
      <c r="Z6" s="6">
        <f t="shared" si="1"/>
        <v>0.76792711490324495</v>
      </c>
      <c r="AA6" s="7">
        <v>13.2</v>
      </c>
      <c r="AB6" s="8">
        <f t="shared" si="2"/>
        <v>1.0008106029533548</v>
      </c>
      <c r="AC6" s="9"/>
      <c r="AD6" s="5">
        <v>12.489370538802101</v>
      </c>
      <c r="AE6" s="6">
        <f t="shared" si="3"/>
        <v>0.76730513509461296</v>
      </c>
      <c r="AF6" s="7">
        <v>12.4993893677076</v>
      </c>
      <c r="AG6" s="6">
        <f t="shared" si="4"/>
        <v>0.7679206584184618</v>
      </c>
      <c r="AH6" s="7">
        <v>13.2</v>
      </c>
      <c r="AI6" s="8">
        <f t="shared" si="5"/>
        <v>1.0008021884589278</v>
      </c>
    </row>
    <row r="7" spans="1:35" ht="16" x14ac:dyDescent="0.2">
      <c r="A7" t="s">
        <v>22</v>
      </c>
      <c r="B7" t="s">
        <v>23</v>
      </c>
      <c r="C7" t="s">
        <v>89</v>
      </c>
      <c r="D7">
        <v>74.12</v>
      </c>
      <c r="E7" s="11">
        <v>11.17318161995798</v>
      </c>
      <c r="F7">
        <v>0.34798515761539139</v>
      </c>
      <c r="G7">
        <v>13.21</v>
      </c>
      <c r="H7" s="11">
        <v>10.32136498111082</v>
      </c>
      <c r="I7">
        <v>0.32165039369216802</v>
      </c>
      <c r="J7">
        <v>13.202</v>
      </c>
      <c r="K7">
        <v>92.432216332534011</v>
      </c>
      <c r="P7">
        <f>(Table1[[#This Row],[rateFBA]]-W7)/Table1[[#This Row],[rateFBA]]</f>
        <v>6.4271968698406271E-8</v>
      </c>
      <c r="Q7">
        <f>(Table1[[#This Row],[rateRBA]]-Y7)/Table1[[#This Row],[rateRBA]]</f>
        <v>1.412018547231297E-2</v>
      </c>
      <c r="S7" s="4" t="s">
        <v>22</v>
      </c>
      <c r="T7" s="4" t="s">
        <v>23</v>
      </c>
      <c r="U7" s="4" t="s">
        <v>24</v>
      </c>
      <c r="V7" s="4">
        <v>74.12</v>
      </c>
      <c r="W7" s="13">
        <v>11.1731809018356</v>
      </c>
      <c r="X7" s="6">
        <f t="shared" si="0"/>
        <v>0.34824876035216229</v>
      </c>
      <c r="Y7" s="14">
        <v>10.175625393250099</v>
      </c>
      <c r="Z7" s="6">
        <f t="shared" si="1"/>
        <v>0.31713265203727348</v>
      </c>
      <c r="AA7" s="7">
        <v>13.201000000000001</v>
      </c>
      <c r="AB7" s="8">
        <f t="shared" si="2"/>
        <v>0.91064976574956635</v>
      </c>
      <c r="AC7" s="9"/>
      <c r="AD7" s="5">
        <v>11.1731809018356</v>
      </c>
      <c r="AE7" s="6">
        <f t="shared" si="3"/>
        <v>0.34824876035216229</v>
      </c>
      <c r="AF7" s="7">
        <v>10.175625393250099</v>
      </c>
      <c r="AG7" s="6">
        <f t="shared" si="4"/>
        <v>0.31713265203727348</v>
      </c>
      <c r="AH7" s="7">
        <v>13.201000000000001</v>
      </c>
      <c r="AI7" s="8">
        <f t="shared" si="5"/>
        <v>0.91064976574956635</v>
      </c>
    </row>
    <row r="8" spans="1:35" ht="16" x14ac:dyDescent="0.2">
      <c r="A8" t="s">
        <v>25</v>
      </c>
      <c r="B8" t="s">
        <v>26</v>
      </c>
      <c r="C8" t="s">
        <v>27</v>
      </c>
      <c r="D8">
        <v>103.1</v>
      </c>
      <c r="E8" s="11">
        <v>12.489371088802139</v>
      </c>
      <c r="F8">
        <v>0.54106281379903087</v>
      </c>
      <c r="G8">
        <v>13.21</v>
      </c>
      <c r="H8" s="11">
        <v>12.475226280809119</v>
      </c>
      <c r="I8">
        <v>0.54085946621994097</v>
      </c>
      <c r="J8">
        <v>13.2</v>
      </c>
      <c r="K8">
        <v>99.962417010760333</v>
      </c>
      <c r="P8">
        <f>(Table1[[#This Row],[rateFBA]]-W8)/Table1[[#This Row],[rateFBA]]</f>
        <v>8.0068078027728568E-8</v>
      </c>
      <c r="Q8">
        <f>(Table1[[#This Row],[rateRBA]]-Y8)/Table1[[#This Row],[rateRBA]]</f>
        <v>2.9808197734999348E-2</v>
      </c>
      <c r="S8" s="4" t="s">
        <v>25</v>
      </c>
      <c r="T8" s="4" t="s">
        <v>26</v>
      </c>
      <c r="U8" s="4" t="s">
        <v>27</v>
      </c>
      <c r="V8" s="4">
        <v>103.1</v>
      </c>
      <c r="W8" s="13">
        <v>12.4893700888022</v>
      </c>
      <c r="X8" s="6">
        <f t="shared" si="0"/>
        <v>0.5414726665154117</v>
      </c>
      <c r="Y8" s="14">
        <v>12.1033622690419</v>
      </c>
      <c r="Z8" s="6">
        <f t="shared" si="1"/>
        <v>0.52465792667875655</v>
      </c>
      <c r="AA8" s="7">
        <v>13.202</v>
      </c>
      <c r="AB8" s="8">
        <f t="shared" si="2"/>
        <v>0.96894628136104344</v>
      </c>
      <c r="AC8" s="9"/>
      <c r="AD8" s="5">
        <v>12.4893700888022</v>
      </c>
      <c r="AE8" s="6">
        <f t="shared" si="3"/>
        <v>0.5414726665154117</v>
      </c>
      <c r="AF8" s="7">
        <v>12.1033622690419</v>
      </c>
      <c r="AG8" s="6">
        <f t="shared" si="4"/>
        <v>0.52465792667875655</v>
      </c>
      <c r="AH8" s="7">
        <v>13.202</v>
      </c>
      <c r="AI8" s="8">
        <f t="shared" si="5"/>
        <v>0.96894628136104344</v>
      </c>
    </row>
    <row r="9" spans="1:35" ht="16" x14ac:dyDescent="0.2">
      <c r="A9" t="s">
        <v>28</v>
      </c>
      <c r="B9" t="s">
        <v>29</v>
      </c>
      <c r="C9" t="s">
        <v>30</v>
      </c>
      <c r="D9">
        <v>234.33</v>
      </c>
      <c r="E9" s="11">
        <v>2.8405976182980339</v>
      </c>
      <c r="F9">
        <v>0.27969587594518691</v>
      </c>
      <c r="G9">
        <v>13.21</v>
      </c>
      <c r="H9" s="11">
        <v>2.3694474425810039</v>
      </c>
      <c r="I9">
        <v>0.23348141174114029</v>
      </c>
      <c r="J9">
        <v>13.2</v>
      </c>
      <c r="K9">
        <v>83.476887512955869</v>
      </c>
      <c r="P9">
        <f>(Table1[[#This Row],[rateFBA]]-W9)/Table1[[#This Row],[rateFBA]]</f>
        <v>6.6040086974453538E-8</v>
      </c>
      <c r="Q9">
        <f>(Table1[[#This Row],[rateRBA]]-Y9)/Table1[[#This Row],[rateRBA]]</f>
        <v>3.2486067921990811E-2</v>
      </c>
      <c r="S9" s="4" t="s">
        <v>28</v>
      </c>
      <c r="T9" s="4" t="s">
        <v>29</v>
      </c>
      <c r="U9" s="4" t="s">
        <v>30</v>
      </c>
      <c r="V9" s="4">
        <v>234.33</v>
      </c>
      <c r="W9" s="13">
        <v>2.8405974307047201</v>
      </c>
      <c r="X9" s="6">
        <f t="shared" si="0"/>
        <v>0.27990774827516368</v>
      </c>
      <c r="Y9" s="14">
        <v>2.29247341202373</v>
      </c>
      <c r="Z9" s="6">
        <f t="shared" si="1"/>
        <v>0.2323611400113485</v>
      </c>
      <c r="AA9" s="7">
        <v>12.8327570058955</v>
      </c>
      <c r="AB9" s="8">
        <f t="shared" si="2"/>
        <v>0.83013471918228421</v>
      </c>
      <c r="AC9" s="9"/>
      <c r="AD9" s="5">
        <v>2.8405974307047201</v>
      </c>
      <c r="AE9" s="6">
        <f t="shared" si="3"/>
        <v>0.27990774827516368</v>
      </c>
      <c r="AF9" s="7">
        <v>2.29247341202373</v>
      </c>
      <c r="AG9" s="6">
        <f t="shared" si="4"/>
        <v>0.2323611400113485</v>
      </c>
      <c r="AH9" s="7">
        <v>12.8327570058955</v>
      </c>
      <c r="AI9" s="8">
        <f t="shared" si="5"/>
        <v>0.83013471918228421</v>
      </c>
    </row>
    <row r="10" spans="1:35" ht="16" x14ac:dyDescent="0.2">
      <c r="A10" t="s">
        <v>31</v>
      </c>
      <c r="B10" t="s">
        <v>32</v>
      </c>
      <c r="C10" t="s">
        <v>30</v>
      </c>
      <c r="D10">
        <v>246.3</v>
      </c>
      <c r="E10" s="11">
        <v>2.95320442884372</v>
      </c>
      <c r="F10">
        <v>0.30563731418648549</v>
      </c>
      <c r="G10">
        <v>13.21</v>
      </c>
      <c r="H10" s="11">
        <v>2.4989250831077281</v>
      </c>
      <c r="I10">
        <v>0.25875949460926001</v>
      </c>
      <c r="J10">
        <v>13.202999999999999</v>
      </c>
      <c r="K10">
        <v>84.662272110982187</v>
      </c>
      <c r="P10">
        <f>(Table1[[#This Row],[rateFBA]]-W10)/Table1[[#This Row],[rateFBA]]</f>
        <v>3.1433570589407371E-8</v>
      </c>
      <c r="Q10">
        <f>(Table1[[#This Row],[rateRBA]]-Y10)/Table1[[#This Row],[rateRBA]]</f>
        <v>2.52717781080656E-2</v>
      </c>
      <c r="S10" s="4" t="s">
        <v>31</v>
      </c>
      <c r="T10" s="4" t="s">
        <v>32</v>
      </c>
      <c r="U10" s="4" t="s">
        <v>30</v>
      </c>
      <c r="V10" s="4">
        <v>246.3</v>
      </c>
      <c r="W10" s="13">
        <v>2.9532043360139602</v>
      </c>
      <c r="X10" s="6">
        <f t="shared" si="0"/>
        <v>0.3058688479917735</v>
      </c>
      <c r="Y10" s="14">
        <v>2.4357728028987502</v>
      </c>
      <c r="Z10" s="6">
        <f t="shared" si="1"/>
        <v>0.25663250423712097</v>
      </c>
      <c r="AA10" s="7">
        <v>12.9759987881379</v>
      </c>
      <c r="AB10" s="8">
        <f t="shared" si="2"/>
        <v>0.83902792298751272</v>
      </c>
      <c r="AC10" s="9"/>
      <c r="AD10" s="5">
        <v>2.9532043360139602</v>
      </c>
      <c r="AE10" s="6">
        <f t="shared" si="3"/>
        <v>0.3058688479917735</v>
      </c>
      <c r="AF10" s="7">
        <v>2.4357728028987502</v>
      </c>
      <c r="AG10" s="6">
        <f t="shared" si="4"/>
        <v>0.25663250423712097</v>
      </c>
      <c r="AH10" s="7">
        <v>12.9759987881379</v>
      </c>
      <c r="AI10" s="8">
        <f t="shared" si="5"/>
        <v>0.83902792298751272</v>
      </c>
    </row>
    <row r="11" spans="1:35" ht="16" x14ac:dyDescent="0.2">
      <c r="A11" t="s">
        <v>33</v>
      </c>
      <c r="B11" t="s">
        <v>34</v>
      </c>
      <c r="C11" t="s">
        <v>34</v>
      </c>
      <c r="D11">
        <v>46.07</v>
      </c>
      <c r="E11" s="11"/>
      <c r="H11" s="11"/>
      <c r="P11" t="e">
        <f>(Table1[[#This Row],[rateFBA]]-W11)/Table1[[#This Row],[rateFBA]]</f>
        <v>#DIV/0!</v>
      </c>
      <c r="Q11" t="e">
        <f>(Table1[[#This Row],[rateRBA]]-Y11)/Table1[[#This Row],[rateRBA]]</f>
        <v>#DIV/0!</v>
      </c>
      <c r="S11" s="4" t="s">
        <v>33</v>
      </c>
      <c r="T11" s="4" t="s">
        <v>34</v>
      </c>
      <c r="U11" s="4" t="s">
        <v>34</v>
      </c>
      <c r="V11" s="4">
        <v>46.07</v>
      </c>
      <c r="W11" s="13">
        <v>25.047707005199999</v>
      </c>
      <c r="X11" s="6">
        <f t="shared" si="0"/>
        <v>0.48524774392898379</v>
      </c>
      <c r="Y11" s="14">
        <v>25.004166062883101</v>
      </c>
      <c r="Z11" s="6">
        <f t="shared" si="1"/>
        <v>0.48440422783294235</v>
      </c>
      <c r="AA11" s="7">
        <v>13.2</v>
      </c>
      <c r="AB11" s="8">
        <f t="shared" si="2"/>
        <v>0.99826167950991052</v>
      </c>
      <c r="AC11" s="9"/>
      <c r="AD11" s="5">
        <v>25.047707005199999</v>
      </c>
      <c r="AE11" s="6">
        <f t="shared" si="3"/>
        <v>0.48524774392898379</v>
      </c>
      <c r="AF11" s="7">
        <v>25.004166062883101</v>
      </c>
      <c r="AG11" s="6">
        <f t="shared" si="4"/>
        <v>0.48440422783294235</v>
      </c>
      <c r="AH11" s="7">
        <v>13.2</v>
      </c>
      <c r="AI11" s="8">
        <f t="shared" si="5"/>
        <v>0.99826167950991052</v>
      </c>
    </row>
    <row r="12" spans="1:35" ht="16" x14ac:dyDescent="0.2">
      <c r="A12" t="s">
        <v>35</v>
      </c>
      <c r="B12" t="s">
        <v>36</v>
      </c>
      <c r="C12" t="s">
        <v>37</v>
      </c>
      <c r="D12">
        <v>89.07</v>
      </c>
      <c r="E12" s="11">
        <v>24.17714683240979</v>
      </c>
      <c r="F12">
        <v>0.90486742105144813</v>
      </c>
      <c r="G12">
        <v>13.21</v>
      </c>
      <c r="H12" s="11">
        <v>24.051790290851059</v>
      </c>
      <c r="I12">
        <v>0.9008577083388436</v>
      </c>
      <c r="J12">
        <v>13.2</v>
      </c>
      <c r="K12">
        <v>99.556872905431234</v>
      </c>
      <c r="P12">
        <f>(Table1[[#This Row],[rateFBA]]-W12)/Table1[[#This Row],[rateFBA]]</f>
        <v>2.6666611840139854E-8</v>
      </c>
      <c r="Q12">
        <f>(Table1[[#This Row],[rateRBA]]-Y12)/Table1[[#This Row],[rateRBA]]</f>
        <v>-2.2128180673372533E-4</v>
      </c>
      <c r="S12" s="4" t="s">
        <v>35</v>
      </c>
      <c r="T12" s="4" t="s">
        <v>36</v>
      </c>
      <c r="U12" s="4" t="s">
        <v>37</v>
      </c>
      <c r="V12" s="4">
        <v>89.07</v>
      </c>
      <c r="W12" s="13">
        <v>24.1771461876872</v>
      </c>
      <c r="X12" s="6">
        <f t="shared" si="0"/>
        <v>0.90555290252542853</v>
      </c>
      <c r="Y12" s="14">
        <v>24.057112514461799</v>
      </c>
      <c r="Z12" s="6">
        <f t="shared" si="1"/>
        <v>0.90105705176015494</v>
      </c>
      <c r="AA12" s="7">
        <v>13.2</v>
      </c>
      <c r="AB12" s="8">
        <f t="shared" si="2"/>
        <v>0.99503524227824192</v>
      </c>
      <c r="AC12" s="9"/>
      <c r="AD12" s="5">
        <v>24.1771461876872</v>
      </c>
      <c r="AE12" s="6">
        <f t="shared" si="3"/>
        <v>0.90555290252542853</v>
      </c>
      <c r="AF12" s="7">
        <v>24.0591119323838</v>
      </c>
      <c r="AG12" s="6">
        <f t="shared" si="4"/>
        <v>0.90106367738429793</v>
      </c>
      <c r="AH12" s="7">
        <v>13.201000000000001</v>
      </c>
      <c r="AI12" s="8">
        <f t="shared" si="5"/>
        <v>0.99504255893983562</v>
      </c>
    </row>
    <row r="13" spans="1:35" ht="16" x14ac:dyDescent="0.2">
      <c r="A13" t="s">
        <v>38</v>
      </c>
      <c r="B13" t="s">
        <v>39</v>
      </c>
      <c r="C13" t="s">
        <v>37</v>
      </c>
      <c r="D13">
        <v>90.12</v>
      </c>
      <c r="E13" s="11">
        <v>12.888199548558489</v>
      </c>
      <c r="F13">
        <v>0.48804726849485558</v>
      </c>
      <c r="G13">
        <v>13.21</v>
      </c>
      <c r="H13" s="11">
        <v>12.94498090939733</v>
      </c>
      <c r="I13">
        <v>0.4905316517497274</v>
      </c>
      <c r="J13">
        <v>13.201000000000001</v>
      </c>
      <c r="K13">
        <v>100.509045622268</v>
      </c>
      <c r="P13">
        <f>(Table1[[#This Row],[rateFBA]]-W13)/Table1[[#This Row],[rateFBA]]</f>
        <v>1.0016541811207347E-8</v>
      </c>
      <c r="Q13">
        <f>(Table1[[#This Row],[rateRBA]]-Y13)/Table1[[#This Row],[rateRBA]]</f>
        <v>2.8805297401682459E-3</v>
      </c>
      <c r="S13" s="4" t="s">
        <v>38</v>
      </c>
      <c r="T13" s="4" t="s">
        <v>39</v>
      </c>
      <c r="U13" s="4" t="s">
        <v>37</v>
      </c>
      <c r="V13" s="4">
        <v>90.12</v>
      </c>
      <c r="W13" s="13">
        <v>12.8881994194633</v>
      </c>
      <c r="X13" s="6">
        <f t="shared" si="0"/>
        <v>0.48841699638176911</v>
      </c>
      <c r="Y13" s="14">
        <v>12.907692506901901</v>
      </c>
      <c r="Z13" s="6">
        <f t="shared" si="1"/>
        <v>0.48915571518236367</v>
      </c>
      <c r="AA13" s="7">
        <v>13.2</v>
      </c>
      <c r="AB13" s="8">
        <f t="shared" si="2"/>
        <v>1.0015124756224028</v>
      </c>
      <c r="AC13" s="9"/>
      <c r="AD13" s="5">
        <v>12.8881994194633</v>
      </c>
      <c r="AE13" s="6">
        <f t="shared" si="3"/>
        <v>0.48841699638176911</v>
      </c>
      <c r="AF13" s="7">
        <v>12.907692506901901</v>
      </c>
      <c r="AG13" s="6">
        <f t="shared" si="4"/>
        <v>0.48915571518236367</v>
      </c>
      <c r="AH13" s="7">
        <v>13.2</v>
      </c>
      <c r="AI13" s="8">
        <f t="shared" si="5"/>
        <v>1.0015124756224028</v>
      </c>
    </row>
    <row r="14" spans="1:35" ht="16" x14ac:dyDescent="0.2">
      <c r="A14" t="s">
        <v>40</v>
      </c>
      <c r="B14" t="s">
        <v>41</v>
      </c>
      <c r="C14" t="s">
        <v>41</v>
      </c>
      <c r="D14">
        <v>74.12</v>
      </c>
      <c r="E14" s="11">
        <v>12.52385380260014</v>
      </c>
      <c r="F14">
        <v>0.39005140949873141</v>
      </c>
      <c r="G14">
        <v>13.21</v>
      </c>
      <c r="H14" s="11">
        <v>1.153482196558028</v>
      </c>
      <c r="I14">
        <v>4.8032245775427258E-2</v>
      </c>
      <c r="J14">
        <v>9.8801760464300408</v>
      </c>
      <c r="K14">
        <v>12.314337188822149</v>
      </c>
      <c r="P14">
        <f>(Table1[[#This Row],[rateFBA]]-W14)/Table1[[#This Row],[rateFBA]]</f>
        <v>2.3954730320136121E-8</v>
      </c>
      <c r="Q14" s="10">
        <f>(Table1[[#This Row],[rateRBA]]-Y14)/Table1[[#This Row],[rateRBA]]</f>
        <v>-5.4830030501578131</v>
      </c>
      <c r="S14" s="4" t="s">
        <v>40</v>
      </c>
      <c r="T14" s="4" t="s">
        <v>41</v>
      </c>
      <c r="U14" s="4" t="s">
        <v>41</v>
      </c>
      <c r="V14" s="4">
        <v>74.12</v>
      </c>
      <c r="W14" s="13">
        <v>12.5238535025946</v>
      </c>
      <c r="X14" s="6">
        <f t="shared" si="0"/>
        <v>0.39034689364012126</v>
      </c>
      <c r="Y14" s="14">
        <v>7.4780285985884296</v>
      </c>
      <c r="Z14" s="6">
        <f t="shared" si="1"/>
        <v>0.33580097839368755</v>
      </c>
      <c r="AA14" s="7">
        <v>9.1620328492002692</v>
      </c>
      <c r="AB14" s="8">
        <f t="shared" si="2"/>
        <v>0.86026297087246173</v>
      </c>
      <c r="AC14" s="9"/>
      <c r="AD14" s="5">
        <v>12.5238535025946</v>
      </c>
      <c r="AE14" s="6">
        <f t="shared" si="3"/>
        <v>0.39034689364012126</v>
      </c>
      <c r="AF14" s="7">
        <v>0.988079980484454</v>
      </c>
      <c r="AG14" s="6">
        <f t="shared" si="4"/>
        <v>4.8338503003394095E-2</v>
      </c>
      <c r="AH14" s="7">
        <v>8.4097983715671099</v>
      </c>
      <c r="AI14" s="8">
        <f t="shared" si="5"/>
        <v>0.12383473210871657</v>
      </c>
    </row>
    <row r="15" spans="1:35" ht="16" x14ac:dyDescent="0.2">
      <c r="A15" t="s">
        <v>42</v>
      </c>
      <c r="B15" t="s">
        <v>43</v>
      </c>
      <c r="C15" t="s">
        <v>44</v>
      </c>
      <c r="D15">
        <v>90.08</v>
      </c>
      <c r="E15" s="11">
        <v>20.008673240614939</v>
      </c>
      <c r="F15">
        <v>0.7573473691438124</v>
      </c>
      <c r="G15">
        <v>13.21</v>
      </c>
      <c r="H15" s="11">
        <v>12.712960801968871</v>
      </c>
      <c r="I15">
        <v>0.69073932862999987</v>
      </c>
      <c r="J15">
        <v>9.2026344386629439</v>
      </c>
      <c r="K15">
        <v>91.205087225811127</v>
      </c>
      <c r="P15">
        <f>(Table1[[#This Row],[rateFBA]]-W15)/Table1[[#This Row],[rateFBA]]</f>
        <v>2.6177824720589544E-8</v>
      </c>
      <c r="Q15">
        <f>(Table1[[#This Row],[rateRBA]]-Y15)/Table1[[#This Row],[rateRBA]]</f>
        <v>3.8950360278841037E-2</v>
      </c>
      <c r="S15" s="4" t="s">
        <v>42</v>
      </c>
      <c r="T15" s="4" t="s">
        <v>43</v>
      </c>
      <c r="U15" s="4" t="s">
        <v>44</v>
      </c>
      <c r="V15" s="4">
        <v>90.08</v>
      </c>
      <c r="W15" s="13">
        <v>20.008672716831398</v>
      </c>
      <c r="X15" s="6">
        <f t="shared" si="0"/>
        <v>0.75792109731001334</v>
      </c>
      <c r="Y15" s="14">
        <v>12.217786398521399</v>
      </c>
      <c r="Z15" s="6">
        <f t="shared" si="1"/>
        <v>0.68684699973439811</v>
      </c>
      <c r="AA15" s="7">
        <v>8.8943081024658603</v>
      </c>
      <c r="AB15" s="8">
        <f t="shared" si="2"/>
        <v>0.90622493841658602</v>
      </c>
      <c r="AC15" s="9"/>
      <c r="AD15" s="5">
        <v>20.008672716831398</v>
      </c>
      <c r="AE15" s="6">
        <f t="shared" si="3"/>
        <v>0.75792109731001334</v>
      </c>
      <c r="AF15" s="7">
        <v>12.217786398521399</v>
      </c>
      <c r="AG15" s="6">
        <f t="shared" si="4"/>
        <v>0.68684699973439811</v>
      </c>
      <c r="AH15" s="7">
        <v>8.8943081024658603</v>
      </c>
      <c r="AI15" s="8">
        <f t="shared" si="5"/>
        <v>0.90622493841658602</v>
      </c>
    </row>
    <row r="16" spans="1:35" ht="16" x14ac:dyDescent="0.2">
      <c r="A16" t="s">
        <v>45</v>
      </c>
      <c r="B16" t="s">
        <v>43</v>
      </c>
      <c r="C16" t="s">
        <v>46</v>
      </c>
      <c r="D16">
        <v>90.08</v>
      </c>
      <c r="E16" s="11">
        <v>22.29163217971881</v>
      </c>
      <c r="F16">
        <v>0.84375954278479315</v>
      </c>
      <c r="G16">
        <v>13.21</v>
      </c>
      <c r="H16" s="11">
        <v>14.978440723546161</v>
      </c>
      <c r="I16">
        <v>0.56733479621091509</v>
      </c>
      <c r="J16">
        <v>13.201000000000001</v>
      </c>
      <c r="K16">
        <v>67.238919080956435</v>
      </c>
      <c r="P16">
        <f>(Table1[[#This Row],[rateFBA]]-W16)/Table1[[#This Row],[rateFBA]]</f>
        <v>6.1721088852772603E-8</v>
      </c>
      <c r="Q16" s="10">
        <f>(Table1[[#This Row],[rateRBA]]-Y16)/Table1[[#This Row],[rateRBA]]</f>
        <v>-0.43038548136762406</v>
      </c>
      <c r="S16" s="4" t="s">
        <v>45</v>
      </c>
      <c r="T16" s="4" t="s">
        <v>43</v>
      </c>
      <c r="U16" s="4" t="s">
        <v>46</v>
      </c>
      <c r="V16" s="4">
        <v>90.08</v>
      </c>
      <c r="W16" s="13">
        <v>22.291630803855</v>
      </c>
      <c r="X16" s="6">
        <f t="shared" si="0"/>
        <v>0.84439870244241955</v>
      </c>
      <c r="Y16" s="14">
        <v>21.424944144485998</v>
      </c>
      <c r="Z16" s="6">
        <f t="shared" si="1"/>
        <v>0.81156893341229641</v>
      </c>
      <c r="AA16" s="7">
        <v>13.2</v>
      </c>
      <c r="AB16" s="8">
        <f t="shared" si="2"/>
        <v>0.96112053590896906</v>
      </c>
      <c r="AC16" s="9"/>
      <c r="AD16" s="5">
        <v>22.291630803855</v>
      </c>
      <c r="AE16" s="6">
        <f t="shared" si="3"/>
        <v>0.84439870244241955</v>
      </c>
      <c r="AF16" s="7">
        <v>12.937441032316499</v>
      </c>
      <c r="AG16" s="6">
        <f t="shared" si="4"/>
        <v>0.49006546522940647</v>
      </c>
      <c r="AH16" s="7">
        <v>13.2</v>
      </c>
      <c r="AI16" s="8">
        <f t="shared" si="5"/>
        <v>0.58037212019854401</v>
      </c>
    </row>
    <row r="17" spans="1:35" ht="16" x14ac:dyDescent="0.2">
      <c r="A17" t="s">
        <v>47</v>
      </c>
      <c r="B17" t="s">
        <v>48</v>
      </c>
      <c r="C17" t="s">
        <v>48</v>
      </c>
      <c r="D17">
        <v>116.07</v>
      </c>
      <c r="E17" s="11"/>
      <c r="H17" s="11"/>
      <c r="P17" t="e">
        <f>(Table1[[#This Row],[rateFBA]]-W17)/Table1[[#This Row],[rateFBA]]</f>
        <v>#DIV/0!</v>
      </c>
      <c r="Q17" t="e">
        <f>(Table1[[#This Row],[rateRBA]]-Y17)/Table1[[#This Row],[rateRBA]]</f>
        <v>#DIV/0!</v>
      </c>
      <c r="S17" s="4" t="s">
        <v>47</v>
      </c>
      <c r="T17" s="4" t="s">
        <v>48</v>
      </c>
      <c r="U17" s="4" t="s">
        <v>48</v>
      </c>
      <c r="V17" s="4">
        <v>116.07</v>
      </c>
      <c r="W17" s="13">
        <v>19.1291706141043</v>
      </c>
      <c r="X17" s="6">
        <f t="shared" si="0"/>
        <v>0.93367012611758615</v>
      </c>
      <c r="Y17" s="14">
        <v>1.2104087094293301</v>
      </c>
      <c r="Z17" s="6">
        <f t="shared" si="1"/>
        <v>0.19895312137393792</v>
      </c>
      <c r="AA17" s="7">
        <v>3.9196973614856501</v>
      </c>
      <c r="AB17" s="8">
        <f t="shared" si="2"/>
        <v>0.2130871662363564</v>
      </c>
      <c r="AC17" s="9"/>
      <c r="AD17" s="5">
        <v>19.1291706141043</v>
      </c>
      <c r="AE17" s="6">
        <f t="shared" si="3"/>
        <v>0.93367012611758615</v>
      </c>
      <c r="AF17" s="7">
        <v>1.2081170850929299</v>
      </c>
      <c r="AG17" s="6">
        <f t="shared" si="4"/>
        <v>0.19803012925214847</v>
      </c>
      <c r="AH17" s="7">
        <v>3.9305109362228499</v>
      </c>
      <c r="AI17" s="8">
        <f t="shared" si="5"/>
        <v>0.21209860282839188</v>
      </c>
    </row>
    <row r="18" spans="1:35" ht="16" x14ac:dyDescent="0.2">
      <c r="A18" t="s">
        <v>49</v>
      </c>
      <c r="B18" t="s">
        <v>50</v>
      </c>
      <c r="C18" t="s">
        <v>50</v>
      </c>
      <c r="D18">
        <v>132.07</v>
      </c>
      <c r="E18" s="11"/>
      <c r="H18" s="11"/>
      <c r="P18" t="e">
        <f>(Table1[[#This Row],[rateFBA]]-W18)/Table1[[#This Row],[rateFBA]]</f>
        <v>#DIV/0!</v>
      </c>
      <c r="Q18" t="e">
        <f>(Table1[[#This Row],[rateRBA]]-Y18)/Table1[[#This Row],[rateRBA]]</f>
        <v>#DIV/0!</v>
      </c>
      <c r="S18" s="4" t="s">
        <v>49</v>
      </c>
      <c r="T18" s="4" t="s">
        <v>50</v>
      </c>
      <c r="U18" s="4" t="s">
        <v>50</v>
      </c>
      <c r="V18" s="4">
        <v>132.07</v>
      </c>
      <c r="W18" s="13">
        <v>21.228713730286302</v>
      </c>
      <c r="X18" s="6">
        <f t="shared" si="0"/>
        <v>1.1789766303374247</v>
      </c>
      <c r="Y18" s="14">
        <v>20.801775695675801</v>
      </c>
      <c r="Z18" s="6">
        <f t="shared" si="1"/>
        <v>1.1552658218634351</v>
      </c>
      <c r="AA18" s="7">
        <v>13.2</v>
      </c>
      <c r="AB18" s="8">
        <f t="shared" si="2"/>
        <v>0.97988865269771841</v>
      </c>
      <c r="AC18" s="9"/>
      <c r="AD18" s="5">
        <v>21.228713730286302</v>
      </c>
      <c r="AE18" s="6">
        <f t="shared" si="3"/>
        <v>1.1789766303374247</v>
      </c>
      <c r="AF18" s="7">
        <v>19.2703768189463</v>
      </c>
      <c r="AG18" s="6">
        <f t="shared" si="4"/>
        <v>1.0702166987593233</v>
      </c>
      <c r="AH18" s="7">
        <v>13.2</v>
      </c>
      <c r="AI18" s="8">
        <f t="shared" si="5"/>
        <v>0.90775056198783677</v>
      </c>
    </row>
    <row r="19" spans="1:35" ht="16" x14ac:dyDescent="0.2">
      <c r="A19" t="s">
        <v>51</v>
      </c>
      <c r="B19" t="s">
        <v>52</v>
      </c>
      <c r="C19" t="s">
        <v>52</v>
      </c>
      <c r="D19">
        <v>174.15</v>
      </c>
      <c r="E19" s="11">
        <v>9.6977970581253956</v>
      </c>
      <c r="F19">
        <v>0.70965133173275963</v>
      </c>
      <c r="G19">
        <v>13.21</v>
      </c>
      <c r="H19" s="11">
        <v>9.5603716363104869</v>
      </c>
      <c r="I19">
        <v>0.70012500969844282</v>
      </c>
      <c r="J19">
        <v>13.2</v>
      </c>
      <c r="K19">
        <v>98.657605276233852</v>
      </c>
      <c r="P19">
        <f>(Table1[[#This Row],[rateFBA]]-W19)/Table1[[#This Row],[rateFBA]]</f>
        <v>2.6454051757804349E-8</v>
      </c>
      <c r="Q19">
        <f>(Table1[[#This Row],[rateRBA]]-Y19)/Table1[[#This Row],[rateRBA]]</f>
        <v>-1.180611663479994E-4</v>
      </c>
      <c r="S19" s="4" t="s">
        <v>51</v>
      </c>
      <c r="T19" s="4" t="s">
        <v>52</v>
      </c>
      <c r="U19" s="4" t="s">
        <v>52</v>
      </c>
      <c r="V19" s="4">
        <v>174.15</v>
      </c>
      <c r="W19" s="13">
        <v>9.6977968015793703</v>
      </c>
      <c r="X19" s="6">
        <f t="shared" si="0"/>
        <v>0.71018892759063679</v>
      </c>
      <c r="Y19" s="14">
        <v>9.5615003449365901</v>
      </c>
      <c r="Z19" s="6">
        <f t="shared" si="1"/>
        <v>0.70020766727367734</v>
      </c>
      <c r="AA19" s="7">
        <v>13.2</v>
      </c>
      <c r="AB19" s="8">
        <f t="shared" si="2"/>
        <v>0.98594562667877472</v>
      </c>
      <c r="AC19" s="9"/>
      <c r="AD19" s="5">
        <v>9.6977968015793703</v>
      </c>
      <c r="AE19" s="6">
        <f t="shared" si="3"/>
        <v>0.71018892759063679</v>
      </c>
      <c r="AF19" s="7">
        <v>9.5615003449365901</v>
      </c>
      <c r="AG19" s="6">
        <f t="shared" si="4"/>
        <v>0.70020766727367734</v>
      </c>
      <c r="AH19" s="7">
        <v>13.2</v>
      </c>
      <c r="AI19" s="8">
        <f t="shared" si="5"/>
        <v>0.98594562667877472</v>
      </c>
    </row>
    <row r="20" spans="1:35" ht="16" x14ac:dyDescent="0.2">
      <c r="A20" t="s">
        <v>53</v>
      </c>
      <c r="B20" t="s">
        <v>54</v>
      </c>
      <c r="C20" t="s">
        <v>55</v>
      </c>
      <c r="D20">
        <v>140.09</v>
      </c>
      <c r="E20" s="11">
        <v>10.39256460855826</v>
      </c>
      <c r="F20">
        <v>0.61175611635906213</v>
      </c>
      <c r="G20">
        <v>13.21</v>
      </c>
      <c r="H20" s="11">
        <v>10.24061760964614</v>
      </c>
      <c r="I20">
        <v>0.60317707355544414</v>
      </c>
      <c r="J20">
        <v>13.202</v>
      </c>
      <c r="K20">
        <v>98.597636774818511</v>
      </c>
      <c r="P20">
        <f>(Table1[[#This Row],[rateFBA]]-W20)/Table1[[#This Row],[rateFBA]]</f>
        <v>2.6666474546969604E-8</v>
      </c>
      <c r="Q20">
        <f>(Table1[[#This Row],[rateRBA]]-Y20)/Table1[[#This Row],[rateRBA]]</f>
        <v>2.5593334897439421E-5</v>
      </c>
      <c r="S20" s="4" t="s">
        <v>53</v>
      </c>
      <c r="T20" s="4" t="s">
        <v>54</v>
      </c>
      <c r="U20" s="4" t="s">
        <v>55</v>
      </c>
      <c r="V20" s="4">
        <v>140.09</v>
      </c>
      <c r="W20" s="13">
        <v>10.3925643314252</v>
      </c>
      <c r="X20" s="6">
        <f t="shared" si="0"/>
        <v>0.61221955163662722</v>
      </c>
      <c r="Y20" s="14">
        <v>10.2403555180901</v>
      </c>
      <c r="Z20" s="6">
        <f t="shared" si="1"/>
        <v>0.60325302436930173</v>
      </c>
      <c r="AA20" s="7">
        <v>13.2</v>
      </c>
      <c r="AB20" s="8">
        <f t="shared" si="2"/>
        <v>0.98535406580310025</v>
      </c>
      <c r="AC20" s="9"/>
      <c r="AD20" s="5">
        <v>10.3925643314252</v>
      </c>
      <c r="AE20" s="6">
        <f t="shared" si="3"/>
        <v>0.61221955163662722</v>
      </c>
      <c r="AF20" s="7">
        <v>10.2403555180901</v>
      </c>
      <c r="AG20" s="6">
        <f t="shared" si="4"/>
        <v>0.60325302436930173</v>
      </c>
      <c r="AH20" s="7">
        <v>13.2</v>
      </c>
      <c r="AI20" s="8">
        <f t="shared" si="5"/>
        <v>0.98535406580310025</v>
      </c>
    </row>
    <row r="21" spans="1:35" ht="16" x14ac:dyDescent="0.2">
      <c r="A21" t="s">
        <v>56</v>
      </c>
      <c r="B21" t="s">
        <v>57</v>
      </c>
      <c r="C21" t="s">
        <v>58</v>
      </c>
      <c r="D21">
        <v>137.11000000000001</v>
      </c>
      <c r="E21" s="11">
        <v>9.0319134905467156</v>
      </c>
      <c r="F21">
        <v>0.52035214811847241</v>
      </c>
      <c r="G21">
        <v>13.21</v>
      </c>
      <c r="H21" s="11">
        <v>8.8402758027489696</v>
      </c>
      <c r="I21">
        <v>0.50965863139761758</v>
      </c>
      <c r="J21">
        <v>13.201000000000001</v>
      </c>
      <c r="K21">
        <v>97.944946175484958</v>
      </c>
      <c r="P21">
        <f>(Table1[[#This Row],[rateFBA]]-W21)/Table1[[#This Row],[rateFBA]]</f>
        <v>5.6626008028726907E-8</v>
      </c>
      <c r="Q21">
        <f>(Table1[[#This Row],[rateRBA]]-Y21)/Table1[[#This Row],[rateRBA]]</f>
        <v>8.2523895694931035E-5</v>
      </c>
      <c r="S21" s="4" t="s">
        <v>56</v>
      </c>
      <c r="T21" s="4" t="s">
        <v>57</v>
      </c>
      <c r="U21" s="4" t="s">
        <v>58</v>
      </c>
      <c r="V21" s="4">
        <v>137.11000000000001</v>
      </c>
      <c r="W21" s="13">
        <v>9.0319129791055097</v>
      </c>
      <c r="X21" s="6">
        <f t="shared" si="0"/>
        <v>0.52074632480350214</v>
      </c>
      <c r="Y21" s="14">
        <v>8.8395462687507091</v>
      </c>
      <c r="Z21" s="6">
        <f t="shared" si="1"/>
        <v>0.50965517969796958</v>
      </c>
      <c r="AA21" s="7">
        <v>13.2</v>
      </c>
      <c r="AB21" s="8">
        <f t="shared" si="2"/>
        <v>0.97870144333766029</v>
      </c>
      <c r="AC21" s="9"/>
      <c r="AD21" s="5">
        <v>9.0319129791055097</v>
      </c>
      <c r="AE21" s="6">
        <f t="shared" si="3"/>
        <v>0.52074632480350214</v>
      </c>
      <c r="AF21" s="7">
        <v>8.6033154644199694</v>
      </c>
      <c r="AG21" s="6">
        <f t="shared" si="4"/>
        <v>0.49603499497683751</v>
      </c>
      <c r="AH21" s="7">
        <v>13.2</v>
      </c>
      <c r="AI21" s="8">
        <f t="shared" si="5"/>
        <v>0.95254631929281652</v>
      </c>
    </row>
    <row r="22" spans="1:35" ht="16" x14ac:dyDescent="0.2">
      <c r="A22" t="s">
        <v>59</v>
      </c>
      <c r="B22" t="s">
        <v>60</v>
      </c>
      <c r="C22" t="s">
        <v>60</v>
      </c>
      <c r="D22">
        <v>137.13999999999999</v>
      </c>
      <c r="E22" s="11"/>
      <c r="H22" s="11"/>
      <c r="P22" t="e">
        <f>(Table1[[#This Row],[rateFBA]]-W22)/Table1[[#This Row],[rateFBA]]</f>
        <v>#DIV/0!</v>
      </c>
      <c r="Q22" t="e">
        <f>(Table1[[#This Row],[rateRBA]]-Y22)/Table1[[#This Row],[rateRBA]]</f>
        <v>#DIV/0!</v>
      </c>
      <c r="S22" s="4" t="s">
        <v>59</v>
      </c>
      <c r="T22" s="4" t="s">
        <v>60</v>
      </c>
      <c r="U22" s="4" t="s">
        <v>60</v>
      </c>
      <c r="V22" s="4">
        <v>137.13999999999999</v>
      </c>
      <c r="W22" s="13">
        <v>8.6175990016234394</v>
      </c>
      <c r="X22" s="6">
        <f t="shared" si="0"/>
        <v>0.49696724416391252</v>
      </c>
      <c r="Y22" s="14">
        <v>7.3643368892216898</v>
      </c>
      <c r="Z22" s="6">
        <f t="shared" si="1"/>
        <v>0.42469302740144671</v>
      </c>
      <c r="AA22" s="7">
        <v>13.2</v>
      </c>
      <c r="AB22" s="8">
        <f t="shared" si="2"/>
        <v>0.8545694558118041</v>
      </c>
      <c r="AC22" s="9"/>
      <c r="AD22" s="5">
        <v>8.6175990016234394</v>
      </c>
      <c r="AE22" s="6">
        <f t="shared" si="3"/>
        <v>0.49696724416391252</v>
      </c>
      <c r="AF22" s="7">
        <v>7.0356373372252596</v>
      </c>
      <c r="AG22" s="6">
        <f t="shared" si="4"/>
        <v>0.40573729385167201</v>
      </c>
      <c r="AH22" s="7">
        <v>13.2</v>
      </c>
      <c r="AI22" s="8">
        <f t="shared" si="5"/>
        <v>0.81642663297512919</v>
      </c>
    </row>
    <row r="23" spans="1:35" ht="16" x14ac:dyDescent="0.2">
      <c r="A23" t="s">
        <v>61</v>
      </c>
      <c r="B23" t="s">
        <v>62</v>
      </c>
      <c r="C23" t="s">
        <v>63</v>
      </c>
      <c r="D23">
        <v>122.16</v>
      </c>
      <c r="E23" s="11">
        <v>6.9214893516242704</v>
      </c>
      <c r="F23">
        <v>0.35528512987222871</v>
      </c>
      <c r="G23">
        <v>13.21</v>
      </c>
      <c r="H23" s="11">
        <v>6.8418316358268143</v>
      </c>
      <c r="I23">
        <v>0.35143567468261327</v>
      </c>
      <c r="J23">
        <v>13.201000000000001</v>
      </c>
      <c r="K23">
        <v>98.91651666057632</v>
      </c>
      <c r="P23">
        <f>(Table1[[#This Row],[rateFBA]]-W23)/Table1[[#This Row],[rateFBA]]</f>
        <v>2.6666467370129322E-8</v>
      </c>
      <c r="Q23">
        <f>(Table1[[#This Row],[rateRBA]]-Y23)/Table1[[#This Row],[rateRBA]]</f>
        <v>-4.5243728817447853E-5</v>
      </c>
      <c r="S23" s="4" t="s">
        <v>61</v>
      </c>
      <c r="T23" s="4" t="s">
        <v>62</v>
      </c>
      <c r="U23" s="4" t="s">
        <v>63</v>
      </c>
      <c r="V23" s="4">
        <v>122.16</v>
      </c>
      <c r="W23" s="13">
        <v>6.9214891670526004</v>
      </c>
      <c r="X23" s="6">
        <f t="shared" si="0"/>
        <v>0.35555427579227028</v>
      </c>
      <c r="Y23" s="14">
        <v>6.8421411858019603</v>
      </c>
      <c r="Z23" s="6">
        <f t="shared" si="1"/>
        <v>0.35147820006228925</v>
      </c>
      <c r="AA23" s="7">
        <v>13.2</v>
      </c>
      <c r="AB23" s="8">
        <f t="shared" si="2"/>
        <v>0.9885359957466453</v>
      </c>
      <c r="AC23" s="9"/>
      <c r="AD23" s="5">
        <v>6.9214891670526004</v>
      </c>
      <c r="AE23" s="6">
        <f t="shared" si="3"/>
        <v>0.35555427579227028</v>
      </c>
      <c r="AF23" s="7">
        <v>6.8421411858019603</v>
      </c>
      <c r="AG23" s="6">
        <f t="shared" si="4"/>
        <v>0.35147820006228925</v>
      </c>
      <c r="AH23" s="7">
        <v>13.2</v>
      </c>
      <c r="AI23" s="8">
        <f t="shared" si="5"/>
        <v>0.9885359957466453</v>
      </c>
    </row>
    <row r="24" spans="1:35" ht="16" x14ac:dyDescent="0.2">
      <c r="A24" t="s">
        <v>64</v>
      </c>
      <c r="B24" t="s">
        <v>65</v>
      </c>
      <c r="C24" t="s">
        <v>63</v>
      </c>
      <c r="D24">
        <v>104.15</v>
      </c>
      <c r="E24" s="11">
        <v>6.7471107439283626</v>
      </c>
      <c r="F24">
        <v>0.29527424284273629</v>
      </c>
      <c r="G24">
        <v>13.21</v>
      </c>
      <c r="H24" s="11">
        <v>6.643800375279648</v>
      </c>
      <c r="I24">
        <v>0.29097333198659447</v>
      </c>
      <c r="J24">
        <v>13.2</v>
      </c>
      <c r="K24">
        <v>98.543418208532159</v>
      </c>
      <c r="P24">
        <f>(Table1[[#This Row],[rateFBA]]-W24)/Table1[[#This Row],[rateFBA]]</f>
        <v>2.666645904476981E-8</v>
      </c>
      <c r="Q24">
        <f>(Table1[[#This Row],[rateRBA]]-Y24)/Table1[[#This Row],[rateRBA]]</f>
        <v>-5.5494332893241863E-5</v>
      </c>
      <c r="S24" s="4" t="s">
        <v>64</v>
      </c>
      <c r="T24" s="4" t="s">
        <v>65</v>
      </c>
      <c r="U24" s="4" t="s">
        <v>63</v>
      </c>
      <c r="V24" s="4">
        <v>104.15</v>
      </c>
      <c r="W24" s="13">
        <v>6.7471105640068103</v>
      </c>
      <c r="X24" s="6">
        <f t="shared" si="0"/>
        <v>0.29549792757106691</v>
      </c>
      <c r="Y24" s="14">
        <v>6.64416906854935</v>
      </c>
      <c r="Z24" s="6">
        <f t="shared" si="1"/>
        <v>0.29098947935754288</v>
      </c>
      <c r="AA24" s="7">
        <v>13.2</v>
      </c>
      <c r="AB24" s="8">
        <f t="shared" si="2"/>
        <v>0.9847428770462705</v>
      </c>
      <c r="AC24" s="9"/>
      <c r="AD24" s="5">
        <v>6.7471105640068103</v>
      </c>
      <c r="AE24" s="6">
        <f t="shared" si="3"/>
        <v>0.29549792757106691</v>
      </c>
      <c r="AF24" s="7">
        <v>6.64416906854935</v>
      </c>
      <c r="AG24" s="6">
        <f t="shared" si="4"/>
        <v>0.29098947935754288</v>
      </c>
      <c r="AH24" s="7">
        <v>13.2</v>
      </c>
      <c r="AI24" s="8">
        <f t="shared" si="5"/>
        <v>0.9847428770462705</v>
      </c>
    </row>
    <row r="25" spans="1:35" ht="16" x14ac:dyDescent="0.2">
      <c r="A25" t="s">
        <v>66</v>
      </c>
      <c r="B25" t="s">
        <v>67</v>
      </c>
      <c r="C25" t="s">
        <v>68</v>
      </c>
      <c r="D25">
        <v>163.15</v>
      </c>
      <c r="E25" s="11">
        <v>7.0761647413420494</v>
      </c>
      <c r="F25">
        <v>0.4851024467288394</v>
      </c>
      <c r="G25">
        <v>13.21</v>
      </c>
      <c r="H25" s="11">
        <v>6.9650725758173646</v>
      </c>
      <c r="I25">
        <v>0.47781212091950731</v>
      </c>
      <c r="J25">
        <v>13.201000000000001</v>
      </c>
      <c r="K25">
        <v>98.49715748529151</v>
      </c>
      <c r="P25">
        <f>(Table1[[#This Row],[rateFBA]]-W25)/Table1[[#This Row],[rateFBA]]</f>
        <v>2.7196222358890383E-8</v>
      </c>
      <c r="Q25">
        <f>(Table1[[#This Row],[rateRBA]]-Y25)/Table1[[#This Row],[rateRBA]]</f>
        <v>1.7120243991200106E-5</v>
      </c>
      <c r="S25" s="4" t="s">
        <v>66</v>
      </c>
      <c r="T25" s="4" t="s">
        <v>67</v>
      </c>
      <c r="U25" s="4" t="s">
        <v>68</v>
      </c>
      <c r="V25" s="4">
        <v>163.15</v>
      </c>
      <c r="W25" s="13">
        <v>7.0761645488970997</v>
      </c>
      <c r="X25" s="6">
        <f t="shared" si="0"/>
        <v>0.48546993537947319</v>
      </c>
      <c r="Y25" s="14">
        <v>6.9649533320754502</v>
      </c>
      <c r="Z25" s="6">
        <f t="shared" si="1"/>
        <v>0.47784013792764701</v>
      </c>
      <c r="AA25" s="7">
        <v>13.2</v>
      </c>
      <c r="AB25" s="8">
        <f t="shared" si="2"/>
        <v>0.98428368700965541</v>
      </c>
      <c r="AC25" s="9"/>
      <c r="AD25" s="5">
        <v>7.0761645488970997</v>
      </c>
      <c r="AE25" s="6">
        <f t="shared" si="3"/>
        <v>0.48546993537947319</v>
      </c>
      <c r="AF25" s="7">
        <v>6.9649533320754502</v>
      </c>
      <c r="AG25" s="6">
        <f t="shared" si="4"/>
        <v>0.47784013792764701</v>
      </c>
      <c r="AH25" s="7">
        <v>13.2</v>
      </c>
      <c r="AI25" s="8">
        <f t="shared" si="5"/>
        <v>0.98428368700965541</v>
      </c>
    </row>
    <row r="26" spans="1:35" ht="16" x14ac:dyDescent="0.2">
      <c r="A26" t="s">
        <v>69</v>
      </c>
      <c r="B26" t="s">
        <v>70</v>
      </c>
      <c r="C26" t="s">
        <v>71</v>
      </c>
      <c r="D26">
        <v>329.4</v>
      </c>
      <c r="E26" s="11">
        <v>2.50562967989134</v>
      </c>
      <c r="F26">
        <v>0.34680785969856792</v>
      </c>
      <c r="G26">
        <v>13.21</v>
      </c>
      <c r="H26" s="11">
        <v>0.39162631730970898</v>
      </c>
      <c r="I26">
        <v>0.2396131352837115</v>
      </c>
      <c r="J26">
        <v>2.9883819946973169</v>
      </c>
      <c r="K26">
        <v>69.09103371877849</v>
      </c>
      <c r="P26">
        <f>(Table1[[#This Row],[rateFBA]]-W26)/Table1[[#This Row],[rateFBA]]</f>
        <v>1.7526452591549959E-8</v>
      </c>
      <c r="Q26">
        <f>(Table1[[#This Row],[rateRBA]]-Y26)/Table1[[#This Row],[rateRBA]]</f>
        <v>4.2523759593998393E-2</v>
      </c>
      <c r="S26" s="4" t="s">
        <v>69</v>
      </c>
      <c r="T26" s="4" t="s">
        <v>70</v>
      </c>
      <c r="U26" s="4" t="s">
        <v>71</v>
      </c>
      <c r="V26" s="4">
        <v>329.4</v>
      </c>
      <c r="W26" s="13">
        <v>2.5056296359765402</v>
      </c>
      <c r="X26" s="6">
        <f t="shared" si="0"/>
        <v>0.34707058684269604</v>
      </c>
      <c r="Y26" s="14">
        <v>0.37497289394174799</v>
      </c>
      <c r="Z26" s="6">
        <f t="shared" si="1"/>
        <v>0.23540298861482473</v>
      </c>
      <c r="AA26" s="7">
        <v>2.9124787578286</v>
      </c>
      <c r="AB26" s="8">
        <f t="shared" si="2"/>
        <v>0.67825680866905957</v>
      </c>
      <c r="AC26" s="9"/>
      <c r="AD26" s="5">
        <v>2.5056296359765402</v>
      </c>
      <c r="AE26" s="6">
        <f t="shared" si="3"/>
        <v>0.34707058684269604</v>
      </c>
      <c r="AF26" s="7">
        <v>0.37497289394174699</v>
      </c>
      <c r="AG26" s="6">
        <f t="shared" si="4"/>
        <v>0.23540298861482409</v>
      </c>
      <c r="AH26" s="7">
        <v>2.9124787578286</v>
      </c>
      <c r="AI26" s="8">
        <f t="shared" si="5"/>
        <v>0.6782568086690578</v>
      </c>
    </row>
    <row r="27" spans="1:35" ht="16" x14ac:dyDescent="0.2">
      <c r="A27" t="s">
        <v>72</v>
      </c>
      <c r="B27" t="s">
        <v>73</v>
      </c>
      <c r="C27" t="s">
        <v>74</v>
      </c>
      <c r="D27">
        <v>272.25</v>
      </c>
      <c r="E27" s="11">
        <v>3.961995810676282</v>
      </c>
      <c r="F27">
        <v>0.45324221382456747</v>
      </c>
      <c r="G27">
        <v>13.21</v>
      </c>
      <c r="H27" s="11">
        <v>3.7577216894271648</v>
      </c>
      <c r="I27">
        <v>0.43631504504282581</v>
      </c>
      <c r="J27">
        <v>13.01498226616811</v>
      </c>
      <c r="K27">
        <v>96.265315042280335</v>
      </c>
      <c r="P27">
        <f>(Table1[[#This Row],[rateFBA]]-W27)/Table1[[#This Row],[rateFBA]]</f>
        <v>6.4480124226639539E-8</v>
      </c>
      <c r="Q27">
        <f>(Table1[[#This Row],[rateRBA]]-Y27)/Table1[[#This Row],[rateRBA]]</f>
        <v>4.2246081394001517E-2</v>
      </c>
      <c r="S27" s="4" t="s">
        <v>72</v>
      </c>
      <c r="T27" s="4" t="s">
        <v>73</v>
      </c>
      <c r="U27" s="4" t="s">
        <v>74</v>
      </c>
      <c r="V27" s="4">
        <v>272.25</v>
      </c>
      <c r="W27" s="13">
        <v>3.9619955552063</v>
      </c>
      <c r="X27" s="6">
        <f t="shared" si="0"/>
        <v>0.45358554989081651</v>
      </c>
      <c r="Y27" s="14">
        <v>3.5989726730796199</v>
      </c>
      <c r="Z27" s="6">
        <f t="shared" si="1"/>
        <v>0.43452296534560786</v>
      </c>
      <c r="AA27" s="7">
        <v>12.5165596148732</v>
      </c>
      <c r="AB27" s="8">
        <f t="shared" si="2"/>
        <v>0.95797356298101377</v>
      </c>
      <c r="AC27" s="9"/>
      <c r="AD27" s="5">
        <v>3.9619955552063</v>
      </c>
      <c r="AE27" s="6">
        <f t="shared" si="3"/>
        <v>0.45358554989081651</v>
      </c>
      <c r="AF27" s="7">
        <v>3.5989726730796199</v>
      </c>
      <c r="AG27" s="6">
        <f t="shared" si="4"/>
        <v>0.43452296534560786</v>
      </c>
      <c r="AH27" s="7">
        <v>12.5165596148732</v>
      </c>
      <c r="AI27" s="8">
        <f t="shared" si="5"/>
        <v>0.95797356298101377</v>
      </c>
    </row>
    <row r="28" spans="1:35" ht="16" x14ac:dyDescent="0.2">
      <c r="A28" t="s">
        <v>75</v>
      </c>
      <c r="B28" t="s">
        <v>76</v>
      </c>
      <c r="C28" t="s">
        <v>77</v>
      </c>
      <c r="D28">
        <v>228.24</v>
      </c>
      <c r="E28" s="11">
        <v>3.9619958102099222</v>
      </c>
      <c r="F28">
        <v>0.37997429888390288</v>
      </c>
      <c r="G28">
        <v>13.21</v>
      </c>
      <c r="H28" s="11">
        <v>3.7577216894271648</v>
      </c>
      <c r="I28">
        <v>0.36578345594334077</v>
      </c>
      <c r="J28">
        <v>13.01498226616811</v>
      </c>
      <c r="K28">
        <v>96.265315053611573</v>
      </c>
      <c r="P28">
        <f>(Table1[[#This Row],[rateFBA]]-W28)/Table1[[#This Row],[rateFBA]]</f>
        <v>3.0871456746492021E-8</v>
      </c>
      <c r="Q28">
        <f>(Table1[[#This Row],[rateRBA]]-Y28)/Table1[[#This Row],[rateRBA]]</f>
        <v>4.2246081394001517E-2</v>
      </c>
      <c r="S28" s="4" t="s">
        <v>75</v>
      </c>
      <c r="T28" s="4" t="s">
        <v>76</v>
      </c>
      <c r="U28" s="4" t="s">
        <v>77</v>
      </c>
      <c r="V28" s="4">
        <v>228.24</v>
      </c>
      <c r="W28" s="13">
        <v>3.9619956878973399</v>
      </c>
      <c r="X28" s="6">
        <f t="shared" si="0"/>
        <v>0.38026214646199258</v>
      </c>
      <c r="Y28" s="14">
        <v>3.5989726730796199</v>
      </c>
      <c r="Z28" s="6">
        <f t="shared" si="1"/>
        <v>0.36428107111287983</v>
      </c>
      <c r="AA28" s="7">
        <v>12.5165596148732</v>
      </c>
      <c r="AB28" s="8">
        <f t="shared" si="2"/>
        <v>0.95797353089755921</v>
      </c>
      <c r="AC28" s="9"/>
      <c r="AD28" s="5">
        <v>3.9619956878973399</v>
      </c>
      <c r="AE28" s="6">
        <f t="shared" si="3"/>
        <v>0.38026214646199258</v>
      </c>
      <c r="AF28" s="7">
        <v>3.5989726730796199</v>
      </c>
      <c r="AG28" s="6">
        <f t="shared" si="4"/>
        <v>0.36428107111287983</v>
      </c>
      <c r="AH28" s="7">
        <v>12.5165596148732</v>
      </c>
      <c r="AI28" s="8">
        <f t="shared" si="5"/>
        <v>0.95797353089755921</v>
      </c>
    </row>
    <row r="29" spans="1:35" ht="16" x14ac:dyDescent="0.2">
      <c r="A29" t="s">
        <v>78</v>
      </c>
      <c r="B29" t="s">
        <v>79</v>
      </c>
      <c r="C29" t="s">
        <v>79</v>
      </c>
      <c r="D29">
        <v>92.09</v>
      </c>
      <c r="E29" s="11"/>
      <c r="H29" s="11"/>
      <c r="P29" t="e">
        <f>(Table1[[#This Row],[rateFBA]]-W29)/Table1[[#This Row],[rateFBA]]</f>
        <v>#DIV/0!</v>
      </c>
      <c r="Q29" t="e">
        <f>(Table1[[#This Row],[rateRBA]]-Y29)/Table1[[#This Row],[rateRBA]]</f>
        <v>#DIV/0!</v>
      </c>
      <c r="S29" s="4" t="s">
        <v>78</v>
      </c>
      <c r="T29" s="4" t="s">
        <v>79</v>
      </c>
      <c r="U29" s="4" t="s">
        <v>79</v>
      </c>
      <c r="V29" s="4">
        <v>92.09</v>
      </c>
      <c r="W29" s="13">
        <v>19.911656043584301</v>
      </c>
      <c r="X29" s="6">
        <f t="shared" si="0"/>
        <v>0.77107601234388046</v>
      </c>
      <c r="Y29" s="14">
        <v>19.303914256216402</v>
      </c>
      <c r="Z29" s="6">
        <f t="shared" si="1"/>
        <v>0.74754129916318668</v>
      </c>
      <c r="AA29" s="7">
        <v>13.2</v>
      </c>
      <c r="AB29" s="8">
        <f t="shared" si="2"/>
        <v>0.96947808931423751</v>
      </c>
      <c r="AC29" s="9"/>
      <c r="AD29" s="5">
        <v>19.911656043584301</v>
      </c>
      <c r="AE29" s="6">
        <f t="shared" si="3"/>
        <v>0.77107601234388046</v>
      </c>
      <c r="AF29" s="7">
        <v>19.303914256216402</v>
      </c>
      <c r="AG29" s="6">
        <f t="shared" si="4"/>
        <v>0.74754129916318668</v>
      </c>
      <c r="AH29" s="7">
        <v>13.2</v>
      </c>
      <c r="AI29" s="8">
        <f t="shared" si="5"/>
        <v>0.96947808931423751</v>
      </c>
    </row>
    <row r="30" spans="1:35" ht="16" x14ac:dyDescent="0.2">
      <c r="A30" t="s">
        <v>80</v>
      </c>
      <c r="B30" t="s">
        <v>81</v>
      </c>
      <c r="C30" t="s">
        <v>79</v>
      </c>
      <c r="D30">
        <v>76.09</v>
      </c>
      <c r="E30" s="11">
        <v>17.762801757776359</v>
      </c>
      <c r="F30">
        <v>0.56792044663537522</v>
      </c>
      <c r="G30">
        <v>13.21</v>
      </c>
      <c r="H30" s="11">
        <v>15.013676211118741</v>
      </c>
      <c r="I30">
        <v>0.48038779812715549</v>
      </c>
      <c r="J30">
        <v>13.2</v>
      </c>
      <c r="K30">
        <v>84.587163743301758</v>
      </c>
      <c r="P30">
        <f>(Table1[[#This Row],[rateFBA]]-W30)/Table1[[#This Row],[rateFBA]]</f>
        <v>5.8565707766094124E-8</v>
      </c>
      <c r="Q30">
        <f>(Table1[[#This Row],[rateRBA]]-Y30)/Table1[[#This Row],[rateRBA]]</f>
        <v>-1.4071736286040248E-2</v>
      </c>
      <c r="S30" s="4" t="s">
        <v>80</v>
      </c>
      <c r="T30" s="4" t="s">
        <v>81</v>
      </c>
      <c r="U30" s="4" t="s">
        <v>79</v>
      </c>
      <c r="V30" s="4">
        <v>76.09</v>
      </c>
      <c r="W30" s="13">
        <v>17.762800717485302</v>
      </c>
      <c r="X30" s="6">
        <f t="shared" si="0"/>
        <v>0.56835065611211721</v>
      </c>
      <c r="Y30" s="14">
        <v>15.224944703445599</v>
      </c>
      <c r="Z30" s="6">
        <f t="shared" si="1"/>
        <v>0.48714768853743234</v>
      </c>
      <c r="AA30" s="7">
        <v>13.2</v>
      </c>
      <c r="AB30" s="8">
        <f t="shared" si="2"/>
        <v>0.85712523298527499</v>
      </c>
      <c r="AC30" s="9"/>
      <c r="AD30" s="5">
        <v>17.762800717485302</v>
      </c>
      <c r="AE30" s="6">
        <f t="shared" si="3"/>
        <v>0.56835065611211721</v>
      </c>
      <c r="AF30" s="7">
        <v>14.6027811159406</v>
      </c>
      <c r="AG30" s="6">
        <f t="shared" si="4"/>
        <v>0.46724051912245096</v>
      </c>
      <c r="AH30" s="7">
        <v>13.2</v>
      </c>
      <c r="AI30" s="8">
        <f t="shared" si="5"/>
        <v>0.82209902301983007</v>
      </c>
    </row>
  </sheetData>
  <mergeCells count="2">
    <mergeCell ref="W1:AB1"/>
    <mergeCell ref="AD1:AI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from github</vt:lpstr>
      <vt:lpstr>rerun</vt:lpstr>
      <vt:lpstr>'from github'!_FilterDatabase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159</cp:revision>
  <dcterms:created xsi:type="dcterms:W3CDTF">2021-10-04T10:56:17Z</dcterms:created>
  <dcterms:modified xsi:type="dcterms:W3CDTF">2024-05-14T14:20:32Z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