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war\Desktop\ENSE\ENSE622\Final Exam\"/>
    </mc:Choice>
  </mc:AlternateContent>
  <xr:revisionPtr revIDLastSave="0" documentId="13_ncr:1_{C1016DDB-89A6-4DA5-B26D-1B90D2AA07C2}" xr6:coauthVersionLast="45" xr6:coauthVersionMax="45" xr10:uidLastSave="{00000000-0000-0000-0000-000000000000}"/>
  <bookViews>
    <workbookView xWindow="-120" yWindow="-120" windowWidth="29040" windowHeight="15840" xr2:uid="{0352C288-3703-4171-8A0F-C906E828E2C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F67" i="1"/>
  <c r="C67" i="1"/>
  <c r="F66" i="1"/>
  <c r="C66" i="1"/>
  <c r="F65" i="1"/>
  <c r="C65" i="1"/>
  <c r="F64" i="1"/>
  <c r="C64" i="1"/>
  <c r="L51" i="1"/>
  <c r="I51" i="1"/>
  <c r="M51" i="1" s="1"/>
  <c r="L50" i="1"/>
  <c r="I50" i="1"/>
  <c r="L49" i="1"/>
  <c r="I49" i="1"/>
  <c r="L48" i="1"/>
  <c r="I48" i="1"/>
  <c r="L47" i="1"/>
  <c r="I47" i="1"/>
  <c r="M47" i="1" s="1"/>
  <c r="L46" i="1"/>
  <c r="I46" i="1"/>
  <c r="L45" i="1"/>
  <c r="I45" i="1"/>
  <c r="L44" i="1"/>
  <c r="I44" i="1"/>
  <c r="G26" i="1"/>
  <c r="F26" i="1"/>
  <c r="G25" i="1"/>
  <c r="F25" i="1"/>
  <c r="G24" i="1"/>
  <c r="F24" i="1"/>
  <c r="G23" i="1"/>
  <c r="F23" i="1"/>
  <c r="G20" i="1"/>
  <c r="F20" i="1"/>
  <c r="M46" i="1" l="1"/>
  <c r="M50" i="1"/>
  <c r="M44" i="1"/>
  <c r="M48" i="1"/>
  <c r="H24" i="1"/>
  <c r="M45" i="1"/>
  <c r="M49" i="1"/>
  <c r="H26" i="1"/>
  <c r="H25" i="1"/>
  <c r="H23" i="1"/>
</calcChain>
</file>

<file path=xl/sharedStrings.xml><?xml version="1.0" encoding="utf-8"?>
<sst xmlns="http://schemas.openxmlformats.org/spreadsheetml/2006/main" count="121" uniqueCount="72">
  <si>
    <t>Low =&gt; Good</t>
  </si>
  <si>
    <t>High =&gt; Good</t>
  </si>
  <si>
    <t>Swing Weighting</t>
  </si>
  <si>
    <t>Options</t>
  </si>
  <si>
    <t>Cost (C) in $</t>
  </si>
  <si>
    <t>Tech Value (T)</t>
  </si>
  <si>
    <t>Case</t>
  </si>
  <si>
    <t xml:space="preserve">Rank </t>
  </si>
  <si>
    <t>Weight</t>
  </si>
  <si>
    <t>Weight Value</t>
  </si>
  <si>
    <t>Rc</t>
  </si>
  <si>
    <t>Wc</t>
  </si>
  <si>
    <t>Rtv</t>
  </si>
  <si>
    <t>Total Rank</t>
  </si>
  <si>
    <t>Design 4</t>
  </si>
  <si>
    <t>Rc = Rank of Cost (C)</t>
  </si>
  <si>
    <t>Rtv = Rank of Tech Value (T)</t>
  </si>
  <si>
    <t>Wc = Weight of Cost (C)</t>
  </si>
  <si>
    <t>MAVF Analysis Table</t>
  </si>
  <si>
    <t>Wt1 = Wc</t>
  </si>
  <si>
    <t>Wt2 = Wtv</t>
  </si>
  <si>
    <t>SVVF1</t>
  </si>
  <si>
    <t>SVVF2</t>
  </si>
  <si>
    <t>MAVF</t>
  </si>
  <si>
    <t>Vc</t>
  </si>
  <si>
    <t>Vtv</t>
  </si>
  <si>
    <t>Vt(C, T)</t>
  </si>
  <si>
    <t>Design 4 has the highest MAVF value.</t>
  </si>
  <si>
    <t>Factor Uncertainties Table for Design 4</t>
  </si>
  <si>
    <t>Low</t>
  </si>
  <si>
    <t>Reference</t>
  </si>
  <si>
    <t>High</t>
  </si>
  <si>
    <t>MAVF Analysis Table for Design 4 for unceretainties in Cost (C), Tech Value (T), Rc and Rtv</t>
  </si>
  <si>
    <t>When Cost is Low</t>
  </si>
  <si>
    <t>When Cost is High</t>
  </si>
  <si>
    <t>When Tech Value is Low</t>
  </si>
  <si>
    <t>When Tech Value is High</t>
  </si>
  <si>
    <t>When Rc is Low</t>
  </si>
  <si>
    <t>When Rc is High</t>
  </si>
  <si>
    <t>When Rtv is Low</t>
  </si>
  <si>
    <t>When Rtv is High</t>
  </si>
  <si>
    <t>MAVF Single Factor Uncertainty table for Design Factor 4</t>
  </si>
  <si>
    <t>Low Fi</t>
  </si>
  <si>
    <t>High Fi</t>
  </si>
  <si>
    <t>Tornado Table MAVF for Design 4</t>
  </si>
  <si>
    <t>Change in MAVF</t>
  </si>
  <si>
    <t>Low Vt(C, T)</t>
  </si>
  <si>
    <t>High Vt(C, T)</t>
  </si>
  <si>
    <t>Drone Design 1</t>
  </si>
  <si>
    <t>Drone Design 2</t>
  </si>
  <si>
    <t>Drone Design 3</t>
  </si>
  <si>
    <t>Drone Design 4</t>
  </si>
  <si>
    <t>Maximum Speed</t>
  </si>
  <si>
    <t>Rated Capacity(RC)</t>
  </si>
  <si>
    <t>Maximum Flight Time(MFT) in min</t>
  </si>
  <si>
    <t>Worst C, Worst RC, Worst  MFT, Worst MS</t>
  </si>
  <si>
    <t>Maximum Speed(MS)</t>
  </si>
  <si>
    <t>Worst C,Best RC, Best  MFT, Best MS</t>
  </si>
  <si>
    <t>Best C, Worst RC, Best  MFT, Best MS</t>
  </si>
  <si>
    <t>Best C, Best RC, Worst  MFT, Best MS</t>
  </si>
  <si>
    <t>Best C, Best RC, Best  MFT, Worst MS</t>
  </si>
  <si>
    <t>Worst C, Worst RC,Best  MFT, Best MS</t>
  </si>
  <si>
    <t>Best C, Worst RC, Worst  MFT, Best MS</t>
  </si>
  <si>
    <t>Best C, Best RC, Worst  MFT, Worst MS</t>
  </si>
  <si>
    <t>Worst C,Best RC, Best  MFT, Worst MS</t>
  </si>
  <si>
    <t>Sensitiviy Analysis:</t>
  </si>
  <si>
    <t>Rrc</t>
  </si>
  <si>
    <t>Rmtf</t>
  </si>
  <si>
    <t>Rms</t>
  </si>
  <si>
    <t>Wrc</t>
  </si>
  <si>
    <t>Wmtf</t>
  </si>
  <si>
    <t>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</si>
</sst>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2" borderId="14" xfId="1" applyFont="1" applyBorder="1" applyAlignment="1">
      <alignment horizontal="center"/>
    </xf>
    <xf numFmtId="0" fontId="4" fillId="2" borderId="1" xfId="1" applyFont="1" applyAlignment="1">
      <alignment horizontal="center"/>
    </xf>
    <xf numFmtId="0" fontId="4" fillId="2" borderId="15" xfId="1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9" xfId="0" applyBorder="1"/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2" borderId="24" xfId="1" applyFont="1" applyBorder="1" applyAlignment="1">
      <alignment horizontal="center"/>
    </xf>
    <xf numFmtId="0" fontId="4" fillId="2" borderId="25" xfId="1" applyFont="1" applyBorder="1" applyAlignment="1">
      <alignment horizontal="center"/>
    </xf>
    <xf numFmtId="0" fontId="4" fillId="2" borderId="26" xfId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Border="1"/>
    <xf numFmtId="0" fontId="4" fillId="0" borderId="27" xfId="0" applyFont="1" applyBorder="1"/>
    <xf numFmtId="0" fontId="4" fillId="0" borderId="28" xfId="0" applyFont="1" applyBorder="1"/>
    <xf numFmtId="0" fontId="4" fillId="2" borderId="29" xfId="1" applyFont="1" applyBorder="1" applyAlignment="1">
      <alignment horizontal="center"/>
    </xf>
    <xf numFmtId="0" fontId="4" fillId="2" borderId="3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1" xfId="1" applyFont="1" applyBorder="1" applyAlignment="1">
      <alignment horizontal="center"/>
    </xf>
    <xf numFmtId="0" fontId="4" fillId="2" borderId="32" xfId="1" applyFont="1" applyBorder="1" applyAlignment="1">
      <alignment horizontal="center"/>
    </xf>
    <xf numFmtId="0" fontId="0" fillId="0" borderId="34" xfId="0" applyBorder="1" applyAlignment="1"/>
    <xf numFmtId="0" fontId="6" fillId="0" borderId="33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Tornado</a:t>
            </a:r>
            <a:r>
              <a:rPr lang="en-IN" sz="2000" baseline="0"/>
              <a:t> Diagram for widgets production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40417566851766E-2"/>
          <c:y val="0.18097222222222226"/>
          <c:w val="0.93157331524035702"/>
          <c:h val="0.593492769925498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[1]Sheet1!$C$59:$C$61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Low Vt(C, 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6878949872206517E-2"/>
                  <c:y val="2.5992586434681179E-3"/>
                </c:manualLayout>
              </c:layout>
              <c:tx>
                <c:rich>
                  <a:bodyPr/>
                  <a:lstStyle/>
                  <a:p>
                    <a:fld id="{24A48715-11BD-45C8-B80F-8257248AAB6C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3CB-4AE6-8EA1-2A3788DB8479}"/>
                </c:ext>
              </c:extLst>
            </c:dLbl>
            <c:dLbl>
              <c:idx val="1"/>
              <c:layout>
                <c:manualLayout>
                  <c:x val="-0.16905228961043145"/>
                  <c:y val="5.1983584565883307E-3"/>
                </c:manualLayout>
              </c:layout>
              <c:tx>
                <c:rich>
                  <a:bodyPr/>
                  <a:lstStyle/>
                  <a:p>
                    <a:fld id="{E6E9EE92-5DE4-4532-8AFD-DD57C6F1EF64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3CB-4AE6-8EA1-2A3788DB8479}"/>
                </c:ext>
              </c:extLst>
            </c:dLbl>
            <c:dLbl>
              <c:idx val="2"/>
              <c:layout>
                <c:manualLayout>
                  <c:x val="-0.21402311072572577"/>
                  <c:y val="1.5883034790517066E-7"/>
                </c:manualLayout>
              </c:layout>
              <c:tx>
                <c:rich>
                  <a:bodyPr/>
                  <a:lstStyle/>
                  <a:p>
                    <a:fld id="{D08F3FD3-21DD-4DEB-97E4-FFB8C9E4E05F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3CB-4AE6-8EA1-2A3788DB8479}"/>
                </c:ext>
              </c:extLst>
            </c:dLbl>
            <c:dLbl>
              <c:idx val="3"/>
              <c:layout>
                <c:manualLayout>
                  <c:x val="-0.15610653521368031"/>
                  <c:y val="3.1766069581034131E-7"/>
                </c:manualLayout>
              </c:layout>
              <c:tx>
                <c:rich>
                  <a:bodyPr/>
                  <a:lstStyle/>
                  <a:p>
                    <a:fld id="{B91100A8-2745-4B12-ABB4-C8CC100A1D23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3CB-4AE6-8EA1-2A3788DB84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[1]Sheet1!$C$62:$C$65</c:f>
              <c:numCache>
                <c:formatCode>General</c:formatCode>
                <c:ptCount val="4"/>
                <c:pt idx="0">
                  <c:v>-3.4999999999999476E-3</c:v>
                </c:pt>
                <c:pt idx="1">
                  <c:v>-9.3999999999999639E-3</c:v>
                </c:pt>
                <c:pt idx="2">
                  <c:v>-1.2399999999999967E-2</c:v>
                </c:pt>
                <c:pt idx="3">
                  <c:v>-8.2999999999999741E-3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CB-4AE6-8EA1-2A3788DB8479}"/>
            </c:ext>
          </c:extLst>
        </c:ser>
        <c:ser>
          <c:idx val="1"/>
          <c:order val="1"/>
          <c:tx>
            <c:strRef>
              <c:f>[1]Sheet1!$D$59:$D$61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High Vt(C, T)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dLbls>
            <c:dLbl>
              <c:idx val="0"/>
              <c:layout>
                <c:manualLayout>
                  <c:x val="6.3775175689120556E-2"/>
                  <c:y val="0"/>
                </c:manualLayout>
              </c:layout>
              <c:tx>
                <c:rich>
                  <a:bodyPr/>
                  <a:lstStyle/>
                  <a:p>
                    <a:fld id="{41A7509A-270D-4AD7-B79C-86B7B5D3AB91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3CB-4AE6-8EA1-2A3788DB8479}"/>
                </c:ext>
              </c:extLst>
            </c:dLbl>
            <c:dLbl>
              <c:idx val="1"/>
              <c:layout>
                <c:manualLayout>
                  <c:x val="0.16453918143758833"/>
                  <c:y val="0"/>
                </c:manualLayout>
              </c:layout>
              <c:tx>
                <c:rich>
                  <a:bodyPr/>
                  <a:lstStyle/>
                  <a:p>
                    <a:fld id="{9E210924-E54A-43B6-BA9F-1CED2695877C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B3CB-4AE6-8EA1-2A3788DB8479}"/>
                </c:ext>
              </c:extLst>
            </c:dLbl>
            <c:dLbl>
              <c:idx val="2"/>
              <c:layout>
                <c:manualLayout>
                  <c:x val="0.19654930931078476"/>
                  <c:y val="0"/>
                </c:manualLayout>
              </c:layout>
              <c:tx>
                <c:rich>
                  <a:bodyPr/>
                  <a:lstStyle/>
                  <a:p>
                    <a:fld id="{816B2B8C-7EC3-4683-9CCC-73C2FEAE52C6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3CB-4AE6-8EA1-2A3788DB8479}"/>
                </c:ext>
              </c:extLst>
            </c:dLbl>
            <c:dLbl>
              <c:idx val="3"/>
              <c:layout>
                <c:manualLayout>
                  <c:x val="0.13889648741269489"/>
                  <c:y val="0"/>
                </c:manualLayout>
              </c:layout>
              <c:tx>
                <c:rich>
                  <a:bodyPr/>
                  <a:lstStyle/>
                  <a:p>
                    <a:fld id="{F0BE36C3-D435-4863-91F4-A57F44FE1FFB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3CB-4AE6-8EA1-2A3788DB84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[1]Sheet1!$D$62:$D$65</c:f>
              <c:numCache>
                <c:formatCode>General</c:formatCode>
                <c:ptCount val="4"/>
                <c:pt idx="0">
                  <c:v>3.0000000000000027E-3</c:v>
                </c:pt>
                <c:pt idx="1">
                  <c:v>9.299999999999975E-3</c:v>
                </c:pt>
                <c:pt idx="2">
                  <c:v>1.1299999999999977E-2</c:v>
                </c:pt>
                <c:pt idx="3">
                  <c:v>7.4999999999999512E-3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CB-4AE6-8EA1-2A3788DB84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3424232"/>
        <c:axId val="593428824"/>
      </c:barChart>
      <c:catAx>
        <c:axId val="59342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8824"/>
        <c:crosses val="autoZero"/>
        <c:auto val="1"/>
        <c:lblAlgn val="ctr"/>
        <c:lblOffset val="100"/>
        <c:noMultiLvlLbl val="0"/>
      </c:catAx>
      <c:valAx>
        <c:axId val="59342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Change</a:t>
                </a:r>
                <a:r>
                  <a:rPr lang="en-IN" sz="1800" baseline="0"/>
                  <a:t> in MAVF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50698242872314"/>
          <c:y val="0.89376189799861905"/>
          <c:w val="0.75790206567690488"/>
          <c:h val="9.064356328251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Tornado</a:t>
            </a:r>
            <a:r>
              <a:rPr lang="en-IN" sz="2000" baseline="0"/>
              <a:t> Diagram for widgets production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40417566851766E-2"/>
          <c:y val="0.18097222222222226"/>
          <c:w val="0.93157331524035702"/>
          <c:h val="0.593492769925498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[1]Sheet1!$C$59:$C$61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Low Vt(C, 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6878949872206517E-2"/>
                  <c:y val="2.5992586434681179E-3"/>
                </c:manualLayout>
              </c:layout>
              <c:tx>
                <c:rich>
                  <a:bodyPr/>
                  <a:lstStyle/>
                  <a:p>
                    <a:fld id="{24A48715-11BD-45C8-B80F-8257248AAB6C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36B-4EEC-AFBE-4D6B7959C3E8}"/>
                </c:ext>
              </c:extLst>
            </c:dLbl>
            <c:dLbl>
              <c:idx val="1"/>
              <c:layout>
                <c:manualLayout>
                  <c:x val="-0.16905228961043145"/>
                  <c:y val="5.1983584565883307E-3"/>
                </c:manualLayout>
              </c:layout>
              <c:tx>
                <c:rich>
                  <a:bodyPr/>
                  <a:lstStyle/>
                  <a:p>
                    <a:fld id="{E6E9EE92-5DE4-4532-8AFD-DD57C6F1EF64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36B-4EEC-AFBE-4D6B7959C3E8}"/>
                </c:ext>
              </c:extLst>
            </c:dLbl>
            <c:dLbl>
              <c:idx val="2"/>
              <c:layout>
                <c:manualLayout>
                  <c:x val="-0.21402311072572577"/>
                  <c:y val="1.5883034790517066E-7"/>
                </c:manualLayout>
              </c:layout>
              <c:tx>
                <c:rich>
                  <a:bodyPr/>
                  <a:lstStyle/>
                  <a:p>
                    <a:fld id="{D08F3FD3-21DD-4DEB-97E4-FFB8C9E4E05F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36B-4EEC-AFBE-4D6B7959C3E8}"/>
                </c:ext>
              </c:extLst>
            </c:dLbl>
            <c:dLbl>
              <c:idx val="3"/>
              <c:layout>
                <c:manualLayout>
                  <c:x val="-0.15610653521368031"/>
                  <c:y val="3.1766069581034131E-7"/>
                </c:manualLayout>
              </c:layout>
              <c:tx>
                <c:rich>
                  <a:bodyPr/>
                  <a:lstStyle/>
                  <a:p>
                    <a:fld id="{B91100A8-2745-4B12-ABB4-C8CC100A1D23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[1]Sheet1!$C$62:$C$65</c:f>
              <c:numCache>
                <c:formatCode>General</c:formatCode>
                <c:ptCount val="4"/>
                <c:pt idx="0">
                  <c:v>-3.4999999999999476E-3</c:v>
                </c:pt>
                <c:pt idx="1">
                  <c:v>-9.3999999999999639E-3</c:v>
                </c:pt>
                <c:pt idx="2">
                  <c:v>-1.2399999999999967E-2</c:v>
                </c:pt>
                <c:pt idx="3">
                  <c:v>-8.2999999999999741E-3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6B-4EEC-AFBE-4D6B7959C3E8}"/>
            </c:ext>
          </c:extLst>
        </c:ser>
        <c:ser>
          <c:idx val="1"/>
          <c:order val="1"/>
          <c:tx>
            <c:strRef>
              <c:f>[1]Sheet1!$D$59:$D$61</c:f>
              <c:strCache>
                <c:ptCount val="3"/>
                <c:pt idx="0">
                  <c:v>Tornado Table MAVF for Design 4</c:v>
                </c:pt>
                <c:pt idx="1">
                  <c:v>Change in MAVF</c:v>
                </c:pt>
                <c:pt idx="2">
                  <c:v>High Vt(C, T)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dLbls>
            <c:dLbl>
              <c:idx val="0"/>
              <c:layout>
                <c:manualLayout>
                  <c:x val="6.3775175689120556E-2"/>
                  <c:y val="0"/>
                </c:manualLayout>
              </c:layout>
              <c:tx>
                <c:rich>
                  <a:bodyPr/>
                  <a:lstStyle/>
                  <a:p>
                    <a:fld id="{41A7509A-270D-4AD7-B79C-86B7B5D3AB91}" type="VALUE">
                      <a:rPr lang="en-US" sz="1050"/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36B-4EEC-AFBE-4D6B7959C3E8}"/>
                </c:ext>
              </c:extLst>
            </c:dLbl>
            <c:dLbl>
              <c:idx val="1"/>
              <c:layout>
                <c:manualLayout>
                  <c:x val="0.16453918143758833"/>
                  <c:y val="0"/>
                </c:manualLayout>
              </c:layout>
              <c:tx>
                <c:rich>
                  <a:bodyPr/>
                  <a:lstStyle/>
                  <a:p>
                    <a:fld id="{9E210924-E54A-43B6-BA9F-1CED2695877C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36B-4EEC-AFBE-4D6B7959C3E8}"/>
                </c:ext>
              </c:extLst>
            </c:dLbl>
            <c:dLbl>
              <c:idx val="2"/>
              <c:layout>
                <c:manualLayout>
                  <c:x val="0.19654930931078476"/>
                  <c:y val="0"/>
                </c:manualLayout>
              </c:layout>
              <c:tx>
                <c:rich>
                  <a:bodyPr/>
                  <a:lstStyle/>
                  <a:p>
                    <a:fld id="{816B2B8C-7EC3-4683-9CCC-73C2FEAE52C6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36B-4EEC-AFBE-4D6B7959C3E8}"/>
                </c:ext>
              </c:extLst>
            </c:dLbl>
            <c:dLbl>
              <c:idx val="3"/>
              <c:layout>
                <c:manualLayout>
                  <c:x val="0.13889648741269489"/>
                  <c:y val="0"/>
                </c:manualLayout>
              </c:layout>
              <c:tx>
                <c:rich>
                  <a:bodyPr/>
                  <a:lstStyle/>
                  <a:p>
                    <a:fld id="{F0BE36C3-D435-4863-91F4-A57F44FE1FFB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[1]Sheet1!$D$62:$D$65</c:f>
              <c:numCache>
                <c:formatCode>General</c:formatCode>
                <c:ptCount val="4"/>
                <c:pt idx="0">
                  <c:v>3.0000000000000027E-3</c:v>
                </c:pt>
                <c:pt idx="1">
                  <c:v>9.299999999999975E-3</c:v>
                </c:pt>
                <c:pt idx="2">
                  <c:v>1.1299999999999977E-2</c:v>
                </c:pt>
                <c:pt idx="3">
                  <c:v>7.4999999999999512E-3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6B-4EEC-AFBE-4D6B7959C3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3424232"/>
        <c:axId val="593428824"/>
      </c:barChart>
      <c:catAx>
        <c:axId val="59342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8824"/>
        <c:crosses val="autoZero"/>
        <c:auto val="1"/>
        <c:lblAlgn val="ctr"/>
        <c:lblOffset val="100"/>
        <c:noMultiLvlLbl val="0"/>
      </c:catAx>
      <c:valAx>
        <c:axId val="59342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Change</a:t>
                </a:r>
                <a:r>
                  <a:rPr lang="en-IN" sz="1800" baseline="0"/>
                  <a:t> in MAVF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50698242872314"/>
          <c:y val="0.89376189799861905"/>
          <c:w val="0.75790206567690488"/>
          <c:h val="9.064356328251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53</xdr:row>
      <xdr:rowOff>142874</xdr:rowOff>
    </xdr:from>
    <xdr:to>
      <xdr:col>19</xdr:col>
      <xdr:colOff>380999</xdr:colOff>
      <xdr:row>83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8B99-2DC9-4D50-B72F-324E86625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1019175</xdr:colOff>
      <xdr:row>19</xdr:row>
      <xdr:rowOff>171450</xdr:rowOff>
    </xdr:from>
    <xdr:ext cx="2590800" cy="676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18402300" y="4838700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43.64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43.64   −   25.16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18402300" y="4838700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𝑉𝑐  =  (43.64   −   𝐶)/(43.64   −   25.16)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0</xdr:colOff>
      <xdr:row>19</xdr:row>
      <xdr:rowOff>228600</xdr:rowOff>
    </xdr:from>
    <xdr:ext cx="259080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581EB4C-F206-4D9E-A1C4-885C7B0C6701}"/>
                </a:ext>
              </a:extLst>
            </xdr:cNvPr>
            <xdr:cNvSpPr txBox="1"/>
          </xdr:nvSpPr>
          <xdr:spPr>
            <a:xfrm>
              <a:off x="10953750" y="407670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0.411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0.734   −   0.411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581EB4C-F206-4D9E-A1C4-885C7B0C6701}"/>
                </a:ext>
              </a:extLst>
            </xdr:cNvPr>
            <xdr:cNvSpPr txBox="1"/>
          </xdr:nvSpPr>
          <xdr:spPr>
            <a:xfrm>
              <a:off x="10953750" y="407670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𝑉𝑡𝑣  =  (𝑇  −   0.411)/(0.734   −   0.411)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9525</xdr:colOff>
      <xdr:row>23</xdr:row>
      <xdr:rowOff>0</xdr:rowOff>
    </xdr:from>
    <xdr:ext cx="3267075" cy="723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B624B3-ABC4-481E-8302-D84273667745}"/>
                </a:ext>
              </a:extLst>
            </xdr:cNvPr>
            <xdr:cNvSpPr txBox="1"/>
          </xdr:nvSpPr>
          <xdr:spPr>
            <a:xfrm>
              <a:off x="10963275" y="4810125"/>
              <a:ext cx="3267075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𝑉𝑡</m:t>
                    </m:r>
                    <m:d>
                      <m:d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,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IN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𝑊𝑐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+   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𝑊𝑡𝑣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𝑉𝑡𝑣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B624B3-ABC4-481E-8302-D84273667745}"/>
                </a:ext>
              </a:extLst>
            </xdr:cNvPr>
            <xdr:cNvSpPr txBox="1"/>
          </xdr:nvSpPr>
          <xdr:spPr>
            <a:xfrm>
              <a:off x="10963275" y="4810125"/>
              <a:ext cx="3267075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𝑉𝑡(𝐶 ,𝑇)=𝑊𝑐 ∗𝑉𝑐  +   𝑊𝑡𝑣 ∗𝑉𝑡𝑣 </a:t>
              </a:r>
              <a:endParaRPr lang="en-IN" sz="1400"/>
            </a:p>
          </xdr:txBody>
        </xdr:sp>
      </mc:Fallback>
    </mc:AlternateContent>
    <xdr:clientData/>
  </xdr:oneCellAnchor>
  <xdr:twoCellAnchor>
    <xdr:from>
      <xdr:col>6</xdr:col>
      <xdr:colOff>552450</xdr:colOff>
      <xdr:row>53</xdr:row>
      <xdr:rowOff>142874</xdr:rowOff>
    </xdr:from>
    <xdr:to>
      <xdr:col>19</xdr:col>
      <xdr:colOff>380999</xdr:colOff>
      <xdr:row>83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B85B5B-5839-43E3-A191-0F569A6AC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57150</xdr:colOff>
      <xdr:row>23</xdr:row>
      <xdr:rowOff>123825</xdr:rowOff>
    </xdr:from>
    <xdr:ext cx="2590800" cy="676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0C14611-BFBE-4EAD-B2D7-B44F5FE186A7}"/>
                </a:ext>
              </a:extLst>
            </xdr:cNvPr>
            <xdr:cNvSpPr txBox="1"/>
          </xdr:nvSpPr>
          <xdr:spPr>
            <a:xfrm>
              <a:off x="17440275" y="5753100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43.64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43.64   −   25.16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0C14611-BFBE-4EAD-B2D7-B44F5FE186A7}"/>
                </a:ext>
              </a:extLst>
            </xdr:cNvPr>
            <xdr:cNvSpPr txBox="1"/>
          </xdr:nvSpPr>
          <xdr:spPr>
            <a:xfrm>
              <a:off x="17440275" y="5753100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𝑉𝑐  =  (43.64   −   𝐶)/(43.64   −   25.16)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0</xdr:colOff>
      <xdr:row>19</xdr:row>
      <xdr:rowOff>228600</xdr:rowOff>
    </xdr:from>
    <xdr:ext cx="259080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10953750" y="407670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0.411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0.734   −   0.411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10953750" y="407670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𝑉𝑡𝑣  =  (𝑇  −   0.411)/(0.734   −   0.411)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9525</xdr:colOff>
      <xdr:row>23</xdr:row>
      <xdr:rowOff>0</xdr:rowOff>
    </xdr:from>
    <xdr:ext cx="3267075" cy="723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10963275" y="4810125"/>
              <a:ext cx="3267075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𝑉𝑡</m:t>
                    </m:r>
                    <m:d>
                      <m:d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,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IN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𝑊𝑐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+   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𝑊𝑡𝑣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𝑉𝑡𝑣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10963275" y="4810125"/>
              <a:ext cx="3267075" cy="723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𝑉𝑡(𝐶 ,𝑇)=𝑊𝑐 ∗𝑉𝑐  +   𝑊𝑡𝑣 ∗𝑉𝑡𝑣 </a:t>
              </a:r>
              <a:endParaRPr lang="en-IN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shwar/Desktop/ENSE/ENSE622/hw1/ENSE622H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0">
          <cell r="C60" t="str">
            <v>Change in MAVF</v>
          </cell>
        </row>
        <row r="61">
          <cell r="C61" t="str">
            <v>Low Vt(C, T)</v>
          </cell>
          <cell r="D61" t="str">
            <v>High Vt(C, T)</v>
          </cell>
        </row>
        <row r="62">
          <cell r="B62" t="str">
            <v>Cost (C) in $</v>
          </cell>
          <cell r="C62">
            <v>-3.4999999999999476E-3</v>
          </cell>
          <cell r="D62">
            <v>3.0000000000000027E-3</v>
          </cell>
        </row>
        <row r="63">
          <cell r="B63" t="str">
            <v>Tech Value (T)</v>
          </cell>
          <cell r="C63">
            <v>-9.3999999999999639E-3</v>
          </cell>
          <cell r="D63">
            <v>9.299999999999975E-3</v>
          </cell>
        </row>
        <row r="64">
          <cell r="B64" t="str">
            <v>Rc</v>
          </cell>
          <cell r="C64">
            <v>-1.2399999999999967E-2</v>
          </cell>
          <cell r="D64">
            <v>1.1299999999999977E-2</v>
          </cell>
        </row>
        <row r="65">
          <cell r="B65" t="str">
            <v>Rtv</v>
          </cell>
          <cell r="C65">
            <v>-8.2999999999999741E-3</v>
          </cell>
          <cell r="D65">
            <v>7.4999999999999512E-3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5B7-1CD1-4569-A0AD-62083D236086}">
  <dimension ref="A1:Q67"/>
  <sheetViews>
    <sheetView tabSelected="1" workbookViewId="0">
      <selection activeCell="O13" sqref="O13:Q13"/>
    </sheetView>
  </sheetViews>
  <sheetFormatPr defaultRowHeight="15" x14ac:dyDescent="0.25"/>
  <cols>
    <col min="1" max="1" width="34.5703125" customWidth="1"/>
    <col min="2" max="2" width="17.85546875" customWidth="1"/>
    <col min="3" max="3" width="24.5703125" customWidth="1"/>
    <col min="4" max="4" width="39.85546875" customWidth="1"/>
    <col min="5" max="5" width="29.28515625" customWidth="1"/>
    <col min="6" max="6" width="22" customWidth="1"/>
    <col min="7" max="7" width="49.5703125" customWidth="1"/>
    <col min="8" max="8" width="19" customWidth="1"/>
    <col min="9" max="9" width="24" customWidth="1"/>
    <col min="10" max="10" width="42.140625" customWidth="1"/>
    <col min="11" max="11" width="24.5703125" customWidth="1"/>
    <col min="13" max="13" width="13.5703125" customWidth="1"/>
    <col min="14" max="14" width="17.85546875" customWidth="1"/>
    <col min="15" max="15" width="22.140625" customWidth="1"/>
    <col min="16" max="16" width="19.7109375" customWidth="1"/>
  </cols>
  <sheetData>
    <row r="1" spans="1:17" ht="27" thickBot="1" x14ac:dyDescent="0.45">
      <c r="A1" s="64" t="s">
        <v>65</v>
      </c>
      <c r="B1" s="63"/>
      <c r="C1" s="63"/>
      <c r="D1" s="54"/>
      <c r="E1" s="55"/>
      <c r="G1" s="56"/>
      <c r="H1" s="56"/>
    </row>
    <row r="2" spans="1:17" ht="19.5" thickBot="1" x14ac:dyDescent="0.35">
      <c r="A2" s="52"/>
      <c r="B2" s="53" t="s">
        <v>0</v>
      </c>
      <c r="C2" s="53" t="s">
        <v>1</v>
      </c>
      <c r="D2" s="53" t="s">
        <v>1</v>
      </c>
      <c r="E2" s="53" t="s">
        <v>1</v>
      </c>
      <c r="F2" s="1"/>
      <c r="G2" s="57" t="s">
        <v>2</v>
      </c>
      <c r="H2" s="58"/>
      <c r="I2" s="58"/>
      <c r="J2" s="58"/>
      <c r="K2" s="59"/>
      <c r="L2" s="1"/>
      <c r="M2" s="1"/>
      <c r="N2" s="1"/>
      <c r="O2" s="1"/>
      <c r="P2" s="1"/>
      <c r="Q2" s="1"/>
    </row>
    <row r="3" spans="1:17" ht="19.5" thickBot="1" x14ac:dyDescent="0.35">
      <c r="A3" s="39" t="s">
        <v>3</v>
      </c>
      <c r="B3" s="39" t="s">
        <v>4</v>
      </c>
      <c r="C3" s="39" t="s">
        <v>53</v>
      </c>
      <c r="D3" s="39" t="s">
        <v>54</v>
      </c>
      <c r="E3" s="39" t="s">
        <v>56</v>
      </c>
      <c r="F3" s="1"/>
      <c r="G3" s="60" t="s">
        <v>6</v>
      </c>
      <c r="H3" s="61" t="s">
        <v>4</v>
      </c>
      <c r="I3" s="61" t="s">
        <v>53</v>
      </c>
      <c r="J3" s="61" t="s">
        <v>54</v>
      </c>
      <c r="K3" s="62" t="s">
        <v>52</v>
      </c>
      <c r="L3" s="1"/>
      <c r="M3" s="1"/>
      <c r="N3" s="4" t="s">
        <v>7</v>
      </c>
      <c r="O3" s="5" t="s">
        <v>8</v>
      </c>
      <c r="P3" s="6" t="s">
        <v>9</v>
      </c>
      <c r="Q3" s="1"/>
    </row>
    <row r="4" spans="1:17" ht="18.75" x14ac:dyDescent="0.3">
      <c r="A4" s="7" t="s">
        <v>48</v>
      </c>
      <c r="B4" s="49">
        <v>100</v>
      </c>
      <c r="C4" s="49">
        <v>100</v>
      </c>
      <c r="D4" s="49">
        <v>100</v>
      </c>
      <c r="E4" s="9">
        <v>100</v>
      </c>
      <c r="F4" s="1"/>
      <c r="G4" s="7" t="s">
        <v>55</v>
      </c>
      <c r="H4" s="9">
        <v>100</v>
      </c>
      <c r="I4" s="9">
        <v>100</v>
      </c>
      <c r="J4" s="9">
        <v>100</v>
      </c>
      <c r="K4" s="9">
        <v>100</v>
      </c>
      <c r="L4" s="8"/>
      <c r="M4" s="49" t="s">
        <v>10</v>
      </c>
      <c r="N4" s="7">
        <v>25</v>
      </c>
      <c r="O4" s="49" t="s">
        <v>11</v>
      </c>
      <c r="P4" s="9">
        <f xml:space="preserve"> N4/(N4+N8)</f>
        <v>0.2</v>
      </c>
      <c r="Q4" s="1"/>
    </row>
    <row r="5" spans="1:17" ht="18.75" x14ac:dyDescent="0.3">
      <c r="A5" s="7" t="s">
        <v>49</v>
      </c>
      <c r="B5" s="49">
        <v>100</v>
      </c>
      <c r="C5" s="49">
        <v>100</v>
      </c>
      <c r="D5" s="49">
        <v>100</v>
      </c>
      <c r="E5" s="9">
        <v>100</v>
      </c>
      <c r="F5" s="1"/>
      <c r="G5" s="7" t="s">
        <v>57</v>
      </c>
      <c r="H5" s="9">
        <v>100</v>
      </c>
      <c r="I5" s="9">
        <v>100</v>
      </c>
      <c r="J5" s="9">
        <v>100</v>
      </c>
      <c r="K5" s="9">
        <v>100</v>
      </c>
      <c r="L5" s="8"/>
      <c r="M5" s="49" t="s">
        <v>66</v>
      </c>
      <c r="N5" s="7">
        <v>25</v>
      </c>
      <c r="O5" s="49" t="s">
        <v>69</v>
      </c>
      <c r="P5" s="67"/>
      <c r="Q5" s="1"/>
    </row>
    <row r="6" spans="1:17" ht="18.75" x14ac:dyDescent="0.3">
      <c r="A6" s="7" t="s">
        <v>50</v>
      </c>
      <c r="B6" s="49">
        <v>100</v>
      </c>
      <c r="C6" s="49">
        <v>100</v>
      </c>
      <c r="D6" s="49">
        <v>100</v>
      </c>
      <c r="E6" s="9">
        <v>100</v>
      </c>
      <c r="F6" s="1"/>
      <c r="G6" s="7" t="s">
        <v>58</v>
      </c>
      <c r="H6" s="9">
        <v>100</v>
      </c>
      <c r="I6" s="9">
        <v>100</v>
      </c>
      <c r="J6" s="9">
        <v>100</v>
      </c>
      <c r="K6" s="9">
        <v>100</v>
      </c>
      <c r="L6" s="8"/>
      <c r="M6" s="49" t="s">
        <v>67</v>
      </c>
      <c r="N6" s="7">
        <v>25</v>
      </c>
      <c r="O6" s="49" t="s">
        <v>70</v>
      </c>
      <c r="P6" s="67"/>
      <c r="Q6" s="1"/>
    </row>
    <row r="7" spans="1:17" ht="19.5" thickBot="1" x14ac:dyDescent="0.35">
      <c r="A7" s="10" t="s">
        <v>51</v>
      </c>
      <c r="B7" s="11">
        <v>100</v>
      </c>
      <c r="C7" s="11">
        <v>100</v>
      </c>
      <c r="D7" s="11">
        <v>100</v>
      </c>
      <c r="E7" s="12">
        <v>100</v>
      </c>
      <c r="F7" s="1"/>
      <c r="G7" s="7" t="s">
        <v>59</v>
      </c>
      <c r="H7" s="9">
        <v>100</v>
      </c>
      <c r="I7" s="9">
        <v>100</v>
      </c>
      <c r="J7" s="9">
        <v>100</v>
      </c>
      <c r="K7" s="9">
        <v>100</v>
      </c>
      <c r="L7" s="8"/>
      <c r="M7" s="49" t="s">
        <v>68</v>
      </c>
      <c r="N7" s="10">
        <v>25</v>
      </c>
      <c r="O7" s="11" t="s">
        <v>71</v>
      </c>
      <c r="P7" s="68"/>
      <c r="Q7" s="1"/>
    </row>
    <row r="8" spans="1:17" ht="18.75" x14ac:dyDescent="0.3">
      <c r="A8" s="49"/>
      <c r="B8" s="49"/>
      <c r="C8" s="49"/>
      <c r="D8" s="49"/>
      <c r="E8" s="49"/>
      <c r="F8" s="1"/>
      <c r="G8" s="7" t="s">
        <v>60</v>
      </c>
      <c r="H8" s="9">
        <v>100</v>
      </c>
      <c r="I8" s="9">
        <v>100</v>
      </c>
      <c r="J8" s="9">
        <v>100</v>
      </c>
      <c r="K8" s="9">
        <v>100</v>
      </c>
      <c r="M8" s="65" t="s">
        <v>13</v>
      </c>
      <c r="N8" s="66">
        <v>100</v>
      </c>
      <c r="O8" s="8"/>
      <c r="P8" s="8"/>
      <c r="Q8" s="1"/>
    </row>
    <row r="9" spans="1:17" ht="18.75" x14ac:dyDescent="0.3">
      <c r="A9" s="49"/>
      <c r="B9" s="49"/>
      <c r="C9" s="49"/>
      <c r="D9" s="49"/>
      <c r="E9" s="49"/>
      <c r="F9" s="1"/>
      <c r="G9" s="7" t="s">
        <v>61</v>
      </c>
      <c r="H9" s="9">
        <v>100</v>
      </c>
      <c r="I9" s="9">
        <v>100</v>
      </c>
      <c r="J9" s="9">
        <v>100</v>
      </c>
      <c r="K9" s="9">
        <v>100</v>
      </c>
      <c r="O9" s="8"/>
      <c r="P9" s="8"/>
      <c r="Q9" s="1"/>
    </row>
    <row r="10" spans="1:17" ht="18.75" x14ac:dyDescent="0.3">
      <c r="A10" s="49"/>
      <c r="B10" s="49"/>
      <c r="C10" s="49"/>
      <c r="D10" s="49"/>
      <c r="E10" s="49"/>
      <c r="F10" s="1"/>
      <c r="G10" s="7" t="s">
        <v>62</v>
      </c>
      <c r="H10" s="9">
        <v>100</v>
      </c>
      <c r="I10" s="9">
        <v>100</v>
      </c>
      <c r="J10" s="9">
        <v>100</v>
      </c>
      <c r="K10" s="9">
        <v>100</v>
      </c>
      <c r="O10" s="8"/>
      <c r="P10" s="1"/>
      <c r="Q10" s="1"/>
    </row>
    <row r="11" spans="1:17" ht="18.75" x14ac:dyDescent="0.3">
      <c r="A11" s="1"/>
      <c r="B11" s="1"/>
      <c r="C11" s="1"/>
      <c r="D11" s="1"/>
      <c r="E11" s="1"/>
      <c r="F11" s="1"/>
      <c r="G11" s="7" t="s">
        <v>63</v>
      </c>
      <c r="H11" s="9">
        <v>100</v>
      </c>
      <c r="I11" s="9">
        <v>100</v>
      </c>
      <c r="J11" s="9">
        <v>100</v>
      </c>
      <c r="K11" s="9">
        <v>100</v>
      </c>
      <c r="O11" s="8"/>
      <c r="P11" s="1"/>
      <c r="Q11" s="1"/>
    </row>
    <row r="12" spans="1:17" ht="18.75" x14ac:dyDescent="0.3">
      <c r="A12" s="1"/>
      <c r="B12" s="1"/>
      <c r="C12" s="1"/>
      <c r="D12" s="1"/>
      <c r="E12" s="1"/>
      <c r="F12" s="1"/>
      <c r="G12" s="7" t="s">
        <v>64</v>
      </c>
      <c r="H12" s="9">
        <v>100</v>
      </c>
      <c r="I12" s="9">
        <v>100</v>
      </c>
      <c r="J12" s="9">
        <v>100</v>
      </c>
      <c r="K12" s="9">
        <v>100</v>
      </c>
      <c r="L12" s="1"/>
      <c r="M12" s="1"/>
      <c r="N12" s="1"/>
      <c r="O12" s="1"/>
      <c r="P12" s="1"/>
      <c r="Q12" s="1"/>
    </row>
    <row r="13" spans="1:17" ht="18.75" x14ac:dyDescent="0.3">
      <c r="A13" s="1"/>
      <c r="B13" s="1"/>
      <c r="C13" s="1"/>
      <c r="D13" s="1"/>
      <c r="E13" s="1"/>
      <c r="F13" s="1"/>
      <c r="G13" s="7" t="s">
        <v>57</v>
      </c>
      <c r="H13" s="9">
        <v>100</v>
      </c>
      <c r="I13" s="9">
        <v>100</v>
      </c>
      <c r="J13" s="9">
        <v>100</v>
      </c>
      <c r="K13" s="9">
        <v>100</v>
      </c>
      <c r="L13" s="1"/>
      <c r="M13" s="1"/>
      <c r="N13" s="1"/>
      <c r="O13" s="72" t="s">
        <v>15</v>
      </c>
      <c r="P13" s="72"/>
      <c r="Q13" s="72"/>
    </row>
    <row r="14" spans="1:17" ht="18.75" x14ac:dyDescent="0.3">
      <c r="A14" s="1"/>
      <c r="B14" s="1"/>
      <c r="C14" s="1"/>
      <c r="D14" s="1"/>
      <c r="E14" s="1"/>
      <c r="F14" s="1"/>
      <c r="G14" s="7" t="s">
        <v>58</v>
      </c>
      <c r="H14" s="9">
        <v>100</v>
      </c>
      <c r="I14" s="9">
        <v>100</v>
      </c>
      <c r="J14" s="9">
        <v>100</v>
      </c>
      <c r="K14" s="9">
        <v>100</v>
      </c>
      <c r="L14" s="1"/>
      <c r="M14" s="1"/>
      <c r="N14" s="1"/>
      <c r="O14" s="1"/>
      <c r="P14" s="8" t="s">
        <v>16</v>
      </c>
      <c r="Q14" s="8"/>
    </row>
    <row r="15" spans="1:17" ht="18.75" x14ac:dyDescent="0.3">
      <c r="A15" s="1"/>
      <c r="B15" s="1"/>
      <c r="C15" s="1"/>
      <c r="D15" s="1"/>
      <c r="E15" s="1"/>
      <c r="F15" s="1"/>
      <c r="G15" s="7" t="s">
        <v>59</v>
      </c>
      <c r="H15" s="9">
        <v>100</v>
      </c>
      <c r="I15" s="9">
        <v>100</v>
      </c>
      <c r="J15" s="9">
        <v>100</v>
      </c>
      <c r="K15" s="9">
        <v>100</v>
      </c>
      <c r="L15" s="1"/>
      <c r="M15" s="1"/>
      <c r="N15" s="1"/>
      <c r="O15" s="1"/>
      <c r="P15" s="8" t="s">
        <v>17</v>
      </c>
      <c r="Q15" s="8"/>
    </row>
    <row r="16" spans="1:17" ht="19.5" thickBot="1" x14ac:dyDescent="0.35">
      <c r="A16" s="1"/>
      <c r="B16" s="1"/>
      <c r="C16" s="1"/>
      <c r="D16" s="1"/>
      <c r="E16" s="1"/>
      <c r="F16" s="1"/>
      <c r="G16" s="10" t="s">
        <v>60</v>
      </c>
      <c r="H16" s="12">
        <v>100</v>
      </c>
      <c r="I16" s="12">
        <v>100</v>
      </c>
      <c r="J16" s="12">
        <v>100</v>
      </c>
      <c r="K16" s="12">
        <v>100</v>
      </c>
      <c r="L16" s="1"/>
      <c r="M16" s="1"/>
      <c r="N16" s="1"/>
      <c r="O16" s="1"/>
      <c r="P16" s="8" t="s">
        <v>16</v>
      </c>
      <c r="Q16" s="8"/>
    </row>
    <row r="17" spans="1:17" ht="19.5" thickBot="1" x14ac:dyDescent="0.35">
      <c r="A17" s="1"/>
      <c r="B17" s="1"/>
      <c r="C17" s="1"/>
      <c r="D17" s="1"/>
      <c r="E17" s="1"/>
      <c r="F17" s="1"/>
      <c r="H17" s="1"/>
      <c r="I17" s="1"/>
      <c r="J17" s="1"/>
      <c r="K17" s="1"/>
      <c r="L17" s="13"/>
      <c r="M17" s="13"/>
      <c r="N17" s="1"/>
      <c r="O17" s="1"/>
      <c r="P17" s="1"/>
      <c r="Q17" s="1"/>
    </row>
    <row r="18" spans="1:17" ht="18.75" x14ac:dyDescent="0.3">
      <c r="A18" s="2" t="s">
        <v>18</v>
      </c>
      <c r="B18" s="16"/>
      <c r="C18" s="23"/>
      <c r="D18" s="23"/>
      <c r="E18" s="23"/>
      <c r="F18" s="23"/>
      <c r="G18" s="23"/>
      <c r="H18" s="17"/>
      <c r="I18" s="1"/>
      <c r="J18" s="1"/>
      <c r="K18" s="1"/>
      <c r="L18" s="13"/>
      <c r="M18" s="13"/>
      <c r="N18" s="1"/>
      <c r="O18" s="1"/>
      <c r="P18" s="1"/>
      <c r="Q18" s="1"/>
    </row>
    <row r="19" spans="1:17" ht="18.75" x14ac:dyDescent="0.3">
      <c r="A19" s="7"/>
      <c r="B19" s="49"/>
      <c r="C19" s="49"/>
      <c r="D19" s="49"/>
      <c r="E19" s="49"/>
      <c r="F19" s="49" t="s">
        <v>19</v>
      </c>
      <c r="G19" s="49" t="s">
        <v>20</v>
      </c>
      <c r="H19" s="9"/>
      <c r="I19" s="1"/>
      <c r="J19" s="1"/>
      <c r="K19" s="1"/>
      <c r="N19" s="1"/>
      <c r="O19" s="1"/>
      <c r="P19" s="1"/>
      <c r="Q19" s="1"/>
    </row>
    <row r="20" spans="1:17" ht="18.75" x14ac:dyDescent="0.3">
      <c r="A20" s="7"/>
      <c r="B20" s="49"/>
      <c r="C20" s="49"/>
      <c r="D20" s="49"/>
      <c r="E20" s="49"/>
      <c r="F20" s="49">
        <f>(N4)/(N4+N5)</f>
        <v>0.5</v>
      </c>
      <c r="G20" s="49">
        <f xml:space="preserve"> (N5)/(N4+N5)</f>
        <v>0.5</v>
      </c>
      <c r="H20" s="9"/>
    </row>
    <row r="21" spans="1:17" ht="19.5" thickBot="1" x14ac:dyDescent="0.35">
      <c r="A21" s="10"/>
      <c r="B21" s="11"/>
      <c r="C21" s="11"/>
      <c r="D21" s="11"/>
      <c r="E21" s="11"/>
      <c r="F21" s="11" t="s">
        <v>21</v>
      </c>
      <c r="G21" s="11" t="s">
        <v>22</v>
      </c>
      <c r="H21" s="12" t="s">
        <v>23</v>
      </c>
    </row>
    <row r="22" spans="1:17" ht="19.5" thickBot="1" x14ac:dyDescent="0.35">
      <c r="A22" s="69" t="s">
        <v>3</v>
      </c>
      <c r="B22" s="70" t="s">
        <v>4</v>
      </c>
      <c r="C22" s="70" t="s">
        <v>53</v>
      </c>
      <c r="D22" s="70" t="s">
        <v>54</v>
      </c>
      <c r="E22" s="70" t="s">
        <v>56</v>
      </c>
      <c r="F22" s="70" t="s">
        <v>24</v>
      </c>
      <c r="G22" s="70" t="s">
        <v>25</v>
      </c>
      <c r="H22" s="71" t="s">
        <v>26</v>
      </c>
    </row>
    <row r="23" spans="1:17" ht="18.75" x14ac:dyDescent="0.3">
      <c r="A23" s="7" t="s">
        <v>48</v>
      </c>
      <c r="B23" s="49">
        <v>100</v>
      </c>
      <c r="C23" s="49">
        <v>100</v>
      </c>
      <c r="D23" s="49">
        <v>100</v>
      </c>
      <c r="E23" s="49">
        <v>100</v>
      </c>
      <c r="F23" s="49">
        <f xml:space="preserve"> (B9 - B23)/(B9 - B4)</f>
        <v>1</v>
      </c>
      <c r="G23" s="49">
        <f xml:space="preserve"> (C23 - C4)/(C8 - C4)</f>
        <v>0</v>
      </c>
      <c r="H23" s="9">
        <f>SUM(F20*F23,G20*G23)</f>
        <v>0.5</v>
      </c>
    </row>
    <row r="24" spans="1:17" ht="18.75" x14ac:dyDescent="0.3">
      <c r="A24" s="7" t="s">
        <v>49</v>
      </c>
      <c r="B24" s="49">
        <v>100</v>
      </c>
      <c r="C24" s="49">
        <v>100</v>
      </c>
      <c r="D24" s="49">
        <v>100</v>
      </c>
      <c r="E24" s="49">
        <v>100</v>
      </c>
      <c r="F24" s="49">
        <f xml:space="preserve"> (B9 - B24)/(B9 - B4)</f>
        <v>1</v>
      </c>
      <c r="G24" s="49">
        <f xml:space="preserve"> (C24 - C4)/(C8 - C4)</f>
        <v>0</v>
      </c>
      <c r="H24" s="9">
        <f>SUM(F20*F24,G20*G24)</f>
        <v>0.5</v>
      </c>
    </row>
    <row r="25" spans="1:17" ht="18.75" x14ac:dyDescent="0.3">
      <c r="A25" s="7" t="s">
        <v>50</v>
      </c>
      <c r="B25" s="49">
        <v>100</v>
      </c>
      <c r="C25" s="49">
        <v>100</v>
      </c>
      <c r="D25" s="49">
        <v>100</v>
      </c>
      <c r="E25" s="49">
        <v>100</v>
      </c>
      <c r="F25" s="49">
        <f xml:space="preserve"> (B9 - B25)/(B9 - B4)</f>
        <v>1</v>
      </c>
      <c r="G25" s="49">
        <f xml:space="preserve"> (C25 - C4)/(C8 - C4)</f>
        <v>0</v>
      </c>
      <c r="H25" s="9">
        <f>SUM(F20*F25,G20*G25)</f>
        <v>0.5</v>
      </c>
    </row>
    <row r="26" spans="1:17" ht="19.5" thickBot="1" x14ac:dyDescent="0.35">
      <c r="A26" s="10" t="s">
        <v>51</v>
      </c>
      <c r="B26" s="11">
        <v>100</v>
      </c>
      <c r="C26" s="11">
        <v>100</v>
      </c>
      <c r="D26" s="11">
        <v>100</v>
      </c>
      <c r="E26" s="11">
        <v>100</v>
      </c>
      <c r="F26" s="11">
        <f xml:space="preserve"> (B9 - B26)/(B9 - B4)</f>
        <v>1</v>
      </c>
      <c r="G26" s="11">
        <f xml:space="preserve"> (C26 - C4)/(C8 - C4)</f>
        <v>0</v>
      </c>
      <c r="H26" s="12">
        <f>SUM(F20*F26,G20*G26)</f>
        <v>0.5</v>
      </c>
    </row>
    <row r="27" spans="1:17" ht="18.75" x14ac:dyDescent="0.3">
      <c r="A27" s="49"/>
      <c r="B27" s="49"/>
      <c r="C27" s="49"/>
      <c r="D27" s="49"/>
      <c r="E27" s="49"/>
      <c r="F27" s="49"/>
      <c r="G27" s="49"/>
      <c r="H27" s="49"/>
    </row>
    <row r="28" spans="1:17" ht="18.75" x14ac:dyDescent="0.3">
      <c r="A28" s="49"/>
      <c r="B28" s="49"/>
      <c r="C28" s="49"/>
      <c r="D28" s="49"/>
      <c r="E28" s="49"/>
      <c r="F28" s="49"/>
      <c r="G28" s="49"/>
      <c r="H28" s="49"/>
    </row>
    <row r="29" spans="1:17" ht="18.75" x14ac:dyDescent="0.3">
      <c r="A29" s="49"/>
      <c r="B29" s="49"/>
      <c r="C29" s="49"/>
      <c r="D29" s="49"/>
      <c r="E29" s="49"/>
      <c r="F29" s="49"/>
      <c r="G29" s="49"/>
      <c r="H29" s="49"/>
      <c r="L29" s="15" t="s">
        <v>27</v>
      </c>
      <c r="M29" s="15"/>
      <c r="N29" s="15"/>
      <c r="O29" s="15"/>
      <c r="P29" s="15"/>
    </row>
    <row r="32" spans="1:17" ht="15.75" thickBot="1" x14ac:dyDescent="0.3"/>
    <row r="33" spans="1:14" ht="18.75" x14ac:dyDescent="0.3">
      <c r="A33" s="2" t="s">
        <v>28</v>
      </c>
      <c r="B33" s="16"/>
      <c r="C33" s="16"/>
      <c r="D33" s="16"/>
      <c r="E33" s="16"/>
      <c r="F33" s="17"/>
      <c r="N33" s="18"/>
    </row>
    <row r="34" spans="1:14" ht="18.75" x14ac:dyDescent="0.3">
      <c r="A34" s="19"/>
      <c r="B34" s="20" t="s">
        <v>29</v>
      </c>
      <c r="C34" s="20" t="s">
        <v>30</v>
      </c>
      <c r="D34" s="20"/>
      <c r="E34" s="20"/>
      <c r="F34" s="21" t="s">
        <v>31</v>
      </c>
    </row>
    <row r="35" spans="1:14" ht="18.75" x14ac:dyDescent="0.3">
      <c r="A35" s="7" t="s">
        <v>4</v>
      </c>
      <c r="B35" s="8">
        <v>32.799999999999997</v>
      </c>
      <c r="C35" s="8">
        <v>32.96</v>
      </c>
      <c r="D35" s="8"/>
      <c r="E35" s="8"/>
      <c r="F35" s="9">
        <v>33.1</v>
      </c>
    </row>
    <row r="36" spans="1:14" ht="18.75" x14ac:dyDescent="0.3">
      <c r="A36" s="7" t="s">
        <v>5</v>
      </c>
      <c r="B36" s="8">
        <v>0.72</v>
      </c>
      <c r="C36" s="8">
        <v>0.72499999999999998</v>
      </c>
      <c r="D36" s="8"/>
      <c r="E36" s="8"/>
      <c r="F36" s="9">
        <v>0.73</v>
      </c>
    </row>
    <row r="37" spans="1:14" ht="18.75" x14ac:dyDescent="0.3">
      <c r="A37" s="7" t="s">
        <v>10</v>
      </c>
      <c r="B37" s="8">
        <v>35</v>
      </c>
      <c r="C37" s="8">
        <v>40</v>
      </c>
      <c r="D37" s="8"/>
      <c r="E37" s="8"/>
      <c r="F37" s="9">
        <v>45</v>
      </c>
    </row>
    <row r="38" spans="1:14" ht="19.5" thickBot="1" x14ac:dyDescent="0.35">
      <c r="A38" s="10" t="s">
        <v>12</v>
      </c>
      <c r="B38" s="11">
        <v>55</v>
      </c>
      <c r="C38" s="11">
        <v>60</v>
      </c>
      <c r="D38" s="11"/>
      <c r="E38" s="11"/>
      <c r="F38" s="12">
        <v>65</v>
      </c>
    </row>
    <row r="39" spans="1:14" ht="18.75" x14ac:dyDescent="0.3">
      <c r="A39" s="8"/>
      <c r="B39" s="8"/>
      <c r="C39" s="8"/>
      <c r="D39" s="8"/>
      <c r="E39" s="8"/>
      <c r="F39" s="8"/>
    </row>
    <row r="40" spans="1:14" ht="19.5" thickBot="1" x14ac:dyDescent="0.35">
      <c r="A40" s="8"/>
      <c r="B40" s="8"/>
      <c r="C40" s="8"/>
      <c r="D40" s="8"/>
      <c r="E40" s="8"/>
      <c r="F40" s="8"/>
    </row>
    <row r="41" spans="1:14" ht="18.75" x14ac:dyDescent="0.3">
      <c r="A41" s="2" t="s">
        <v>32</v>
      </c>
      <c r="B41" s="16"/>
      <c r="C41" s="16"/>
      <c r="D41" s="16"/>
      <c r="E41" s="16"/>
      <c r="F41" s="3"/>
      <c r="G41" s="3"/>
      <c r="H41" s="22"/>
      <c r="I41" s="23"/>
      <c r="J41" s="23"/>
      <c r="K41" s="23"/>
      <c r="L41" s="23"/>
      <c r="M41" s="17"/>
    </row>
    <row r="42" spans="1:14" ht="19.5" thickBot="1" x14ac:dyDescent="0.35">
      <c r="A42" s="24"/>
      <c r="B42" s="8"/>
      <c r="C42" s="8"/>
      <c r="D42" s="8"/>
      <c r="E42" s="8"/>
      <c r="F42" s="8"/>
      <c r="I42" s="8" t="s">
        <v>21</v>
      </c>
      <c r="J42" s="8"/>
      <c r="K42" s="8"/>
      <c r="L42" s="8" t="s">
        <v>22</v>
      </c>
      <c r="M42" s="9" t="s">
        <v>23</v>
      </c>
    </row>
    <row r="43" spans="1:14" ht="19.5" thickBot="1" x14ac:dyDescent="0.35">
      <c r="A43" s="25" t="s">
        <v>6</v>
      </c>
      <c r="B43" s="26" t="s">
        <v>3</v>
      </c>
      <c r="C43" s="26" t="s">
        <v>4</v>
      </c>
      <c r="D43" s="27"/>
      <c r="E43" s="27"/>
      <c r="F43" s="27" t="s">
        <v>5</v>
      </c>
      <c r="G43" s="26" t="s">
        <v>10</v>
      </c>
      <c r="H43" s="26" t="s">
        <v>12</v>
      </c>
      <c r="I43" s="28" t="s">
        <v>24</v>
      </c>
      <c r="J43" s="28"/>
      <c r="K43" s="28"/>
      <c r="L43" s="29" t="s">
        <v>25</v>
      </c>
      <c r="M43" s="30" t="s">
        <v>26</v>
      </c>
    </row>
    <row r="44" spans="1:14" ht="18.75" x14ac:dyDescent="0.3">
      <c r="A44" s="7" t="s">
        <v>33</v>
      </c>
      <c r="B44" s="31" t="s">
        <v>14</v>
      </c>
      <c r="C44" s="32">
        <v>32.799999999999997</v>
      </c>
      <c r="D44" s="51"/>
      <c r="E44" s="51"/>
      <c r="F44" s="8">
        <v>0.72499999999999998</v>
      </c>
      <c r="G44" s="31">
        <v>40</v>
      </c>
      <c r="H44" s="31">
        <v>60</v>
      </c>
      <c r="I44" s="8">
        <f xml:space="preserve"> (B9 - C44)/(B9 - B4)</f>
        <v>0.32799999999999996</v>
      </c>
      <c r="J44" s="8"/>
      <c r="K44" s="8"/>
      <c r="L44" s="7">
        <f xml:space="preserve"> (F44 - C4)/(C8 - C4)</f>
        <v>0.99275000000000002</v>
      </c>
      <c r="M44" s="31">
        <f t="shared" ref="M44:M51" si="0">SUM(G44*I44/(G44+H44),H44*L44/(G44+H44))</f>
        <v>0.72685</v>
      </c>
    </row>
    <row r="45" spans="1:14" ht="18.75" x14ac:dyDescent="0.3">
      <c r="A45" s="7" t="s">
        <v>34</v>
      </c>
      <c r="B45" s="31" t="s">
        <v>14</v>
      </c>
      <c r="C45" s="32">
        <v>33.1</v>
      </c>
      <c r="D45" s="51"/>
      <c r="E45" s="51"/>
      <c r="F45" s="8">
        <v>0.72499999999999998</v>
      </c>
      <c r="G45" s="31">
        <v>40</v>
      </c>
      <c r="H45" s="31">
        <v>60</v>
      </c>
      <c r="I45" s="8">
        <f xml:space="preserve"> (B9 - C45)/(B9 - B4)</f>
        <v>0.33100000000000002</v>
      </c>
      <c r="J45" s="8"/>
      <c r="K45" s="8"/>
      <c r="L45" s="7">
        <f xml:space="preserve"> (F45 - C4)/(C8 - C4)</f>
        <v>0.99275000000000002</v>
      </c>
      <c r="M45" s="31">
        <f t="shared" si="0"/>
        <v>0.72804999999999997</v>
      </c>
    </row>
    <row r="46" spans="1:14" ht="18.75" x14ac:dyDescent="0.3">
      <c r="A46" s="7" t="s">
        <v>35</v>
      </c>
      <c r="B46" s="31" t="s">
        <v>14</v>
      </c>
      <c r="C46" s="31">
        <v>32.96</v>
      </c>
      <c r="D46" s="49"/>
      <c r="E46" s="49"/>
      <c r="F46" s="14">
        <v>0.72</v>
      </c>
      <c r="G46" s="31">
        <v>40</v>
      </c>
      <c r="H46" s="31">
        <v>60</v>
      </c>
      <c r="I46" s="8">
        <f xml:space="preserve"> (B9 - C46)/(B9 - B4)</f>
        <v>0.3296</v>
      </c>
      <c r="J46" s="8"/>
      <c r="K46" s="8"/>
      <c r="L46" s="7">
        <f xml:space="preserve"> (F46 - C4)/(C8 - C4)</f>
        <v>0.99280000000000002</v>
      </c>
      <c r="M46" s="31">
        <f t="shared" si="0"/>
        <v>0.72751999999999994</v>
      </c>
    </row>
    <row r="47" spans="1:14" ht="18.75" x14ac:dyDescent="0.3">
      <c r="A47" s="7" t="s">
        <v>36</v>
      </c>
      <c r="B47" s="31" t="s">
        <v>14</v>
      </c>
      <c r="C47" s="31">
        <v>32.96</v>
      </c>
      <c r="D47" s="49"/>
      <c r="E47" s="49"/>
      <c r="F47" s="14">
        <v>0.73</v>
      </c>
      <c r="G47" s="31">
        <v>40</v>
      </c>
      <c r="H47" s="31">
        <v>60</v>
      </c>
      <c r="I47" s="8">
        <f xml:space="preserve"> (B9 - C47)/(B9 - B4)</f>
        <v>0.3296</v>
      </c>
      <c r="J47" s="8"/>
      <c r="K47" s="8"/>
      <c r="L47" s="7">
        <f xml:space="preserve"> (F47 - C4)/(C8 - C4)</f>
        <v>0.99269999999999992</v>
      </c>
      <c r="M47" s="31">
        <f t="shared" si="0"/>
        <v>0.72746</v>
      </c>
    </row>
    <row r="48" spans="1:14" ht="18.75" x14ac:dyDescent="0.3">
      <c r="A48" s="7" t="s">
        <v>37</v>
      </c>
      <c r="B48" s="31" t="s">
        <v>14</v>
      </c>
      <c r="C48" s="31">
        <v>32.96</v>
      </c>
      <c r="D48" s="49"/>
      <c r="E48" s="49"/>
      <c r="F48" s="8">
        <v>0.72499999999999998</v>
      </c>
      <c r="G48" s="32">
        <v>35</v>
      </c>
      <c r="H48" s="31">
        <v>60</v>
      </c>
      <c r="I48" s="8">
        <f xml:space="preserve"> (B9 - C48)/(B9 - B4)</f>
        <v>0.3296</v>
      </c>
      <c r="J48" s="8"/>
      <c r="K48" s="8"/>
      <c r="L48" s="7">
        <f xml:space="preserve"> (F48 - C4)/(C8 - C4)</f>
        <v>0.99275000000000002</v>
      </c>
      <c r="M48" s="31">
        <f t="shared" si="0"/>
        <v>0.74843157894736845</v>
      </c>
    </row>
    <row r="49" spans="1:13" ht="18.75" x14ac:dyDescent="0.3">
      <c r="A49" s="7" t="s">
        <v>38</v>
      </c>
      <c r="B49" s="31" t="s">
        <v>14</v>
      </c>
      <c r="C49" s="31">
        <v>32.96</v>
      </c>
      <c r="D49" s="49"/>
      <c r="E49" s="49"/>
      <c r="F49" s="8">
        <v>0.72499999999999998</v>
      </c>
      <c r="G49" s="32">
        <v>45</v>
      </c>
      <c r="H49" s="31">
        <v>60</v>
      </c>
      <c r="I49" s="8">
        <f xml:space="preserve"> (B9 - C49)/(B9 - B4)</f>
        <v>0.3296</v>
      </c>
      <c r="J49" s="8"/>
      <c r="K49" s="8"/>
      <c r="L49" s="7">
        <f xml:space="preserve"> (F49 - C4)/(C8 - C4)</f>
        <v>0.99275000000000002</v>
      </c>
      <c r="M49" s="31">
        <f t="shared" si="0"/>
        <v>0.70854285714285714</v>
      </c>
    </row>
    <row r="50" spans="1:13" ht="18.75" x14ac:dyDescent="0.3">
      <c r="A50" s="7" t="s">
        <v>39</v>
      </c>
      <c r="B50" s="31" t="s">
        <v>14</v>
      </c>
      <c r="C50" s="31">
        <v>32.96</v>
      </c>
      <c r="D50" s="49"/>
      <c r="E50" s="49"/>
      <c r="F50" s="8">
        <v>0.72499999999999998</v>
      </c>
      <c r="G50" s="31">
        <v>40</v>
      </c>
      <c r="H50" s="32">
        <v>55</v>
      </c>
      <c r="I50" s="8">
        <f xml:space="preserve"> (B9 - C50)/(B9 - B4)</f>
        <v>0.3296</v>
      </c>
      <c r="J50" s="8"/>
      <c r="K50" s="8"/>
      <c r="L50" s="7">
        <f xml:space="preserve"> (F50 - C4)/(C8 - C4)</f>
        <v>0.99275000000000002</v>
      </c>
      <c r="M50" s="31">
        <f t="shared" si="0"/>
        <v>0.71352894736842098</v>
      </c>
    </row>
    <row r="51" spans="1:13" ht="19.5" thickBot="1" x14ac:dyDescent="0.35">
      <c r="A51" s="10" t="s">
        <v>40</v>
      </c>
      <c r="B51" s="33" t="s">
        <v>14</v>
      </c>
      <c r="C51" s="33">
        <v>32.96</v>
      </c>
      <c r="D51" s="11"/>
      <c r="E51" s="11"/>
      <c r="F51" s="11">
        <v>0.72499999999999998</v>
      </c>
      <c r="G51" s="33">
        <v>40</v>
      </c>
      <c r="H51" s="34">
        <v>65</v>
      </c>
      <c r="I51" s="11">
        <f xml:space="preserve"> (B9 - C51)/(B9 - B4)</f>
        <v>0.3296</v>
      </c>
      <c r="J51" s="11"/>
      <c r="K51" s="11"/>
      <c r="L51" s="10">
        <f xml:space="preserve"> (F51 - C4)/(C8 - C4)</f>
        <v>0.99275000000000002</v>
      </c>
      <c r="M51" s="33">
        <f t="shared" si="0"/>
        <v>0.7401214285714286</v>
      </c>
    </row>
    <row r="53" spans="1:13" ht="15.75" thickBot="1" x14ac:dyDescent="0.3"/>
    <row r="54" spans="1:13" ht="18.75" x14ac:dyDescent="0.3">
      <c r="A54" s="35" t="s">
        <v>41</v>
      </c>
      <c r="B54" s="36"/>
      <c r="C54" s="36"/>
      <c r="D54" s="36"/>
      <c r="E54" s="36"/>
      <c r="F54" s="37"/>
    </row>
    <row r="55" spans="1:13" ht="18.75" x14ac:dyDescent="0.3">
      <c r="A55" s="19"/>
      <c r="B55" s="38" t="s">
        <v>42</v>
      </c>
      <c r="C55" s="39" t="s">
        <v>30</v>
      </c>
      <c r="D55" s="50"/>
      <c r="E55" s="50"/>
      <c r="F55" s="40" t="s">
        <v>43</v>
      </c>
    </row>
    <row r="56" spans="1:13" ht="18.75" x14ac:dyDescent="0.3">
      <c r="A56" s="7" t="s">
        <v>4</v>
      </c>
      <c r="B56" s="8">
        <v>0.81789999999999996</v>
      </c>
      <c r="C56" s="8">
        <v>0.81440000000000001</v>
      </c>
      <c r="D56" s="8"/>
      <c r="E56" s="8"/>
      <c r="F56" s="9">
        <v>0.81140000000000001</v>
      </c>
    </row>
    <row r="57" spans="1:13" ht="18.75" x14ac:dyDescent="0.3">
      <c r="A57" s="7" t="s">
        <v>5</v>
      </c>
      <c r="B57" s="8">
        <v>0.80500000000000005</v>
      </c>
      <c r="C57" s="8">
        <v>0.81440000000000001</v>
      </c>
      <c r="D57" s="8"/>
      <c r="E57" s="8"/>
      <c r="F57" s="9">
        <v>0.82369999999999999</v>
      </c>
    </row>
    <row r="58" spans="1:13" ht="18.75" x14ac:dyDescent="0.3">
      <c r="A58" s="7" t="s">
        <v>10</v>
      </c>
      <c r="B58" s="8">
        <v>0.82679999999999998</v>
      </c>
      <c r="C58" s="8">
        <v>0.81440000000000001</v>
      </c>
      <c r="D58" s="8"/>
      <c r="E58" s="8"/>
      <c r="F58" s="9">
        <v>0.80310000000000004</v>
      </c>
    </row>
    <row r="59" spans="1:13" ht="19.5" thickBot="1" x14ac:dyDescent="0.35">
      <c r="A59" s="10" t="s">
        <v>12</v>
      </c>
      <c r="B59" s="11">
        <v>0.80610000000000004</v>
      </c>
      <c r="C59" s="11">
        <v>0.81440000000000001</v>
      </c>
      <c r="D59" s="11"/>
      <c r="E59" s="11"/>
      <c r="F59" s="12">
        <v>0.82189999999999996</v>
      </c>
    </row>
    <row r="60" spans="1:13" ht="15.75" thickBot="1" x14ac:dyDescent="0.3"/>
    <row r="61" spans="1:13" ht="18.75" x14ac:dyDescent="0.25">
      <c r="B61" s="41" t="s">
        <v>44</v>
      </c>
      <c r="C61" s="42"/>
      <c r="D61" s="42"/>
      <c r="E61" s="42"/>
      <c r="F61" s="43"/>
    </row>
    <row r="62" spans="1:13" ht="18.75" x14ac:dyDescent="0.3">
      <c r="B62" s="44"/>
      <c r="C62" s="45" t="s">
        <v>45</v>
      </c>
      <c r="D62" s="45"/>
      <c r="E62" s="45"/>
      <c r="F62" s="46"/>
    </row>
    <row r="63" spans="1:13" ht="18.75" x14ac:dyDescent="0.3">
      <c r="B63" s="47"/>
      <c r="C63" s="48" t="s">
        <v>46</v>
      </c>
      <c r="D63" s="48"/>
      <c r="E63" s="48"/>
      <c r="F63" s="48" t="s">
        <v>47</v>
      </c>
    </row>
    <row r="64" spans="1:13" ht="18.75" x14ac:dyDescent="0.3">
      <c r="B64" s="7" t="s">
        <v>4</v>
      </c>
      <c r="C64" s="8">
        <f xml:space="preserve"> C56 - B56</f>
        <v>-3.4999999999999476E-3</v>
      </c>
      <c r="D64" s="8"/>
      <c r="E64" s="8"/>
      <c r="F64" s="9">
        <f>C56 - F56</f>
        <v>3.0000000000000027E-3</v>
      </c>
    </row>
    <row r="65" spans="2:6" ht="18.75" x14ac:dyDescent="0.3">
      <c r="B65" s="7" t="s">
        <v>5</v>
      </c>
      <c r="C65" s="8">
        <f>B57 - C57</f>
        <v>-9.3999999999999639E-3</v>
      </c>
      <c r="D65" s="8"/>
      <c r="E65" s="8"/>
      <c r="F65" s="9">
        <f>F57 - C57</f>
        <v>9.299999999999975E-3</v>
      </c>
    </row>
    <row r="66" spans="2:6" ht="18.75" x14ac:dyDescent="0.3">
      <c r="B66" s="7" t="s">
        <v>10</v>
      </c>
      <c r="C66" s="8">
        <f>C58 - B58</f>
        <v>-1.2399999999999967E-2</v>
      </c>
      <c r="D66" s="8"/>
      <c r="E66" s="8"/>
      <c r="F66" s="9">
        <f xml:space="preserve"> C58 - F58</f>
        <v>1.1299999999999977E-2</v>
      </c>
    </row>
    <row r="67" spans="2:6" ht="19.5" thickBot="1" x14ac:dyDescent="0.35">
      <c r="B67" s="10" t="s">
        <v>12</v>
      </c>
      <c r="C67" s="11">
        <f xml:space="preserve"> B59 - C59</f>
        <v>-8.2999999999999741E-3</v>
      </c>
      <c r="D67" s="11"/>
      <c r="E67" s="11"/>
      <c r="F67" s="12">
        <f xml:space="preserve"> F59 - C59</f>
        <v>7.4999999999999512E-3</v>
      </c>
    </row>
  </sheetData>
  <mergeCells count="3">
    <mergeCell ref="G1:H1"/>
    <mergeCell ref="A1:C1"/>
    <mergeCell ref="O13:Q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vignesh</dc:creator>
  <cp:lastModifiedBy>eashwar vignesh</cp:lastModifiedBy>
  <dcterms:created xsi:type="dcterms:W3CDTF">2020-05-17T15:31:16Z</dcterms:created>
  <dcterms:modified xsi:type="dcterms:W3CDTF">2020-05-17T16:03:24Z</dcterms:modified>
</cp:coreProperties>
</file>