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hwar\Desktop\ENSE\ENSE622\Final Exam\"/>
    </mc:Choice>
  </mc:AlternateContent>
  <xr:revisionPtr revIDLastSave="0" documentId="13_ncr:1_{63661192-E7CF-4F5D-BCDD-9664637C9079}" xr6:coauthVersionLast="45" xr6:coauthVersionMax="45" xr10:uidLastSave="{00000000-0000-0000-0000-000000000000}"/>
  <bookViews>
    <workbookView xWindow="-120" yWindow="-120" windowWidth="29040" windowHeight="15840" xr2:uid="{0352C288-3703-4171-8A0F-C906E828E2C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7" i="1" l="1"/>
  <c r="O86" i="1"/>
  <c r="O85" i="1"/>
  <c r="O84" i="1"/>
  <c r="O82" i="1"/>
  <c r="O81" i="1"/>
  <c r="O80" i="1"/>
  <c r="O79" i="1"/>
  <c r="O77" i="1"/>
  <c r="O76" i="1"/>
  <c r="O75" i="1"/>
  <c r="O74" i="1"/>
  <c r="O72" i="1"/>
  <c r="O71" i="1"/>
  <c r="O70" i="1"/>
  <c r="O69" i="1"/>
  <c r="O67" i="1"/>
  <c r="O66" i="1"/>
  <c r="O65" i="1"/>
  <c r="O64" i="1"/>
  <c r="O62" i="1"/>
  <c r="O61" i="1"/>
  <c r="O60" i="1"/>
  <c r="O59" i="1"/>
  <c r="O57" i="1"/>
  <c r="O56" i="1"/>
  <c r="O55" i="1"/>
  <c r="O54" i="1"/>
  <c r="O52" i="1"/>
  <c r="O51" i="1"/>
  <c r="O50" i="1"/>
  <c r="O49" i="1"/>
  <c r="N77" i="1"/>
  <c r="N76" i="1"/>
  <c r="N75" i="1"/>
  <c r="N74" i="1"/>
  <c r="N72" i="1"/>
  <c r="N71" i="1"/>
  <c r="N70" i="1"/>
  <c r="N69" i="1"/>
  <c r="N67" i="1"/>
  <c r="N87" i="1"/>
  <c r="N86" i="1"/>
  <c r="N85" i="1"/>
  <c r="N84" i="1"/>
  <c r="N82" i="1"/>
  <c r="N81" i="1"/>
  <c r="N80" i="1"/>
  <c r="N79" i="1"/>
  <c r="N66" i="1"/>
  <c r="N65" i="1"/>
  <c r="N64" i="1"/>
  <c r="N62" i="1"/>
  <c r="N61" i="1"/>
  <c r="N60" i="1"/>
  <c r="N59" i="1"/>
  <c r="N57" i="1"/>
  <c r="N56" i="1"/>
  <c r="N55" i="1"/>
  <c r="N54" i="1"/>
  <c r="N52" i="1"/>
  <c r="N51" i="1"/>
  <c r="N50" i="1"/>
  <c r="N49" i="1"/>
  <c r="M67" i="1"/>
  <c r="M66" i="1"/>
  <c r="M65" i="1"/>
  <c r="M64" i="1"/>
  <c r="M62" i="1"/>
  <c r="M61" i="1"/>
  <c r="M60" i="1"/>
  <c r="M59" i="1"/>
  <c r="L87" i="1"/>
  <c r="L86" i="1"/>
  <c r="L85" i="1"/>
  <c r="L84" i="1"/>
  <c r="L82" i="1"/>
  <c r="L81" i="1"/>
  <c r="L80" i="1"/>
  <c r="L79" i="1"/>
  <c r="L77" i="1"/>
  <c r="L76" i="1"/>
  <c r="L75" i="1"/>
  <c r="L74" i="1"/>
  <c r="L72" i="1"/>
  <c r="L71" i="1"/>
  <c r="L70" i="1"/>
  <c r="L69" i="1"/>
  <c r="L67" i="1"/>
  <c r="L66" i="1"/>
  <c r="L65" i="1"/>
  <c r="L64" i="1"/>
  <c r="L59" i="1"/>
  <c r="L62" i="1"/>
  <c r="L61" i="1"/>
  <c r="L60" i="1"/>
  <c r="L57" i="1"/>
  <c r="L56" i="1"/>
  <c r="L55" i="1"/>
  <c r="L54" i="1"/>
  <c r="L52" i="1"/>
  <c r="L51" i="1"/>
  <c r="L50" i="1"/>
  <c r="L49" i="1"/>
  <c r="J38" i="1"/>
  <c r="J37" i="1"/>
  <c r="J36" i="1"/>
  <c r="J35" i="1"/>
  <c r="D38" i="1"/>
  <c r="D37" i="1"/>
  <c r="D36" i="1"/>
  <c r="D35" i="1"/>
  <c r="I26" i="1"/>
  <c r="I25" i="1"/>
  <c r="I24" i="1"/>
  <c r="I23" i="1"/>
  <c r="H26" i="1"/>
  <c r="H25" i="1"/>
  <c r="H24" i="1"/>
  <c r="H23" i="1"/>
  <c r="G26" i="1"/>
  <c r="G25" i="1"/>
  <c r="G24" i="1"/>
  <c r="G23" i="1"/>
  <c r="F26" i="1"/>
  <c r="F25" i="1"/>
  <c r="F24" i="1"/>
  <c r="F23" i="1"/>
  <c r="P8" i="1"/>
  <c r="R7" i="1" s="1"/>
  <c r="I20" i="1" s="1"/>
  <c r="E49" i="1" l="1"/>
  <c r="R4" i="1"/>
  <c r="F20" i="1" s="1"/>
  <c r="R5" i="1"/>
  <c r="G20" i="1" s="1"/>
  <c r="R6" i="1"/>
  <c r="H20" i="1" s="1"/>
  <c r="M50" i="1" l="1"/>
  <c r="P50" i="1" s="1"/>
  <c r="M49" i="1"/>
  <c r="P49" i="1" s="1"/>
  <c r="M52" i="1"/>
  <c r="P52" i="1" s="1"/>
  <c r="M51" i="1"/>
  <c r="P51" i="1" s="1"/>
  <c r="P61" i="1"/>
  <c r="P64" i="1"/>
  <c r="P60" i="1"/>
  <c r="P59" i="1"/>
  <c r="P67" i="1"/>
  <c r="P65" i="1"/>
  <c r="P66" i="1"/>
  <c r="P62" i="1"/>
  <c r="E54" i="1"/>
  <c r="J23" i="1"/>
  <c r="J26" i="1"/>
  <c r="J24" i="1"/>
  <c r="J25" i="1"/>
  <c r="D112" i="1" l="1"/>
  <c r="C109" i="1"/>
  <c r="C112" i="1"/>
  <c r="D113" i="1"/>
  <c r="C113" i="1"/>
  <c r="D109" i="1"/>
  <c r="D114" i="1"/>
  <c r="C114" i="1"/>
  <c r="D111" i="1"/>
  <c r="C111" i="1"/>
  <c r="C115" i="1"/>
  <c r="M55" i="1"/>
  <c r="P55" i="1" s="1"/>
  <c r="M54" i="1"/>
  <c r="P54" i="1" s="1"/>
  <c r="D115" i="1" s="1"/>
  <c r="M57" i="1"/>
  <c r="P57" i="1" s="1"/>
  <c r="E74" i="1"/>
  <c r="M56" i="1"/>
  <c r="P56" i="1" s="1"/>
  <c r="E69" i="1"/>
  <c r="M77" i="1" l="1"/>
  <c r="P77" i="1" s="1"/>
  <c r="E79" i="1"/>
  <c r="M76" i="1"/>
  <c r="P76" i="1" s="1"/>
  <c r="M75" i="1"/>
  <c r="P75" i="1" s="1"/>
  <c r="M74" i="1"/>
  <c r="P74" i="1" s="1"/>
  <c r="D110" i="1" s="1"/>
  <c r="M70" i="1"/>
  <c r="P70" i="1" s="1"/>
  <c r="M69" i="1"/>
  <c r="P69" i="1" s="1"/>
  <c r="C110" i="1" s="1"/>
  <c r="M72" i="1"/>
  <c r="P72" i="1" s="1"/>
  <c r="M71" i="1"/>
  <c r="P71" i="1" s="1"/>
  <c r="M81" i="1" l="1"/>
  <c r="P81" i="1" s="1"/>
  <c r="M80" i="1"/>
  <c r="P80" i="1" s="1"/>
  <c r="M79" i="1"/>
  <c r="P79" i="1" s="1"/>
  <c r="C116" i="1" s="1"/>
  <c r="E84" i="1"/>
  <c r="M82" i="1"/>
  <c r="P82" i="1" s="1"/>
  <c r="M84" i="1" l="1"/>
  <c r="P84" i="1" s="1"/>
  <c r="D116" i="1" s="1"/>
  <c r="M85" i="1"/>
  <c r="P85" i="1" s="1"/>
  <c r="M87" i="1"/>
  <c r="P87" i="1" s="1"/>
  <c r="M86" i="1"/>
  <c r="P86" i="1" s="1"/>
</calcChain>
</file>

<file path=xl/sharedStrings.xml><?xml version="1.0" encoding="utf-8"?>
<sst xmlns="http://schemas.openxmlformats.org/spreadsheetml/2006/main" count="585" uniqueCount="98">
  <si>
    <t>Low =&gt; Good</t>
  </si>
  <si>
    <t>High =&gt; Good</t>
  </si>
  <si>
    <t>Swing Weighting</t>
  </si>
  <si>
    <t>Options</t>
  </si>
  <si>
    <t>Cost (C) in $</t>
  </si>
  <si>
    <t>Case</t>
  </si>
  <si>
    <t xml:space="preserve">Rank </t>
  </si>
  <si>
    <t>Weight</t>
  </si>
  <si>
    <t>Weight Value</t>
  </si>
  <si>
    <t>Rc</t>
  </si>
  <si>
    <t>Wc</t>
  </si>
  <si>
    <t>Total Rank</t>
  </si>
  <si>
    <t>Rc = Rank of Cost (C)</t>
  </si>
  <si>
    <t>Rtv = Rank of Tech Value (T)</t>
  </si>
  <si>
    <t>Wc = Weight of Cost (C)</t>
  </si>
  <si>
    <t>MAVF Analysis Table</t>
  </si>
  <si>
    <t>Wt1 = Wc</t>
  </si>
  <si>
    <t>SVVF1</t>
  </si>
  <si>
    <t>SVVF2</t>
  </si>
  <si>
    <t>MAVF</t>
  </si>
  <si>
    <t>Vc</t>
  </si>
  <si>
    <t>Low</t>
  </si>
  <si>
    <t>Reference</t>
  </si>
  <si>
    <t>High</t>
  </si>
  <si>
    <t>Low Fi</t>
  </si>
  <si>
    <t>High Fi</t>
  </si>
  <si>
    <t>Change in MAVF</t>
  </si>
  <si>
    <t>Low Vt(C, T)</t>
  </si>
  <si>
    <t>High Vt(C, T)</t>
  </si>
  <si>
    <t>Drone Design 1</t>
  </si>
  <si>
    <t>Drone Design 2</t>
  </si>
  <si>
    <t>Drone Design 3</t>
  </si>
  <si>
    <t>Drone Design 4</t>
  </si>
  <si>
    <t>Maximum Speed</t>
  </si>
  <si>
    <t>Rated Capacity(RC)</t>
  </si>
  <si>
    <t>Maximum Flight Time(MFT) in min</t>
  </si>
  <si>
    <t>Worst C, Worst RC, Worst  MFT, Worst MS</t>
  </si>
  <si>
    <t>Maximum Speed(MS)</t>
  </si>
  <si>
    <t>Rrc</t>
  </si>
  <si>
    <t>Rmtf</t>
  </si>
  <si>
    <t>Rms</t>
  </si>
  <si>
    <t>Wrc</t>
  </si>
  <si>
    <t>Wmtf</t>
  </si>
  <si>
    <t>Wms</t>
  </si>
  <si>
    <t>Rmtf = Rank of maximum flight time</t>
  </si>
  <si>
    <t>Rms = Rank of maximum speed</t>
  </si>
  <si>
    <t>Wrc = Weight of response time</t>
  </si>
  <si>
    <t>Wmtf = Weight of maximum flight time</t>
  </si>
  <si>
    <t>Wms = Weight of maximum speed</t>
  </si>
  <si>
    <t>Vrc</t>
  </si>
  <si>
    <t>Vmtf</t>
  </si>
  <si>
    <t>MAVF Analysis:</t>
  </si>
  <si>
    <t>Vms</t>
  </si>
  <si>
    <t>Vt(C, RC, MTF, MS)</t>
  </si>
  <si>
    <t>RC</t>
  </si>
  <si>
    <t>MFT</t>
  </si>
  <si>
    <t>MS</t>
  </si>
  <si>
    <t>Rmft</t>
  </si>
  <si>
    <t>Sensitivity Analysis Part - A</t>
  </si>
  <si>
    <t>Factor Uncertainties Table for Design  Factors</t>
  </si>
  <si>
    <t>Factor Uncertainties Table for Ranks</t>
  </si>
  <si>
    <t>MAVF values from Sensitivity Analysis-A</t>
  </si>
  <si>
    <t>Maximum Flight Time(MFT) in hr</t>
  </si>
  <si>
    <t>Maximum Speed(MS)in m/s</t>
  </si>
  <si>
    <t>Best C, Worst RC, Worst  MFT, Worst MS</t>
  </si>
  <si>
    <t>Worst C, Best RC, Worst  MFT, Worst MS</t>
  </si>
  <si>
    <t>Worst C, Worst RC, Best  MFT, Worst MS</t>
  </si>
  <si>
    <t>Worst C, Worst RC, Worst  MFT, Best MS</t>
  </si>
  <si>
    <t>Wt2 = Wrc</t>
  </si>
  <si>
    <t>Wt3 = Wmtf</t>
  </si>
  <si>
    <t>Wt4 = Wms</t>
  </si>
  <si>
    <t>SVVF3</t>
  </si>
  <si>
    <t>SVVF4</t>
  </si>
  <si>
    <t>When Design 1 Cost is Low</t>
  </si>
  <si>
    <t>When Design 1 Cost is High</t>
  </si>
  <si>
    <t>When Design 1 RC is Low</t>
  </si>
  <si>
    <t>When Design 1 RC is High</t>
  </si>
  <si>
    <t>When Design 1 MFT is Low</t>
  </si>
  <si>
    <t>When Design 1 MFT is High</t>
  </si>
  <si>
    <t>When Design 1 MS is Low</t>
  </si>
  <si>
    <t>When Design 1 MS is High</t>
  </si>
  <si>
    <t>LOW Rc</t>
  </si>
  <si>
    <t>HIGH Rc</t>
  </si>
  <si>
    <t>LOW Rrc</t>
  </si>
  <si>
    <t>HIGH RRc</t>
  </si>
  <si>
    <t>LOW Rmtf</t>
  </si>
  <si>
    <t>HIGH Rmtf</t>
  </si>
  <si>
    <t>LOW Rms</t>
  </si>
  <si>
    <t>HIGH Rms</t>
  </si>
  <si>
    <t>Tornado Table MAVF for Design 1</t>
  </si>
  <si>
    <t>Low Rc</t>
  </si>
  <si>
    <t>High Rc</t>
  </si>
  <si>
    <t>Low Rrc</t>
  </si>
  <si>
    <t>High Rrc</t>
  </si>
  <si>
    <t>Low Rmtf</t>
  </si>
  <si>
    <t>High Rmtf</t>
  </si>
  <si>
    <t>Low Rms</t>
  </si>
  <si>
    <t>High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</si>
</sst>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0" fillId="0" borderId="3" xfId="0" applyBorder="1"/>
    <xf numFmtId="0" fontId="3" fillId="0" borderId="3" xfId="0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16" xfId="1" applyFont="1" applyBorder="1" applyAlignment="1">
      <alignment horizontal="center"/>
    </xf>
    <xf numFmtId="0" fontId="4" fillId="0" borderId="17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18" xfId="0" applyFont="1" applyBorder="1" applyAlignment="1"/>
    <xf numFmtId="0" fontId="0" fillId="0" borderId="19" xfId="0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0" fillId="0" borderId="0" xfId="0" applyBorder="1"/>
    <xf numFmtId="0" fontId="4" fillId="2" borderId="20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20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2" borderId="21" xfId="1" applyFont="1" applyBorder="1" applyAlignment="1">
      <alignment horizontal="center"/>
    </xf>
    <xf numFmtId="0" fontId="4" fillId="2" borderId="22" xfId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3" fillId="2" borderId="10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3" fillId="2" borderId="20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0" fillId="0" borderId="0" xfId="0" applyBorder="1"/>
    <xf numFmtId="0" fontId="4" fillId="2" borderId="20" xfId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2" borderId="20" xfId="1" applyFont="1" applyBorder="1" applyAlignment="1">
      <alignment horizontal="center"/>
    </xf>
    <xf numFmtId="0" fontId="4" fillId="0" borderId="6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Sensitivity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Sheet1!$C$106:$C$108</c:f>
              <c:strCache>
                <c:ptCount val="3"/>
                <c:pt idx="0">
                  <c:v>Tornado Table MAVF for Design 1</c:v>
                </c:pt>
                <c:pt idx="1">
                  <c:v>Change in MAVF</c:v>
                </c:pt>
                <c:pt idx="2">
                  <c:v>Low Vt(C, 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Sheet1!$A$109:$A$116</c:f>
              <c:strCache>
                <c:ptCount val="8"/>
                <c:pt idx="0">
                  <c:v>Rrc</c:v>
                </c:pt>
                <c:pt idx="1">
                  <c:v>Maximum Flight Time(MFT) in min</c:v>
                </c:pt>
                <c:pt idx="2">
                  <c:v>Rc</c:v>
                </c:pt>
                <c:pt idx="3">
                  <c:v>Rms</c:v>
                </c:pt>
                <c:pt idx="4">
                  <c:v>Rmft</c:v>
                </c:pt>
                <c:pt idx="5">
                  <c:v>Rated Capacity(RC)</c:v>
                </c:pt>
                <c:pt idx="6">
                  <c:v>Cost (C) in $</c:v>
                </c:pt>
                <c:pt idx="7">
                  <c:v>Maximum Speed</c:v>
                </c:pt>
              </c:strCache>
            </c:strRef>
          </c:cat>
          <c:val>
            <c:numRef>
              <c:f>Sheet1!$C$109:$C$116</c:f>
              <c:numCache>
                <c:formatCode>General</c:formatCode>
                <c:ptCount val="8"/>
                <c:pt idx="0">
                  <c:v>-4.5661872852305052E-3</c:v>
                </c:pt>
                <c:pt idx="1">
                  <c:v>-3.0398135706288798E-4</c:v>
                </c:pt>
                <c:pt idx="2">
                  <c:v>-4.5661872852305052E-3</c:v>
                </c:pt>
                <c:pt idx="3">
                  <c:v>-3.4339899392631379E-3</c:v>
                </c:pt>
                <c:pt idx="4">
                  <c:v>-3.5566553478123097E-2</c:v>
                </c:pt>
                <c:pt idx="5">
                  <c:v>-9.7440052472172356E-2</c:v>
                </c:pt>
                <c:pt idx="6">
                  <c:v>0</c:v>
                </c:pt>
                <c:pt idx="7">
                  <c:v>-0.21052631578947362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E-4AAC-9B51-DCBDF671DD77}"/>
            </c:ext>
          </c:extLst>
        </c:ser>
        <c:ser>
          <c:idx val="2"/>
          <c:order val="2"/>
          <c:tx>
            <c:strRef>
              <c:f>Sheet1!$D$106:$D$108</c:f>
              <c:strCache>
                <c:ptCount val="3"/>
                <c:pt idx="0">
                  <c:v>Tornado Table MAVF for Design 1</c:v>
                </c:pt>
                <c:pt idx="1">
                  <c:v>Change in MAVF</c:v>
                </c:pt>
                <c:pt idx="2">
                  <c:v>High Vt(C, 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Sheet1!$A$109:$A$116</c:f>
              <c:strCache>
                <c:ptCount val="8"/>
                <c:pt idx="0">
                  <c:v>Rrc</c:v>
                </c:pt>
                <c:pt idx="1">
                  <c:v>Maximum Flight Time(MFT) in min</c:v>
                </c:pt>
                <c:pt idx="2">
                  <c:v>Rc</c:v>
                </c:pt>
                <c:pt idx="3">
                  <c:v>Rms</c:v>
                </c:pt>
                <c:pt idx="4">
                  <c:v>Rmft</c:v>
                </c:pt>
                <c:pt idx="5">
                  <c:v>Rated Capacity(RC)</c:v>
                </c:pt>
                <c:pt idx="6">
                  <c:v>Cost (C) in $</c:v>
                </c:pt>
                <c:pt idx="7">
                  <c:v>Maximum Speed</c:v>
                </c:pt>
              </c:strCache>
            </c:strRef>
          </c:cat>
          <c:val>
            <c:numRef>
              <c:f>Sheet1!$D$109:$D$116</c:f>
              <c:numCache>
                <c:formatCode>General</c:formatCode>
                <c:ptCount val="8"/>
                <c:pt idx="0">
                  <c:v>3.1278819061841823E-3</c:v>
                </c:pt>
                <c:pt idx="1">
                  <c:v>1.1337048138995165E-3</c:v>
                </c:pt>
                <c:pt idx="2">
                  <c:v>3.1278819061841823E-3</c:v>
                </c:pt>
                <c:pt idx="3">
                  <c:v>5.4933703397117561E-3</c:v>
                </c:pt>
                <c:pt idx="4">
                  <c:v>2.8992782476031764E-2</c:v>
                </c:pt>
                <c:pt idx="5">
                  <c:v>0.14274726286185424</c:v>
                </c:pt>
                <c:pt idx="6">
                  <c:v>0.24999999999999989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E-4AAC-9B51-DCBDF671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02632"/>
        <c:axId val="22870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Sheet1!$B$106:$B$108</c15:sqref>
                        </c15:formulaRef>
                      </c:ext>
                    </c:extLst>
                    <c:strCache>
                      <c:ptCount val="3"/>
                      <c:pt idx="0">
                        <c:v>Tornado Table MAVF for Design 1</c:v>
                      </c:pt>
                      <c:pt idx="2">
                        <c:v>Options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Sheet1!$A$109:$A$116</c15:sqref>
                        </c15:formulaRef>
                      </c:ext>
                    </c:extLst>
                    <c:strCache>
                      <c:ptCount val="8"/>
                      <c:pt idx="0">
                        <c:v>Rrc</c:v>
                      </c:pt>
                      <c:pt idx="1">
                        <c:v>Maximum Flight Time(MFT) in min</c:v>
                      </c:pt>
                      <c:pt idx="2">
                        <c:v>Rc</c:v>
                      </c:pt>
                      <c:pt idx="3">
                        <c:v>Rms</c:v>
                      </c:pt>
                      <c:pt idx="4">
                        <c:v>Rmft</c:v>
                      </c:pt>
                      <c:pt idx="5">
                        <c:v>Rated Capacity(RC)</c:v>
                      </c:pt>
                      <c:pt idx="6">
                        <c:v>Cost (C) in $</c:v>
                      </c:pt>
                      <c:pt idx="7">
                        <c:v>Maximum Speed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Sheet1!$B$109:$B$116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5E-4AAC-9B51-DCBDF671DD77}"/>
                  </c:ext>
                </c:extLst>
              </c15:ser>
            </c15:filteredBarSeries>
          </c:ext>
        </c:extLst>
      </c:barChart>
      <c:catAx>
        <c:axId val="2287026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5584"/>
        <c:crosses val="autoZero"/>
        <c:auto val="1"/>
        <c:lblAlgn val="ctr"/>
        <c:lblOffset val="100"/>
        <c:noMultiLvlLbl val="0"/>
      </c:catAx>
      <c:valAx>
        <c:axId val="2287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219075</xdr:colOff>
      <xdr:row>21</xdr:row>
      <xdr:rowOff>142875</xdr:rowOff>
    </xdr:from>
    <xdr:ext cx="2590800" cy="67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22774275" y="5305425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𝑚𝐴𝑋𝑐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𝑀𝑖𝑛𝑐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22774275" y="5305425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𝑉𝑐  =  (𝑚𝐴𝑋𝑐   −   𝐶)/(𝑀𝑎𝑥𝑐   −   𝑀𝑖𝑛𝑐)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14</xdr:col>
      <xdr:colOff>228600</xdr:colOff>
      <xdr:row>24</xdr:row>
      <xdr:rowOff>190500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22783800" y="60769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𝑉𝑟𝑐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𝑅𝐶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𝑀𝑖𝑛𝑟𝑐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𝑀𝑎𝑥𝑟𝑐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𝑀𝑖𝑛𝑟𝑐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22783800" y="60769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𝑉𝑟𝑐  =  (𝑅𝐶  −   𝑀𝑖𝑛𝑟𝑐)/(𝑀𝑎𝑥𝑟𝑐   −   𝑀𝑖𝑛𝑟𝑐)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11</xdr:col>
      <xdr:colOff>2667000</xdr:colOff>
      <xdr:row>31</xdr:row>
      <xdr:rowOff>190500</xdr:rowOff>
    </xdr:from>
    <xdr:ext cx="6915150" cy="1971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20164425" y="7658100"/>
              <a:ext cx="6915150" cy="197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𝑉𝑡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𝑀𝑇𝐹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𝑀𝑆</m:t>
                        </m:r>
                      </m:e>
                    </m:d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20164425" y="7658100"/>
              <a:ext cx="6915150" cy="197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𝑉𝑡(𝐶,𝑅𝐶,𝑀𝑇𝐹,𝑀𝑆)=𝑊𝑐 ∗𝑉𝑐  +   𝑊𝑟𝑐 ∗𝑉𝑟𝑐+𝑊𝑚𝑡𝑓 ∗𝑉𝑚𝑡𝑓+ 𝑊𝑚𝑠 ∗𝑉𝑚𝑠 </a:t>
              </a:r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304800</xdr:colOff>
      <xdr:row>31</xdr:row>
      <xdr:rowOff>123825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22860000" y="7591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𝑀𝑖𝑛𝑚𝑐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𝑀𝑎𝑥𝑚𝑐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𝑀𝑖𝑛𝑚𝑐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22860000" y="7591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𝑉𝑚𝑠  =  (𝑀𝐶  −   𝑀𝑖𝑛𝑚𝑐)/(𝑀𝑎𝑥𝑚𝑐   −   𝑀𝑖𝑛𝑚𝑐)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14</xdr:col>
      <xdr:colOff>247650</xdr:colOff>
      <xdr:row>28</xdr:row>
      <xdr:rowOff>28575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22802850" y="68770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𝑉𝑚𝑡𝑓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𝑀𝑇𝐹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𝑀𝑖𝑛𝑚𝑡𝑓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𝑀𝑎𝑥𝑚𝑡𝑓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𝑀𝑖𝑛𝑚𝑡𝑓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22802850" y="68770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𝑉𝑚𝑡𝑓  =  (𝑀𝑇𝐹  −   𝑀𝑖𝑛𝑚𝑡𝑓)/(𝑀𝑎𝑥𝑚𝑡𝑓   −   𝑀𝑖𝑛𝑚𝑡𝑓)</a:t>
              </a:r>
              <a:endParaRPr lang="en-IN" sz="1400"/>
            </a:p>
          </xdr:txBody>
        </xdr:sp>
      </mc:Fallback>
    </mc:AlternateContent>
    <xdr:clientData/>
  </xdr:oneCellAnchor>
  <xdr:twoCellAnchor>
    <xdr:from>
      <xdr:col>4</xdr:col>
      <xdr:colOff>1283073</xdr:colOff>
      <xdr:row>106</xdr:row>
      <xdr:rowOff>44824</xdr:rowOff>
    </xdr:from>
    <xdr:to>
      <xdr:col>10</xdr:col>
      <xdr:colOff>1210235</xdr:colOff>
      <xdr:row>128</xdr:row>
      <xdr:rowOff>43702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8997E0-768A-4C38-80CD-6F256E59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shwar/Desktop/ENSE/ENSE622/hw1/ENSE622H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0">
          <cell r="C60" t="str">
            <v>Change in MAVF</v>
          </cell>
        </row>
        <row r="61">
          <cell r="C61" t="str">
            <v>Low Vt(C, T)</v>
          </cell>
          <cell r="D61" t="str">
            <v>High Vt(C, T)</v>
          </cell>
        </row>
        <row r="62">
          <cell r="B62" t="str">
            <v>Cost (C) in $</v>
          </cell>
          <cell r="C62">
            <v>-3.4999999999999476E-3</v>
          </cell>
          <cell r="D62">
            <v>3.0000000000000027E-3</v>
          </cell>
        </row>
        <row r="63">
          <cell r="B63" t="str">
            <v>Tech Value (T)</v>
          </cell>
          <cell r="C63">
            <v>-9.3999999999999639E-3</v>
          </cell>
          <cell r="D63">
            <v>9.299999999999975E-3</v>
          </cell>
        </row>
        <row r="64">
          <cell r="B64" t="str">
            <v>Rc</v>
          </cell>
          <cell r="C64">
            <v>-1.2399999999999967E-2</v>
          </cell>
          <cell r="D64">
            <v>1.1299999999999977E-2</v>
          </cell>
        </row>
        <row r="65">
          <cell r="B65" t="str">
            <v>Rtv</v>
          </cell>
          <cell r="C65">
            <v>-8.2999999999999741E-3</v>
          </cell>
          <cell r="D65">
            <v>7.4999999999999512E-3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A5B7-1CD1-4569-A0AD-62083D236086}">
  <dimension ref="A1:S133"/>
  <sheetViews>
    <sheetView tabSelected="1" topLeftCell="C1" zoomScale="85" zoomScaleNormal="85" workbookViewId="0">
      <selection activeCell="A90" sqref="A90:XFD106"/>
    </sheetView>
  </sheetViews>
  <sheetFormatPr defaultRowHeight="15" x14ac:dyDescent="0.25"/>
  <cols>
    <col min="1" max="1" width="22.140625" customWidth="1"/>
    <col min="2" max="2" width="17.85546875" customWidth="1"/>
    <col min="3" max="3" width="24.140625" customWidth="1"/>
    <col min="4" max="4" width="39.85546875" customWidth="1"/>
    <col min="5" max="5" width="32.5703125" customWidth="1"/>
    <col min="6" max="8" width="22" customWidth="1"/>
    <col min="9" max="9" width="20.140625" customWidth="1"/>
    <col min="10" max="10" width="19" customWidth="1"/>
    <col min="11" max="11" width="24" customWidth="1"/>
    <col min="12" max="12" width="42.140625" customWidth="1"/>
    <col min="13" max="13" width="24.5703125" customWidth="1"/>
    <col min="14" max="14" width="19.28515625" customWidth="1"/>
    <col min="15" max="15" width="19.140625" customWidth="1"/>
    <col min="16" max="16" width="17.85546875" customWidth="1"/>
    <col min="17" max="17" width="22.140625" customWidth="1"/>
    <col min="18" max="18" width="19.7109375" customWidth="1"/>
  </cols>
  <sheetData>
    <row r="1" spans="1:19" ht="27" thickBot="1" x14ac:dyDescent="0.45">
      <c r="A1" s="29" t="s">
        <v>51</v>
      </c>
      <c r="B1" s="30"/>
      <c r="C1" s="30"/>
      <c r="D1" s="22"/>
      <c r="E1" s="23"/>
      <c r="I1" s="28"/>
      <c r="J1" s="28"/>
    </row>
    <row r="2" spans="1:19" ht="19.5" thickBot="1" x14ac:dyDescent="0.35">
      <c r="A2" s="20"/>
      <c r="B2" s="21" t="s">
        <v>0</v>
      </c>
      <c r="C2" s="21" t="s">
        <v>1</v>
      </c>
      <c r="D2" s="21" t="s">
        <v>1</v>
      </c>
      <c r="E2" s="21" t="s">
        <v>1</v>
      </c>
      <c r="F2" s="1"/>
      <c r="G2" s="41" t="s">
        <v>2</v>
      </c>
      <c r="H2" s="42"/>
      <c r="I2" s="89"/>
      <c r="J2" s="70"/>
      <c r="K2" s="70"/>
      <c r="L2" s="70"/>
      <c r="M2" s="72"/>
      <c r="N2" s="1"/>
      <c r="O2" s="1"/>
      <c r="P2" s="1"/>
      <c r="Q2" s="1"/>
      <c r="R2" s="1"/>
      <c r="S2" s="1"/>
    </row>
    <row r="3" spans="1:19" ht="19.5" thickBot="1" x14ac:dyDescent="0.35">
      <c r="A3" s="16" t="s">
        <v>3</v>
      </c>
      <c r="B3" s="16" t="s">
        <v>4</v>
      </c>
      <c r="C3" s="16" t="s">
        <v>34</v>
      </c>
      <c r="D3" s="16" t="s">
        <v>62</v>
      </c>
      <c r="E3" s="16" t="s">
        <v>63</v>
      </c>
      <c r="F3" s="1"/>
      <c r="G3" s="43" t="s">
        <v>5</v>
      </c>
      <c r="H3" s="44"/>
      <c r="I3" s="49"/>
      <c r="J3" s="71" t="s">
        <v>4</v>
      </c>
      <c r="K3" s="71" t="s">
        <v>34</v>
      </c>
      <c r="L3" s="12" t="s">
        <v>62</v>
      </c>
      <c r="M3" s="26" t="s">
        <v>33</v>
      </c>
      <c r="N3" s="1"/>
      <c r="O3" s="1"/>
      <c r="P3" s="11" t="s">
        <v>6</v>
      </c>
      <c r="Q3" s="13" t="s">
        <v>7</v>
      </c>
      <c r="R3" s="47" t="s">
        <v>8</v>
      </c>
      <c r="S3" s="1"/>
    </row>
    <row r="4" spans="1:19" ht="18.75" x14ac:dyDescent="0.3">
      <c r="A4" s="2" t="s">
        <v>29</v>
      </c>
      <c r="B4" s="18">
        <v>851.98</v>
      </c>
      <c r="C4" s="18">
        <v>2.5844</v>
      </c>
      <c r="D4" s="18">
        <v>0.67678700000000003</v>
      </c>
      <c r="E4" s="4">
        <v>95.25</v>
      </c>
      <c r="F4" s="1"/>
      <c r="G4" s="36" t="s">
        <v>36</v>
      </c>
      <c r="H4" s="37"/>
      <c r="I4" s="50"/>
      <c r="J4" s="14">
        <v>1137</v>
      </c>
      <c r="K4" s="14">
        <v>1.3808</v>
      </c>
      <c r="L4" s="14">
        <v>0.67613999999999996</v>
      </c>
      <c r="M4" s="4">
        <v>94.94</v>
      </c>
      <c r="N4" s="3"/>
      <c r="O4" s="18" t="s">
        <v>9</v>
      </c>
      <c r="P4" s="2">
        <v>50</v>
      </c>
      <c r="Q4" s="18" t="s">
        <v>10</v>
      </c>
      <c r="R4" s="4">
        <f xml:space="preserve"> P4/(P4+P8)</f>
        <v>0.25</v>
      </c>
      <c r="S4" s="1"/>
    </row>
    <row r="5" spans="1:19" ht="18.75" x14ac:dyDescent="0.3">
      <c r="A5" s="2" t="s">
        <v>30</v>
      </c>
      <c r="B5" s="18">
        <v>1137</v>
      </c>
      <c r="C5" s="18">
        <v>1.6652</v>
      </c>
      <c r="D5" s="18">
        <v>0.98019999999999996</v>
      </c>
      <c r="E5" s="4">
        <v>95.013999999999996</v>
      </c>
      <c r="F5" s="1"/>
      <c r="G5" s="36" t="s">
        <v>64</v>
      </c>
      <c r="H5" s="37"/>
      <c r="I5" s="50"/>
      <c r="J5" s="14">
        <v>851.98</v>
      </c>
      <c r="K5" s="14">
        <v>1.3808</v>
      </c>
      <c r="L5" s="14">
        <v>0.67613999999999996</v>
      </c>
      <c r="M5" s="4">
        <v>94.94</v>
      </c>
      <c r="N5" s="3"/>
      <c r="O5" s="18" t="s">
        <v>38</v>
      </c>
      <c r="P5" s="2">
        <v>35</v>
      </c>
      <c r="Q5" s="18" t="s">
        <v>41</v>
      </c>
      <c r="R5" s="4">
        <f xml:space="preserve"> P5/(P5+P8)</f>
        <v>0.1891891891891892</v>
      </c>
      <c r="S5" s="1"/>
    </row>
    <row r="6" spans="1:19" ht="18.75" x14ac:dyDescent="0.3">
      <c r="A6" s="2" t="s">
        <v>31</v>
      </c>
      <c r="B6" s="18">
        <v>1044.7</v>
      </c>
      <c r="C6" s="18">
        <v>1.3808</v>
      </c>
      <c r="D6" s="18">
        <v>0.97887000000000002</v>
      </c>
      <c r="E6" s="4">
        <v>94.94</v>
      </c>
      <c r="F6" s="1"/>
      <c r="G6" s="36" t="s">
        <v>65</v>
      </c>
      <c r="H6" s="37"/>
      <c r="I6" s="50"/>
      <c r="J6" s="14">
        <v>1137</v>
      </c>
      <c r="K6" s="14">
        <v>2.5844</v>
      </c>
      <c r="L6" s="14">
        <v>0.67613999999999996</v>
      </c>
      <c r="M6" s="4">
        <v>94.94</v>
      </c>
      <c r="N6" s="3"/>
      <c r="O6" s="18" t="s">
        <v>39</v>
      </c>
      <c r="P6" s="2">
        <v>25</v>
      </c>
      <c r="Q6" s="18" t="s">
        <v>42</v>
      </c>
      <c r="R6" s="4">
        <f xml:space="preserve"> P6/(P6+P8)</f>
        <v>0.14285714285714285</v>
      </c>
      <c r="S6" s="1"/>
    </row>
    <row r="7" spans="1:19" ht="19.5" thickBot="1" x14ac:dyDescent="0.35">
      <c r="A7" s="5" t="s">
        <v>32</v>
      </c>
      <c r="B7" s="6">
        <v>1136.5999999999999</v>
      </c>
      <c r="C7" s="6">
        <v>2.3614999999999999</v>
      </c>
      <c r="D7" s="6">
        <v>0.67613999999999996</v>
      </c>
      <c r="E7" s="7">
        <v>95.192999999999998</v>
      </c>
      <c r="F7" s="1"/>
      <c r="G7" s="36" t="s">
        <v>66</v>
      </c>
      <c r="H7" s="37"/>
      <c r="I7" s="50"/>
      <c r="J7" s="14">
        <v>1137</v>
      </c>
      <c r="K7" s="14">
        <v>1.3808</v>
      </c>
      <c r="L7" s="14">
        <v>0.98019999999999996</v>
      </c>
      <c r="M7" s="4">
        <v>94.94</v>
      </c>
      <c r="N7" s="3"/>
      <c r="O7" s="18" t="s">
        <v>40</v>
      </c>
      <c r="P7" s="5">
        <v>40</v>
      </c>
      <c r="Q7" s="6" t="s">
        <v>43</v>
      </c>
      <c r="R7" s="7">
        <f xml:space="preserve"> P7/(P7+P8)</f>
        <v>0.21052631578947367</v>
      </c>
      <c r="S7" s="1"/>
    </row>
    <row r="8" spans="1:19" ht="19.5" thickBot="1" x14ac:dyDescent="0.35">
      <c r="A8" s="18"/>
      <c r="B8" s="18"/>
      <c r="C8" s="18"/>
      <c r="D8" s="18"/>
      <c r="E8" s="18"/>
      <c r="F8" s="1"/>
      <c r="G8" s="38" t="s">
        <v>67</v>
      </c>
      <c r="H8" s="40"/>
      <c r="I8" s="51"/>
      <c r="J8" s="15">
        <v>1137</v>
      </c>
      <c r="K8" s="15">
        <v>1.3808</v>
      </c>
      <c r="L8" s="15">
        <v>0.67613999999999996</v>
      </c>
      <c r="M8" s="7">
        <v>95.25</v>
      </c>
      <c r="O8" s="25" t="s">
        <v>11</v>
      </c>
      <c r="P8" s="25">
        <f>P4+P5+P6+P7</f>
        <v>150</v>
      </c>
      <c r="Q8" s="18"/>
      <c r="R8" s="18"/>
      <c r="S8" s="1"/>
    </row>
    <row r="9" spans="1:19" ht="18.75" x14ac:dyDescent="0.3">
      <c r="A9" s="18"/>
      <c r="B9" s="18"/>
      <c r="C9" s="18"/>
      <c r="D9" s="18"/>
      <c r="E9" s="18"/>
      <c r="F9" s="1"/>
      <c r="G9" s="37"/>
      <c r="H9" s="37"/>
      <c r="I9" s="37"/>
      <c r="J9" s="18"/>
      <c r="K9" s="18"/>
      <c r="L9" s="18"/>
      <c r="M9" s="18"/>
      <c r="Q9" s="3"/>
      <c r="R9" s="3"/>
      <c r="S9" s="1"/>
    </row>
    <row r="10" spans="1:19" ht="18.75" x14ac:dyDescent="0.3">
      <c r="A10" s="18"/>
      <c r="B10" s="18"/>
      <c r="C10" s="18"/>
      <c r="D10" s="18"/>
      <c r="E10" s="18"/>
      <c r="F10" s="1"/>
      <c r="G10" s="37"/>
      <c r="H10" s="37"/>
      <c r="I10" s="37"/>
      <c r="J10" s="18"/>
      <c r="K10" s="18"/>
      <c r="L10" s="18"/>
      <c r="M10" s="18"/>
      <c r="Q10" s="3"/>
      <c r="R10" s="1"/>
      <c r="S10" s="1"/>
    </row>
    <row r="11" spans="1:19" ht="18.75" x14ac:dyDescent="0.3">
      <c r="A11" s="1"/>
      <c r="B11" s="1"/>
      <c r="C11" s="1"/>
      <c r="D11" s="1"/>
      <c r="E11" s="1"/>
      <c r="F11" s="1"/>
      <c r="G11" s="37"/>
      <c r="H11" s="37"/>
      <c r="I11" s="37"/>
      <c r="J11" s="18"/>
      <c r="K11" s="18"/>
      <c r="L11" s="18"/>
      <c r="M11" s="18"/>
      <c r="Q11" s="32" t="s">
        <v>44</v>
      </c>
      <c r="R11" s="31"/>
      <c r="S11" s="31"/>
    </row>
    <row r="12" spans="1:19" ht="18.75" x14ac:dyDescent="0.3">
      <c r="A12" s="1"/>
      <c r="B12" s="1"/>
      <c r="C12" s="1"/>
      <c r="D12" s="1"/>
      <c r="E12" s="1"/>
      <c r="F12" s="1"/>
      <c r="G12" s="37"/>
      <c r="H12" s="37"/>
      <c r="I12" s="37"/>
      <c r="J12" s="18"/>
      <c r="K12" s="18"/>
      <c r="L12" s="18"/>
      <c r="M12" s="18"/>
      <c r="N12" s="1"/>
      <c r="O12" s="1"/>
      <c r="P12" s="1"/>
      <c r="Q12" s="32" t="s">
        <v>45</v>
      </c>
      <c r="R12" s="31"/>
      <c r="S12" s="31"/>
    </row>
    <row r="13" spans="1:19" ht="18.75" x14ac:dyDescent="0.3">
      <c r="A13" s="1"/>
      <c r="B13" s="1"/>
      <c r="C13" s="1"/>
      <c r="D13" s="1"/>
      <c r="E13" s="1"/>
      <c r="F13" s="1"/>
      <c r="G13" s="37"/>
      <c r="H13" s="37"/>
      <c r="I13" s="37"/>
      <c r="J13" s="18"/>
      <c r="K13" s="18"/>
      <c r="L13" s="18"/>
      <c r="M13" s="18"/>
      <c r="N13" s="1"/>
      <c r="O13" s="1"/>
      <c r="P13" s="1"/>
      <c r="Q13" s="32" t="s">
        <v>12</v>
      </c>
      <c r="R13" s="32"/>
      <c r="S13" s="32"/>
    </row>
    <row r="14" spans="1:19" ht="18.75" x14ac:dyDescent="0.3">
      <c r="A14" s="1"/>
      <c r="B14" s="1"/>
      <c r="C14" s="1"/>
      <c r="D14" s="1"/>
      <c r="E14" s="1"/>
      <c r="F14" s="1"/>
      <c r="G14" s="37"/>
      <c r="H14" s="37"/>
      <c r="I14" s="37"/>
      <c r="J14" s="18"/>
      <c r="K14" s="18"/>
      <c r="L14" s="18"/>
      <c r="M14" s="18"/>
      <c r="N14" s="1"/>
      <c r="O14" s="1"/>
      <c r="P14" s="1"/>
      <c r="Q14" s="32" t="s">
        <v>13</v>
      </c>
      <c r="R14" s="32"/>
      <c r="S14" s="32"/>
    </row>
    <row r="15" spans="1:19" ht="18.75" x14ac:dyDescent="0.3">
      <c r="A15" s="1"/>
      <c r="B15" s="1"/>
      <c r="C15" s="1"/>
      <c r="D15" s="1"/>
      <c r="E15" s="1"/>
      <c r="F15" s="1"/>
      <c r="G15" s="37"/>
      <c r="H15" s="37"/>
      <c r="I15" s="37"/>
      <c r="J15" s="18"/>
      <c r="K15" s="18"/>
      <c r="L15" s="18"/>
      <c r="M15" s="18"/>
      <c r="N15" s="1"/>
      <c r="O15" s="1"/>
      <c r="P15" s="1"/>
      <c r="Q15" s="32" t="s">
        <v>14</v>
      </c>
      <c r="R15" s="32"/>
      <c r="S15" s="32"/>
    </row>
    <row r="16" spans="1:19" ht="18.75" x14ac:dyDescent="0.3">
      <c r="A16" s="1"/>
      <c r="B16" s="1"/>
      <c r="C16" s="1"/>
      <c r="D16" s="1"/>
      <c r="E16" s="1"/>
      <c r="F16" s="1"/>
      <c r="G16" s="37"/>
      <c r="H16" s="37"/>
      <c r="I16" s="37"/>
      <c r="J16" s="18"/>
      <c r="K16" s="18"/>
      <c r="L16" s="18"/>
      <c r="M16" s="18"/>
      <c r="N16" s="1"/>
      <c r="O16" s="1"/>
      <c r="P16" s="1"/>
      <c r="Q16" s="32" t="s">
        <v>46</v>
      </c>
      <c r="R16" s="31"/>
      <c r="S16" s="31"/>
    </row>
    <row r="17" spans="1:19" ht="19.5" thickBot="1" x14ac:dyDescent="0.35">
      <c r="A17" s="1"/>
      <c r="B17" s="1"/>
      <c r="C17" s="1"/>
      <c r="D17" s="1"/>
      <c r="E17" s="1"/>
      <c r="F17" s="1"/>
      <c r="G17" s="27"/>
      <c r="H17" s="27"/>
      <c r="J17" s="1"/>
      <c r="K17" s="1"/>
      <c r="L17" s="1"/>
      <c r="M17" s="1"/>
      <c r="N17" s="8"/>
      <c r="O17" s="8"/>
      <c r="P17" s="1"/>
      <c r="Q17" s="32" t="s">
        <v>47</v>
      </c>
      <c r="R17" s="31"/>
      <c r="S17" s="31"/>
    </row>
    <row r="18" spans="1:19" ht="18.75" x14ac:dyDescent="0.3">
      <c r="A18" s="33" t="s">
        <v>15</v>
      </c>
      <c r="B18" s="39"/>
      <c r="C18" s="39"/>
      <c r="D18" s="10"/>
      <c r="E18" s="10"/>
      <c r="F18" s="10"/>
      <c r="G18" s="10"/>
      <c r="H18" s="10"/>
      <c r="I18" s="9"/>
      <c r="J18" s="53"/>
      <c r="K18" s="52"/>
      <c r="M18" s="1"/>
      <c r="N18" s="8"/>
      <c r="O18" s="8"/>
      <c r="P18" s="1"/>
      <c r="Q18" s="32" t="s">
        <v>48</v>
      </c>
      <c r="R18" s="31"/>
      <c r="S18" s="31"/>
    </row>
    <row r="19" spans="1:19" ht="18.75" x14ac:dyDescent="0.3">
      <c r="A19" s="2"/>
      <c r="B19" s="18"/>
      <c r="C19" s="18"/>
      <c r="D19" s="18"/>
      <c r="E19" s="18"/>
      <c r="F19" s="18" t="s">
        <v>16</v>
      </c>
      <c r="G19" s="18" t="s">
        <v>68</v>
      </c>
      <c r="H19" s="18" t="s">
        <v>69</v>
      </c>
      <c r="I19" s="18" t="s">
        <v>70</v>
      </c>
      <c r="J19" s="50"/>
      <c r="K19" s="50"/>
      <c r="Q19" s="1"/>
      <c r="R19" s="1"/>
      <c r="S19" s="1"/>
    </row>
    <row r="20" spans="1:19" ht="18.75" x14ac:dyDescent="0.3">
      <c r="A20" s="2"/>
      <c r="B20" s="18"/>
      <c r="C20" s="18"/>
      <c r="D20" s="18"/>
      <c r="E20" s="18"/>
      <c r="F20" s="18">
        <f>R4</f>
        <v>0.25</v>
      </c>
      <c r="G20" s="18">
        <f>R5</f>
        <v>0.1891891891891892</v>
      </c>
      <c r="H20" s="18">
        <f>R6</f>
        <v>0.14285714285714285</v>
      </c>
      <c r="I20" s="18">
        <f>R7</f>
        <v>0.21052631578947367</v>
      </c>
      <c r="J20" s="50"/>
      <c r="K20" s="50"/>
    </row>
    <row r="21" spans="1:19" ht="19.5" thickBot="1" x14ac:dyDescent="0.35">
      <c r="A21" s="2"/>
      <c r="B21" s="18"/>
      <c r="C21" s="18"/>
      <c r="D21" s="18"/>
      <c r="E21" s="18"/>
      <c r="F21" s="18" t="s">
        <v>17</v>
      </c>
      <c r="G21" s="18" t="s">
        <v>18</v>
      </c>
      <c r="H21" s="18" t="s">
        <v>71</v>
      </c>
      <c r="I21" s="18" t="s">
        <v>72</v>
      </c>
      <c r="J21" s="50" t="s">
        <v>19</v>
      </c>
      <c r="K21" s="50"/>
    </row>
    <row r="22" spans="1:19" ht="19.5" thickBot="1" x14ac:dyDescent="0.35">
      <c r="A22" s="11" t="s">
        <v>3</v>
      </c>
      <c r="B22" s="13" t="s">
        <v>4</v>
      </c>
      <c r="C22" s="13" t="s">
        <v>34</v>
      </c>
      <c r="D22" s="13" t="s">
        <v>62</v>
      </c>
      <c r="E22" s="13" t="s">
        <v>37</v>
      </c>
      <c r="F22" s="13" t="s">
        <v>20</v>
      </c>
      <c r="G22" s="13" t="s">
        <v>49</v>
      </c>
      <c r="H22" s="13" t="s">
        <v>50</v>
      </c>
      <c r="I22" s="13" t="s">
        <v>52</v>
      </c>
      <c r="J22" s="43" t="s">
        <v>53</v>
      </c>
      <c r="K22" s="54"/>
      <c r="M22" s="28"/>
      <c r="N22" s="28"/>
      <c r="O22" s="28"/>
      <c r="P22" s="28"/>
      <c r="Q22" s="28"/>
      <c r="R22" s="28"/>
    </row>
    <row r="23" spans="1:19" ht="18.75" x14ac:dyDescent="0.3">
      <c r="A23" s="73" t="s">
        <v>29</v>
      </c>
      <c r="B23" s="18">
        <v>851.98</v>
      </c>
      <c r="C23" s="18">
        <v>2.5844</v>
      </c>
      <c r="D23" s="18">
        <v>0.67678700000000003</v>
      </c>
      <c r="E23" s="4">
        <v>95.25</v>
      </c>
      <c r="F23" s="19">
        <f xml:space="preserve"> (B5- B23)/(B5 - B4)</f>
        <v>1</v>
      </c>
      <c r="G23" s="19">
        <f xml:space="preserve"> (C23- C6)/(C4 - C6)</f>
        <v>1</v>
      </c>
      <c r="H23" s="19">
        <f xml:space="preserve"> (D23- D7)/(D5 - D7)</f>
        <v>2.127869499441111E-3</v>
      </c>
      <c r="I23" s="19">
        <f xml:space="preserve"> (E23- E6)/(E4 - E6)</f>
        <v>1</v>
      </c>
      <c r="J23" s="74">
        <f>F20*F23+G20*G23+H20*H23+I20*I23</f>
        <v>0.65001948633572582</v>
      </c>
      <c r="K23" s="74"/>
      <c r="M23" s="28"/>
      <c r="N23" s="28"/>
      <c r="O23" s="28"/>
      <c r="P23" s="28"/>
      <c r="Q23" s="28"/>
      <c r="R23" s="28"/>
    </row>
    <row r="24" spans="1:19" ht="18.75" x14ac:dyDescent="0.3">
      <c r="A24" s="2" t="s">
        <v>30</v>
      </c>
      <c r="B24" s="18">
        <v>1137</v>
      </c>
      <c r="C24" s="18">
        <v>1.6652</v>
      </c>
      <c r="D24" s="18">
        <v>0.98019999999999996</v>
      </c>
      <c r="E24" s="4">
        <v>95.013999999999996</v>
      </c>
      <c r="F24" s="18">
        <f xml:space="preserve"> (B5- B24)/(B5 - B4)</f>
        <v>0</v>
      </c>
      <c r="G24" s="18">
        <f xml:space="preserve"> (C24- C6)/(C4 - C6)</f>
        <v>0.23629112662013957</v>
      </c>
      <c r="H24" s="18">
        <f xml:space="preserve"> (D24- D7)/(D5 - D7)</f>
        <v>1</v>
      </c>
      <c r="I24" s="18">
        <f xml:space="preserve"> (E24- E6)/(E4 - E6)</f>
        <v>0.23870967741934684</v>
      </c>
      <c r="J24" s="50">
        <f>F20*F24+G20*G24+H20*H24+I20*I24</f>
        <v>0.23781553844539591</v>
      </c>
      <c r="K24" s="50"/>
      <c r="M24" s="28"/>
      <c r="N24" s="28"/>
      <c r="O24" s="28"/>
      <c r="P24" s="28"/>
      <c r="Q24" s="28"/>
      <c r="R24" s="28"/>
    </row>
    <row r="25" spans="1:19" ht="18.75" x14ac:dyDescent="0.3">
      <c r="A25" s="2" t="s">
        <v>31</v>
      </c>
      <c r="B25" s="18">
        <v>1044.7</v>
      </c>
      <c r="C25" s="18">
        <v>1.3808</v>
      </c>
      <c r="D25" s="18">
        <v>0.97887000000000002</v>
      </c>
      <c r="E25" s="4">
        <v>94.94</v>
      </c>
      <c r="F25" s="18">
        <f xml:space="preserve"> (B5- B25)/(B5 - B4)</f>
        <v>0.32383692372465078</v>
      </c>
      <c r="G25" s="18">
        <f xml:space="preserve"> (C25- C6)/(C4 - C6)</f>
        <v>0</v>
      </c>
      <c r="H25" s="18">
        <f xml:space="preserve"> (D25- D7)/(D5 - D7)</f>
        <v>0.99562586331645087</v>
      </c>
      <c r="I25" s="18">
        <f xml:space="preserve"> (E25- E6)/(E4 - E6)</f>
        <v>0</v>
      </c>
      <c r="J25" s="50">
        <f>F20*F25+G20*G25+H20*H25+I20*I25</f>
        <v>0.22319149711922709</v>
      </c>
      <c r="K25" s="50"/>
      <c r="M25" s="28"/>
      <c r="N25" s="28"/>
      <c r="O25" s="28"/>
      <c r="P25" s="28"/>
      <c r="Q25" s="28"/>
      <c r="R25" s="28"/>
    </row>
    <row r="26" spans="1:19" ht="19.5" thickBot="1" x14ac:dyDescent="0.35">
      <c r="A26" s="5" t="s">
        <v>32</v>
      </c>
      <c r="B26" s="6">
        <v>1136.5999999999999</v>
      </c>
      <c r="C26" s="6">
        <v>2.3614999999999999</v>
      </c>
      <c r="D26" s="6">
        <v>0.67613999999999996</v>
      </c>
      <c r="E26" s="7">
        <v>95.192999999999998</v>
      </c>
      <c r="F26" s="6">
        <f xml:space="preserve"> (B5- B26)/(B5 - B4)</f>
        <v>1.4034102869977228E-3</v>
      </c>
      <c r="G26" s="6">
        <f xml:space="preserve"> (C26- C6)/(C4 - C6)</f>
        <v>0.81480558325024921</v>
      </c>
      <c r="H26" s="6">
        <f xml:space="preserve"> (D26- D7)/(D5 - D7)</f>
        <v>0</v>
      </c>
      <c r="I26" s="6">
        <f xml:space="preserve"> (E26- E6)/(E4 - E6)</f>
        <v>0.81612903225805888</v>
      </c>
      <c r="J26" s="51">
        <f>F20*F26+G20*G26+H20*H26+I20*I26</f>
        <v>0.32631989858380617</v>
      </c>
      <c r="K26" s="51"/>
      <c r="M26" s="28"/>
      <c r="N26" s="28"/>
      <c r="O26" s="28"/>
      <c r="P26" s="28"/>
      <c r="Q26" s="28"/>
      <c r="R26" s="28"/>
    </row>
    <row r="27" spans="1:19" ht="18.75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M27" s="28"/>
      <c r="N27" s="28"/>
      <c r="O27" s="28"/>
      <c r="P27" s="28"/>
      <c r="Q27" s="28"/>
      <c r="R27" s="28"/>
    </row>
    <row r="28" spans="1:19" ht="18.75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M28" s="28"/>
      <c r="N28" s="28"/>
      <c r="O28" s="28"/>
      <c r="P28" s="28"/>
      <c r="Q28" s="28"/>
      <c r="R28" s="28"/>
    </row>
    <row r="29" spans="1:19" ht="18.75" x14ac:dyDescent="0.3">
      <c r="A29" s="18"/>
      <c r="B29" s="18"/>
      <c r="C29" s="18"/>
      <c r="D29" s="18"/>
      <c r="E29" s="18"/>
      <c r="F29" s="18"/>
      <c r="I29" s="18"/>
      <c r="J29" s="18"/>
      <c r="M29" s="28"/>
      <c r="N29" s="28"/>
      <c r="O29" s="28"/>
      <c r="P29" s="28"/>
      <c r="Q29" s="28"/>
      <c r="R29" s="28"/>
    </row>
    <row r="30" spans="1:19" x14ac:dyDescent="0.25">
      <c r="M30" s="28"/>
      <c r="N30" s="28"/>
      <c r="O30" s="28"/>
      <c r="P30" s="28"/>
      <c r="Q30" s="28"/>
      <c r="R30" s="28"/>
    </row>
    <row r="31" spans="1:19" x14ac:dyDescent="0.25">
      <c r="M31" s="28"/>
      <c r="N31" s="28"/>
      <c r="O31" s="28"/>
      <c r="P31" s="28"/>
      <c r="Q31" s="28"/>
      <c r="R31" s="28"/>
    </row>
    <row r="32" spans="1:19" ht="15.75" thickBot="1" x14ac:dyDescent="0.3">
      <c r="M32" s="28"/>
      <c r="N32" s="28"/>
      <c r="O32" s="28"/>
      <c r="P32" s="28"/>
      <c r="Q32" s="28"/>
      <c r="R32" s="28"/>
    </row>
    <row r="33" spans="1:18" ht="19.5" thickBot="1" x14ac:dyDescent="0.35">
      <c r="A33" s="41" t="s">
        <v>59</v>
      </c>
      <c r="B33" s="59"/>
      <c r="C33" s="59"/>
      <c r="D33" s="60"/>
      <c r="E33" s="61"/>
      <c r="F33" s="18"/>
      <c r="G33" s="41" t="s">
        <v>60</v>
      </c>
      <c r="H33" s="59"/>
      <c r="I33" s="59"/>
      <c r="J33" s="60"/>
      <c r="K33" s="61"/>
      <c r="M33" s="28"/>
      <c r="N33" s="28"/>
      <c r="O33" s="28"/>
      <c r="P33" s="28"/>
      <c r="Q33" s="28"/>
      <c r="R33" s="28"/>
    </row>
    <row r="34" spans="1:18" ht="19.5" thickBot="1" x14ac:dyDescent="0.35">
      <c r="A34" s="43" t="s">
        <v>3</v>
      </c>
      <c r="B34" s="44"/>
      <c r="C34" s="62" t="s">
        <v>21</v>
      </c>
      <c r="D34" s="63" t="s">
        <v>22</v>
      </c>
      <c r="E34" s="47" t="s">
        <v>23</v>
      </c>
      <c r="G34" s="43" t="s">
        <v>3</v>
      </c>
      <c r="H34" s="44"/>
      <c r="I34" s="62" t="s">
        <v>21</v>
      </c>
      <c r="J34" s="63" t="s">
        <v>22</v>
      </c>
      <c r="K34" s="47" t="s">
        <v>23</v>
      </c>
      <c r="M34" s="28"/>
      <c r="N34" s="28"/>
      <c r="O34" s="28"/>
      <c r="P34" s="28"/>
      <c r="Q34" s="28"/>
      <c r="R34" s="28"/>
    </row>
    <row r="35" spans="1:18" ht="18.75" x14ac:dyDescent="0.3">
      <c r="A35" s="55" t="s">
        <v>4</v>
      </c>
      <c r="B35" s="56"/>
      <c r="C35" s="18">
        <v>438.05860000000001</v>
      </c>
      <c r="D35" s="18">
        <f>B23</f>
        <v>851.98</v>
      </c>
      <c r="E35" s="18">
        <v>1274.1813999999999</v>
      </c>
      <c r="G35" s="55" t="s">
        <v>9</v>
      </c>
      <c r="H35" s="56"/>
      <c r="I35" s="18">
        <v>15</v>
      </c>
      <c r="J35" s="18">
        <f>P4</f>
        <v>50</v>
      </c>
      <c r="K35" s="4">
        <v>70</v>
      </c>
      <c r="M35" s="28"/>
      <c r="N35" s="28"/>
      <c r="O35" s="28"/>
      <c r="P35" s="28"/>
      <c r="Q35" s="28"/>
      <c r="R35" s="28"/>
    </row>
    <row r="36" spans="1:18" ht="18.75" x14ac:dyDescent="0.3">
      <c r="A36" s="55" t="s">
        <v>34</v>
      </c>
      <c r="B36" s="56"/>
      <c r="C36" s="18">
        <v>1.8564000000000001</v>
      </c>
      <c r="D36" s="18">
        <f>C23</f>
        <v>2.5844</v>
      </c>
      <c r="E36" s="4">
        <v>3.3123999999999998</v>
      </c>
      <c r="G36" s="55" t="s">
        <v>38</v>
      </c>
      <c r="H36" s="56"/>
      <c r="I36" s="18">
        <v>26</v>
      </c>
      <c r="J36" s="18">
        <f>P5</f>
        <v>35</v>
      </c>
      <c r="K36" s="4">
        <v>39</v>
      </c>
      <c r="M36" s="28"/>
      <c r="N36" s="28"/>
      <c r="O36" s="28"/>
      <c r="P36" s="28"/>
      <c r="Q36" s="28"/>
      <c r="R36" s="28"/>
    </row>
    <row r="37" spans="1:18" ht="18.75" x14ac:dyDescent="0.3">
      <c r="A37" s="55" t="s">
        <v>35</v>
      </c>
      <c r="B37" s="56"/>
      <c r="C37" s="18">
        <v>0.67449999999999999</v>
      </c>
      <c r="D37" s="18">
        <f>D23</f>
        <v>0.67678700000000003</v>
      </c>
      <c r="E37" s="4">
        <v>0.67920000000000003</v>
      </c>
      <c r="G37" s="55" t="s">
        <v>39</v>
      </c>
      <c r="H37" s="56"/>
      <c r="I37" s="18">
        <v>15</v>
      </c>
      <c r="J37" s="18">
        <f>P6</f>
        <v>25</v>
      </c>
      <c r="K37" s="4">
        <v>34</v>
      </c>
      <c r="M37" s="28"/>
      <c r="N37" s="28"/>
      <c r="O37" s="28"/>
      <c r="P37" s="28"/>
      <c r="Q37" s="28"/>
      <c r="R37" s="28"/>
    </row>
    <row r="38" spans="1:18" ht="19.5" thickBot="1" x14ac:dyDescent="0.35">
      <c r="A38" s="57" t="s">
        <v>33</v>
      </c>
      <c r="B38" s="58"/>
      <c r="C38" s="6">
        <v>90.850700000000003</v>
      </c>
      <c r="D38" s="6">
        <f>E23</f>
        <v>95.25</v>
      </c>
      <c r="E38" s="7">
        <v>100.2122</v>
      </c>
      <c r="G38" s="57" t="s">
        <v>40</v>
      </c>
      <c r="H38" s="58"/>
      <c r="I38" s="6">
        <v>36</v>
      </c>
      <c r="J38" s="6">
        <f>P7</f>
        <v>40</v>
      </c>
      <c r="K38" s="7">
        <v>49</v>
      </c>
      <c r="M38" s="28"/>
      <c r="N38" s="28"/>
      <c r="O38" s="28"/>
      <c r="P38" s="28"/>
      <c r="Q38" s="28"/>
      <c r="R38" s="28"/>
    </row>
    <row r="39" spans="1:18" ht="18.75" x14ac:dyDescent="0.3">
      <c r="F39" s="18"/>
      <c r="L39" s="24"/>
      <c r="M39" s="28"/>
      <c r="N39" s="28"/>
      <c r="O39" s="28"/>
      <c r="P39" s="28"/>
      <c r="Q39" s="28"/>
      <c r="R39" s="28"/>
    </row>
    <row r="40" spans="1:18" ht="18.75" x14ac:dyDescent="0.3">
      <c r="F40" s="18"/>
      <c r="L40" s="24"/>
      <c r="M40" s="28"/>
      <c r="N40" s="28"/>
      <c r="O40" s="28"/>
      <c r="P40" s="28"/>
      <c r="Q40" s="28"/>
      <c r="R40" s="28"/>
    </row>
    <row r="41" spans="1:18" ht="18.75" x14ac:dyDescent="0.3">
      <c r="F41" s="18"/>
      <c r="L41" s="24"/>
      <c r="M41" s="28"/>
      <c r="N41" s="28"/>
      <c r="O41" s="28"/>
      <c r="P41" s="28"/>
      <c r="Q41" s="28"/>
      <c r="R41" s="28"/>
    </row>
    <row r="42" spans="1:18" ht="18.75" x14ac:dyDescent="0.3">
      <c r="F42" s="18"/>
      <c r="L42" s="24"/>
      <c r="M42" s="24"/>
      <c r="N42" s="24"/>
      <c r="O42" s="24"/>
      <c r="P42" s="24"/>
    </row>
    <row r="43" spans="1:18" ht="18.75" x14ac:dyDescent="0.3">
      <c r="A43" s="48"/>
      <c r="B43" s="48"/>
      <c r="D43" s="18"/>
      <c r="E43" s="18"/>
      <c r="F43" s="18"/>
      <c r="G43" s="18"/>
      <c r="H43" s="18"/>
      <c r="L43" s="24"/>
      <c r="M43" s="24"/>
      <c r="N43" s="24"/>
      <c r="O43" s="24"/>
      <c r="P43" s="24"/>
    </row>
    <row r="44" spans="1:18" ht="18.75" x14ac:dyDescent="0.3">
      <c r="A44" s="3"/>
      <c r="B44" s="3"/>
      <c r="C44" s="3"/>
      <c r="D44" s="3"/>
      <c r="E44" s="3"/>
      <c r="F44" s="3"/>
      <c r="G44" s="3"/>
      <c r="H44" s="3"/>
    </row>
    <row r="45" spans="1:18" ht="19.5" thickBot="1" x14ac:dyDescent="0.35">
      <c r="A45" s="3"/>
      <c r="B45" s="3"/>
      <c r="C45" s="3"/>
      <c r="D45" s="3"/>
      <c r="E45" s="3"/>
      <c r="F45" s="3"/>
      <c r="G45" s="3"/>
      <c r="H45" s="3"/>
    </row>
    <row r="46" spans="1:18" ht="18.75" x14ac:dyDescent="0.3">
      <c r="A46" s="33" t="s">
        <v>58</v>
      </c>
      <c r="B46" s="88"/>
      <c r="C46" s="88"/>
      <c r="D46" s="88"/>
      <c r="E46" s="10"/>
      <c r="F46" s="78"/>
      <c r="G46" s="78"/>
      <c r="H46" s="78"/>
      <c r="I46" s="78"/>
      <c r="J46" s="79"/>
      <c r="K46" s="10"/>
      <c r="L46" s="10"/>
      <c r="M46" s="10"/>
      <c r="N46" s="10"/>
      <c r="O46" s="10"/>
      <c r="P46" s="79"/>
      <c r="Q46" s="80"/>
    </row>
    <row r="47" spans="1:18" ht="19.5" thickBot="1" x14ac:dyDescent="0.35">
      <c r="A47" s="81"/>
      <c r="B47" s="18"/>
      <c r="C47" s="18"/>
      <c r="D47" s="18"/>
      <c r="E47" s="18"/>
      <c r="F47" s="18"/>
      <c r="G47" s="18"/>
      <c r="H47" s="18"/>
      <c r="I47" s="82"/>
      <c r="J47" s="82"/>
      <c r="K47" s="18"/>
      <c r="L47" s="18"/>
      <c r="M47" s="18"/>
      <c r="N47" s="18"/>
      <c r="O47" s="18"/>
      <c r="P47" s="82"/>
      <c r="Q47" s="83"/>
    </row>
    <row r="48" spans="1:18" ht="19.5" thickBot="1" x14ac:dyDescent="0.35">
      <c r="A48" s="84" t="s">
        <v>5</v>
      </c>
      <c r="B48" s="85"/>
      <c r="C48" s="86" t="s">
        <v>3</v>
      </c>
      <c r="D48" s="87" t="s">
        <v>4</v>
      </c>
      <c r="E48" s="87" t="s">
        <v>54</v>
      </c>
      <c r="F48" s="87" t="s">
        <v>55</v>
      </c>
      <c r="G48" s="87" t="s">
        <v>56</v>
      </c>
      <c r="H48" s="87" t="s">
        <v>38</v>
      </c>
      <c r="I48" s="87" t="s">
        <v>57</v>
      </c>
      <c r="J48" s="87" t="s">
        <v>40</v>
      </c>
      <c r="K48" s="87" t="s">
        <v>9</v>
      </c>
      <c r="L48" s="87" t="s">
        <v>20</v>
      </c>
      <c r="M48" s="87" t="s">
        <v>49</v>
      </c>
      <c r="N48" s="87" t="s">
        <v>50</v>
      </c>
      <c r="O48" s="87" t="s">
        <v>52</v>
      </c>
      <c r="P48" s="91" t="s">
        <v>53</v>
      </c>
      <c r="Q48" s="90"/>
    </row>
    <row r="49" spans="1:17" ht="18.75" x14ac:dyDescent="0.3">
      <c r="A49" s="94" t="s">
        <v>73</v>
      </c>
      <c r="B49" s="127"/>
      <c r="C49" s="113" t="s">
        <v>29</v>
      </c>
      <c r="D49" s="113">
        <v>438.05860000000001</v>
      </c>
      <c r="E49" s="113">
        <f t="shared" ref="E49" si="0">D36</f>
        <v>2.5844</v>
      </c>
      <c r="F49" s="113">
        <v>0.67678700000000003</v>
      </c>
      <c r="G49" s="126">
        <v>95.25</v>
      </c>
      <c r="H49" s="113">
        <v>35</v>
      </c>
      <c r="I49" s="113">
        <v>25</v>
      </c>
      <c r="J49" s="113">
        <v>40</v>
      </c>
      <c r="K49" s="113">
        <v>50</v>
      </c>
      <c r="L49" s="113">
        <f>(D50-D49)/(D50-D49)</f>
        <v>1</v>
      </c>
      <c r="M49" s="113">
        <f>(E49-E51)/(E49-E51)</f>
        <v>1</v>
      </c>
      <c r="N49" s="113">
        <f>(F49-F52)/(F50-F52)</f>
        <v>2.127869499441111E-3</v>
      </c>
      <c r="O49" s="113">
        <f>(G49-G51)/(G49-G51)</f>
        <v>1</v>
      </c>
      <c r="P49" s="94">
        <f>F20*L49+G20*M49+H20*N49+I20*O49</f>
        <v>0.65001948633572582</v>
      </c>
      <c r="Q49" s="74"/>
    </row>
    <row r="50" spans="1:17" ht="18.75" x14ac:dyDescent="0.3">
      <c r="A50" s="36" t="s">
        <v>73</v>
      </c>
      <c r="B50" s="37"/>
      <c r="C50" s="18" t="s">
        <v>30</v>
      </c>
      <c r="D50" s="18">
        <v>1137</v>
      </c>
      <c r="E50" s="18">
        <v>1.6652</v>
      </c>
      <c r="F50" s="18">
        <v>0.98019999999999996</v>
      </c>
      <c r="G50" s="18">
        <v>95.013999999999996</v>
      </c>
      <c r="H50" s="64">
        <v>35</v>
      </c>
      <c r="I50" s="64">
        <v>25</v>
      </c>
      <c r="J50" s="64">
        <v>40</v>
      </c>
      <c r="K50" s="64">
        <v>50</v>
      </c>
      <c r="L50" s="64">
        <f>(D50-D50)/(D50-D49)</f>
        <v>0</v>
      </c>
      <c r="M50" s="64">
        <f>(E50-E51)/(E49-E51)</f>
        <v>0.23629112662013957</v>
      </c>
      <c r="N50" s="64">
        <f>(F50-F52)/(F50-F52)</f>
        <v>1</v>
      </c>
      <c r="O50" s="64">
        <f>(G50-G51)/(G49-G51)</f>
        <v>0.23870967741934684</v>
      </c>
      <c r="P50" s="92">
        <f>F20*L50+G20*M50+H20*N50+I20*O50</f>
        <v>0.23781553844539591</v>
      </c>
      <c r="Q50" s="76"/>
    </row>
    <row r="51" spans="1:17" ht="18.75" x14ac:dyDescent="0.3">
      <c r="A51" s="36" t="s">
        <v>73</v>
      </c>
      <c r="B51" s="37"/>
      <c r="C51" s="18" t="s">
        <v>31</v>
      </c>
      <c r="D51" s="18">
        <v>1044.7</v>
      </c>
      <c r="E51" s="18">
        <v>1.3808</v>
      </c>
      <c r="F51" s="18">
        <v>0.97887000000000002</v>
      </c>
      <c r="G51" s="18">
        <v>94.94</v>
      </c>
      <c r="H51" s="64">
        <v>35</v>
      </c>
      <c r="I51" s="64">
        <v>25</v>
      </c>
      <c r="J51" s="64">
        <v>40</v>
      </c>
      <c r="K51" s="64">
        <v>50</v>
      </c>
      <c r="L51" s="64">
        <f>(D50-D51)/(D50-D49)</f>
        <v>0.13205685054569663</v>
      </c>
      <c r="M51" s="64">
        <f>(E51-E51)/(E49-E51)</f>
        <v>0</v>
      </c>
      <c r="N51" s="64">
        <f>(F51-F52)/(F50-F52)</f>
        <v>0.99562586331645087</v>
      </c>
      <c r="O51" s="64">
        <f>(G51-G51)/(G49-G51)</f>
        <v>0</v>
      </c>
      <c r="P51" s="92">
        <f>F20*L51+G20*M51+H20*N51+I20*O51</f>
        <v>0.17524647882448854</v>
      </c>
      <c r="Q51" s="76"/>
    </row>
    <row r="52" spans="1:17" ht="18.75" x14ac:dyDescent="0.3">
      <c r="A52" s="36" t="s">
        <v>73</v>
      </c>
      <c r="B52" s="37"/>
      <c r="C52" s="18" t="s">
        <v>32</v>
      </c>
      <c r="D52" s="18">
        <v>1136.5999999999999</v>
      </c>
      <c r="E52" s="18">
        <v>2.3614999999999999</v>
      </c>
      <c r="F52" s="18">
        <v>0.67613999999999996</v>
      </c>
      <c r="G52" s="18">
        <v>95.192999999999998</v>
      </c>
      <c r="H52" s="64">
        <v>35</v>
      </c>
      <c r="I52" s="64">
        <v>25</v>
      </c>
      <c r="J52" s="64">
        <v>40</v>
      </c>
      <c r="K52" s="64">
        <v>50</v>
      </c>
      <c r="L52" s="64">
        <f>(D50-D52)/(D50-D49)</f>
        <v>5.7229404353511041E-4</v>
      </c>
      <c r="M52" s="64">
        <f>(E52-E51)/(E49-E51)</f>
        <v>0.81480558325024921</v>
      </c>
      <c r="N52" s="64">
        <f>(F52-F52)/(F50-F52)</f>
        <v>0</v>
      </c>
      <c r="O52" s="64">
        <f>(G52-G51)/(G49-G51)</f>
        <v>0.81612903225805888</v>
      </c>
      <c r="P52" s="92">
        <f>F20*L52+G20*M52+H20*N52+I20*O52</f>
        <v>0.3261121195229405</v>
      </c>
      <c r="Q52" s="76"/>
    </row>
    <row r="53" spans="1:17" ht="18.75" x14ac:dyDescent="0.3">
      <c r="A53" s="36"/>
      <c r="B53" s="37"/>
      <c r="C53" s="18"/>
      <c r="D53" s="18"/>
      <c r="E53" s="1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92"/>
      <c r="Q53" s="76"/>
    </row>
    <row r="54" spans="1:17" ht="18.75" x14ac:dyDescent="0.3">
      <c r="A54" s="36" t="s">
        <v>74</v>
      </c>
      <c r="B54" s="37"/>
      <c r="C54" s="18" t="s">
        <v>29</v>
      </c>
      <c r="D54" s="18">
        <v>1274.1813999999999</v>
      </c>
      <c r="E54" s="18">
        <f>E49</f>
        <v>2.5844</v>
      </c>
      <c r="F54" s="18">
        <v>0.67678700000000003</v>
      </c>
      <c r="G54" s="18">
        <v>95.25</v>
      </c>
      <c r="H54" s="64">
        <v>35</v>
      </c>
      <c r="I54" s="64">
        <v>25</v>
      </c>
      <c r="J54" s="64">
        <v>40</v>
      </c>
      <c r="K54" s="64">
        <v>50</v>
      </c>
      <c r="L54" s="64">
        <f>(D54-D54)/(D54-D56)</f>
        <v>0</v>
      </c>
      <c r="M54" s="64">
        <f>(E54-E56)/(E54-E56)</f>
        <v>1</v>
      </c>
      <c r="N54" s="64">
        <f>(F54-F57)/(F55-F57)</f>
        <v>2.127869499441111E-3</v>
      </c>
      <c r="O54" s="64">
        <f>(G54-G56)/(G54-G56)</f>
        <v>1</v>
      </c>
      <c r="P54" s="92">
        <f>F20*L54+G20*M54+H20*N54+I20*O54</f>
        <v>0.40001948633572593</v>
      </c>
      <c r="Q54" s="76"/>
    </row>
    <row r="55" spans="1:17" ht="18.75" x14ac:dyDescent="0.3">
      <c r="A55" s="36" t="s">
        <v>74</v>
      </c>
      <c r="B55" s="37"/>
      <c r="C55" s="18" t="s">
        <v>30</v>
      </c>
      <c r="D55" s="18">
        <v>1137</v>
      </c>
      <c r="E55" s="18">
        <v>1.6652</v>
      </c>
      <c r="F55" s="18">
        <v>0.98019999999999996</v>
      </c>
      <c r="G55" s="18">
        <v>95.013999999999996</v>
      </c>
      <c r="H55" s="64">
        <v>35</v>
      </c>
      <c r="I55" s="64">
        <v>25</v>
      </c>
      <c r="J55" s="64">
        <v>40</v>
      </c>
      <c r="K55" s="64">
        <v>50</v>
      </c>
      <c r="L55" s="64">
        <f>(D54-D55)/(D54-D56)</f>
        <v>0.5977887532497187</v>
      </c>
      <c r="M55" s="64">
        <f>(E55-E56)/(E54-E56)</f>
        <v>0.23629112662013957</v>
      </c>
      <c r="N55" s="64">
        <f>(F55-F57)/(F55-F57)</f>
        <v>1</v>
      </c>
      <c r="O55" s="64">
        <f>(G55-G56)/(G54-G56)</f>
        <v>0.23870967741934684</v>
      </c>
      <c r="P55" s="92">
        <f>F20*L55+G20*M55+H20*N55+I20*O55</f>
        <v>0.38726272675782558</v>
      </c>
      <c r="Q55" s="76"/>
    </row>
    <row r="56" spans="1:17" ht="18.75" x14ac:dyDescent="0.3">
      <c r="A56" s="36" t="s">
        <v>74</v>
      </c>
      <c r="B56" s="37"/>
      <c r="C56" s="112" t="s">
        <v>31</v>
      </c>
      <c r="D56" s="112">
        <v>1044.7</v>
      </c>
      <c r="E56" s="112">
        <v>1.3808</v>
      </c>
      <c r="F56" s="112">
        <v>0.97887000000000002</v>
      </c>
      <c r="G56" s="112">
        <v>94.94</v>
      </c>
      <c r="H56" s="118">
        <v>35</v>
      </c>
      <c r="I56" s="118">
        <v>25</v>
      </c>
      <c r="J56" s="118">
        <v>40</v>
      </c>
      <c r="K56" s="118">
        <v>50</v>
      </c>
      <c r="L56" s="118">
        <f>(D54-D56)/(D54-D56)</f>
        <v>1</v>
      </c>
      <c r="M56" s="64">
        <f>(E56-E56)/(E54-E56)</f>
        <v>0</v>
      </c>
      <c r="N56" s="64">
        <f>(F56-F57)/(F55-F57)</f>
        <v>0.99562586331645087</v>
      </c>
      <c r="O56" s="64">
        <f>(G56-G56)/(G54-G56)</f>
        <v>0</v>
      </c>
      <c r="P56" s="92">
        <f>F20*L56+G20*M56+H20*N56+I20*O56</f>
        <v>0.39223226618806439</v>
      </c>
      <c r="Q56" s="76"/>
    </row>
    <row r="57" spans="1:17" ht="18.75" x14ac:dyDescent="0.3">
      <c r="A57" s="128" t="s">
        <v>74</v>
      </c>
      <c r="B57" s="129"/>
      <c r="C57" s="130" t="s">
        <v>32</v>
      </c>
      <c r="D57" s="130">
        <v>1136.5999999999999</v>
      </c>
      <c r="E57" s="130">
        <v>2.3614999999999999</v>
      </c>
      <c r="F57" s="130">
        <v>0.67613999999999996</v>
      </c>
      <c r="G57" s="130">
        <v>95.192999999999998</v>
      </c>
      <c r="H57" s="130">
        <v>35</v>
      </c>
      <c r="I57" s="130">
        <v>25</v>
      </c>
      <c r="J57" s="130">
        <v>40</v>
      </c>
      <c r="K57" s="130">
        <v>50</v>
      </c>
      <c r="L57" s="130">
        <f>(D54-D57)/(D54-D56)</f>
        <v>0.59953181390735844</v>
      </c>
      <c r="M57" s="130">
        <f>(E57-E56)/(E54-E56)</f>
        <v>0.81480558325024921</v>
      </c>
      <c r="N57" s="130">
        <f>(F57-F57)/(F55-F57)</f>
        <v>0</v>
      </c>
      <c r="O57" s="130">
        <f>(G57-G56)/(G54-G56)</f>
        <v>0.81612903225805888</v>
      </c>
      <c r="P57" s="128">
        <f>F20*L57+G20*M57+H20*N57+I20*O57</f>
        <v>0.47585199948889634</v>
      </c>
      <c r="Q57" s="131"/>
    </row>
    <row r="58" spans="1:17" ht="18.75" x14ac:dyDescent="0.3">
      <c r="A58" s="36"/>
      <c r="B58" s="37"/>
      <c r="C58" s="18"/>
      <c r="D58" s="18"/>
      <c r="E58" s="18"/>
      <c r="F58" s="18"/>
      <c r="G58" s="18"/>
      <c r="H58" s="64"/>
      <c r="I58" s="64"/>
      <c r="J58" s="64"/>
      <c r="K58" s="64"/>
      <c r="L58" s="64"/>
      <c r="M58" s="64"/>
      <c r="N58" s="64"/>
      <c r="O58" s="64"/>
      <c r="P58" s="92"/>
      <c r="Q58" s="76"/>
    </row>
    <row r="59" spans="1:17" ht="18.75" x14ac:dyDescent="0.3">
      <c r="A59" s="94" t="s">
        <v>75</v>
      </c>
      <c r="B59" s="127"/>
      <c r="C59" s="113" t="s">
        <v>29</v>
      </c>
      <c r="D59" s="113">
        <v>851.98</v>
      </c>
      <c r="E59" s="113">
        <v>1.8564000000000001</v>
      </c>
      <c r="F59" s="113">
        <v>0.67678700000000003</v>
      </c>
      <c r="G59" s="113">
        <v>95.25</v>
      </c>
      <c r="H59" s="113">
        <v>35</v>
      </c>
      <c r="I59" s="113">
        <v>25</v>
      </c>
      <c r="J59" s="113">
        <v>40</v>
      </c>
      <c r="K59" s="113">
        <v>50</v>
      </c>
      <c r="L59" s="113">
        <f>(D60-D59)/(D60-D59)</f>
        <v>1</v>
      </c>
      <c r="M59" s="113">
        <f>(E59-E61)/(E62-E61)</f>
        <v>0.48495972264708886</v>
      </c>
      <c r="N59" s="113">
        <f>(F59-F62)/(F60-F62)</f>
        <v>2.127869499441111E-3</v>
      </c>
      <c r="O59" s="113">
        <f>(G59-G61)/(G59-G61)</f>
        <v>1</v>
      </c>
      <c r="P59" s="94">
        <f>F20*L59+G20*M59+H20*N59+I20*O59</f>
        <v>0.55257943386355346</v>
      </c>
      <c r="Q59" s="74"/>
    </row>
    <row r="60" spans="1:17" ht="18.75" x14ac:dyDescent="0.3">
      <c r="A60" s="36" t="s">
        <v>75</v>
      </c>
      <c r="B60" s="37"/>
      <c r="C60" s="18" t="s">
        <v>30</v>
      </c>
      <c r="D60" s="18">
        <v>1137</v>
      </c>
      <c r="E60" s="18">
        <v>1.6652</v>
      </c>
      <c r="F60" s="18">
        <v>0.98019999999999996</v>
      </c>
      <c r="G60" s="18">
        <v>95.013999999999996</v>
      </c>
      <c r="H60" s="64">
        <v>35</v>
      </c>
      <c r="I60" s="64">
        <v>25</v>
      </c>
      <c r="J60" s="64">
        <v>40</v>
      </c>
      <c r="K60" s="64">
        <v>50</v>
      </c>
      <c r="L60" s="64">
        <f>(D60-D60)/(D60-D59)</f>
        <v>0</v>
      </c>
      <c r="M60" s="64">
        <f>(E60-E61)/(E62-E61)</f>
        <v>0.28999694096053841</v>
      </c>
      <c r="N60" s="64">
        <f>(F60-F62)/(F60-F62)</f>
        <v>1</v>
      </c>
      <c r="O60" s="64">
        <f>(G60-G61)/(G59-G61)</f>
        <v>0.23870967741934684</v>
      </c>
      <c r="P60" s="92">
        <f>F20*L60+G20*M60+H20*N60+I20*O60</f>
        <v>0.24797609791520106</v>
      </c>
      <c r="Q60" s="76"/>
    </row>
    <row r="61" spans="1:17" ht="18.75" x14ac:dyDescent="0.3">
      <c r="A61" s="36" t="s">
        <v>75</v>
      </c>
      <c r="B61" s="37"/>
      <c r="C61" s="18" t="s">
        <v>31</v>
      </c>
      <c r="D61" s="18">
        <v>1044.7</v>
      </c>
      <c r="E61" s="18">
        <v>1.3808</v>
      </c>
      <c r="F61" s="18">
        <v>0.97887000000000002</v>
      </c>
      <c r="G61" s="18">
        <v>94.94</v>
      </c>
      <c r="H61" s="64">
        <v>35</v>
      </c>
      <c r="I61" s="64">
        <v>25</v>
      </c>
      <c r="J61" s="64">
        <v>40</v>
      </c>
      <c r="K61" s="64">
        <v>50</v>
      </c>
      <c r="L61" s="64">
        <f>(D60-D61)/(D60-D59)</f>
        <v>0.32383692372465078</v>
      </c>
      <c r="M61" s="64">
        <f>(E61-E61)/(E62-E61)</f>
        <v>0</v>
      </c>
      <c r="N61" s="64">
        <f>(F61-F62)/(F60-F62)</f>
        <v>0.99562586331645087</v>
      </c>
      <c r="O61" s="64">
        <f>(G61-G61)/(G59-G61)</f>
        <v>0</v>
      </c>
      <c r="P61" s="92">
        <f>F20*L61+G20*M61+H20*N61+I20*O61</f>
        <v>0.22319149711922709</v>
      </c>
      <c r="Q61" s="76"/>
    </row>
    <row r="62" spans="1:17" ht="18.75" x14ac:dyDescent="0.3">
      <c r="A62" s="36" t="s">
        <v>75</v>
      </c>
      <c r="B62" s="37"/>
      <c r="C62" s="18" t="s">
        <v>32</v>
      </c>
      <c r="D62" s="18">
        <v>1136.5999999999999</v>
      </c>
      <c r="E62" s="18">
        <v>2.3614999999999999</v>
      </c>
      <c r="F62" s="18">
        <v>0.67613999999999996</v>
      </c>
      <c r="G62" s="18">
        <v>95.192999999999998</v>
      </c>
      <c r="H62" s="64">
        <v>35</v>
      </c>
      <c r="I62" s="64">
        <v>25</v>
      </c>
      <c r="J62" s="64">
        <v>40</v>
      </c>
      <c r="K62" s="64">
        <v>50</v>
      </c>
      <c r="L62" s="64">
        <f>(D60-D62)/(D60-D59)</f>
        <v>1.4034102869977228E-3</v>
      </c>
      <c r="M62" s="64">
        <f>(E62-E61)/(E62-E61)</f>
        <v>1</v>
      </c>
      <c r="N62" s="64">
        <f>(F62-F62)/(F60-F62)</f>
        <v>0</v>
      </c>
      <c r="O62" s="64">
        <f>(G62-G61)/(G59-G61)</f>
        <v>0.81612903225805888</v>
      </c>
      <c r="P62" s="92">
        <f>F20*L62+G20*M62+H20*N62+I20*O62</f>
        <v>0.36135668013105626</v>
      </c>
      <c r="Q62" s="76"/>
    </row>
    <row r="63" spans="1:17" ht="18.75" x14ac:dyDescent="0.3">
      <c r="A63" s="36"/>
      <c r="B63" s="37"/>
      <c r="C63" s="18"/>
      <c r="D63" s="18"/>
      <c r="E63" s="18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92"/>
      <c r="Q63" s="76"/>
    </row>
    <row r="64" spans="1:17" ht="18.75" x14ac:dyDescent="0.3">
      <c r="A64" s="94" t="s">
        <v>76</v>
      </c>
      <c r="B64" s="127"/>
      <c r="C64" s="113" t="s">
        <v>29</v>
      </c>
      <c r="D64" s="113">
        <v>851.98</v>
      </c>
      <c r="E64" s="113">
        <v>3.3123999999999998</v>
      </c>
      <c r="F64" s="113">
        <v>0.67678700000000003</v>
      </c>
      <c r="G64" s="113">
        <v>95.25</v>
      </c>
      <c r="H64" s="113">
        <v>35</v>
      </c>
      <c r="I64" s="113">
        <v>25</v>
      </c>
      <c r="J64" s="113">
        <v>40</v>
      </c>
      <c r="K64" s="113">
        <v>50</v>
      </c>
      <c r="L64" s="113">
        <f>(D65-D64)/(D65-D64)</f>
        <v>1</v>
      </c>
      <c r="M64" s="113">
        <f>(E64-E66)/(E64-E66)</f>
        <v>1</v>
      </c>
      <c r="N64" s="113">
        <f>(F65-F68)/(F66-F68)</f>
        <v>1.0013587095324199</v>
      </c>
      <c r="O64" s="113">
        <f>(G64-G66)/(G64-G66)</f>
        <v>1</v>
      </c>
      <c r="P64" s="94">
        <f>F20*L64+G20*M64+H20*N64+I20*O64</f>
        <v>0.79276674919758006</v>
      </c>
      <c r="Q64" s="74"/>
    </row>
    <row r="65" spans="1:17" ht="18.75" x14ac:dyDescent="0.3">
      <c r="A65" s="36" t="s">
        <v>76</v>
      </c>
      <c r="B65" s="37"/>
      <c r="C65" s="18" t="s">
        <v>30</v>
      </c>
      <c r="D65" s="18">
        <v>1137</v>
      </c>
      <c r="E65" s="18">
        <v>1.6652</v>
      </c>
      <c r="F65" s="18">
        <v>0.98019999999999996</v>
      </c>
      <c r="G65" s="18">
        <v>95.013999999999996</v>
      </c>
      <c r="H65" s="64">
        <v>35</v>
      </c>
      <c r="I65" s="64">
        <v>25</v>
      </c>
      <c r="J65" s="64">
        <v>40</v>
      </c>
      <c r="K65" s="64">
        <v>50</v>
      </c>
      <c r="L65" s="64">
        <f>(D65-D65)/(D65-D64)</f>
        <v>0</v>
      </c>
      <c r="M65" s="64">
        <f>(E65-E66)/(E64-E66)</f>
        <v>0.14723545247463243</v>
      </c>
      <c r="N65" s="64">
        <f>(F66-F68)/(F66-F68)</f>
        <v>1</v>
      </c>
      <c r="O65" s="64">
        <f>(G65-G66)/(G64-G66)</f>
        <v>0.23870967741934684</v>
      </c>
      <c r="P65" s="92">
        <f>F20*L65+G20*M65+H20*N65+I20*O65</f>
        <v>0.22096716766111077</v>
      </c>
      <c r="Q65" s="76"/>
    </row>
    <row r="66" spans="1:17" ht="18.75" x14ac:dyDescent="0.3">
      <c r="A66" s="36" t="s">
        <v>76</v>
      </c>
      <c r="B66" s="37"/>
      <c r="C66" s="18" t="s">
        <v>31</v>
      </c>
      <c r="D66" s="18">
        <v>1044.7</v>
      </c>
      <c r="E66" s="18">
        <v>1.3808</v>
      </c>
      <c r="F66" s="18">
        <v>0.97887000000000002</v>
      </c>
      <c r="G66" s="18">
        <v>94.94</v>
      </c>
      <c r="H66" s="64">
        <v>35</v>
      </c>
      <c r="I66" s="64">
        <v>25</v>
      </c>
      <c r="J66" s="64">
        <v>40</v>
      </c>
      <c r="K66" s="64">
        <v>50</v>
      </c>
      <c r="L66" s="64">
        <f>(D65-D66)/(D65-D64)</f>
        <v>0.32383692372465078</v>
      </c>
      <c r="M66" s="64">
        <f>(E66-E66)/(E64-E66)</f>
        <v>0</v>
      </c>
      <c r="N66" s="64">
        <f>(F67-F68)/(F66-F68)</f>
        <v>0.6907352355266787</v>
      </c>
      <c r="O66" s="64">
        <f>(G66-G66)/(G64-G66)</f>
        <v>0</v>
      </c>
      <c r="P66" s="92">
        <f>F20*L66+G20*M66+H20*N66+I20*O66</f>
        <v>0.17963569314925965</v>
      </c>
      <c r="Q66" s="76"/>
    </row>
    <row r="67" spans="1:17" ht="18.75" x14ac:dyDescent="0.3">
      <c r="A67" s="36" t="s">
        <v>76</v>
      </c>
      <c r="B67" s="37"/>
      <c r="C67" s="18" t="s">
        <v>32</v>
      </c>
      <c r="D67" s="18">
        <v>1136.5999999999999</v>
      </c>
      <c r="E67" s="18">
        <v>2.3614999999999999</v>
      </c>
      <c r="F67" s="18">
        <v>0.67613999999999996</v>
      </c>
      <c r="G67" s="18">
        <v>95.192999999999998</v>
      </c>
      <c r="H67" s="64">
        <v>35</v>
      </c>
      <c r="I67" s="64">
        <v>25</v>
      </c>
      <c r="J67" s="64">
        <v>40</v>
      </c>
      <c r="K67" s="64">
        <v>50</v>
      </c>
      <c r="L67" s="64">
        <f>(D65-D67)/(D65-D64)</f>
        <v>1.4034102869977228E-3</v>
      </c>
      <c r="M67" s="64">
        <f>(E67-E66)/(E64-E66)</f>
        <v>0.50771381238351632</v>
      </c>
      <c r="N67" s="64">
        <f>(F68-F68)/(F66-F68)</f>
        <v>0</v>
      </c>
      <c r="O67" s="64">
        <f>(G67-G66)/(G64-G66)</f>
        <v>0.81612903225805888</v>
      </c>
      <c r="P67" s="92">
        <f>F20*L67+G20*M67+H20*N67+I20*O67</f>
        <v>0.26822145544685666</v>
      </c>
      <c r="Q67" s="76"/>
    </row>
    <row r="68" spans="1:17" ht="18.75" x14ac:dyDescent="0.3">
      <c r="A68" s="36"/>
      <c r="B68" s="37"/>
      <c r="C68" s="18"/>
      <c r="D68" s="18"/>
      <c r="E68" s="18"/>
      <c r="F68" s="64"/>
      <c r="G68" s="64"/>
      <c r="H68" s="64"/>
      <c r="I68" s="64"/>
      <c r="J68" s="64"/>
      <c r="K68" s="64"/>
      <c r="L68" s="64"/>
      <c r="M68" s="64"/>
      <c r="N68" s="46"/>
      <c r="O68" s="64"/>
      <c r="P68" s="92"/>
      <c r="Q68" s="76"/>
    </row>
    <row r="69" spans="1:17" ht="18.75" x14ac:dyDescent="0.3">
      <c r="A69" s="94" t="s">
        <v>77</v>
      </c>
      <c r="B69" s="127"/>
      <c r="C69" s="113" t="s">
        <v>29</v>
      </c>
      <c r="D69" s="113">
        <v>851.98</v>
      </c>
      <c r="E69" s="113">
        <f>E54</f>
        <v>2.5844</v>
      </c>
      <c r="F69" s="113">
        <v>0.67449999999999999</v>
      </c>
      <c r="G69" s="113">
        <v>95.25</v>
      </c>
      <c r="H69" s="113">
        <v>35</v>
      </c>
      <c r="I69" s="113">
        <v>25</v>
      </c>
      <c r="J69" s="113">
        <v>40</v>
      </c>
      <c r="K69" s="113">
        <v>50</v>
      </c>
      <c r="L69" s="113">
        <f>(D70-D69)/(D70-D69)</f>
        <v>1</v>
      </c>
      <c r="M69" s="113">
        <f>(E69-E71)/(E69-E71)</f>
        <v>1</v>
      </c>
      <c r="N69" s="113">
        <f>(F69-F69)/(F70-F69)</f>
        <v>0</v>
      </c>
      <c r="O69" s="113">
        <f>(G69-G71)/(G69-G71)</f>
        <v>1</v>
      </c>
      <c r="P69" s="94">
        <f>F20*L69+G20*M69+H20*N69+I20*O69</f>
        <v>0.64971550497866293</v>
      </c>
      <c r="Q69" s="74"/>
    </row>
    <row r="70" spans="1:17" ht="18.75" x14ac:dyDescent="0.3">
      <c r="A70" s="36" t="s">
        <v>77</v>
      </c>
      <c r="B70" s="37"/>
      <c r="C70" s="18" t="s">
        <v>30</v>
      </c>
      <c r="D70" s="18">
        <v>1137</v>
      </c>
      <c r="E70" s="18">
        <v>1.6652</v>
      </c>
      <c r="F70" s="18">
        <v>0.98019999999999996</v>
      </c>
      <c r="G70" s="18">
        <v>95.013999999999996</v>
      </c>
      <c r="H70" s="64">
        <v>35</v>
      </c>
      <c r="I70" s="64">
        <v>25</v>
      </c>
      <c r="J70" s="64">
        <v>40</v>
      </c>
      <c r="K70" s="64">
        <v>50</v>
      </c>
      <c r="L70" s="64">
        <f>(D70-D70)/(D70-D69)</f>
        <v>0</v>
      </c>
      <c r="M70" s="64">
        <f>(E70-E71)/(E69-E71)</f>
        <v>0.23629112662013957</v>
      </c>
      <c r="N70" s="64">
        <f>(F70-F69)/(F70-F69)</f>
        <v>1</v>
      </c>
      <c r="O70" s="64">
        <f>(G70-G71)/(G69-G71)</f>
        <v>0.23870967741934684</v>
      </c>
      <c r="P70" s="92">
        <f>F20*L70+G20*M70+H20*N70+I20*O70</f>
        <v>0.23781553844539591</v>
      </c>
      <c r="Q70" s="76"/>
    </row>
    <row r="71" spans="1:17" ht="18.75" x14ac:dyDescent="0.3">
      <c r="A71" s="36" t="s">
        <v>77</v>
      </c>
      <c r="B71" s="37"/>
      <c r="C71" s="18" t="s">
        <v>31</v>
      </c>
      <c r="D71" s="18">
        <v>1044.7</v>
      </c>
      <c r="E71" s="18">
        <v>1.3808</v>
      </c>
      <c r="F71" s="18">
        <v>0.97887000000000002</v>
      </c>
      <c r="G71" s="18">
        <v>94.94</v>
      </c>
      <c r="H71" s="64">
        <v>35</v>
      </c>
      <c r="I71" s="64">
        <v>25</v>
      </c>
      <c r="J71" s="64">
        <v>40</v>
      </c>
      <c r="K71" s="64">
        <v>50</v>
      </c>
      <c r="L71" s="64">
        <f>(D70-D71)/(D70-D69)</f>
        <v>0.32383692372465078</v>
      </c>
      <c r="M71" s="64">
        <f>(E71-E71)/(E69-E71)</f>
        <v>0</v>
      </c>
      <c r="N71" s="64">
        <f>(F71-F69)/(F70-F69)</f>
        <v>0.99564932940791639</v>
      </c>
      <c r="O71" s="64">
        <f>(G71-G71)/(G69-G71)</f>
        <v>0</v>
      </c>
      <c r="P71" s="92">
        <f>F20*L71+G20*M71+H20*N71+I20*O71</f>
        <v>0.22319484941800788</v>
      </c>
      <c r="Q71" s="76"/>
    </row>
    <row r="72" spans="1:17" ht="18.75" x14ac:dyDescent="0.3">
      <c r="A72" s="36" t="s">
        <v>77</v>
      </c>
      <c r="B72" s="37"/>
      <c r="C72" s="18" t="s">
        <v>32</v>
      </c>
      <c r="D72" s="18">
        <v>1136.5999999999999</v>
      </c>
      <c r="E72" s="18">
        <v>2.3614999999999999</v>
      </c>
      <c r="F72" s="18">
        <v>0.67613999999999996</v>
      </c>
      <c r="G72" s="18">
        <v>95.192999999999998</v>
      </c>
      <c r="H72" s="64">
        <v>35</v>
      </c>
      <c r="I72" s="64">
        <v>25</v>
      </c>
      <c r="J72" s="64">
        <v>40</v>
      </c>
      <c r="K72" s="64">
        <v>50</v>
      </c>
      <c r="L72" s="64">
        <f>(D70-D72)/(D70-D69)</f>
        <v>1.4034102869977228E-3</v>
      </c>
      <c r="M72" s="64">
        <f>(E72-E71)/(E69-E71)</f>
        <v>0.81480558325024921</v>
      </c>
      <c r="N72" s="64">
        <f>(F72-F69)/(F70-F69)</f>
        <v>5.364736669937766E-3</v>
      </c>
      <c r="O72" s="64">
        <f>(G72-G71)/(G69-G71)</f>
        <v>0.81612903225805888</v>
      </c>
      <c r="P72" s="92">
        <f>F20*L72+G20*M72+H20*N72+I20*O72</f>
        <v>0.32708628953665442</v>
      </c>
      <c r="Q72" s="76"/>
    </row>
    <row r="73" spans="1:17" ht="18.75" x14ac:dyDescent="0.3">
      <c r="A73" s="36"/>
      <c r="B73" s="37"/>
      <c r="C73" s="18"/>
      <c r="D73" s="18"/>
      <c r="E73" s="18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92"/>
      <c r="Q73" s="76"/>
    </row>
    <row r="74" spans="1:17" ht="18.75" x14ac:dyDescent="0.3">
      <c r="A74" s="94" t="s">
        <v>78</v>
      </c>
      <c r="B74" s="127"/>
      <c r="C74" s="113" t="s">
        <v>29</v>
      </c>
      <c r="D74" s="113">
        <v>851.98</v>
      </c>
      <c r="E74" s="113">
        <f>E54</f>
        <v>2.5844</v>
      </c>
      <c r="F74" s="113">
        <v>0.67920000000000003</v>
      </c>
      <c r="G74" s="113">
        <v>95.25</v>
      </c>
      <c r="H74" s="113">
        <v>35</v>
      </c>
      <c r="I74" s="113">
        <v>25</v>
      </c>
      <c r="J74" s="113">
        <v>40</v>
      </c>
      <c r="K74" s="113">
        <v>50</v>
      </c>
      <c r="L74" s="113">
        <f>(D75-D74)/(D75-D74)</f>
        <v>1</v>
      </c>
      <c r="M74" s="113">
        <f>(E74-E76)/(E74-E76)</f>
        <v>1</v>
      </c>
      <c r="N74" s="113">
        <f>(F74-F77)/(F75-F77)</f>
        <v>1.0063803196737692E-2</v>
      </c>
      <c r="O74" s="113">
        <f>(G74-G76)/(G74-G76)</f>
        <v>1</v>
      </c>
      <c r="P74" s="94">
        <f>F20*L74+G20*M74+H20*N74+I20*O74</f>
        <v>0.65115319114962533</v>
      </c>
      <c r="Q74" s="74"/>
    </row>
    <row r="75" spans="1:17" ht="18.75" x14ac:dyDescent="0.3">
      <c r="A75" s="36" t="s">
        <v>78</v>
      </c>
      <c r="B75" s="37"/>
      <c r="C75" s="18" t="s">
        <v>30</v>
      </c>
      <c r="D75" s="18">
        <v>1137</v>
      </c>
      <c r="E75" s="18">
        <v>1.6652</v>
      </c>
      <c r="F75" s="18">
        <v>0.98019999999999996</v>
      </c>
      <c r="G75" s="18">
        <v>95.013999999999996</v>
      </c>
      <c r="H75" s="64">
        <v>35</v>
      </c>
      <c r="I75" s="64">
        <v>25</v>
      </c>
      <c r="J75" s="64">
        <v>40</v>
      </c>
      <c r="K75" s="64">
        <v>50</v>
      </c>
      <c r="L75" s="64">
        <f>(D75-D75)/(D75-D74)</f>
        <v>0</v>
      </c>
      <c r="M75" s="64">
        <f>(E75-E76)/(E74-E76)</f>
        <v>0.23629112662013957</v>
      </c>
      <c r="N75" s="64">
        <f>(F75-F77)/(F75-F77)</f>
        <v>1</v>
      </c>
      <c r="O75" s="64">
        <f>(G75-G76)/(G74-G76)</f>
        <v>0.23870967741934684</v>
      </c>
      <c r="P75" s="92">
        <f>F20*L75+G20*M75+H20*N75+I20*O75</f>
        <v>0.23781553844539591</v>
      </c>
      <c r="Q75" s="76"/>
    </row>
    <row r="76" spans="1:17" ht="18.75" x14ac:dyDescent="0.3">
      <c r="A76" s="36" t="s">
        <v>78</v>
      </c>
      <c r="B76" s="37"/>
      <c r="C76" s="18" t="s">
        <v>31</v>
      </c>
      <c r="D76" s="18">
        <v>1044.7</v>
      </c>
      <c r="E76" s="18">
        <v>1.3808</v>
      </c>
      <c r="F76" s="18">
        <v>0.97887000000000002</v>
      </c>
      <c r="G76" s="18">
        <v>94.94</v>
      </c>
      <c r="H76" s="64">
        <v>35</v>
      </c>
      <c r="I76" s="64">
        <v>25</v>
      </c>
      <c r="J76" s="64">
        <v>40</v>
      </c>
      <c r="K76" s="64">
        <v>50</v>
      </c>
      <c r="L76" s="64">
        <f>(D75-D76)/(D75-D74)</f>
        <v>0.32383692372465078</v>
      </c>
      <c r="M76" s="64">
        <f>(E76-E76)/(E74-E76)</f>
        <v>0</v>
      </c>
      <c r="N76" s="64">
        <f>(F76-F77)/(F75-F77)</f>
        <v>0.99562586331645087</v>
      </c>
      <c r="O76" s="64">
        <f>(G76-G76)/(G74-G76)</f>
        <v>0</v>
      </c>
      <c r="P76" s="92">
        <f>F20*L76+G20*M76+H20*N76+I20*O76</f>
        <v>0.22319149711922709</v>
      </c>
      <c r="Q76" s="76"/>
    </row>
    <row r="77" spans="1:17" ht="18.75" x14ac:dyDescent="0.3">
      <c r="A77" s="36" t="s">
        <v>78</v>
      </c>
      <c r="B77" s="37"/>
      <c r="C77" s="18" t="s">
        <v>32</v>
      </c>
      <c r="D77" s="18">
        <v>1136.5999999999999</v>
      </c>
      <c r="E77" s="18">
        <v>2.3614999999999999</v>
      </c>
      <c r="F77" s="18">
        <v>0.67613999999999996</v>
      </c>
      <c r="G77" s="18">
        <v>95.192999999999998</v>
      </c>
      <c r="H77" s="64">
        <v>35</v>
      </c>
      <c r="I77" s="64">
        <v>25</v>
      </c>
      <c r="J77" s="64">
        <v>40</v>
      </c>
      <c r="K77" s="64">
        <v>50</v>
      </c>
      <c r="L77" s="64">
        <f>(D75-D77)/(D75-D74)</f>
        <v>1.4034102869977228E-3</v>
      </c>
      <c r="M77" s="64">
        <f>(E77-E76)/(E74-E76)</f>
        <v>0.81480558325024921</v>
      </c>
      <c r="N77" s="64">
        <f>(F77-F77)/(F75-F77)</f>
        <v>0</v>
      </c>
      <c r="O77" s="64">
        <f>(G77-G76)/(G74-G76)</f>
        <v>0.81612903225805888</v>
      </c>
      <c r="P77" s="92">
        <f>F20*L77+G20*M77+H20*N77+I20*O77</f>
        <v>0.32631989858380617</v>
      </c>
      <c r="Q77" s="76"/>
    </row>
    <row r="78" spans="1:17" ht="18.75" x14ac:dyDescent="0.3">
      <c r="A78" s="36"/>
      <c r="B78" s="37"/>
      <c r="C78" s="18"/>
      <c r="D78" s="18"/>
      <c r="E78" s="18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92"/>
      <c r="Q78" s="76"/>
    </row>
    <row r="79" spans="1:17" ht="18.75" x14ac:dyDescent="0.3">
      <c r="A79" s="94" t="s">
        <v>79</v>
      </c>
      <c r="B79" s="127"/>
      <c r="C79" s="113" t="s">
        <v>29</v>
      </c>
      <c r="D79" s="113">
        <v>851.98</v>
      </c>
      <c r="E79" s="113">
        <f>E74</f>
        <v>2.5844</v>
      </c>
      <c r="F79" s="113">
        <v>0.67678700000000003</v>
      </c>
      <c r="G79" s="113">
        <v>90.850700000000003</v>
      </c>
      <c r="H79" s="113">
        <v>35</v>
      </c>
      <c r="I79" s="113">
        <v>25</v>
      </c>
      <c r="J79" s="113">
        <v>40</v>
      </c>
      <c r="K79" s="113">
        <v>50</v>
      </c>
      <c r="L79" s="113">
        <f>(D80-D79)/(D80-D79)</f>
        <v>1</v>
      </c>
      <c r="M79" s="113">
        <f>(E79-E81)/(E79-E81)</f>
        <v>1</v>
      </c>
      <c r="N79" s="113">
        <f>(F79-F82)/(F80-F82)</f>
        <v>2.127869499441111E-3</v>
      </c>
      <c r="O79" s="113">
        <f>(G79-G79)/(G82-G79)</f>
        <v>0</v>
      </c>
      <c r="P79" s="94">
        <f>F20*L79+G20*M79+H20*N79+I20*O79</f>
        <v>0.4394931705462522</v>
      </c>
      <c r="Q79" s="74"/>
    </row>
    <row r="80" spans="1:17" ht="18.75" x14ac:dyDescent="0.3">
      <c r="A80" s="36" t="s">
        <v>79</v>
      </c>
      <c r="B80" s="37"/>
      <c r="C80" s="18" t="s">
        <v>30</v>
      </c>
      <c r="D80" s="18">
        <v>1137</v>
      </c>
      <c r="E80" s="18">
        <v>1.6652</v>
      </c>
      <c r="F80" s="18">
        <v>0.98019999999999996</v>
      </c>
      <c r="G80" s="18">
        <v>95.013999999999996</v>
      </c>
      <c r="H80" s="64">
        <v>35</v>
      </c>
      <c r="I80" s="64">
        <v>25</v>
      </c>
      <c r="J80" s="64">
        <v>40</v>
      </c>
      <c r="K80" s="64">
        <v>50</v>
      </c>
      <c r="L80" s="64">
        <f>(D80-D80)/(D80-D79)</f>
        <v>0</v>
      </c>
      <c r="M80" s="64">
        <f>(E80-E81)/(E79-E81)</f>
        <v>0.23629112662013957</v>
      </c>
      <c r="N80" s="64">
        <f>(F80-F82)/(F80-F82)</f>
        <v>1</v>
      </c>
      <c r="O80" s="64">
        <f>(G80-G79)/(G82-G79)</f>
        <v>0.95877760633765463</v>
      </c>
      <c r="P80" s="92">
        <f>F20*L80+G20*M80+H20*N80+I20*O80</f>
        <v>0.38940878663872386</v>
      </c>
      <c r="Q80" s="76"/>
    </row>
    <row r="81" spans="1:17" ht="18.75" x14ac:dyDescent="0.3">
      <c r="A81" s="36" t="s">
        <v>79</v>
      </c>
      <c r="B81" s="37"/>
      <c r="C81" s="18" t="s">
        <v>31</v>
      </c>
      <c r="D81" s="18">
        <v>1044.7</v>
      </c>
      <c r="E81" s="18">
        <v>1.3808</v>
      </c>
      <c r="F81" s="18">
        <v>0.97887000000000002</v>
      </c>
      <c r="G81" s="18">
        <v>94.94</v>
      </c>
      <c r="H81" s="64">
        <v>35</v>
      </c>
      <c r="I81" s="64">
        <v>25</v>
      </c>
      <c r="J81" s="64">
        <v>40</v>
      </c>
      <c r="K81" s="64">
        <v>50</v>
      </c>
      <c r="L81" s="64">
        <f>(D80-D81)/(D80-D79)</f>
        <v>0.32383692372465078</v>
      </c>
      <c r="M81" s="64">
        <f>(E81-E81)/(E79-E81)</f>
        <v>0</v>
      </c>
      <c r="N81" s="64">
        <f>(F81-F82)/(F80-F82)</f>
        <v>0.99562586331645087</v>
      </c>
      <c r="O81" s="64">
        <f>(G81-G79)/(G82-G79)</f>
        <v>0.94173594638785885</v>
      </c>
      <c r="P81" s="92">
        <f>F20*L81+G20*M81+H20*N81+I20*O81</f>
        <v>0.42145169635877633</v>
      </c>
      <c r="Q81" s="76"/>
    </row>
    <row r="82" spans="1:17" ht="18.75" x14ac:dyDescent="0.3">
      <c r="A82" s="36" t="s">
        <v>79</v>
      </c>
      <c r="B82" s="37"/>
      <c r="C82" s="18" t="s">
        <v>32</v>
      </c>
      <c r="D82" s="18">
        <v>1136.5999999999999</v>
      </c>
      <c r="E82" s="18">
        <v>2.3614999999999999</v>
      </c>
      <c r="F82" s="18">
        <v>0.67613999999999996</v>
      </c>
      <c r="G82" s="18">
        <v>95.192999999999998</v>
      </c>
      <c r="H82" s="64">
        <v>35</v>
      </c>
      <c r="I82" s="64">
        <v>25</v>
      </c>
      <c r="J82" s="64">
        <v>40</v>
      </c>
      <c r="K82" s="64">
        <v>50</v>
      </c>
      <c r="L82" s="64">
        <f>(D80-D82)/(D80-D79)</f>
        <v>1.4034102869977228E-3</v>
      </c>
      <c r="M82" s="64">
        <f>(E82-E81)/(E79-E81)</f>
        <v>0.81480558325024921</v>
      </c>
      <c r="N82" s="64">
        <f>(F82-F82)/(F80-F82)</f>
        <v>0</v>
      </c>
      <c r="O82" s="64">
        <f>(G82-G79)/(G82-G79)</f>
        <v>1</v>
      </c>
      <c r="P82" s="92">
        <f>F20*L82+G20*M82+H20*N82+I20*O82</f>
        <v>0.36502957600316216</v>
      </c>
      <c r="Q82" s="76"/>
    </row>
    <row r="83" spans="1:17" ht="18.75" x14ac:dyDescent="0.3">
      <c r="A83" s="36"/>
      <c r="B83" s="37"/>
      <c r="C83" s="18"/>
      <c r="D83" s="18"/>
      <c r="E83" s="18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92"/>
      <c r="Q83" s="76"/>
    </row>
    <row r="84" spans="1:17" ht="18.75" x14ac:dyDescent="0.3">
      <c r="A84" s="94" t="s">
        <v>80</v>
      </c>
      <c r="B84" s="127"/>
      <c r="C84" s="113" t="s">
        <v>29</v>
      </c>
      <c r="D84" s="113">
        <v>851.98</v>
      </c>
      <c r="E84" s="113">
        <f>E79</f>
        <v>2.5844</v>
      </c>
      <c r="F84" s="113">
        <v>0.67678700000000003</v>
      </c>
      <c r="G84" s="113">
        <v>100.2122</v>
      </c>
      <c r="H84" s="113">
        <v>35</v>
      </c>
      <c r="I84" s="113">
        <v>25</v>
      </c>
      <c r="J84" s="113">
        <v>40</v>
      </c>
      <c r="K84" s="113">
        <v>50</v>
      </c>
      <c r="L84" s="113">
        <f>(D85-D84)/(D85-D84)</f>
        <v>1</v>
      </c>
      <c r="M84" s="113">
        <f>(E84-E86)/(E84-E86)</f>
        <v>1</v>
      </c>
      <c r="N84" s="113">
        <f>(F84-F87)/(F85-F87)</f>
        <v>2.127869499441111E-3</v>
      </c>
      <c r="O84" s="113">
        <f>(G84-G86)/(G84-G86)</f>
        <v>1</v>
      </c>
      <c r="P84" s="94">
        <f>F20*L84+G20*M84+H20*N84+I20*O84</f>
        <v>0.65001948633572582</v>
      </c>
      <c r="Q84" s="74"/>
    </row>
    <row r="85" spans="1:17" ht="18.75" x14ac:dyDescent="0.3">
      <c r="A85" s="36" t="s">
        <v>80</v>
      </c>
      <c r="B85" s="37"/>
      <c r="C85" s="18" t="s">
        <v>30</v>
      </c>
      <c r="D85" s="18">
        <v>1137</v>
      </c>
      <c r="E85" s="18">
        <v>1.6652</v>
      </c>
      <c r="F85" s="18">
        <v>0.98019999999999996</v>
      </c>
      <c r="G85" s="18">
        <v>95.013999999999996</v>
      </c>
      <c r="H85" s="64">
        <v>35</v>
      </c>
      <c r="I85" s="64">
        <v>25</v>
      </c>
      <c r="J85" s="64">
        <v>40</v>
      </c>
      <c r="K85" s="64">
        <v>50</v>
      </c>
      <c r="L85" s="64">
        <f>(D85-D85)/(D85-D84)</f>
        <v>0</v>
      </c>
      <c r="M85" s="64">
        <f>(E85-E86)/(E84-E86)</f>
        <v>0.23629112662013957</v>
      </c>
      <c r="N85" s="64">
        <f>(F85-F87)/(F85-F87)</f>
        <v>1</v>
      </c>
      <c r="O85" s="64">
        <f>(G85-G86)/(G84-G86)</f>
        <v>1.4035886347255054E-2</v>
      </c>
      <c r="P85" s="92">
        <f>F20*L85+G20*M85+H20*N85+I20*O85</f>
        <v>0.19051579295653448</v>
      </c>
      <c r="Q85" s="76"/>
    </row>
    <row r="86" spans="1:17" ht="18.75" x14ac:dyDescent="0.3">
      <c r="A86" s="36" t="s">
        <v>80</v>
      </c>
      <c r="B86" s="37"/>
      <c r="C86" s="18" t="s">
        <v>31</v>
      </c>
      <c r="D86" s="18">
        <v>1044.7</v>
      </c>
      <c r="E86" s="18">
        <v>1.3808</v>
      </c>
      <c r="F86" s="18">
        <v>0.97887000000000002</v>
      </c>
      <c r="G86" s="18">
        <v>94.94</v>
      </c>
      <c r="H86" s="64">
        <v>35</v>
      </c>
      <c r="I86" s="64">
        <v>25</v>
      </c>
      <c r="J86" s="64">
        <v>40</v>
      </c>
      <c r="K86" s="64">
        <v>50</v>
      </c>
      <c r="L86" s="64">
        <f>(D85-D86)/(D85-D84)</f>
        <v>0.32383692372465078</v>
      </c>
      <c r="M86" s="64">
        <f>(E86-E86)/(E84-E86)</f>
        <v>0</v>
      </c>
      <c r="N86" s="64">
        <f>(F86-F87)/(F85-F87)</f>
        <v>0.99562586331645087</v>
      </c>
      <c r="O86" s="64">
        <f>(G86-G86)/(G84-G86)</f>
        <v>0</v>
      </c>
      <c r="P86" s="92">
        <f>F20*L86+G20*M86+H57*N20+I57*O20</f>
        <v>8.0959230931162696E-2</v>
      </c>
      <c r="Q86" s="76"/>
    </row>
    <row r="87" spans="1:17" ht="19.5" thickBot="1" x14ac:dyDescent="0.35">
      <c r="A87" s="38" t="s">
        <v>80</v>
      </c>
      <c r="B87" s="40"/>
      <c r="C87" s="6" t="s">
        <v>32</v>
      </c>
      <c r="D87" s="6">
        <v>1136.5999999999999</v>
      </c>
      <c r="E87" s="6">
        <v>2.3614999999999999</v>
      </c>
      <c r="F87" s="6">
        <v>0.67613999999999996</v>
      </c>
      <c r="G87" s="6">
        <v>95.192999999999998</v>
      </c>
      <c r="H87" s="65">
        <v>35</v>
      </c>
      <c r="I87" s="65">
        <v>25</v>
      </c>
      <c r="J87" s="65">
        <v>40</v>
      </c>
      <c r="K87" s="65">
        <v>50</v>
      </c>
      <c r="L87" s="65">
        <f>(D85-D87)/(D85-D84)</f>
        <v>1.4034102869977228E-3</v>
      </c>
      <c r="M87" s="65">
        <f>(E87-E86)/(E84-E86)</f>
        <v>0.81480558325024921</v>
      </c>
      <c r="N87" s="65">
        <f>(F87-F87)/(F85-F87)</f>
        <v>0</v>
      </c>
      <c r="O87" s="65">
        <f>(G87-G86)/(G84-G86)</f>
        <v>4.7987557376427341E-2</v>
      </c>
      <c r="P87" s="93">
        <f>F20*L87+G20*M87+H20*N87+I20*O87</f>
        <v>0.16460590387188373</v>
      </c>
      <c r="Q87" s="77"/>
    </row>
    <row r="88" spans="1:17" ht="18.75" x14ac:dyDescent="0.3">
      <c r="A88" s="36"/>
      <c r="B88" s="37"/>
      <c r="C88" s="18"/>
      <c r="D88" s="18"/>
      <c r="E88" s="18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</row>
    <row r="89" spans="1:17" ht="18.75" x14ac:dyDescent="0.3">
      <c r="A89" s="36"/>
      <c r="B89" s="37"/>
      <c r="C89" s="18"/>
      <c r="D89" s="18"/>
      <c r="E89" s="18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75"/>
      <c r="Q89" s="75"/>
    </row>
    <row r="90" spans="1:17" ht="18.75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112"/>
    </row>
    <row r="91" spans="1:17" ht="18.75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112"/>
    </row>
    <row r="92" spans="1:17" ht="15.75" thickBot="1" x14ac:dyDescent="0.3"/>
    <row r="93" spans="1:17" ht="19.5" thickBot="1" x14ac:dyDescent="0.35">
      <c r="A93" s="41" t="s">
        <v>61</v>
      </c>
      <c r="B93" s="42"/>
      <c r="C93" s="42"/>
      <c r="D93" s="42"/>
      <c r="E93" s="111"/>
      <c r="F93" s="37"/>
      <c r="G93" s="37"/>
      <c r="H93" s="37"/>
      <c r="I93" s="37"/>
      <c r="J93" s="37"/>
      <c r="K93" s="37"/>
    </row>
    <row r="94" spans="1:17" ht="19.5" thickBot="1" x14ac:dyDescent="0.35">
      <c r="A94" s="43" t="s">
        <v>3</v>
      </c>
      <c r="B94" s="45"/>
      <c r="C94" s="108" t="s">
        <v>24</v>
      </c>
      <c r="D94" s="108" t="s">
        <v>22</v>
      </c>
      <c r="E94" s="117" t="s">
        <v>25</v>
      </c>
      <c r="F94" s="37"/>
      <c r="G94" s="37"/>
      <c r="H94" s="37"/>
      <c r="I94" s="37"/>
      <c r="J94" s="37"/>
      <c r="K94" s="37"/>
    </row>
    <row r="95" spans="1:17" ht="18.75" x14ac:dyDescent="0.3">
      <c r="A95" s="55" t="s">
        <v>4</v>
      </c>
      <c r="B95" s="56"/>
      <c r="C95" s="112">
        <v>438.05860000000001</v>
      </c>
      <c r="D95" s="112">
        <v>851.98</v>
      </c>
      <c r="E95" s="99">
        <v>1274.1813999999999</v>
      </c>
      <c r="F95" s="37"/>
      <c r="G95" s="37"/>
      <c r="H95" s="37"/>
      <c r="I95" s="37"/>
      <c r="J95" s="37"/>
      <c r="K95" s="37"/>
    </row>
    <row r="96" spans="1:17" ht="18.75" x14ac:dyDescent="0.3">
      <c r="A96" s="55" t="s">
        <v>34</v>
      </c>
      <c r="B96" s="56"/>
      <c r="C96" s="112">
        <v>1.8564000000000001</v>
      </c>
      <c r="D96" s="112">
        <v>2.5844</v>
      </c>
      <c r="E96" s="99">
        <v>3.3123999999999998</v>
      </c>
      <c r="F96" s="37"/>
      <c r="G96" s="37"/>
      <c r="H96" s="37"/>
      <c r="I96" s="37"/>
      <c r="J96" s="37"/>
      <c r="K96" s="37"/>
    </row>
    <row r="97" spans="1:11" ht="18.75" x14ac:dyDescent="0.3">
      <c r="A97" s="55" t="s">
        <v>35</v>
      </c>
      <c r="B97" s="56"/>
      <c r="C97" s="112">
        <v>0.67449999999999999</v>
      </c>
      <c r="D97" s="112">
        <v>0.67678700000000003</v>
      </c>
      <c r="E97" s="99">
        <v>0.67920000000000003</v>
      </c>
      <c r="F97" s="37"/>
      <c r="G97" s="37"/>
      <c r="H97" s="37"/>
      <c r="I97" s="37"/>
      <c r="J97" s="37"/>
      <c r="K97" s="37"/>
    </row>
    <row r="98" spans="1:11" ht="18.75" x14ac:dyDescent="0.3">
      <c r="A98" s="55" t="s">
        <v>33</v>
      </c>
      <c r="B98" s="56"/>
      <c r="C98" s="112">
        <v>90.850700000000003</v>
      </c>
      <c r="D98" s="112">
        <v>95.25</v>
      </c>
      <c r="E98" s="99">
        <v>100.2122</v>
      </c>
      <c r="F98" s="37"/>
      <c r="G98" s="37"/>
      <c r="H98" s="37"/>
      <c r="I98" s="37"/>
      <c r="J98" s="37"/>
      <c r="K98" s="37"/>
    </row>
    <row r="99" spans="1:11" s="95" customFormat="1" ht="18.75" x14ac:dyDescent="0.3">
      <c r="A99" s="55" t="s">
        <v>38</v>
      </c>
      <c r="B99" s="56"/>
      <c r="C99" s="112">
        <v>26</v>
      </c>
      <c r="D99" s="112">
        <v>35</v>
      </c>
      <c r="E99" s="99">
        <v>39</v>
      </c>
      <c r="F99" s="116"/>
      <c r="G99" s="119"/>
      <c r="H99" s="119"/>
      <c r="I99" s="112"/>
      <c r="J99" s="112"/>
      <c r="K99" s="112"/>
    </row>
    <row r="100" spans="1:11" s="95" customFormat="1" ht="18.75" x14ac:dyDescent="0.3">
      <c r="A100" s="55" t="s">
        <v>57</v>
      </c>
      <c r="B100" s="56"/>
      <c r="C100" s="112">
        <v>15</v>
      </c>
      <c r="D100" s="112">
        <v>25</v>
      </c>
      <c r="E100" s="99">
        <v>34</v>
      </c>
      <c r="F100" s="116"/>
      <c r="G100" s="119"/>
      <c r="H100" s="119"/>
      <c r="I100" s="112"/>
      <c r="J100" s="112"/>
      <c r="K100" s="112"/>
    </row>
    <row r="101" spans="1:11" s="95" customFormat="1" ht="18.75" x14ac:dyDescent="0.3">
      <c r="A101" s="55" t="s">
        <v>40</v>
      </c>
      <c r="B101" s="56"/>
      <c r="C101" s="112">
        <v>36</v>
      </c>
      <c r="D101" s="112">
        <v>40</v>
      </c>
      <c r="E101" s="99">
        <v>49</v>
      </c>
      <c r="F101" s="116"/>
      <c r="G101" s="119"/>
      <c r="H101" s="119"/>
      <c r="I101" s="112"/>
      <c r="J101" s="112"/>
      <c r="K101" s="112"/>
    </row>
    <row r="102" spans="1:11" s="95" customFormat="1" ht="19.5" thickBot="1" x14ac:dyDescent="0.35">
      <c r="A102" s="57" t="s">
        <v>9</v>
      </c>
      <c r="B102" s="58"/>
      <c r="C102" s="101">
        <v>15</v>
      </c>
      <c r="D102" s="101">
        <v>50</v>
      </c>
      <c r="E102" s="102">
        <v>70</v>
      </c>
      <c r="F102" s="116"/>
      <c r="G102" s="119"/>
      <c r="H102" s="119"/>
      <c r="I102" s="112"/>
      <c r="J102" s="112"/>
      <c r="K102" s="112"/>
    </row>
    <row r="103" spans="1:11" ht="18.75" x14ac:dyDescent="0.3">
      <c r="A103" s="56"/>
      <c r="B103" s="56"/>
      <c r="C103" s="46"/>
      <c r="D103" s="18"/>
      <c r="E103" s="18"/>
      <c r="F103" s="46"/>
      <c r="G103" s="18"/>
      <c r="H103" s="18"/>
    </row>
    <row r="104" spans="1:11" ht="18.75" x14ac:dyDescent="0.3">
      <c r="A104" s="56"/>
      <c r="B104" s="56"/>
      <c r="F104" s="37"/>
      <c r="G104" s="37"/>
      <c r="H104" s="37"/>
      <c r="I104" s="37"/>
    </row>
    <row r="105" spans="1:11" ht="19.5" thickBot="1" x14ac:dyDescent="0.35">
      <c r="A105" s="56"/>
      <c r="B105" s="56"/>
      <c r="F105" s="37"/>
      <c r="G105" s="37"/>
      <c r="H105" s="37"/>
      <c r="I105" s="37"/>
    </row>
    <row r="106" spans="1:11" ht="18.75" x14ac:dyDescent="0.3">
      <c r="A106" s="66" t="s">
        <v>89</v>
      </c>
      <c r="B106" s="67"/>
      <c r="C106" s="67"/>
      <c r="D106" s="69"/>
      <c r="F106" s="18"/>
      <c r="G106" s="18"/>
      <c r="H106" s="18"/>
    </row>
    <row r="107" spans="1:11" ht="19.5" thickBot="1" x14ac:dyDescent="0.35">
      <c r="A107" s="55"/>
      <c r="B107" s="56"/>
      <c r="C107" s="143" t="s">
        <v>26</v>
      </c>
      <c r="D107" s="146"/>
      <c r="F107" s="18"/>
      <c r="G107" s="18"/>
      <c r="H107" s="18"/>
    </row>
    <row r="108" spans="1:11" ht="19.5" thickBot="1" x14ac:dyDescent="0.35">
      <c r="A108" s="43" t="s">
        <v>3</v>
      </c>
      <c r="B108" s="44"/>
      <c r="C108" s="140" t="s">
        <v>27</v>
      </c>
      <c r="D108" s="145" t="s">
        <v>28</v>
      </c>
      <c r="F108" s="18"/>
      <c r="G108" s="18"/>
      <c r="H108" s="18"/>
    </row>
    <row r="109" spans="1:11" ht="18.75" x14ac:dyDescent="0.3">
      <c r="A109" s="55" t="s">
        <v>38</v>
      </c>
      <c r="B109" s="56"/>
      <c r="C109" s="141">
        <f>D119-J23</f>
        <v>-4.5661872852305052E-3</v>
      </c>
      <c r="D109" s="137">
        <f>D121-J23</f>
        <v>3.1278819061841823E-3</v>
      </c>
      <c r="E109" s="18"/>
      <c r="F109" s="18"/>
      <c r="G109" s="18"/>
      <c r="H109" s="18"/>
    </row>
    <row r="110" spans="1:11" ht="18.75" x14ac:dyDescent="0.3">
      <c r="A110" s="55" t="s">
        <v>35</v>
      </c>
      <c r="B110" s="56"/>
      <c r="C110" s="141">
        <f>P69-J23</f>
        <v>-3.0398135706288798E-4</v>
      </c>
      <c r="D110" s="137">
        <f>P74-J23</f>
        <v>1.1337048138995165E-3</v>
      </c>
      <c r="E110" s="18"/>
      <c r="F110" s="18"/>
      <c r="G110" s="18"/>
      <c r="H110" s="18"/>
    </row>
    <row r="111" spans="1:11" ht="18.75" x14ac:dyDescent="0.3">
      <c r="A111" s="55" t="s">
        <v>9</v>
      </c>
      <c r="B111" s="56"/>
      <c r="C111" s="141">
        <f>D119-J23</f>
        <v>-4.5661872852305052E-3</v>
      </c>
      <c r="D111" s="137">
        <f>D121-J23</f>
        <v>3.1278819061841823E-3</v>
      </c>
      <c r="E111" s="68"/>
      <c r="F111" s="34"/>
      <c r="G111" s="34"/>
      <c r="H111" s="34"/>
    </row>
    <row r="112" spans="1:11" ht="18.75" x14ac:dyDescent="0.3">
      <c r="A112" s="55" t="s">
        <v>40</v>
      </c>
      <c r="B112" s="56"/>
      <c r="C112" s="141">
        <f>D131-J23</f>
        <v>-3.4339899392631379E-3</v>
      </c>
      <c r="D112" s="137">
        <f>D133-J23</f>
        <v>5.4933703397117561E-3</v>
      </c>
      <c r="E112" s="35"/>
      <c r="F112" s="35"/>
      <c r="G112" s="35"/>
      <c r="H112" s="35"/>
    </row>
    <row r="113" spans="1:8" ht="18.75" x14ac:dyDescent="0.3">
      <c r="A113" s="55" t="s">
        <v>57</v>
      </c>
      <c r="B113" s="56"/>
      <c r="C113" s="141">
        <f>J23-D127</f>
        <v>-3.5566553478123097E-2</v>
      </c>
      <c r="D113" s="137">
        <f>J23-D129</f>
        <v>2.8992782476031764E-2</v>
      </c>
      <c r="E113" s="35"/>
      <c r="F113" s="35"/>
      <c r="G113" s="17"/>
      <c r="H113" s="17"/>
    </row>
    <row r="114" spans="1:8" s="136" customFormat="1" ht="18.75" x14ac:dyDescent="0.3">
      <c r="A114" s="55" t="s">
        <v>34</v>
      </c>
      <c r="B114" s="56"/>
      <c r="C114" s="141">
        <f>P59-J23</f>
        <v>-9.7440052472172356E-2</v>
      </c>
      <c r="D114" s="137">
        <f>P64-J23</f>
        <v>0.14274726286185424</v>
      </c>
      <c r="E114" s="143"/>
      <c r="F114" s="143"/>
      <c r="G114" s="143"/>
      <c r="H114" s="143"/>
    </row>
    <row r="115" spans="1:8" ht="18.75" x14ac:dyDescent="0.3">
      <c r="A115" s="55" t="s">
        <v>4</v>
      </c>
      <c r="B115" s="56"/>
      <c r="C115" s="141">
        <f>P49-J23</f>
        <v>0</v>
      </c>
      <c r="D115" s="137">
        <f>J23-P54</f>
        <v>0.24999999999999989</v>
      </c>
      <c r="E115" s="18"/>
      <c r="F115" s="46"/>
      <c r="G115" s="18"/>
      <c r="H115" s="18"/>
    </row>
    <row r="116" spans="1:8" ht="19.5" thickBot="1" x14ac:dyDescent="0.35">
      <c r="A116" s="57" t="s">
        <v>33</v>
      </c>
      <c r="B116" s="58"/>
      <c r="C116" s="138">
        <f xml:space="preserve"> P79-J23</f>
        <v>-0.21052631578947362</v>
      </c>
      <c r="D116" s="139">
        <f xml:space="preserve"> P84-J23</f>
        <v>0</v>
      </c>
      <c r="E116" s="18"/>
      <c r="F116" s="46"/>
      <c r="G116" s="18"/>
      <c r="H116" s="18"/>
    </row>
    <row r="117" spans="1:8" ht="18.75" x14ac:dyDescent="0.3">
      <c r="A117" s="116"/>
      <c r="B117" s="116"/>
      <c r="C117" s="112"/>
      <c r="D117" s="112"/>
      <c r="E117" s="18"/>
      <c r="F117" s="46"/>
      <c r="G117" s="18"/>
      <c r="H117" s="18"/>
    </row>
    <row r="118" spans="1:8" ht="18.75" x14ac:dyDescent="0.3">
      <c r="A118" s="116"/>
      <c r="B118" s="116"/>
      <c r="C118" s="112"/>
      <c r="D118" s="112"/>
      <c r="E118" s="18"/>
      <c r="F118" s="46"/>
      <c r="G118" s="18"/>
      <c r="H118" s="18"/>
    </row>
    <row r="119" spans="1:8" ht="18.75" x14ac:dyDescent="0.3">
      <c r="A119" s="116"/>
      <c r="B119" s="116"/>
      <c r="C119" s="112" t="s">
        <v>90</v>
      </c>
      <c r="D119" s="133">
        <v>0.64545329905049531</v>
      </c>
      <c r="E119" s="134"/>
      <c r="F119" s="46"/>
    </row>
    <row r="120" spans="1:8" ht="18.75" x14ac:dyDescent="0.3">
      <c r="A120" s="112"/>
      <c r="B120" s="112"/>
      <c r="C120" s="112"/>
      <c r="D120" s="112"/>
      <c r="E120" s="46"/>
      <c r="F120" s="46"/>
    </row>
    <row r="121" spans="1:8" ht="18.75" x14ac:dyDescent="0.3">
      <c r="C121" s="132" t="s">
        <v>91</v>
      </c>
      <c r="D121" s="133">
        <v>0.65314736824191</v>
      </c>
      <c r="E121" s="134"/>
      <c r="F121" s="46"/>
    </row>
    <row r="122" spans="1:8" x14ac:dyDescent="0.25">
      <c r="C122" s="46"/>
      <c r="D122" s="46"/>
      <c r="E122" s="46"/>
      <c r="F122" s="46"/>
    </row>
    <row r="123" spans="1:8" ht="18.75" x14ac:dyDescent="0.3">
      <c r="C123" s="132" t="s">
        <v>92</v>
      </c>
      <c r="D123" s="142">
        <v>0.63878366487866667</v>
      </c>
      <c r="E123" s="142"/>
    </row>
    <row r="124" spans="1:8" ht="18.75" x14ac:dyDescent="0.3">
      <c r="C124" s="132"/>
      <c r="D124" s="132"/>
      <c r="E124" s="144"/>
    </row>
    <row r="125" spans="1:8" ht="18.75" x14ac:dyDescent="0.3">
      <c r="C125" s="132" t="s">
        <v>93</v>
      </c>
      <c r="D125" s="142">
        <v>0.65365333356367472</v>
      </c>
      <c r="E125" s="142"/>
    </row>
    <row r="126" spans="1:8" x14ac:dyDescent="0.25">
      <c r="E126" s="144"/>
    </row>
    <row r="127" spans="1:8" ht="18.75" x14ac:dyDescent="0.3">
      <c r="C127" s="135" t="s">
        <v>94</v>
      </c>
      <c r="D127" s="142">
        <v>0.68558603981384891</v>
      </c>
      <c r="E127" s="142"/>
    </row>
    <row r="128" spans="1:8" ht="18.75" x14ac:dyDescent="0.3">
      <c r="C128" s="135"/>
      <c r="D128" s="135"/>
      <c r="E128" s="144"/>
    </row>
    <row r="129" spans="3:5" ht="18.75" x14ac:dyDescent="0.3">
      <c r="C129" s="135" t="s">
        <v>95</v>
      </c>
      <c r="D129" s="142">
        <v>0.62102670385969405</v>
      </c>
      <c r="E129" s="142"/>
    </row>
    <row r="130" spans="3:5" x14ac:dyDescent="0.25">
      <c r="E130" s="144"/>
    </row>
    <row r="131" spans="3:5" ht="18.75" x14ac:dyDescent="0.3">
      <c r="C131" s="141" t="s">
        <v>96</v>
      </c>
      <c r="D131" s="142">
        <v>0.64658549639646268</v>
      </c>
      <c r="E131" s="142"/>
    </row>
    <row r="132" spans="3:5" ht="18.75" x14ac:dyDescent="0.3">
      <c r="C132" s="141"/>
      <c r="E132" s="144"/>
    </row>
    <row r="133" spans="3:5" ht="18.75" x14ac:dyDescent="0.3">
      <c r="C133" s="141" t="s">
        <v>97</v>
      </c>
      <c r="D133" s="142">
        <v>0.65551285667543757</v>
      </c>
      <c r="E133" s="142"/>
    </row>
  </sheetData>
  <mergeCells count="194">
    <mergeCell ref="H104:I104"/>
    <mergeCell ref="F105:G105"/>
    <mergeCell ref="H105:I105"/>
    <mergeCell ref="A109:B109"/>
    <mergeCell ref="A113:B113"/>
    <mergeCell ref="A104:B104"/>
    <mergeCell ref="A105:B105"/>
    <mergeCell ref="F93:G93"/>
    <mergeCell ref="H93:I93"/>
    <mergeCell ref="F94:G94"/>
    <mergeCell ref="H94:I94"/>
    <mergeCell ref="F95:G95"/>
    <mergeCell ref="H95:I95"/>
    <mergeCell ref="F96:G96"/>
    <mergeCell ref="H96:I96"/>
    <mergeCell ref="F97:G97"/>
    <mergeCell ref="H97:I97"/>
    <mergeCell ref="F98:G98"/>
    <mergeCell ref="H98:I98"/>
    <mergeCell ref="F104:G104"/>
    <mergeCell ref="A99:B99"/>
    <mergeCell ref="A100:B100"/>
    <mergeCell ref="A101:B101"/>
    <mergeCell ref="A102:B102"/>
    <mergeCell ref="A103:B103"/>
    <mergeCell ref="M90:N90"/>
    <mergeCell ref="O90:P90"/>
    <mergeCell ref="C91:D91"/>
    <mergeCell ref="E91:F91"/>
    <mergeCell ref="G91:H91"/>
    <mergeCell ref="I91:J91"/>
    <mergeCell ref="K91:L91"/>
    <mergeCell ref="M91:N91"/>
    <mergeCell ref="O91:P91"/>
    <mergeCell ref="C90:D90"/>
    <mergeCell ref="E90:F90"/>
    <mergeCell ref="G90:H90"/>
    <mergeCell ref="I90:J90"/>
    <mergeCell ref="K90:L90"/>
    <mergeCell ref="P85:Q85"/>
    <mergeCell ref="P86:Q86"/>
    <mergeCell ref="P87:Q87"/>
    <mergeCell ref="P80:Q80"/>
    <mergeCell ref="P81:Q81"/>
    <mergeCell ref="P82:Q82"/>
    <mergeCell ref="P83:Q83"/>
    <mergeCell ref="P84:Q84"/>
    <mergeCell ref="P75:Q75"/>
    <mergeCell ref="P76:Q76"/>
    <mergeCell ref="P77:Q77"/>
    <mergeCell ref="P78:Q78"/>
    <mergeCell ref="P79:Q79"/>
    <mergeCell ref="P70:Q70"/>
    <mergeCell ref="P71:Q71"/>
    <mergeCell ref="P72:Q72"/>
    <mergeCell ref="P73:Q73"/>
    <mergeCell ref="P74:Q74"/>
    <mergeCell ref="P65:Q65"/>
    <mergeCell ref="P66:Q66"/>
    <mergeCell ref="P67:Q67"/>
    <mergeCell ref="P68:Q68"/>
    <mergeCell ref="P69:Q69"/>
    <mergeCell ref="A88:B88"/>
    <mergeCell ref="A74:B74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73:B73"/>
    <mergeCell ref="A75:B75"/>
    <mergeCell ref="A76:B76"/>
    <mergeCell ref="A77:B77"/>
    <mergeCell ref="A78:B78"/>
    <mergeCell ref="A68:B68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M22:R41"/>
    <mergeCell ref="P50:Q50"/>
    <mergeCell ref="P51:Q51"/>
    <mergeCell ref="P52:Q52"/>
    <mergeCell ref="P53:Q53"/>
    <mergeCell ref="P54:Q54"/>
    <mergeCell ref="P55:Q55"/>
    <mergeCell ref="P56:Q56"/>
    <mergeCell ref="P61:Q61"/>
    <mergeCell ref="P62:Q62"/>
    <mergeCell ref="P63:Q63"/>
    <mergeCell ref="P64:Q64"/>
    <mergeCell ref="A107:B107"/>
    <mergeCell ref="A108:B108"/>
    <mergeCell ref="A111:B111"/>
    <mergeCell ref="A112:B112"/>
    <mergeCell ref="A115:B115"/>
    <mergeCell ref="A114:B114"/>
    <mergeCell ref="A110:B110"/>
    <mergeCell ref="A116:B116"/>
    <mergeCell ref="A106:D106"/>
    <mergeCell ref="A98:B98"/>
    <mergeCell ref="J93:K93"/>
    <mergeCell ref="J94:K94"/>
    <mergeCell ref="J95:K95"/>
    <mergeCell ref="J96:K96"/>
    <mergeCell ref="J97:K97"/>
    <mergeCell ref="J98:K98"/>
    <mergeCell ref="P60:Q60"/>
    <mergeCell ref="A94:B94"/>
    <mergeCell ref="A95:B95"/>
    <mergeCell ref="A96:B96"/>
    <mergeCell ref="A97:B97"/>
    <mergeCell ref="A60:B60"/>
    <mergeCell ref="A93:D93"/>
    <mergeCell ref="A91:B91"/>
    <mergeCell ref="A61:B61"/>
    <mergeCell ref="A90:B90"/>
    <mergeCell ref="P48:Q48"/>
    <mergeCell ref="P49:Q49"/>
    <mergeCell ref="P89:Q89"/>
    <mergeCell ref="P57:Q57"/>
    <mergeCell ref="P58:Q58"/>
    <mergeCell ref="P59:Q59"/>
    <mergeCell ref="A49:B49"/>
    <mergeCell ref="A89:B8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58:B58"/>
    <mergeCell ref="A62:B62"/>
    <mergeCell ref="J18:K18"/>
    <mergeCell ref="J19:K19"/>
    <mergeCell ref="J20:K20"/>
    <mergeCell ref="J21:K21"/>
    <mergeCell ref="A48:B48"/>
    <mergeCell ref="G33:I33"/>
    <mergeCell ref="G34:H34"/>
    <mergeCell ref="A18:C18"/>
    <mergeCell ref="A35:B35"/>
    <mergeCell ref="A36:B36"/>
    <mergeCell ref="A37:B37"/>
    <mergeCell ref="A38:B38"/>
    <mergeCell ref="A34:B34"/>
    <mergeCell ref="J22:K22"/>
    <mergeCell ref="J23:K23"/>
    <mergeCell ref="J24:K24"/>
    <mergeCell ref="J25:K25"/>
    <mergeCell ref="J26:K26"/>
    <mergeCell ref="G14:I14"/>
    <mergeCell ref="G15:I15"/>
    <mergeCell ref="G16:I16"/>
    <mergeCell ref="G2:I2"/>
    <mergeCell ref="G3:I3"/>
    <mergeCell ref="A46:D46"/>
    <mergeCell ref="A33:C33"/>
    <mergeCell ref="G35:H35"/>
    <mergeCell ref="G36:H36"/>
    <mergeCell ref="G37:H37"/>
    <mergeCell ref="G38:H38"/>
    <mergeCell ref="Q16:S16"/>
    <mergeCell ref="Q11:S11"/>
    <mergeCell ref="Q12:S12"/>
    <mergeCell ref="Q17:S17"/>
    <mergeCell ref="Q18:S18"/>
    <mergeCell ref="I1:J1"/>
    <mergeCell ref="A1:C1"/>
    <mergeCell ref="Q13:S13"/>
    <mergeCell ref="Q14:S14"/>
    <mergeCell ref="Q15:S15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232-3C1C-440F-9975-922DCC180301}">
  <dimension ref="A1:Z93"/>
  <sheetViews>
    <sheetView workbookViewId="0">
      <selection activeCell="O25" sqref="O25"/>
    </sheetView>
  </sheetViews>
  <sheetFormatPr defaultRowHeight="15" x14ac:dyDescent="0.25"/>
  <sheetData>
    <row r="1" spans="1:26" ht="21" x14ac:dyDescent="0.35">
      <c r="A1" s="124" t="s">
        <v>81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9.5" thickBot="1" x14ac:dyDescent="0.35">
      <c r="A3" s="41" t="s">
        <v>2</v>
      </c>
      <c r="B3" s="42"/>
      <c r="C3" s="89"/>
      <c r="D3" s="120"/>
      <c r="E3" s="120"/>
      <c r="F3" s="120"/>
      <c r="G3" s="122"/>
      <c r="H3" s="96"/>
      <c r="I3" s="96"/>
      <c r="J3" s="96"/>
      <c r="K3" s="96"/>
      <c r="L3" s="96"/>
      <c r="M3" s="95"/>
      <c r="N3" s="95"/>
      <c r="O3" s="95"/>
      <c r="P3" s="33" t="s">
        <v>15</v>
      </c>
      <c r="Q3" s="39"/>
      <c r="R3" s="39"/>
      <c r="S3" s="104"/>
      <c r="T3" s="104"/>
      <c r="U3" s="104"/>
      <c r="V3" s="104"/>
      <c r="W3" s="104"/>
      <c r="X3" s="103"/>
      <c r="Y3" s="53"/>
      <c r="Z3" s="52"/>
    </row>
    <row r="4" spans="1:26" ht="19.5" thickBot="1" x14ac:dyDescent="0.35">
      <c r="A4" s="43" t="s">
        <v>5</v>
      </c>
      <c r="B4" s="44"/>
      <c r="C4" s="49"/>
      <c r="D4" s="121" t="s">
        <v>4</v>
      </c>
      <c r="E4" s="121" t="s">
        <v>34</v>
      </c>
      <c r="F4" s="106" t="s">
        <v>62</v>
      </c>
      <c r="G4" s="115" t="s">
        <v>33</v>
      </c>
      <c r="H4" s="96"/>
      <c r="I4" s="96"/>
      <c r="J4" s="105" t="s">
        <v>6</v>
      </c>
      <c r="K4" s="107" t="s">
        <v>7</v>
      </c>
      <c r="L4" s="117" t="s">
        <v>8</v>
      </c>
      <c r="M4" s="95"/>
      <c r="N4" s="95"/>
      <c r="O4" s="95"/>
      <c r="P4" s="97"/>
      <c r="Q4" s="112"/>
      <c r="R4" s="112"/>
      <c r="S4" s="112"/>
      <c r="T4" s="112"/>
      <c r="U4" s="112" t="s">
        <v>16</v>
      </c>
      <c r="V4" s="112" t="s">
        <v>68</v>
      </c>
      <c r="W4" s="112" t="s">
        <v>69</v>
      </c>
      <c r="X4" s="112" t="s">
        <v>70</v>
      </c>
      <c r="Y4" s="50"/>
      <c r="Z4" s="50"/>
    </row>
    <row r="5" spans="1:26" ht="18.75" x14ac:dyDescent="0.3">
      <c r="A5" s="36" t="s">
        <v>36</v>
      </c>
      <c r="B5" s="37"/>
      <c r="C5" s="50"/>
      <c r="D5" s="109">
        <v>1137</v>
      </c>
      <c r="E5" s="109">
        <v>1.3808</v>
      </c>
      <c r="F5" s="109">
        <v>0.67613999999999996</v>
      </c>
      <c r="G5" s="99">
        <v>94.94</v>
      </c>
      <c r="H5" s="98"/>
      <c r="I5" s="112" t="s">
        <v>9</v>
      </c>
      <c r="J5" s="97">
        <v>41</v>
      </c>
      <c r="K5" s="112" t="s">
        <v>10</v>
      </c>
      <c r="L5" s="99">
        <v>0.22527472527472528</v>
      </c>
      <c r="M5" s="95"/>
      <c r="N5" s="95"/>
      <c r="O5" s="95"/>
      <c r="P5" s="97"/>
      <c r="Q5" s="112"/>
      <c r="R5" s="112"/>
      <c r="S5" s="112"/>
      <c r="T5" s="112"/>
      <c r="U5" s="112">
        <v>0.22527472527472528</v>
      </c>
      <c r="V5" s="112">
        <v>0.19886363636363635</v>
      </c>
      <c r="W5" s="112">
        <v>0.15060240963855423</v>
      </c>
      <c r="X5" s="112">
        <v>0.22099447513812154</v>
      </c>
      <c r="Y5" s="50"/>
      <c r="Z5" s="50"/>
    </row>
    <row r="6" spans="1:26" ht="19.5" thickBot="1" x14ac:dyDescent="0.35">
      <c r="A6" s="36" t="s">
        <v>64</v>
      </c>
      <c r="B6" s="37"/>
      <c r="C6" s="50"/>
      <c r="D6" s="109">
        <v>851.98</v>
      </c>
      <c r="E6" s="109">
        <v>1.3808</v>
      </c>
      <c r="F6" s="109">
        <v>0.67613999999999996</v>
      </c>
      <c r="G6" s="99">
        <v>94.94</v>
      </c>
      <c r="H6" s="98"/>
      <c r="I6" s="112" t="s">
        <v>38</v>
      </c>
      <c r="J6" s="97">
        <v>35</v>
      </c>
      <c r="K6" s="112" t="s">
        <v>41</v>
      </c>
      <c r="L6" s="99">
        <v>0.19886363636363635</v>
      </c>
      <c r="M6" s="95"/>
      <c r="N6" s="95"/>
      <c r="O6" s="95"/>
      <c r="P6" s="97"/>
      <c r="Q6" s="112"/>
      <c r="R6" s="112"/>
      <c r="S6" s="112"/>
      <c r="T6" s="112"/>
      <c r="U6" s="112" t="s">
        <v>17</v>
      </c>
      <c r="V6" s="112" t="s">
        <v>18</v>
      </c>
      <c r="W6" s="112" t="s">
        <v>71</v>
      </c>
      <c r="X6" s="112" t="s">
        <v>72</v>
      </c>
      <c r="Y6" s="50" t="s">
        <v>19</v>
      </c>
      <c r="Z6" s="50"/>
    </row>
    <row r="7" spans="1:26" ht="19.5" thickBot="1" x14ac:dyDescent="0.35">
      <c r="A7" s="36" t="s">
        <v>65</v>
      </c>
      <c r="B7" s="37"/>
      <c r="C7" s="50"/>
      <c r="D7" s="109">
        <v>1137</v>
      </c>
      <c r="E7" s="109">
        <v>2.5844</v>
      </c>
      <c r="F7" s="109">
        <v>0.67613999999999996</v>
      </c>
      <c r="G7" s="99">
        <v>94.94</v>
      </c>
      <c r="H7" s="98"/>
      <c r="I7" s="112" t="s">
        <v>39</v>
      </c>
      <c r="J7" s="97">
        <v>25</v>
      </c>
      <c r="K7" s="112" t="s">
        <v>42</v>
      </c>
      <c r="L7" s="99">
        <v>0.15060240963855423</v>
      </c>
      <c r="M7" s="95"/>
      <c r="N7" s="95"/>
      <c r="O7" s="95"/>
      <c r="P7" s="105" t="s">
        <v>3</v>
      </c>
      <c r="Q7" s="107" t="s">
        <v>4</v>
      </c>
      <c r="R7" s="107" t="s">
        <v>34</v>
      </c>
      <c r="S7" s="107" t="s">
        <v>62</v>
      </c>
      <c r="T7" s="107" t="s">
        <v>37</v>
      </c>
      <c r="U7" s="107" t="s">
        <v>20</v>
      </c>
      <c r="V7" s="107" t="s">
        <v>49</v>
      </c>
      <c r="W7" s="107" t="s">
        <v>50</v>
      </c>
      <c r="X7" s="107" t="s">
        <v>52</v>
      </c>
      <c r="Y7" s="43" t="s">
        <v>53</v>
      </c>
      <c r="Z7" s="54"/>
    </row>
    <row r="8" spans="1:26" ht="19.5" thickBot="1" x14ac:dyDescent="0.35">
      <c r="A8" s="36" t="s">
        <v>66</v>
      </c>
      <c r="B8" s="37"/>
      <c r="C8" s="50"/>
      <c r="D8" s="109">
        <v>1137</v>
      </c>
      <c r="E8" s="109">
        <v>1.3808</v>
      </c>
      <c r="F8" s="109">
        <v>0.98019999999999996</v>
      </c>
      <c r="G8" s="99">
        <v>94.94</v>
      </c>
      <c r="H8" s="98"/>
      <c r="I8" s="112" t="s">
        <v>40</v>
      </c>
      <c r="J8" s="100">
        <v>40</v>
      </c>
      <c r="K8" s="101" t="s">
        <v>43</v>
      </c>
      <c r="L8" s="102">
        <v>0.22099447513812154</v>
      </c>
      <c r="M8" s="95"/>
      <c r="N8" s="95"/>
      <c r="O8" s="95"/>
      <c r="P8" s="123" t="s">
        <v>29</v>
      </c>
      <c r="Q8" s="112">
        <v>851.98</v>
      </c>
      <c r="R8" s="112">
        <v>2.5844</v>
      </c>
      <c r="S8" s="112">
        <v>0.67678700000000003</v>
      </c>
      <c r="T8" s="99">
        <v>95.25</v>
      </c>
      <c r="U8" s="113">
        <v>1</v>
      </c>
      <c r="V8" s="113">
        <v>1</v>
      </c>
      <c r="W8" s="113">
        <v>2.127869499441111E-3</v>
      </c>
      <c r="X8" s="113">
        <v>1</v>
      </c>
      <c r="Y8" s="74">
        <v>0.64545329905049531</v>
      </c>
      <c r="Z8" s="74"/>
    </row>
    <row r="9" spans="1:26" ht="19.5" thickBot="1" x14ac:dyDescent="0.35">
      <c r="A9" s="38" t="s">
        <v>67</v>
      </c>
      <c r="B9" s="40"/>
      <c r="C9" s="51"/>
      <c r="D9" s="110">
        <v>1137</v>
      </c>
      <c r="E9" s="110">
        <v>1.3808</v>
      </c>
      <c r="F9" s="110">
        <v>0.67613999999999996</v>
      </c>
      <c r="G9" s="102">
        <v>95.25</v>
      </c>
      <c r="H9" s="95"/>
      <c r="I9" s="114" t="s">
        <v>11</v>
      </c>
      <c r="J9" s="114">
        <v>141</v>
      </c>
      <c r="K9" s="112"/>
      <c r="L9" s="112"/>
      <c r="M9" s="95"/>
      <c r="N9" s="95"/>
      <c r="O9" s="95"/>
      <c r="P9" s="97" t="s">
        <v>30</v>
      </c>
      <c r="Q9" s="112">
        <v>1137</v>
      </c>
      <c r="R9" s="112">
        <v>1.6652</v>
      </c>
      <c r="S9" s="112">
        <v>0.98019999999999996</v>
      </c>
      <c r="T9" s="99">
        <v>95.013999999999996</v>
      </c>
      <c r="U9" s="113">
        <v>0</v>
      </c>
      <c r="V9" s="113">
        <v>0.23629112662013957</v>
      </c>
      <c r="W9" s="113">
        <v>1</v>
      </c>
      <c r="X9" s="113">
        <v>0.23870967741934684</v>
      </c>
      <c r="Y9" s="50">
        <v>0.25034564219037447</v>
      </c>
      <c r="Z9" s="50"/>
    </row>
    <row r="10" spans="1:26" ht="18.75" x14ac:dyDescent="0.3">
      <c r="A10" s="37"/>
      <c r="B10" s="37"/>
      <c r="C10" s="37"/>
      <c r="D10" s="112"/>
      <c r="E10" s="112"/>
      <c r="F10" s="112"/>
      <c r="G10" s="112"/>
      <c r="H10" s="95"/>
      <c r="I10" s="95"/>
      <c r="J10" s="95"/>
      <c r="K10" s="98"/>
      <c r="L10" s="98"/>
      <c r="M10" s="95"/>
      <c r="N10" s="95"/>
      <c r="O10" s="95"/>
      <c r="P10" s="97" t="s">
        <v>31</v>
      </c>
      <c r="Q10" s="112">
        <v>1044.7</v>
      </c>
      <c r="R10" s="112">
        <v>1.3808</v>
      </c>
      <c r="S10" s="112">
        <v>0.97887000000000002</v>
      </c>
      <c r="T10" s="99">
        <v>94.94</v>
      </c>
      <c r="U10" s="113">
        <v>0.32383692372465078</v>
      </c>
      <c r="V10" s="113">
        <v>0</v>
      </c>
      <c r="W10" s="113">
        <v>0.99562586331645087</v>
      </c>
      <c r="X10" s="113">
        <v>0</v>
      </c>
      <c r="Y10" s="50">
        <v>0.22289592813980619</v>
      </c>
      <c r="Z10" s="50"/>
    </row>
    <row r="11" spans="1:26" ht="19.5" thickBot="1" x14ac:dyDescent="0.35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100" t="s">
        <v>32</v>
      </c>
      <c r="Q11" s="101">
        <v>1136.5999999999999</v>
      </c>
      <c r="R11" s="101">
        <v>2.3614999999999999</v>
      </c>
      <c r="S11" s="101">
        <v>0.67613999999999996</v>
      </c>
      <c r="T11" s="102">
        <v>95.192999999999998</v>
      </c>
      <c r="U11" s="113">
        <v>1.4034102869977228E-3</v>
      </c>
      <c r="V11" s="113">
        <v>0.81480558325024921</v>
      </c>
      <c r="W11" s="113">
        <v>0</v>
      </c>
      <c r="X11" s="113">
        <v>0.81612903225805888</v>
      </c>
      <c r="Y11" s="51">
        <v>0.34271136121024209</v>
      </c>
      <c r="Z11" s="51"/>
    </row>
    <row r="12" spans="1:26" ht="21" x14ac:dyDescent="0.35">
      <c r="A12" s="124" t="s">
        <v>82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ht="15.7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ht="19.5" thickBot="1" x14ac:dyDescent="0.35">
      <c r="A14" s="41" t="s">
        <v>2</v>
      </c>
      <c r="B14" s="42"/>
      <c r="C14" s="89"/>
      <c r="D14" s="120"/>
      <c r="E14" s="120"/>
      <c r="F14" s="120"/>
      <c r="G14" s="122"/>
      <c r="H14" s="96"/>
      <c r="I14" s="96"/>
      <c r="J14" s="96"/>
      <c r="K14" s="96"/>
      <c r="L14" s="96"/>
      <c r="M14" s="95"/>
      <c r="N14" s="95"/>
      <c r="O14" s="95"/>
      <c r="P14" s="33" t="s">
        <v>15</v>
      </c>
      <c r="Q14" s="39"/>
      <c r="R14" s="39"/>
      <c r="S14" s="104"/>
      <c r="T14" s="104"/>
      <c r="U14" s="104"/>
      <c r="V14" s="104"/>
      <c r="W14" s="104"/>
      <c r="X14" s="103"/>
      <c r="Y14" s="53"/>
      <c r="Z14" s="52"/>
    </row>
    <row r="15" spans="1:26" ht="19.5" thickBot="1" x14ac:dyDescent="0.35">
      <c r="A15" s="43" t="s">
        <v>5</v>
      </c>
      <c r="B15" s="44"/>
      <c r="C15" s="49"/>
      <c r="D15" s="121" t="s">
        <v>4</v>
      </c>
      <c r="E15" s="121" t="s">
        <v>34</v>
      </c>
      <c r="F15" s="106" t="s">
        <v>62</v>
      </c>
      <c r="G15" s="115" t="s">
        <v>33</v>
      </c>
      <c r="H15" s="96"/>
      <c r="I15" s="96"/>
      <c r="J15" s="105" t="s">
        <v>6</v>
      </c>
      <c r="K15" s="107" t="s">
        <v>7</v>
      </c>
      <c r="L15" s="117" t="s">
        <v>8</v>
      </c>
      <c r="M15" s="95"/>
      <c r="N15" s="95"/>
      <c r="O15" s="95"/>
      <c r="P15" s="97"/>
      <c r="Q15" s="112"/>
      <c r="R15" s="112"/>
      <c r="S15" s="112"/>
      <c r="T15" s="112"/>
      <c r="U15" s="112" t="s">
        <v>16</v>
      </c>
      <c r="V15" s="112" t="s">
        <v>68</v>
      </c>
      <c r="W15" s="112" t="s">
        <v>69</v>
      </c>
      <c r="X15" s="112" t="s">
        <v>70</v>
      </c>
      <c r="Y15" s="50"/>
      <c r="Z15" s="50"/>
    </row>
    <row r="16" spans="1:26" ht="18.75" x14ac:dyDescent="0.3">
      <c r="A16" s="36" t="s">
        <v>36</v>
      </c>
      <c r="B16" s="37"/>
      <c r="C16" s="50"/>
      <c r="D16" s="109">
        <v>1137</v>
      </c>
      <c r="E16" s="109">
        <v>1.3808</v>
      </c>
      <c r="F16" s="109">
        <v>0.67613999999999996</v>
      </c>
      <c r="G16" s="99">
        <v>94.94</v>
      </c>
      <c r="H16" s="98"/>
      <c r="I16" s="112" t="s">
        <v>9</v>
      </c>
      <c r="J16" s="97">
        <v>70</v>
      </c>
      <c r="K16" s="112" t="s">
        <v>10</v>
      </c>
      <c r="L16" s="99">
        <v>0.29166666666666669</v>
      </c>
      <c r="M16" s="95"/>
      <c r="N16" s="95"/>
      <c r="O16" s="95"/>
      <c r="P16" s="97"/>
      <c r="Q16" s="112"/>
      <c r="R16" s="112"/>
      <c r="S16" s="112"/>
      <c r="T16" s="112"/>
      <c r="U16" s="112">
        <v>0.29166666666666669</v>
      </c>
      <c r="V16" s="112">
        <v>0.17073170731707318</v>
      </c>
      <c r="W16" s="112">
        <v>0.12820512820512819</v>
      </c>
      <c r="X16" s="112">
        <v>0.19047619047619047</v>
      </c>
      <c r="Y16" s="50"/>
      <c r="Z16" s="50"/>
    </row>
    <row r="17" spans="1:26" ht="19.5" thickBot="1" x14ac:dyDescent="0.35">
      <c r="A17" s="36" t="s">
        <v>64</v>
      </c>
      <c r="B17" s="37"/>
      <c r="C17" s="50"/>
      <c r="D17" s="109">
        <v>851.98</v>
      </c>
      <c r="E17" s="109">
        <v>1.3808</v>
      </c>
      <c r="F17" s="109">
        <v>0.67613999999999996</v>
      </c>
      <c r="G17" s="99">
        <v>94.94</v>
      </c>
      <c r="H17" s="98"/>
      <c r="I17" s="112" t="s">
        <v>38</v>
      </c>
      <c r="J17" s="97">
        <v>35</v>
      </c>
      <c r="K17" s="112" t="s">
        <v>41</v>
      </c>
      <c r="L17" s="99">
        <v>0.17073170731707318</v>
      </c>
      <c r="M17" s="95"/>
      <c r="N17" s="95"/>
      <c r="O17" s="95"/>
      <c r="P17" s="97"/>
      <c r="Q17" s="112"/>
      <c r="R17" s="112"/>
      <c r="S17" s="112"/>
      <c r="T17" s="112"/>
      <c r="U17" s="112" t="s">
        <v>17</v>
      </c>
      <c r="V17" s="112" t="s">
        <v>18</v>
      </c>
      <c r="W17" s="112" t="s">
        <v>71</v>
      </c>
      <c r="X17" s="112" t="s">
        <v>72</v>
      </c>
      <c r="Y17" s="50" t="s">
        <v>19</v>
      </c>
      <c r="Z17" s="50"/>
    </row>
    <row r="18" spans="1:26" ht="19.5" thickBot="1" x14ac:dyDescent="0.35">
      <c r="A18" s="36" t="s">
        <v>65</v>
      </c>
      <c r="B18" s="37"/>
      <c r="C18" s="50"/>
      <c r="D18" s="109">
        <v>1137</v>
      </c>
      <c r="E18" s="109">
        <v>2.5844</v>
      </c>
      <c r="F18" s="109">
        <v>0.67613999999999996</v>
      </c>
      <c r="G18" s="99">
        <v>94.94</v>
      </c>
      <c r="H18" s="98"/>
      <c r="I18" s="112" t="s">
        <v>39</v>
      </c>
      <c r="J18" s="97">
        <v>25</v>
      </c>
      <c r="K18" s="112" t="s">
        <v>42</v>
      </c>
      <c r="L18" s="99">
        <v>0.12820512820512819</v>
      </c>
      <c r="M18" s="95"/>
      <c r="N18" s="95"/>
      <c r="O18" s="95"/>
      <c r="P18" s="105" t="s">
        <v>3</v>
      </c>
      <c r="Q18" s="107" t="s">
        <v>4</v>
      </c>
      <c r="R18" s="107" t="s">
        <v>34</v>
      </c>
      <c r="S18" s="107" t="s">
        <v>62</v>
      </c>
      <c r="T18" s="107" t="s">
        <v>37</v>
      </c>
      <c r="U18" s="107" t="s">
        <v>20</v>
      </c>
      <c r="V18" s="107" t="s">
        <v>49</v>
      </c>
      <c r="W18" s="107" t="s">
        <v>50</v>
      </c>
      <c r="X18" s="107" t="s">
        <v>52</v>
      </c>
      <c r="Y18" s="43" t="s">
        <v>53</v>
      </c>
      <c r="Z18" s="54"/>
    </row>
    <row r="19" spans="1:26" ht="19.5" thickBot="1" x14ac:dyDescent="0.35">
      <c r="A19" s="36" t="s">
        <v>66</v>
      </c>
      <c r="B19" s="37"/>
      <c r="C19" s="50"/>
      <c r="D19" s="109">
        <v>1137</v>
      </c>
      <c r="E19" s="109">
        <v>1.3808</v>
      </c>
      <c r="F19" s="109">
        <v>0.98019999999999996</v>
      </c>
      <c r="G19" s="99">
        <v>94.94</v>
      </c>
      <c r="H19" s="98"/>
      <c r="I19" s="112" t="s">
        <v>40</v>
      </c>
      <c r="J19" s="100">
        <v>40</v>
      </c>
      <c r="K19" s="101" t="s">
        <v>43</v>
      </c>
      <c r="L19" s="102">
        <v>0.19047619047619047</v>
      </c>
      <c r="M19" s="95"/>
      <c r="N19" s="95"/>
      <c r="O19" s="95"/>
      <c r="P19" s="123" t="s">
        <v>29</v>
      </c>
      <c r="Q19" s="112">
        <v>851.98</v>
      </c>
      <c r="R19" s="112">
        <v>2.5844</v>
      </c>
      <c r="S19" s="112">
        <v>0.67678700000000003</v>
      </c>
      <c r="T19" s="99">
        <v>95.25</v>
      </c>
      <c r="U19" s="113">
        <v>1</v>
      </c>
      <c r="V19" s="113">
        <v>1</v>
      </c>
      <c r="W19" s="113">
        <v>2.127869499441111E-3</v>
      </c>
      <c r="X19" s="113">
        <v>1</v>
      </c>
      <c r="Y19" s="74">
        <v>0.65314736824191</v>
      </c>
      <c r="Z19" s="74"/>
    </row>
    <row r="20" spans="1:26" ht="19.5" thickBot="1" x14ac:dyDescent="0.35">
      <c r="A20" s="38" t="s">
        <v>67</v>
      </c>
      <c r="B20" s="40"/>
      <c r="C20" s="51"/>
      <c r="D20" s="110">
        <v>1137</v>
      </c>
      <c r="E20" s="110">
        <v>1.3808</v>
      </c>
      <c r="F20" s="110">
        <v>0.67613999999999996</v>
      </c>
      <c r="G20" s="102">
        <v>95.25</v>
      </c>
      <c r="H20" s="95"/>
      <c r="I20" s="114" t="s">
        <v>11</v>
      </c>
      <c r="J20" s="114">
        <v>170</v>
      </c>
      <c r="K20" s="112"/>
      <c r="L20" s="112"/>
      <c r="M20" s="95"/>
      <c r="N20" s="95"/>
      <c r="O20" s="95"/>
      <c r="P20" s="97" t="s">
        <v>30</v>
      </c>
      <c r="Q20" s="112">
        <v>1137</v>
      </c>
      <c r="R20" s="112">
        <v>1.6652</v>
      </c>
      <c r="S20" s="112">
        <v>0.98019999999999996</v>
      </c>
      <c r="T20" s="99">
        <v>95.013999999999996</v>
      </c>
      <c r="U20" s="113">
        <v>0</v>
      </c>
      <c r="V20" s="113">
        <v>0.23629112662013957</v>
      </c>
      <c r="W20" s="113">
        <v>1</v>
      </c>
      <c r="X20" s="113">
        <v>0.23870967741934684</v>
      </c>
      <c r="Y20" s="50">
        <v>0.21401602566149683</v>
      </c>
      <c r="Z20" s="50"/>
    </row>
    <row r="21" spans="1:26" ht="18.75" x14ac:dyDescent="0.3">
      <c r="A21" s="37"/>
      <c r="B21" s="37"/>
      <c r="C21" s="37"/>
      <c r="D21" s="112"/>
      <c r="E21" s="112"/>
      <c r="F21" s="112"/>
      <c r="G21" s="112"/>
      <c r="H21" s="95"/>
      <c r="I21" s="95"/>
      <c r="J21" s="95"/>
      <c r="K21" s="98"/>
      <c r="L21" s="98"/>
      <c r="M21" s="95"/>
      <c r="N21" s="95"/>
      <c r="O21" s="95"/>
      <c r="P21" s="97" t="s">
        <v>31</v>
      </c>
      <c r="Q21" s="112">
        <v>1044.7</v>
      </c>
      <c r="R21" s="112">
        <v>1.3808</v>
      </c>
      <c r="S21" s="112">
        <v>0.97887000000000002</v>
      </c>
      <c r="T21" s="99">
        <v>94.94</v>
      </c>
      <c r="U21" s="113">
        <v>0.32383692372465078</v>
      </c>
      <c r="V21" s="113">
        <v>0</v>
      </c>
      <c r="W21" s="113">
        <v>0.99562586331645087</v>
      </c>
      <c r="X21" s="113">
        <v>0</v>
      </c>
      <c r="Y21" s="50">
        <v>0.22209677753718349</v>
      </c>
      <c r="Z21" s="50"/>
    </row>
    <row r="22" spans="1:26" ht="19.5" thickBot="1" x14ac:dyDescent="0.3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100" t="s">
        <v>32</v>
      </c>
      <c r="Q22" s="101">
        <v>1136.5999999999999</v>
      </c>
      <c r="R22" s="101">
        <v>2.3614999999999999</v>
      </c>
      <c r="S22" s="101">
        <v>0.67613999999999996</v>
      </c>
      <c r="T22" s="102">
        <v>95.192999999999998</v>
      </c>
      <c r="U22" s="113">
        <v>1.4034102869977228E-3</v>
      </c>
      <c r="V22" s="113">
        <v>0.81480558325024921</v>
      </c>
      <c r="W22" s="113">
        <v>0</v>
      </c>
      <c r="X22" s="113">
        <v>0.81612903225805888</v>
      </c>
      <c r="Y22" s="51">
        <v>0.29497562536170796</v>
      </c>
      <c r="Z22" s="51"/>
    </row>
    <row r="23" spans="1:26" ht="21" x14ac:dyDescent="0.35">
      <c r="A23" s="124" t="s">
        <v>83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15.75" thickBot="1" x14ac:dyDescent="0.3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19.5" thickBot="1" x14ac:dyDescent="0.35">
      <c r="A25" s="41" t="s">
        <v>2</v>
      </c>
      <c r="B25" s="42"/>
      <c r="C25" s="89"/>
      <c r="D25" s="120"/>
      <c r="E25" s="120"/>
      <c r="F25" s="120"/>
      <c r="G25" s="122"/>
      <c r="H25" s="96"/>
      <c r="I25" s="96"/>
      <c r="J25" s="96"/>
      <c r="K25" s="96"/>
      <c r="L25" s="96"/>
      <c r="M25" s="95"/>
      <c r="N25" s="95"/>
      <c r="O25" s="95"/>
      <c r="P25" s="33" t="s">
        <v>15</v>
      </c>
      <c r="Q25" s="39"/>
      <c r="R25" s="39"/>
      <c r="S25" s="104"/>
      <c r="T25" s="104"/>
      <c r="U25" s="104"/>
      <c r="V25" s="104"/>
      <c r="W25" s="104"/>
      <c r="X25" s="103"/>
      <c r="Y25" s="53"/>
      <c r="Z25" s="52"/>
    </row>
    <row r="26" spans="1:26" ht="19.5" thickBot="1" x14ac:dyDescent="0.35">
      <c r="A26" s="43" t="s">
        <v>5</v>
      </c>
      <c r="B26" s="44"/>
      <c r="C26" s="49"/>
      <c r="D26" s="121" t="s">
        <v>4</v>
      </c>
      <c r="E26" s="121" t="s">
        <v>34</v>
      </c>
      <c r="F26" s="106" t="s">
        <v>62</v>
      </c>
      <c r="G26" s="115" t="s">
        <v>33</v>
      </c>
      <c r="H26" s="96"/>
      <c r="I26" s="96"/>
      <c r="J26" s="105" t="s">
        <v>6</v>
      </c>
      <c r="K26" s="107" t="s">
        <v>7</v>
      </c>
      <c r="L26" s="117" t="s">
        <v>8</v>
      </c>
      <c r="M26" s="95"/>
      <c r="N26" s="95"/>
      <c r="O26" s="95"/>
      <c r="P26" s="97"/>
      <c r="Q26" s="112"/>
      <c r="R26" s="112"/>
      <c r="S26" s="112"/>
      <c r="T26" s="112"/>
      <c r="U26" s="112" t="s">
        <v>16</v>
      </c>
      <c r="V26" s="112" t="s">
        <v>68</v>
      </c>
      <c r="W26" s="112" t="s">
        <v>69</v>
      </c>
      <c r="X26" s="112" t="s">
        <v>70</v>
      </c>
      <c r="Y26" s="50"/>
      <c r="Z26" s="50"/>
    </row>
    <row r="27" spans="1:26" ht="18.75" x14ac:dyDescent="0.3">
      <c r="A27" s="36" t="s">
        <v>36</v>
      </c>
      <c r="B27" s="37"/>
      <c r="C27" s="50"/>
      <c r="D27" s="109">
        <v>1137</v>
      </c>
      <c r="E27" s="109">
        <v>1.3808</v>
      </c>
      <c r="F27" s="109">
        <v>0.67613999999999996</v>
      </c>
      <c r="G27" s="99">
        <v>94.94</v>
      </c>
      <c r="H27" s="98"/>
      <c r="I27" s="112" t="s">
        <v>9</v>
      </c>
      <c r="J27" s="97">
        <v>50</v>
      </c>
      <c r="K27" s="112" t="s">
        <v>10</v>
      </c>
      <c r="L27" s="99">
        <v>0.26178010471204188</v>
      </c>
      <c r="M27" s="95"/>
      <c r="N27" s="95"/>
      <c r="O27" s="95"/>
      <c r="P27" s="97"/>
      <c r="Q27" s="112"/>
      <c r="R27" s="112"/>
      <c r="S27" s="112"/>
      <c r="T27" s="112"/>
      <c r="U27" s="112">
        <v>0.26178010471204188</v>
      </c>
      <c r="V27" s="112">
        <v>0.15568862275449102</v>
      </c>
      <c r="W27" s="112">
        <v>0.15060240963855423</v>
      </c>
      <c r="X27" s="112">
        <v>0.22099447513812154</v>
      </c>
      <c r="Y27" s="50"/>
      <c r="Z27" s="50"/>
    </row>
    <row r="28" spans="1:26" ht="19.5" thickBot="1" x14ac:dyDescent="0.35">
      <c r="A28" s="36" t="s">
        <v>64</v>
      </c>
      <c r="B28" s="37"/>
      <c r="C28" s="50"/>
      <c r="D28" s="109">
        <v>851.98</v>
      </c>
      <c r="E28" s="109">
        <v>1.3808</v>
      </c>
      <c r="F28" s="109">
        <v>0.67613999999999996</v>
      </c>
      <c r="G28" s="99">
        <v>94.94</v>
      </c>
      <c r="H28" s="98"/>
      <c r="I28" s="112" t="s">
        <v>38</v>
      </c>
      <c r="J28" s="97">
        <v>26</v>
      </c>
      <c r="K28" s="112" t="s">
        <v>41</v>
      </c>
      <c r="L28" s="99">
        <v>0.15568862275449102</v>
      </c>
      <c r="M28" s="95"/>
      <c r="N28" s="95"/>
      <c r="O28" s="95"/>
      <c r="P28" s="97"/>
      <c r="Q28" s="112"/>
      <c r="R28" s="112"/>
      <c r="S28" s="112"/>
      <c r="T28" s="112"/>
      <c r="U28" s="112" t="s">
        <v>17</v>
      </c>
      <c r="V28" s="112" t="s">
        <v>18</v>
      </c>
      <c r="W28" s="112" t="s">
        <v>71</v>
      </c>
      <c r="X28" s="112" t="s">
        <v>72</v>
      </c>
      <c r="Y28" s="50" t="s">
        <v>19</v>
      </c>
      <c r="Z28" s="50"/>
    </row>
    <row r="29" spans="1:26" ht="19.5" thickBot="1" x14ac:dyDescent="0.35">
      <c r="A29" s="36" t="s">
        <v>65</v>
      </c>
      <c r="B29" s="37"/>
      <c r="C29" s="50"/>
      <c r="D29" s="109">
        <v>1137</v>
      </c>
      <c r="E29" s="109">
        <v>2.5844</v>
      </c>
      <c r="F29" s="109">
        <v>0.67613999999999996</v>
      </c>
      <c r="G29" s="99">
        <v>94.94</v>
      </c>
      <c r="H29" s="98"/>
      <c r="I29" s="112" t="s">
        <v>39</v>
      </c>
      <c r="J29" s="97">
        <v>25</v>
      </c>
      <c r="K29" s="112" t="s">
        <v>42</v>
      </c>
      <c r="L29" s="99">
        <v>0.15060240963855423</v>
      </c>
      <c r="M29" s="95"/>
      <c r="N29" s="95"/>
      <c r="O29" s="95"/>
      <c r="P29" s="105" t="s">
        <v>3</v>
      </c>
      <c r="Q29" s="107" t="s">
        <v>4</v>
      </c>
      <c r="R29" s="107" t="s">
        <v>34</v>
      </c>
      <c r="S29" s="107" t="s">
        <v>62</v>
      </c>
      <c r="T29" s="107" t="s">
        <v>37</v>
      </c>
      <c r="U29" s="107" t="s">
        <v>20</v>
      </c>
      <c r="V29" s="107" t="s">
        <v>49</v>
      </c>
      <c r="W29" s="107" t="s">
        <v>50</v>
      </c>
      <c r="X29" s="107" t="s">
        <v>52</v>
      </c>
      <c r="Y29" s="43" t="s">
        <v>53</v>
      </c>
      <c r="Z29" s="54"/>
    </row>
    <row r="30" spans="1:26" ht="19.5" thickBot="1" x14ac:dyDescent="0.35">
      <c r="A30" s="36" t="s">
        <v>66</v>
      </c>
      <c r="B30" s="37"/>
      <c r="C30" s="50"/>
      <c r="D30" s="109">
        <v>1137</v>
      </c>
      <c r="E30" s="109">
        <v>1.3808</v>
      </c>
      <c r="F30" s="109">
        <v>0.98019999999999996</v>
      </c>
      <c r="G30" s="99">
        <v>94.94</v>
      </c>
      <c r="H30" s="98"/>
      <c r="I30" s="112" t="s">
        <v>40</v>
      </c>
      <c r="J30" s="100">
        <v>40</v>
      </c>
      <c r="K30" s="101" t="s">
        <v>43</v>
      </c>
      <c r="L30" s="102">
        <v>0.22099447513812154</v>
      </c>
      <c r="M30" s="95"/>
      <c r="N30" s="95"/>
      <c r="O30" s="95"/>
      <c r="P30" s="123" t="s">
        <v>29</v>
      </c>
      <c r="Q30" s="112">
        <v>851.98</v>
      </c>
      <c r="R30" s="112">
        <v>2.5844</v>
      </c>
      <c r="S30" s="112">
        <v>0.67678700000000003</v>
      </c>
      <c r="T30" s="99">
        <v>95.25</v>
      </c>
      <c r="U30" s="113">
        <v>1</v>
      </c>
      <c r="V30" s="113">
        <v>1</v>
      </c>
      <c r="W30" s="113">
        <v>2.127869499441111E-3</v>
      </c>
      <c r="X30" s="113">
        <v>1</v>
      </c>
      <c r="Y30" s="74">
        <v>0.63878366487866667</v>
      </c>
      <c r="Z30" s="74"/>
    </row>
    <row r="31" spans="1:26" ht="19.5" thickBot="1" x14ac:dyDescent="0.35">
      <c r="A31" s="38" t="s">
        <v>67</v>
      </c>
      <c r="B31" s="40"/>
      <c r="C31" s="51"/>
      <c r="D31" s="110">
        <v>1137</v>
      </c>
      <c r="E31" s="110">
        <v>1.3808</v>
      </c>
      <c r="F31" s="110">
        <v>0.67613999999999996</v>
      </c>
      <c r="G31" s="102">
        <v>95.25</v>
      </c>
      <c r="H31" s="95"/>
      <c r="I31" s="114" t="s">
        <v>11</v>
      </c>
      <c r="J31" s="114">
        <v>141</v>
      </c>
      <c r="K31" s="112"/>
      <c r="L31" s="112"/>
      <c r="M31" s="95"/>
      <c r="N31" s="95"/>
      <c r="O31" s="95"/>
      <c r="P31" s="97" t="s">
        <v>30</v>
      </c>
      <c r="Q31" s="112">
        <v>1137</v>
      </c>
      <c r="R31" s="112">
        <v>1.6652</v>
      </c>
      <c r="S31" s="112">
        <v>0.98019999999999996</v>
      </c>
      <c r="T31" s="99">
        <v>95.013999999999996</v>
      </c>
      <c r="U31" s="113">
        <v>0</v>
      </c>
      <c r="V31" s="113">
        <v>0.23629112662013957</v>
      </c>
      <c r="W31" s="113">
        <v>1</v>
      </c>
      <c r="X31" s="113">
        <v>0.23870967741934684</v>
      </c>
      <c r="Y31" s="50">
        <v>0.24014376958282968</v>
      </c>
      <c r="Z31" s="50"/>
    </row>
    <row r="32" spans="1:26" ht="18.75" x14ac:dyDescent="0.3">
      <c r="A32" s="37"/>
      <c r="B32" s="37"/>
      <c r="C32" s="37"/>
      <c r="D32" s="112"/>
      <c r="E32" s="112"/>
      <c r="F32" s="112"/>
      <c r="G32" s="112"/>
      <c r="H32" s="95"/>
      <c r="I32" s="95"/>
      <c r="J32" s="95"/>
      <c r="K32" s="98"/>
      <c r="L32" s="98"/>
      <c r="M32" s="95"/>
      <c r="N32" s="95"/>
      <c r="O32" s="95"/>
      <c r="P32" s="97" t="s">
        <v>31</v>
      </c>
      <c r="Q32" s="112">
        <v>1044.7</v>
      </c>
      <c r="R32" s="112">
        <v>1.3808</v>
      </c>
      <c r="S32" s="112">
        <v>0.97887000000000002</v>
      </c>
      <c r="T32" s="99">
        <v>94.94</v>
      </c>
      <c r="U32" s="113">
        <v>0.32383692372465078</v>
      </c>
      <c r="V32" s="113">
        <v>0</v>
      </c>
      <c r="W32" s="113">
        <v>0.99562586331645087</v>
      </c>
      <c r="X32" s="113">
        <v>0</v>
      </c>
      <c r="Y32" s="50">
        <v>0.23471771791618792</v>
      </c>
      <c r="Z32" s="50"/>
    </row>
    <row r="33" spans="1:26" ht="19.5" thickBot="1" x14ac:dyDescent="0.3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100" t="s">
        <v>32</v>
      </c>
      <c r="Q33" s="101">
        <v>1136.5999999999999</v>
      </c>
      <c r="R33" s="101">
        <v>2.3614999999999999</v>
      </c>
      <c r="S33" s="101">
        <v>0.67613999999999996</v>
      </c>
      <c r="T33" s="102">
        <v>95.192999999999998</v>
      </c>
      <c r="U33" s="113">
        <v>1.4034102869977228E-3</v>
      </c>
      <c r="V33" s="113">
        <v>0.81480558325024921</v>
      </c>
      <c r="W33" s="113">
        <v>0</v>
      </c>
      <c r="X33" s="113">
        <v>0.81612903225805888</v>
      </c>
      <c r="Y33" s="51">
        <v>0.30758335108963808</v>
      </c>
      <c r="Z33" s="51"/>
    </row>
    <row r="35" spans="1:26" ht="21" x14ac:dyDescent="0.35">
      <c r="A35" s="125" t="s">
        <v>84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ht="15.75" thickBot="1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9.5" thickBot="1" x14ac:dyDescent="0.35">
      <c r="A37" s="41" t="s">
        <v>2</v>
      </c>
      <c r="B37" s="42"/>
      <c r="C37" s="89"/>
      <c r="D37" s="120"/>
      <c r="E37" s="120"/>
      <c r="F37" s="120"/>
      <c r="G37" s="122"/>
      <c r="H37" s="96"/>
      <c r="I37" s="96"/>
      <c r="J37" s="96"/>
      <c r="K37" s="96"/>
      <c r="L37" s="96"/>
      <c r="M37" s="95"/>
      <c r="N37" s="95"/>
      <c r="O37" s="95"/>
      <c r="P37" s="33" t="s">
        <v>15</v>
      </c>
      <c r="Q37" s="39"/>
      <c r="R37" s="39"/>
      <c r="S37" s="104"/>
      <c r="T37" s="104"/>
      <c r="U37" s="104"/>
      <c r="V37" s="104"/>
      <c r="W37" s="104"/>
      <c r="X37" s="103"/>
      <c r="Y37" s="53"/>
      <c r="Z37" s="52"/>
    </row>
    <row r="38" spans="1:26" ht="19.5" thickBot="1" x14ac:dyDescent="0.35">
      <c r="A38" s="43" t="s">
        <v>5</v>
      </c>
      <c r="B38" s="44"/>
      <c r="C38" s="49"/>
      <c r="D38" s="121" t="s">
        <v>4</v>
      </c>
      <c r="E38" s="121" t="s">
        <v>34</v>
      </c>
      <c r="F38" s="106" t="s">
        <v>62</v>
      </c>
      <c r="G38" s="115" t="s">
        <v>33</v>
      </c>
      <c r="H38" s="96"/>
      <c r="I38" s="96"/>
      <c r="J38" s="105" t="s">
        <v>6</v>
      </c>
      <c r="K38" s="107" t="s">
        <v>7</v>
      </c>
      <c r="L38" s="117" t="s">
        <v>8</v>
      </c>
      <c r="M38" s="95"/>
      <c r="N38" s="95"/>
      <c r="O38" s="95"/>
      <c r="P38" s="97"/>
      <c r="Q38" s="112"/>
      <c r="R38" s="112"/>
      <c r="S38" s="112"/>
      <c r="T38" s="112"/>
      <c r="U38" s="112" t="s">
        <v>16</v>
      </c>
      <c r="V38" s="112" t="s">
        <v>68</v>
      </c>
      <c r="W38" s="112" t="s">
        <v>69</v>
      </c>
      <c r="X38" s="112" t="s">
        <v>70</v>
      </c>
      <c r="Y38" s="50"/>
      <c r="Z38" s="50"/>
    </row>
    <row r="39" spans="1:26" ht="18.75" x14ac:dyDescent="0.3">
      <c r="A39" s="36" t="s">
        <v>36</v>
      </c>
      <c r="B39" s="37"/>
      <c r="C39" s="50"/>
      <c r="D39" s="109">
        <v>1137</v>
      </c>
      <c r="E39" s="109">
        <v>1.3808</v>
      </c>
      <c r="F39" s="109">
        <v>0.67613999999999996</v>
      </c>
      <c r="G39" s="99">
        <v>94.94</v>
      </c>
      <c r="H39" s="98"/>
      <c r="I39" s="112" t="s">
        <v>9</v>
      </c>
      <c r="J39" s="97">
        <v>50</v>
      </c>
      <c r="K39" s="112" t="s">
        <v>10</v>
      </c>
      <c r="L39" s="99">
        <v>0.24509803921568626</v>
      </c>
      <c r="M39" s="95"/>
      <c r="N39" s="95"/>
      <c r="O39" s="95"/>
      <c r="P39" s="97"/>
      <c r="Q39" s="112"/>
      <c r="R39" s="112"/>
      <c r="S39" s="112"/>
      <c r="T39" s="112"/>
      <c r="U39" s="112">
        <v>0.24509803921568626</v>
      </c>
      <c r="V39" s="112">
        <v>0.20207253886010362</v>
      </c>
      <c r="W39" s="112">
        <v>0.13966480446927373</v>
      </c>
      <c r="X39" s="112">
        <v>0.20618556701030927</v>
      </c>
      <c r="Y39" s="50"/>
      <c r="Z39" s="50"/>
    </row>
    <row r="40" spans="1:26" ht="19.5" thickBot="1" x14ac:dyDescent="0.35">
      <c r="A40" s="36" t="s">
        <v>64</v>
      </c>
      <c r="B40" s="37"/>
      <c r="C40" s="50"/>
      <c r="D40" s="109">
        <v>851.98</v>
      </c>
      <c r="E40" s="109">
        <v>1.3808</v>
      </c>
      <c r="F40" s="109">
        <v>0.67613999999999996</v>
      </c>
      <c r="G40" s="99">
        <v>94.94</v>
      </c>
      <c r="H40" s="98"/>
      <c r="I40" s="112" t="s">
        <v>38</v>
      </c>
      <c r="J40" s="97">
        <v>39</v>
      </c>
      <c r="K40" s="112" t="s">
        <v>41</v>
      </c>
      <c r="L40" s="99">
        <v>0.20207253886010362</v>
      </c>
      <c r="M40" s="95"/>
      <c r="N40" s="95"/>
      <c r="O40" s="95"/>
      <c r="P40" s="97"/>
      <c r="Q40" s="112"/>
      <c r="R40" s="112"/>
      <c r="S40" s="112"/>
      <c r="T40" s="112"/>
      <c r="U40" s="112" t="s">
        <v>17</v>
      </c>
      <c r="V40" s="112" t="s">
        <v>18</v>
      </c>
      <c r="W40" s="112" t="s">
        <v>71</v>
      </c>
      <c r="X40" s="112" t="s">
        <v>72</v>
      </c>
      <c r="Y40" s="50" t="s">
        <v>19</v>
      </c>
      <c r="Z40" s="50"/>
    </row>
    <row r="41" spans="1:26" ht="19.5" thickBot="1" x14ac:dyDescent="0.35">
      <c r="A41" s="36" t="s">
        <v>65</v>
      </c>
      <c r="B41" s="37"/>
      <c r="C41" s="50"/>
      <c r="D41" s="109">
        <v>1137</v>
      </c>
      <c r="E41" s="109">
        <v>2.5844</v>
      </c>
      <c r="F41" s="109">
        <v>0.67613999999999996</v>
      </c>
      <c r="G41" s="99">
        <v>94.94</v>
      </c>
      <c r="H41" s="98"/>
      <c r="I41" s="112" t="s">
        <v>39</v>
      </c>
      <c r="J41" s="97">
        <v>25</v>
      </c>
      <c r="K41" s="112" t="s">
        <v>42</v>
      </c>
      <c r="L41" s="99">
        <v>0.13966480446927373</v>
      </c>
      <c r="M41" s="95"/>
      <c r="N41" s="95"/>
      <c r="O41" s="95"/>
      <c r="P41" s="105" t="s">
        <v>3</v>
      </c>
      <c r="Q41" s="107" t="s">
        <v>4</v>
      </c>
      <c r="R41" s="107" t="s">
        <v>34</v>
      </c>
      <c r="S41" s="107" t="s">
        <v>62</v>
      </c>
      <c r="T41" s="107" t="s">
        <v>37</v>
      </c>
      <c r="U41" s="107" t="s">
        <v>20</v>
      </c>
      <c r="V41" s="107" t="s">
        <v>49</v>
      </c>
      <c r="W41" s="107" t="s">
        <v>50</v>
      </c>
      <c r="X41" s="107" t="s">
        <v>52</v>
      </c>
      <c r="Y41" s="43" t="s">
        <v>53</v>
      </c>
      <c r="Z41" s="54"/>
    </row>
    <row r="42" spans="1:26" ht="19.5" thickBot="1" x14ac:dyDescent="0.35">
      <c r="A42" s="36" t="s">
        <v>66</v>
      </c>
      <c r="B42" s="37"/>
      <c r="C42" s="50"/>
      <c r="D42" s="109">
        <v>1137</v>
      </c>
      <c r="E42" s="109">
        <v>1.3808</v>
      </c>
      <c r="F42" s="109">
        <v>0.98019999999999996</v>
      </c>
      <c r="G42" s="99">
        <v>94.94</v>
      </c>
      <c r="H42" s="98"/>
      <c r="I42" s="112" t="s">
        <v>40</v>
      </c>
      <c r="J42" s="100">
        <v>40</v>
      </c>
      <c r="K42" s="101" t="s">
        <v>43</v>
      </c>
      <c r="L42" s="102">
        <v>0.20618556701030927</v>
      </c>
      <c r="M42" s="95"/>
      <c r="N42" s="95"/>
      <c r="O42" s="95"/>
      <c r="P42" s="123" t="s">
        <v>29</v>
      </c>
      <c r="Q42" s="112">
        <v>851.98</v>
      </c>
      <c r="R42" s="112">
        <v>2.5844</v>
      </c>
      <c r="S42" s="112">
        <v>0.67678700000000003</v>
      </c>
      <c r="T42" s="99">
        <v>95.25</v>
      </c>
      <c r="U42" s="113">
        <v>1</v>
      </c>
      <c r="V42" s="113">
        <v>1</v>
      </c>
      <c r="W42" s="113">
        <v>2.127869499441111E-3</v>
      </c>
      <c r="X42" s="113">
        <v>1</v>
      </c>
      <c r="Y42" s="74">
        <v>0.65365333356367472</v>
      </c>
      <c r="Z42" s="74"/>
    </row>
    <row r="43" spans="1:26" ht="19.5" thickBot="1" x14ac:dyDescent="0.35">
      <c r="A43" s="38" t="s">
        <v>67</v>
      </c>
      <c r="B43" s="40"/>
      <c r="C43" s="51"/>
      <c r="D43" s="110">
        <v>1137</v>
      </c>
      <c r="E43" s="110">
        <v>1.3808</v>
      </c>
      <c r="F43" s="110">
        <v>0.67613999999999996</v>
      </c>
      <c r="G43" s="102">
        <v>95.25</v>
      </c>
      <c r="H43" s="95"/>
      <c r="I43" s="114" t="s">
        <v>11</v>
      </c>
      <c r="J43" s="114">
        <v>154</v>
      </c>
      <c r="K43" s="112"/>
      <c r="L43" s="112"/>
      <c r="M43" s="95"/>
      <c r="N43" s="95"/>
      <c r="O43" s="95"/>
      <c r="P43" s="97" t="s">
        <v>30</v>
      </c>
      <c r="Q43" s="112">
        <v>1137</v>
      </c>
      <c r="R43" s="112">
        <v>1.6652</v>
      </c>
      <c r="S43" s="112">
        <v>0.98019999999999996</v>
      </c>
      <c r="T43" s="99">
        <v>95.013999999999996</v>
      </c>
      <c r="U43" s="113">
        <v>0</v>
      </c>
      <c r="V43" s="113">
        <v>0.23629112662013957</v>
      </c>
      <c r="W43" s="113">
        <v>1</v>
      </c>
      <c r="X43" s="113">
        <v>0.23870967741934684</v>
      </c>
      <c r="Y43" s="50">
        <v>0.23663124252507559</v>
      </c>
      <c r="Z43" s="50"/>
    </row>
    <row r="44" spans="1:26" ht="18.75" x14ac:dyDescent="0.3">
      <c r="A44" s="37"/>
      <c r="B44" s="37"/>
      <c r="C44" s="37"/>
      <c r="D44" s="112"/>
      <c r="E44" s="112"/>
      <c r="F44" s="112"/>
      <c r="G44" s="112"/>
      <c r="H44" s="95"/>
      <c r="I44" s="95"/>
      <c r="J44" s="95"/>
      <c r="K44" s="98"/>
      <c r="L44" s="98"/>
      <c r="M44" s="95"/>
      <c r="N44" s="95"/>
      <c r="O44" s="95"/>
      <c r="P44" s="97" t="s">
        <v>31</v>
      </c>
      <c r="Q44" s="112">
        <v>1044.7</v>
      </c>
      <c r="R44" s="112">
        <v>1.3808</v>
      </c>
      <c r="S44" s="112">
        <v>0.97887000000000002</v>
      </c>
      <c r="T44" s="99">
        <v>94.94</v>
      </c>
      <c r="U44" s="113">
        <v>0.32383692372465078</v>
      </c>
      <c r="V44" s="113">
        <v>0</v>
      </c>
      <c r="W44" s="113">
        <v>0.99562586331645087</v>
      </c>
      <c r="X44" s="113">
        <v>0</v>
      </c>
      <c r="Y44" s="50">
        <v>0.21842568655519562</v>
      </c>
      <c r="Z44" s="50"/>
    </row>
    <row r="45" spans="1:26" ht="19.5" thickBot="1" x14ac:dyDescent="0.3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100" t="s">
        <v>32</v>
      </c>
      <c r="Q45" s="101">
        <v>1136.5999999999999</v>
      </c>
      <c r="R45" s="101">
        <v>2.3614999999999999</v>
      </c>
      <c r="S45" s="101">
        <v>0.67613999999999996</v>
      </c>
      <c r="T45" s="102">
        <v>95.192999999999998</v>
      </c>
      <c r="U45" s="113">
        <v>1.4034102869977228E-3</v>
      </c>
      <c r="V45" s="113">
        <v>0.81480558325024921</v>
      </c>
      <c r="W45" s="113">
        <v>0</v>
      </c>
      <c r="X45" s="113">
        <v>0.81612903225805888</v>
      </c>
      <c r="Y45" s="51">
        <v>0.33326783326402654</v>
      </c>
      <c r="Z45" s="51"/>
    </row>
    <row r="46" spans="1:26" ht="21" x14ac:dyDescent="0.35">
      <c r="A46" s="125" t="s">
        <v>85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ht="15.75" thickBot="1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ht="19.5" thickBot="1" x14ac:dyDescent="0.35">
      <c r="A48" s="41" t="s">
        <v>2</v>
      </c>
      <c r="B48" s="42"/>
      <c r="C48" s="89"/>
      <c r="D48" s="120"/>
      <c r="E48" s="120"/>
      <c r="F48" s="120"/>
      <c r="G48" s="122"/>
      <c r="H48" s="96"/>
      <c r="I48" s="96"/>
      <c r="J48" s="96"/>
      <c r="K48" s="96"/>
      <c r="L48" s="96"/>
      <c r="M48" s="95"/>
      <c r="N48" s="95"/>
      <c r="O48" s="95"/>
      <c r="P48" s="33" t="s">
        <v>15</v>
      </c>
      <c r="Q48" s="39"/>
      <c r="R48" s="39"/>
      <c r="S48" s="104"/>
      <c r="T48" s="104"/>
      <c r="U48" s="104"/>
      <c r="V48" s="104"/>
      <c r="W48" s="104"/>
      <c r="X48" s="103"/>
      <c r="Y48" s="53"/>
      <c r="Z48" s="52"/>
    </row>
    <row r="49" spans="1:26" ht="19.5" thickBot="1" x14ac:dyDescent="0.35">
      <c r="A49" s="43" t="s">
        <v>5</v>
      </c>
      <c r="B49" s="44"/>
      <c r="C49" s="49"/>
      <c r="D49" s="121" t="s">
        <v>4</v>
      </c>
      <c r="E49" s="121" t="s">
        <v>34</v>
      </c>
      <c r="F49" s="106" t="s">
        <v>62</v>
      </c>
      <c r="G49" s="115" t="s">
        <v>33</v>
      </c>
      <c r="H49" s="96"/>
      <c r="I49" s="96"/>
      <c r="J49" s="105" t="s">
        <v>6</v>
      </c>
      <c r="K49" s="107" t="s">
        <v>7</v>
      </c>
      <c r="L49" s="117" t="s">
        <v>8</v>
      </c>
      <c r="M49" s="95"/>
      <c r="N49" s="95"/>
      <c r="O49" s="95"/>
      <c r="P49" s="97"/>
      <c r="Q49" s="112"/>
      <c r="R49" s="112"/>
      <c r="S49" s="112"/>
      <c r="T49" s="112"/>
      <c r="U49" s="112" t="s">
        <v>16</v>
      </c>
      <c r="V49" s="112" t="s">
        <v>68</v>
      </c>
      <c r="W49" s="112" t="s">
        <v>69</v>
      </c>
      <c r="X49" s="112" t="s">
        <v>70</v>
      </c>
      <c r="Y49" s="50"/>
      <c r="Z49" s="50"/>
    </row>
    <row r="50" spans="1:26" ht="18.75" x14ac:dyDescent="0.3">
      <c r="A50" s="36" t="s">
        <v>36</v>
      </c>
      <c r="B50" s="37"/>
      <c r="C50" s="50"/>
      <c r="D50" s="109">
        <v>1137</v>
      </c>
      <c r="E50" s="109">
        <v>1.3808</v>
      </c>
      <c r="F50" s="109">
        <v>0.67613999999999996</v>
      </c>
      <c r="G50" s="99">
        <v>94.94</v>
      </c>
      <c r="H50" s="98"/>
      <c r="I50" s="112" t="s">
        <v>9</v>
      </c>
      <c r="J50" s="97">
        <v>50</v>
      </c>
      <c r="K50" s="112" t="s">
        <v>10</v>
      </c>
      <c r="L50" s="99">
        <v>0.26315789473684209</v>
      </c>
      <c r="M50" s="95"/>
      <c r="N50" s="95"/>
      <c r="O50" s="95"/>
      <c r="P50" s="97"/>
      <c r="Q50" s="112"/>
      <c r="R50" s="112"/>
      <c r="S50" s="112"/>
      <c r="T50" s="112"/>
      <c r="U50" s="112">
        <v>0.26315789473684209</v>
      </c>
      <c r="V50" s="112">
        <v>0.2</v>
      </c>
      <c r="W50" s="112">
        <v>9.6774193548387094E-2</v>
      </c>
      <c r="X50" s="112">
        <v>0.22222222222222221</v>
      </c>
      <c r="Y50" s="50"/>
      <c r="Z50" s="50"/>
    </row>
    <row r="51" spans="1:26" ht="19.5" thickBot="1" x14ac:dyDescent="0.35">
      <c r="A51" s="36" t="s">
        <v>64</v>
      </c>
      <c r="B51" s="37"/>
      <c r="C51" s="50"/>
      <c r="D51" s="109">
        <v>851.98</v>
      </c>
      <c r="E51" s="109">
        <v>1.3808</v>
      </c>
      <c r="F51" s="109">
        <v>0.67613999999999996</v>
      </c>
      <c r="G51" s="99">
        <v>94.94</v>
      </c>
      <c r="H51" s="98"/>
      <c r="I51" s="112" t="s">
        <v>38</v>
      </c>
      <c r="J51" s="97">
        <v>35</v>
      </c>
      <c r="K51" s="112" t="s">
        <v>41</v>
      </c>
      <c r="L51" s="99">
        <v>0.2</v>
      </c>
      <c r="M51" s="95"/>
      <c r="N51" s="95"/>
      <c r="O51" s="95"/>
      <c r="P51" s="97"/>
      <c r="Q51" s="112"/>
      <c r="R51" s="112"/>
      <c r="S51" s="112"/>
      <c r="T51" s="112"/>
      <c r="U51" s="112" t="s">
        <v>17</v>
      </c>
      <c r="V51" s="112" t="s">
        <v>18</v>
      </c>
      <c r="W51" s="112" t="s">
        <v>71</v>
      </c>
      <c r="X51" s="112" t="s">
        <v>72</v>
      </c>
      <c r="Y51" s="50" t="s">
        <v>19</v>
      </c>
      <c r="Z51" s="50"/>
    </row>
    <row r="52" spans="1:26" ht="19.5" thickBot="1" x14ac:dyDescent="0.35">
      <c r="A52" s="36" t="s">
        <v>65</v>
      </c>
      <c r="B52" s="37"/>
      <c r="C52" s="50"/>
      <c r="D52" s="109">
        <v>1137</v>
      </c>
      <c r="E52" s="109">
        <v>2.5844</v>
      </c>
      <c r="F52" s="109">
        <v>0.67613999999999996</v>
      </c>
      <c r="G52" s="99">
        <v>94.94</v>
      </c>
      <c r="H52" s="98"/>
      <c r="I52" s="112" t="s">
        <v>39</v>
      </c>
      <c r="J52" s="97">
        <v>15</v>
      </c>
      <c r="K52" s="112" t="s">
        <v>42</v>
      </c>
      <c r="L52" s="99">
        <v>9.6774193548387094E-2</v>
      </c>
      <c r="M52" s="95"/>
      <c r="N52" s="95"/>
      <c r="O52" s="95"/>
      <c r="P52" s="105" t="s">
        <v>3</v>
      </c>
      <c r="Q52" s="107" t="s">
        <v>4</v>
      </c>
      <c r="R52" s="107" t="s">
        <v>34</v>
      </c>
      <c r="S52" s="107" t="s">
        <v>62</v>
      </c>
      <c r="T52" s="107" t="s">
        <v>37</v>
      </c>
      <c r="U52" s="107" t="s">
        <v>20</v>
      </c>
      <c r="V52" s="107" t="s">
        <v>49</v>
      </c>
      <c r="W52" s="107" t="s">
        <v>50</v>
      </c>
      <c r="X52" s="107" t="s">
        <v>52</v>
      </c>
      <c r="Y52" s="43" t="s">
        <v>53</v>
      </c>
      <c r="Z52" s="54"/>
    </row>
    <row r="53" spans="1:26" ht="19.5" thickBot="1" x14ac:dyDescent="0.35">
      <c r="A53" s="36" t="s">
        <v>66</v>
      </c>
      <c r="B53" s="37"/>
      <c r="C53" s="50"/>
      <c r="D53" s="109">
        <v>1137</v>
      </c>
      <c r="E53" s="109">
        <v>1.3808</v>
      </c>
      <c r="F53" s="109">
        <v>0.98019999999999996</v>
      </c>
      <c r="G53" s="99">
        <v>94.94</v>
      </c>
      <c r="H53" s="98"/>
      <c r="I53" s="112" t="s">
        <v>40</v>
      </c>
      <c r="J53" s="100">
        <v>40</v>
      </c>
      <c r="K53" s="101" t="s">
        <v>43</v>
      </c>
      <c r="L53" s="102">
        <v>0.22222222222222221</v>
      </c>
      <c r="M53" s="95"/>
      <c r="N53" s="95"/>
      <c r="O53" s="95"/>
      <c r="P53" s="123" t="s">
        <v>29</v>
      </c>
      <c r="Q53" s="112">
        <v>851.98</v>
      </c>
      <c r="R53" s="112">
        <v>2.5844</v>
      </c>
      <c r="S53" s="112">
        <v>0.67678700000000003</v>
      </c>
      <c r="T53" s="99">
        <v>95.25</v>
      </c>
      <c r="U53" s="113">
        <v>1</v>
      </c>
      <c r="V53" s="113">
        <v>1</v>
      </c>
      <c r="W53" s="113">
        <v>2.127869499441111E-3</v>
      </c>
      <c r="X53" s="113">
        <v>1</v>
      </c>
      <c r="Y53" s="74">
        <v>0.68558603981384891</v>
      </c>
      <c r="Z53" s="74"/>
    </row>
    <row r="54" spans="1:26" ht="19.5" thickBot="1" x14ac:dyDescent="0.35">
      <c r="A54" s="38" t="s">
        <v>67</v>
      </c>
      <c r="B54" s="40"/>
      <c r="C54" s="51"/>
      <c r="D54" s="110">
        <v>1137</v>
      </c>
      <c r="E54" s="110">
        <v>1.3808</v>
      </c>
      <c r="F54" s="110">
        <v>0.67613999999999996</v>
      </c>
      <c r="G54" s="102">
        <v>95.25</v>
      </c>
      <c r="H54" s="95"/>
      <c r="I54" s="114" t="s">
        <v>11</v>
      </c>
      <c r="J54" s="114">
        <v>140</v>
      </c>
      <c r="K54" s="112"/>
      <c r="L54" s="112"/>
      <c r="M54" s="95"/>
      <c r="N54" s="95"/>
      <c r="O54" s="95"/>
      <c r="P54" s="97" t="s">
        <v>30</v>
      </c>
      <c r="Q54" s="112">
        <v>1137</v>
      </c>
      <c r="R54" s="112">
        <v>1.6652</v>
      </c>
      <c r="S54" s="112">
        <v>0.98019999999999996</v>
      </c>
      <c r="T54" s="99">
        <v>95.013999999999996</v>
      </c>
      <c r="U54" s="113">
        <v>0</v>
      </c>
      <c r="V54" s="113">
        <v>0.23629112662013957</v>
      </c>
      <c r="W54" s="113">
        <v>1</v>
      </c>
      <c r="X54" s="113">
        <v>0.23870967741934684</v>
      </c>
      <c r="Y54" s="50">
        <v>0.19707901385449211</v>
      </c>
      <c r="Z54" s="50"/>
    </row>
    <row r="55" spans="1:26" ht="18.75" x14ac:dyDescent="0.3">
      <c r="A55" s="37"/>
      <c r="B55" s="37"/>
      <c r="C55" s="37"/>
      <c r="D55" s="112"/>
      <c r="E55" s="112"/>
      <c r="F55" s="112"/>
      <c r="G55" s="112"/>
      <c r="H55" s="95"/>
      <c r="I55" s="95"/>
      <c r="J55" s="95"/>
      <c r="K55" s="98"/>
      <c r="L55" s="98"/>
      <c r="M55" s="95"/>
      <c r="N55" s="95"/>
      <c r="O55" s="95"/>
      <c r="P55" s="97" t="s">
        <v>31</v>
      </c>
      <c r="Q55" s="112">
        <v>1044.7</v>
      </c>
      <c r="R55" s="112">
        <v>1.3808</v>
      </c>
      <c r="S55" s="112">
        <v>0.97887000000000002</v>
      </c>
      <c r="T55" s="99">
        <v>94.94</v>
      </c>
      <c r="U55" s="113">
        <v>0.32383692372465078</v>
      </c>
      <c r="V55" s="113">
        <v>0</v>
      </c>
      <c r="W55" s="113">
        <v>0.99562586331645087</v>
      </c>
      <c r="X55" s="113">
        <v>0</v>
      </c>
      <c r="Y55" s="50">
        <v>0.18157113308380063</v>
      </c>
      <c r="Z55" s="50"/>
    </row>
    <row r="56" spans="1:26" ht="19.5" thickBot="1" x14ac:dyDescent="0.3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100" t="s">
        <v>32</v>
      </c>
      <c r="Q56" s="101">
        <v>1136.5999999999999</v>
      </c>
      <c r="R56" s="101">
        <v>2.3614999999999999</v>
      </c>
      <c r="S56" s="101">
        <v>0.67613999999999996</v>
      </c>
      <c r="T56" s="102">
        <v>95.192999999999998</v>
      </c>
      <c r="U56" s="113">
        <v>1.4034102869977228E-3</v>
      </c>
      <c r="V56" s="113">
        <v>0.81480558325024921</v>
      </c>
      <c r="W56" s="113">
        <v>0</v>
      </c>
      <c r="X56" s="113">
        <v>0.81612903225805888</v>
      </c>
      <c r="Y56" s="51">
        <v>0.34469244231508572</v>
      </c>
      <c r="Z56" s="51"/>
    </row>
    <row r="58" spans="1:26" ht="21" x14ac:dyDescent="0.35">
      <c r="A58" s="125" t="s">
        <v>86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ht="15.75" thickBot="1" x14ac:dyDescent="0.3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ht="19.5" thickBot="1" x14ac:dyDescent="0.35">
      <c r="A60" s="41" t="s">
        <v>2</v>
      </c>
      <c r="B60" s="42"/>
      <c r="C60" s="89"/>
      <c r="D60" s="120"/>
      <c r="E60" s="120"/>
      <c r="F60" s="120"/>
      <c r="G60" s="122"/>
      <c r="H60" s="96"/>
      <c r="I60" s="96"/>
      <c r="J60" s="96"/>
      <c r="K60" s="96"/>
      <c r="L60" s="96"/>
      <c r="M60" s="95"/>
      <c r="N60" s="95"/>
      <c r="O60" s="95"/>
      <c r="P60" s="33" t="s">
        <v>15</v>
      </c>
      <c r="Q60" s="39"/>
      <c r="R60" s="39"/>
      <c r="S60" s="104"/>
      <c r="T60" s="104"/>
      <c r="U60" s="104"/>
      <c r="V60" s="104"/>
      <c r="W60" s="104"/>
      <c r="X60" s="103"/>
      <c r="Y60" s="53"/>
      <c r="Z60" s="52"/>
    </row>
    <row r="61" spans="1:26" ht="19.5" thickBot="1" x14ac:dyDescent="0.35">
      <c r="A61" s="43" t="s">
        <v>5</v>
      </c>
      <c r="B61" s="44"/>
      <c r="C61" s="49"/>
      <c r="D61" s="121" t="s">
        <v>4</v>
      </c>
      <c r="E61" s="121" t="s">
        <v>34</v>
      </c>
      <c r="F61" s="106" t="s">
        <v>62</v>
      </c>
      <c r="G61" s="115" t="s">
        <v>33</v>
      </c>
      <c r="H61" s="96"/>
      <c r="I61" s="96"/>
      <c r="J61" s="105" t="s">
        <v>6</v>
      </c>
      <c r="K61" s="107" t="s">
        <v>7</v>
      </c>
      <c r="L61" s="117" t="s">
        <v>8</v>
      </c>
      <c r="M61" s="95"/>
      <c r="N61" s="95"/>
      <c r="O61" s="95"/>
      <c r="P61" s="97"/>
      <c r="Q61" s="112"/>
      <c r="R61" s="112"/>
      <c r="S61" s="112"/>
      <c r="T61" s="112"/>
      <c r="U61" s="112" t="s">
        <v>16</v>
      </c>
      <c r="V61" s="112" t="s">
        <v>68</v>
      </c>
      <c r="W61" s="112" t="s">
        <v>69</v>
      </c>
      <c r="X61" s="112" t="s">
        <v>70</v>
      </c>
      <c r="Y61" s="50"/>
      <c r="Z61" s="50"/>
    </row>
    <row r="62" spans="1:26" ht="18.75" x14ac:dyDescent="0.3">
      <c r="A62" s="36" t="s">
        <v>36</v>
      </c>
      <c r="B62" s="37"/>
      <c r="C62" s="50"/>
      <c r="D62" s="109">
        <v>1137</v>
      </c>
      <c r="E62" s="109">
        <v>1.3808</v>
      </c>
      <c r="F62" s="109">
        <v>0.67613999999999996</v>
      </c>
      <c r="G62" s="99">
        <v>94.94</v>
      </c>
      <c r="H62" s="98"/>
      <c r="I62" s="112" t="s">
        <v>9</v>
      </c>
      <c r="J62" s="97">
        <v>50</v>
      </c>
      <c r="K62" s="112" t="s">
        <v>10</v>
      </c>
      <c r="L62" s="99">
        <v>0.23923444976076555</v>
      </c>
      <c r="M62" s="95"/>
      <c r="N62" s="95"/>
      <c r="O62" s="95"/>
      <c r="P62" s="97"/>
      <c r="Q62" s="112"/>
      <c r="R62" s="112"/>
      <c r="S62" s="112"/>
      <c r="T62" s="112"/>
      <c r="U62" s="112">
        <v>0.23923444976076555</v>
      </c>
      <c r="V62" s="112">
        <v>0.18041237113402062</v>
      </c>
      <c r="W62" s="112">
        <v>0.17616580310880828</v>
      </c>
      <c r="X62" s="112">
        <v>0.20100502512562815</v>
      </c>
      <c r="Y62" s="50"/>
      <c r="Z62" s="50"/>
    </row>
    <row r="63" spans="1:26" ht="19.5" thickBot="1" x14ac:dyDescent="0.35">
      <c r="A63" s="36" t="s">
        <v>64</v>
      </c>
      <c r="B63" s="37"/>
      <c r="C63" s="50"/>
      <c r="D63" s="109">
        <v>851.98</v>
      </c>
      <c r="E63" s="109">
        <v>1.3808</v>
      </c>
      <c r="F63" s="109">
        <v>0.67613999999999996</v>
      </c>
      <c r="G63" s="99">
        <v>94.94</v>
      </c>
      <c r="H63" s="98"/>
      <c r="I63" s="112" t="s">
        <v>38</v>
      </c>
      <c r="J63" s="97">
        <v>35</v>
      </c>
      <c r="K63" s="112" t="s">
        <v>41</v>
      </c>
      <c r="L63" s="99">
        <v>0.18041237113402062</v>
      </c>
      <c r="M63" s="95"/>
      <c r="N63" s="95"/>
      <c r="O63" s="95"/>
      <c r="P63" s="97"/>
      <c r="Q63" s="112"/>
      <c r="R63" s="112"/>
      <c r="S63" s="112"/>
      <c r="T63" s="112"/>
      <c r="U63" s="112" t="s">
        <v>17</v>
      </c>
      <c r="V63" s="112" t="s">
        <v>18</v>
      </c>
      <c r="W63" s="112" t="s">
        <v>71</v>
      </c>
      <c r="X63" s="112" t="s">
        <v>72</v>
      </c>
      <c r="Y63" s="50" t="s">
        <v>19</v>
      </c>
      <c r="Z63" s="50"/>
    </row>
    <row r="64" spans="1:26" ht="19.5" thickBot="1" x14ac:dyDescent="0.35">
      <c r="A64" s="36" t="s">
        <v>65</v>
      </c>
      <c r="B64" s="37"/>
      <c r="C64" s="50"/>
      <c r="D64" s="109">
        <v>1137</v>
      </c>
      <c r="E64" s="109">
        <v>2.5844</v>
      </c>
      <c r="F64" s="109">
        <v>0.67613999999999996</v>
      </c>
      <c r="G64" s="99">
        <v>94.94</v>
      </c>
      <c r="H64" s="98"/>
      <c r="I64" s="112" t="s">
        <v>39</v>
      </c>
      <c r="J64" s="97">
        <v>34</v>
      </c>
      <c r="K64" s="112" t="s">
        <v>42</v>
      </c>
      <c r="L64" s="99">
        <v>0.17616580310880828</v>
      </c>
      <c r="M64" s="95"/>
      <c r="N64" s="95"/>
      <c r="O64" s="95"/>
      <c r="P64" s="105" t="s">
        <v>3</v>
      </c>
      <c r="Q64" s="107" t="s">
        <v>4</v>
      </c>
      <c r="R64" s="107" t="s">
        <v>34</v>
      </c>
      <c r="S64" s="107" t="s">
        <v>62</v>
      </c>
      <c r="T64" s="107" t="s">
        <v>37</v>
      </c>
      <c r="U64" s="107" t="s">
        <v>20</v>
      </c>
      <c r="V64" s="107" t="s">
        <v>49</v>
      </c>
      <c r="W64" s="107" t="s">
        <v>50</v>
      </c>
      <c r="X64" s="107" t="s">
        <v>52</v>
      </c>
      <c r="Y64" s="43" t="s">
        <v>53</v>
      </c>
      <c r="Z64" s="54"/>
    </row>
    <row r="65" spans="1:26" ht="19.5" thickBot="1" x14ac:dyDescent="0.35">
      <c r="A65" s="36" t="s">
        <v>66</v>
      </c>
      <c r="B65" s="37"/>
      <c r="C65" s="50"/>
      <c r="D65" s="109">
        <v>1137</v>
      </c>
      <c r="E65" s="109">
        <v>1.3808</v>
      </c>
      <c r="F65" s="109">
        <v>0.98019999999999996</v>
      </c>
      <c r="G65" s="99">
        <v>94.94</v>
      </c>
      <c r="H65" s="98"/>
      <c r="I65" s="112" t="s">
        <v>40</v>
      </c>
      <c r="J65" s="100">
        <v>40</v>
      </c>
      <c r="K65" s="101" t="s">
        <v>43</v>
      </c>
      <c r="L65" s="102">
        <v>0.20100502512562815</v>
      </c>
      <c r="M65" s="95"/>
      <c r="N65" s="95"/>
      <c r="O65" s="95"/>
      <c r="P65" s="123" t="s">
        <v>29</v>
      </c>
      <c r="Q65" s="112">
        <v>851.98</v>
      </c>
      <c r="R65" s="112">
        <v>2.5844</v>
      </c>
      <c r="S65" s="112">
        <v>0.67678700000000003</v>
      </c>
      <c r="T65" s="99">
        <v>95.25</v>
      </c>
      <c r="U65" s="113">
        <v>1</v>
      </c>
      <c r="V65" s="113">
        <v>1</v>
      </c>
      <c r="W65" s="113">
        <v>2.127869499441111E-3</v>
      </c>
      <c r="X65" s="113">
        <v>1</v>
      </c>
      <c r="Y65" s="74">
        <v>0.62102670385969405</v>
      </c>
      <c r="Z65" s="74"/>
    </row>
    <row r="66" spans="1:26" ht="19.5" thickBot="1" x14ac:dyDescent="0.35">
      <c r="A66" s="38" t="s">
        <v>67</v>
      </c>
      <c r="B66" s="40"/>
      <c r="C66" s="51"/>
      <c r="D66" s="110">
        <v>1137</v>
      </c>
      <c r="E66" s="110">
        <v>1.3808</v>
      </c>
      <c r="F66" s="110">
        <v>0.67613999999999996</v>
      </c>
      <c r="G66" s="102">
        <v>95.25</v>
      </c>
      <c r="H66" s="95"/>
      <c r="I66" s="114" t="s">
        <v>11</v>
      </c>
      <c r="J66" s="114">
        <v>159</v>
      </c>
      <c r="K66" s="112"/>
      <c r="L66" s="112"/>
      <c r="M66" s="95"/>
      <c r="N66" s="95"/>
      <c r="O66" s="95"/>
      <c r="P66" s="97" t="s">
        <v>30</v>
      </c>
      <c r="Q66" s="112">
        <v>1137</v>
      </c>
      <c r="R66" s="112">
        <v>1.6652</v>
      </c>
      <c r="S66" s="112">
        <v>0.98019999999999996</v>
      </c>
      <c r="T66" s="99">
        <v>95.013999999999996</v>
      </c>
      <c r="U66" s="113">
        <v>0</v>
      </c>
      <c r="V66" s="113">
        <v>0.23629112662013957</v>
      </c>
      <c r="W66" s="113">
        <v>1</v>
      </c>
      <c r="X66" s="113">
        <v>0.23870967741934684</v>
      </c>
      <c r="Y66" s="50">
        <v>0.26677749024768316</v>
      </c>
      <c r="Z66" s="50"/>
    </row>
    <row r="67" spans="1:26" ht="18.75" x14ac:dyDescent="0.3">
      <c r="A67" s="37"/>
      <c r="B67" s="37"/>
      <c r="C67" s="37"/>
      <c r="D67" s="112"/>
      <c r="E67" s="112"/>
      <c r="F67" s="112"/>
      <c r="G67" s="112"/>
      <c r="H67" s="95"/>
      <c r="I67" s="95"/>
      <c r="J67" s="95"/>
      <c r="K67" s="98"/>
      <c r="L67" s="98"/>
      <c r="M67" s="95"/>
      <c r="N67" s="95"/>
      <c r="O67" s="95"/>
      <c r="P67" s="97" t="s">
        <v>31</v>
      </c>
      <c r="Q67" s="112">
        <v>1044.7</v>
      </c>
      <c r="R67" s="112">
        <v>1.3808</v>
      </c>
      <c r="S67" s="112">
        <v>0.97887000000000002</v>
      </c>
      <c r="T67" s="99">
        <v>94.94</v>
      </c>
      <c r="U67" s="113">
        <v>0.32383692372465078</v>
      </c>
      <c r="V67" s="113">
        <v>0</v>
      </c>
      <c r="W67" s="113">
        <v>0.99562586331645087</v>
      </c>
      <c r="X67" s="113">
        <v>0</v>
      </c>
      <c r="Y67" s="50">
        <v>0.25286817806652895</v>
      </c>
      <c r="Z67" s="50"/>
    </row>
    <row r="68" spans="1:26" ht="19.5" thickBot="1" x14ac:dyDescent="0.3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100" t="s">
        <v>32</v>
      </c>
      <c r="Q68" s="101">
        <v>1136.5999999999999</v>
      </c>
      <c r="R68" s="101">
        <v>2.3614999999999999</v>
      </c>
      <c r="S68" s="101">
        <v>0.67613999999999996</v>
      </c>
      <c r="T68" s="102">
        <v>95.192999999999998</v>
      </c>
      <c r="U68" s="113">
        <v>1.4034102869977228E-3</v>
      </c>
      <c r="V68" s="113">
        <v>0.81480558325024921</v>
      </c>
      <c r="W68" s="113">
        <v>0</v>
      </c>
      <c r="X68" s="113">
        <v>0.81612903225805888</v>
      </c>
      <c r="Y68" s="51">
        <v>0.3113827880100003</v>
      </c>
      <c r="Z68" s="51"/>
    </row>
    <row r="71" spans="1:26" ht="21" x14ac:dyDescent="0.35">
      <c r="A71" s="125" t="s">
        <v>87</v>
      </c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ht="15.75" thickBot="1" x14ac:dyDescent="0.3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ht="19.5" thickBot="1" x14ac:dyDescent="0.35">
      <c r="A73" s="41" t="s">
        <v>2</v>
      </c>
      <c r="B73" s="42"/>
      <c r="C73" s="89"/>
      <c r="D73" s="120"/>
      <c r="E73" s="120"/>
      <c r="F73" s="120"/>
      <c r="G73" s="122"/>
      <c r="H73" s="96"/>
      <c r="I73" s="96"/>
      <c r="J73" s="96"/>
      <c r="K73" s="96"/>
      <c r="L73" s="96"/>
      <c r="M73" s="95"/>
      <c r="N73" s="95"/>
      <c r="O73" s="95"/>
      <c r="P73" s="33" t="s">
        <v>15</v>
      </c>
      <c r="Q73" s="39"/>
      <c r="R73" s="39"/>
      <c r="S73" s="104"/>
      <c r="T73" s="104"/>
      <c r="U73" s="104"/>
      <c r="V73" s="104"/>
      <c r="W73" s="104"/>
      <c r="X73" s="103"/>
      <c r="Y73" s="53"/>
      <c r="Z73" s="52"/>
    </row>
    <row r="74" spans="1:26" ht="19.5" thickBot="1" x14ac:dyDescent="0.35">
      <c r="A74" s="43" t="s">
        <v>5</v>
      </c>
      <c r="B74" s="44"/>
      <c r="C74" s="49"/>
      <c r="D74" s="121" t="s">
        <v>4</v>
      </c>
      <c r="E74" s="121" t="s">
        <v>34</v>
      </c>
      <c r="F74" s="106" t="s">
        <v>62</v>
      </c>
      <c r="G74" s="115" t="s">
        <v>33</v>
      </c>
      <c r="H74" s="96"/>
      <c r="I74" s="96"/>
      <c r="J74" s="105" t="s">
        <v>6</v>
      </c>
      <c r="K74" s="107" t="s">
        <v>7</v>
      </c>
      <c r="L74" s="117" t="s">
        <v>8</v>
      </c>
      <c r="M74" s="95"/>
      <c r="N74" s="95"/>
      <c r="O74" s="95"/>
      <c r="P74" s="97"/>
      <c r="Q74" s="112"/>
      <c r="R74" s="112"/>
      <c r="S74" s="112"/>
      <c r="T74" s="112"/>
      <c r="U74" s="112" t="s">
        <v>16</v>
      </c>
      <c r="V74" s="112" t="s">
        <v>68</v>
      </c>
      <c r="W74" s="112" t="s">
        <v>69</v>
      </c>
      <c r="X74" s="112" t="s">
        <v>70</v>
      </c>
      <c r="Y74" s="50"/>
      <c r="Z74" s="50"/>
    </row>
    <row r="75" spans="1:26" ht="18.75" x14ac:dyDescent="0.3">
      <c r="A75" s="36" t="s">
        <v>36</v>
      </c>
      <c r="B75" s="37"/>
      <c r="C75" s="50"/>
      <c r="D75" s="109">
        <v>1137</v>
      </c>
      <c r="E75" s="109">
        <v>1.3808</v>
      </c>
      <c r="F75" s="109">
        <v>0.67613999999999996</v>
      </c>
      <c r="G75" s="99">
        <v>94.94</v>
      </c>
      <c r="H75" s="98"/>
      <c r="I75" s="112" t="s">
        <v>9</v>
      </c>
      <c r="J75" s="97">
        <v>50</v>
      </c>
      <c r="K75" s="112" t="s">
        <v>10</v>
      </c>
      <c r="L75" s="99">
        <v>0.25510204081632654</v>
      </c>
      <c r="M75" s="95"/>
      <c r="N75" s="95"/>
      <c r="O75" s="95"/>
      <c r="P75" s="97"/>
      <c r="Q75" s="112"/>
      <c r="R75" s="112"/>
      <c r="S75" s="112"/>
      <c r="T75" s="112"/>
      <c r="U75" s="112">
        <v>0.25510204081632654</v>
      </c>
      <c r="V75" s="112">
        <v>0.19337016574585636</v>
      </c>
      <c r="W75" s="112">
        <v>0.14619883040935672</v>
      </c>
      <c r="X75" s="112">
        <v>0.19780219780219779</v>
      </c>
      <c r="Y75" s="50"/>
      <c r="Z75" s="50"/>
    </row>
    <row r="76" spans="1:26" ht="19.5" thickBot="1" x14ac:dyDescent="0.35">
      <c r="A76" s="36" t="s">
        <v>64</v>
      </c>
      <c r="B76" s="37"/>
      <c r="C76" s="50"/>
      <c r="D76" s="109">
        <v>851.98</v>
      </c>
      <c r="E76" s="109">
        <v>1.3808</v>
      </c>
      <c r="F76" s="109">
        <v>0.67613999999999996</v>
      </c>
      <c r="G76" s="99">
        <v>94.94</v>
      </c>
      <c r="H76" s="98"/>
      <c r="I76" s="112" t="s">
        <v>38</v>
      </c>
      <c r="J76" s="97">
        <v>35</v>
      </c>
      <c r="K76" s="112" t="s">
        <v>41</v>
      </c>
      <c r="L76" s="99">
        <v>0.19337016574585636</v>
      </c>
      <c r="M76" s="95"/>
      <c r="N76" s="95"/>
      <c r="O76" s="95"/>
      <c r="P76" s="97"/>
      <c r="Q76" s="112"/>
      <c r="R76" s="112"/>
      <c r="S76" s="112"/>
      <c r="T76" s="112"/>
      <c r="U76" s="112" t="s">
        <v>17</v>
      </c>
      <c r="V76" s="112" t="s">
        <v>18</v>
      </c>
      <c r="W76" s="112" t="s">
        <v>71</v>
      </c>
      <c r="X76" s="112" t="s">
        <v>72</v>
      </c>
      <c r="Y76" s="50" t="s">
        <v>19</v>
      </c>
      <c r="Z76" s="50"/>
    </row>
    <row r="77" spans="1:26" ht="19.5" thickBot="1" x14ac:dyDescent="0.35">
      <c r="A77" s="36" t="s">
        <v>65</v>
      </c>
      <c r="B77" s="37"/>
      <c r="C77" s="50"/>
      <c r="D77" s="109">
        <v>1137</v>
      </c>
      <c r="E77" s="109">
        <v>2.5844</v>
      </c>
      <c r="F77" s="109">
        <v>0.67613999999999996</v>
      </c>
      <c r="G77" s="99">
        <v>94.94</v>
      </c>
      <c r="H77" s="98"/>
      <c r="I77" s="112" t="s">
        <v>39</v>
      </c>
      <c r="J77" s="97">
        <v>25</v>
      </c>
      <c r="K77" s="112" t="s">
        <v>42</v>
      </c>
      <c r="L77" s="99">
        <v>0.14619883040935672</v>
      </c>
      <c r="M77" s="95"/>
      <c r="N77" s="95"/>
      <c r="O77" s="95"/>
      <c r="P77" s="105" t="s">
        <v>3</v>
      </c>
      <c r="Q77" s="107" t="s">
        <v>4</v>
      </c>
      <c r="R77" s="107" t="s">
        <v>34</v>
      </c>
      <c r="S77" s="107" t="s">
        <v>62</v>
      </c>
      <c r="T77" s="107" t="s">
        <v>37</v>
      </c>
      <c r="U77" s="107" t="s">
        <v>20</v>
      </c>
      <c r="V77" s="107" t="s">
        <v>49</v>
      </c>
      <c r="W77" s="107" t="s">
        <v>50</v>
      </c>
      <c r="X77" s="107" t="s">
        <v>52</v>
      </c>
      <c r="Y77" s="43" t="s">
        <v>53</v>
      </c>
      <c r="Z77" s="54"/>
    </row>
    <row r="78" spans="1:26" ht="19.5" thickBot="1" x14ac:dyDescent="0.35">
      <c r="A78" s="36" t="s">
        <v>66</v>
      </c>
      <c r="B78" s="37"/>
      <c r="C78" s="50"/>
      <c r="D78" s="109">
        <v>1137</v>
      </c>
      <c r="E78" s="109">
        <v>1.3808</v>
      </c>
      <c r="F78" s="109">
        <v>0.98019999999999996</v>
      </c>
      <c r="G78" s="99">
        <v>94.94</v>
      </c>
      <c r="H78" s="98"/>
      <c r="I78" s="112" t="s">
        <v>40</v>
      </c>
      <c r="J78" s="100">
        <v>36</v>
      </c>
      <c r="K78" s="101" t="s">
        <v>43</v>
      </c>
      <c r="L78" s="102">
        <v>0.19780219780219779</v>
      </c>
      <c r="M78" s="95"/>
      <c r="N78" s="95"/>
      <c r="O78" s="95"/>
      <c r="P78" s="123" t="s">
        <v>29</v>
      </c>
      <c r="Q78" s="112">
        <v>851.98</v>
      </c>
      <c r="R78" s="112">
        <v>2.5844</v>
      </c>
      <c r="S78" s="112">
        <v>0.67678700000000003</v>
      </c>
      <c r="T78" s="99">
        <v>95.25</v>
      </c>
      <c r="U78" s="113">
        <v>1</v>
      </c>
      <c r="V78" s="113">
        <v>1</v>
      </c>
      <c r="W78" s="113">
        <v>2.127869499441111E-3</v>
      </c>
      <c r="X78" s="113">
        <v>1</v>
      </c>
      <c r="Y78" s="74">
        <v>0.64658549639646268</v>
      </c>
      <c r="Z78" s="74"/>
    </row>
    <row r="79" spans="1:26" ht="19.5" thickBot="1" x14ac:dyDescent="0.35">
      <c r="A79" s="38" t="s">
        <v>67</v>
      </c>
      <c r="B79" s="40"/>
      <c r="C79" s="51"/>
      <c r="D79" s="110">
        <v>1137</v>
      </c>
      <c r="E79" s="110">
        <v>1.3808</v>
      </c>
      <c r="F79" s="110">
        <v>0.67613999999999996</v>
      </c>
      <c r="G79" s="102">
        <v>95.25</v>
      </c>
      <c r="H79" s="95"/>
      <c r="I79" s="114" t="s">
        <v>11</v>
      </c>
      <c r="J79" s="114">
        <v>146</v>
      </c>
      <c r="K79" s="112"/>
      <c r="L79" s="112"/>
      <c r="M79" s="95"/>
      <c r="N79" s="95"/>
      <c r="O79" s="95"/>
      <c r="P79" s="97" t="s">
        <v>30</v>
      </c>
      <c r="Q79" s="112">
        <v>1137</v>
      </c>
      <c r="R79" s="112">
        <v>1.6652</v>
      </c>
      <c r="S79" s="112">
        <v>0.98019999999999996</v>
      </c>
      <c r="T79" s="99">
        <v>95.013999999999996</v>
      </c>
      <c r="U79" s="113">
        <v>0</v>
      </c>
      <c r="V79" s="113">
        <v>0.23629112662013957</v>
      </c>
      <c r="W79" s="113">
        <v>1</v>
      </c>
      <c r="X79" s="113">
        <v>0.23870967741934684</v>
      </c>
      <c r="Y79" s="50">
        <v>0.2391077835583687</v>
      </c>
      <c r="Z79" s="50"/>
    </row>
    <row r="80" spans="1:26" ht="18.75" x14ac:dyDescent="0.3">
      <c r="A80" s="37"/>
      <c r="B80" s="37"/>
      <c r="C80" s="37"/>
      <c r="D80" s="112"/>
      <c r="E80" s="112"/>
      <c r="F80" s="112"/>
      <c r="G80" s="112"/>
      <c r="H80" s="95"/>
      <c r="I80" s="95"/>
      <c r="J80" s="95"/>
      <c r="K80" s="98"/>
      <c r="L80" s="98"/>
      <c r="M80" s="95"/>
      <c r="N80" s="95"/>
      <c r="O80" s="95"/>
      <c r="P80" s="97" t="s">
        <v>31</v>
      </c>
      <c r="Q80" s="112">
        <v>1044.7</v>
      </c>
      <c r="R80" s="112">
        <v>1.3808</v>
      </c>
      <c r="S80" s="112">
        <v>0.97887000000000002</v>
      </c>
      <c r="T80" s="99">
        <v>94.94</v>
      </c>
      <c r="U80" s="113">
        <v>0.32383692372465078</v>
      </c>
      <c r="V80" s="113">
        <v>0</v>
      </c>
      <c r="W80" s="113">
        <v>0.99562586331645087</v>
      </c>
      <c r="X80" s="113">
        <v>0</v>
      </c>
      <c r="Y80" s="50">
        <v>0.22817079687601066</v>
      </c>
      <c r="Z80" s="50"/>
    </row>
    <row r="81" spans="1:26" ht="19.5" thickBot="1" x14ac:dyDescent="0.3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100" t="s">
        <v>32</v>
      </c>
      <c r="Q81" s="101">
        <v>1136.5999999999999</v>
      </c>
      <c r="R81" s="101">
        <v>2.3614999999999999</v>
      </c>
      <c r="S81" s="101">
        <v>0.67613999999999996</v>
      </c>
      <c r="T81" s="102">
        <v>95.192999999999998</v>
      </c>
      <c r="U81" s="113">
        <v>1.4034102869977228E-3</v>
      </c>
      <c r="V81" s="113">
        <v>0.81480558325024921</v>
      </c>
      <c r="W81" s="113">
        <v>0</v>
      </c>
      <c r="X81" s="113">
        <v>0.81612903225805888</v>
      </c>
      <c r="Y81" s="51">
        <v>0.31934921978289044</v>
      </c>
      <c r="Z81" s="51"/>
    </row>
    <row r="83" spans="1:26" ht="21" x14ac:dyDescent="0.35">
      <c r="A83" s="125" t="s">
        <v>88</v>
      </c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ht="15.75" thickBot="1" x14ac:dyDescent="0.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ht="19.5" thickBot="1" x14ac:dyDescent="0.35">
      <c r="A85" s="41" t="s">
        <v>2</v>
      </c>
      <c r="B85" s="42"/>
      <c r="C85" s="89"/>
      <c r="D85" s="120"/>
      <c r="E85" s="120"/>
      <c r="F85" s="120"/>
      <c r="G85" s="122"/>
      <c r="H85" s="96"/>
      <c r="I85" s="96"/>
      <c r="J85" s="96"/>
      <c r="K85" s="96"/>
      <c r="L85" s="96"/>
      <c r="M85" s="95"/>
      <c r="N85" s="95"/>
      <c r="O85" s="95"/>
      <c r="P85" s="33" t="s">
        <v>15</v>
      </c>
      <c r="Q85" s="39"/>
      <c r="R85" s="39"/>
      <c r="S85" s="104"/>
      <c r="T85" s="104"/>
      <c r="U85" s="104"/>
      <c r="V85" s="104"/>
      <c r="W85" s="104"/>
      <c r="X85" s="103"/>
      <c r="Y85" s="53"/>
      <c r="Z85" s="52"/>
    </row>
    <row r="86" spans="1:26" ht="19.5" thickBot="1" x14ac:dyDescent="0.35">
      <c r="A86" s="43" t="s">
        <v>5</v>
      </c>
      <c r="B86" s="44"/>
      <c r="C86" s="49"/>
      <c r="D86" s="121" t="s">
        <v>4</v>
      </c>
      <c r="E86" s="121" t="s">
        <v>34</v>
      </c>
      <c r="F86" s="106" t="s">
        <v>62</v>
      </c>
      <c r="G86" s="115" t="s">
        <v>33</v>
      </c>
      <c r="H86" s="96"/>
      <c r="I86" s="96"/>
      <c r="J86" s="105" t="s">
        <v>6</v>
      </c>
      <c r="K86" s="107" t="s">
        <v>7</v>
      </c>
      <c r="L86" s="117" t="s">
        <v>8</v>
      </c>
      <c r="M86" s="95"/>
      <c r="N86" s="95"/>
      <c r="O86" s="95"/>
      <c r="P86" s="97"/>
      <c r="Q86" s="112"/>
      <c r="R86" s="112"/>
      <c r="S86" s="112"/>
      <c r="T86" s="112"/>
      <c r="U86" s="112" t="s">
        <v>16</v>
      </c>
      <c r="V86" s="112" t="s">
        <v>68</v>
      </c>
      <c r="W86" s="112" t="s">
        <v>69</v>
      </c>
      <c r="X86" s="112" t="s">
        <v>70</v>
      </c>
      <c r="Y86" s="50"/>
      <c r="Z86" s="50"/>
    </row>
    <row r="87" spans="1:26" ht="18.75" x14ac:dyDescent="0.3">
      <c r="A87" s="36" t="s">
        <v>36</v>
      </c>
      <c r="B87" s="37"/>
      <c r="C87" s="50"/>
      <c r="D87" s="109">
        <v>1137</v>
      </c>
      <c r="E87" s="109">
        <v>1.3808</v>
      </c>
      <c r="F87" s="109">
        <v>0.67613999999999996</v>
      </c>
      <c r="G87" s="99">
        <v>94.94</v>
      </c>
      <c r="H87" s="98"/>
      <c r="I87" s="112" t="s">
        <v>9</v>
      </c>
      <c r="J87" s="97">
        <v>50</v>
      </c>
      <c r="K87" s="112" t="s">
        <v>10</v>
      </c>
      <c r="L87" s="99">
        <v>0.23923444976076555</v>
      </c>
      <c r="M87" s="95"/>
      <c r="N87" s="95"/>
      <c r="O87" s="95"/>
      <c r="P87" s="97"/>
      <c r="Q87" s="112"/>
      <c r="R87" s="112"/>
      <c r="S87" s="112"/>
      <c r="T87" s="112"/>
      <c r="U87" s="112">
        <v>0.23923444976076555</v>
      </c>
      <c r="V87" s="112">
        <v>0.18041237113402062</v>
      </c>
      <c r="W87" s="112">
        <v>0.1358695652173913</v>
      </c>
      <c r="X87" s="112">
        <v>0.23557692307692307</v>
      </c>
      <c r="Y87" s="50"/>
      <c r="Z87" s="50"/>
    </row>
    <row r="88" spans="1:26" ht="19.5" thickBot="1" x14ac:dyDescent="0.35">
      <c r="A88" s="36" t="s">
        <v>64</v>
      </c>
      <c r="B88" s="37"/>
      <c r="C88" s="50"/>
      <c r="D88" s="109">
        <v>851.98</v>
      </c>
      <c r="E88" s="109">
        <v>1.3808</v>
      </c>
      <c r="F88" s="109">
        <v>0.67613999999999996</v>
      </c>
      <c r="G88" s="99">
        <v>94.94</v>
      </c>
      <c r="H88" s="98"/>
      <c r="I88" s="112" t="s">
        <v>38</v>
      </c>
      <c r="J88" s="97">
        <v>35</v>
      </c>
      <c r="K88" s="112" t="s">
        <v>41</v>
      </c>
      <c r="L88" s="99">
        <v>0.18041237113402062</v>
      </c>
      <c r="M88" s="95"/>
      <c r="N88" s="95"/>
      <c r="O88" s="95"/>
      <c r="P88" s="97"/>
      <c r="Q88" s="112"/>
      <c r="R88" s="112"/>
      <c r="S88" s="112"/>
      <c r="T88" s="112"/>
      <c r="U88" s="112" t="s">
        <v>17</v>
      </c>
      <c r="V88" s="112" t="s">
        <v>18</v>
      </c>
      <c r="W88" s="112" t="s">
        <v>71</v>
      </c>
      <c r="X88" s="112" t="s">
        <v>72</v>
      </c>
      <c r="Y88" s="50" t="s">
        <v>19</v>
      </c>
      <c r="Z88" s="50"/>
    </row>
    <row r="89" spans="1:26" ht="19.5" thickBot="1" x14ac:dyDescent="0.35">
      <c r="A89" s="36" t="s">
        <v>65</v>
      </c>
      <c r="B89" s="37"/>
      <c r="C89" s="50"/>
      <c r="D89" s="109">
        <v>1137</v>
      </c>
      <c r="E89" s="109">
        <v>2.5844</v>
      </c>
      <c r="F89" s="109">
        <v>0.67613999999999996</v>
      </c>
      <c r="G89" s="99">
        <v>94.94</v>
      </c>
      <c r="H89" s="98"/>
      <c r="I89" s="112" t="s">
        <v>39</v>
      </c>
      <c r="J89" s="97">
        <v>25</v>
      </c>
      <c r="K89" s="112" t="s">
        <v>42</v>
      </c>
      <c r="L89" s="99">
        <v>0.1358695652173913</v>
      </c>
      <c r="M89" s="95"/>
      <c r="N89" s="95"/>
      <c r="O89" s="95"/>
      <c r="P89" s="105" t="s">
        <v>3</v>
      </c>
      <c r="Q89" s="107" t="s">
        <v>4</v>
      </c>
      <c r="R89" s="107" t="s">
        <v>34</v>
      </c>
      <c r="S89" s="107" t="s">
        <v>62</v>
      </c>
      <c r="T89" s="107" t="s">
        <v>37</v>
      </c>
      <c r="U89" s="107" t="s">
        <v>20</v>
      </c>
      <c r="V89" s="107" t="s">
        <v>49</v>
      </c>
      <c r="W89" s="107" t="s">
        <v>50</v>
      </c>
      <c r="X89" s="107" t="s">
        <v>52</v>
      </c>
      <c r="Y89" s="43" t="s">
        <v>53</v>
      </c>
      <c r="Z89" s="54"/>
    </row>
    <row r="90" spans="1:26" ht="19.5" thickBot="1" x14ac:dyDescent="0.35">
      <c r="A90" s="36" t="s">
        <v>66</v>
      </c>
      <c r="B90" s="37"/>
      <c r="C90" s="50"/>
      <c r="D90" s="109">
        <v>1137</v>
      </c>
      <c r="E90" s="109">
        <v>1.3808</v>
      </c>
      <c r="F90" s="109">
        <v>0.98019999999999996</v>
      </c>
      <c r="G90" s="99">
        <v>94.94</v>
      </c>
      <c r="H90" s="98"/>
      <c r="I90" s="112" t="s">
        <v>40</v>
      </c>
      <c r="J90" s="100">
        <v>49</v>
      </c>
      <c r="K90" s="101" t="s">
        <v>43</v>
      </c>
      <c r="L90" s="102">
        <v>0.23557692307692307</v>
      </c>
      <c r="M90" s="95"/>
      <c r="N90" s="95"/>
      <c r="O90" s="95"/>
      <c r="P90" s="123" t="s">
        <v>29</v>
      </c>
      <c r="Q90" s="112">
        <v>851.98</v>
      </c>
      <c r="R90" s="112">
        <v>2.5844</v>
      </c>
      <c r="S90" s="112">
        <v>0.67678700000000003</v>
      </c>
      <c r="T90" s="99">
        <v>95.25</v>
      </c>
      <c r="U90" s="113">
        <v>1</v>
      </c>
      <c r="V90" s="113">
        <v>1</v>
      </c>
      <c r="W90" s="113">
        <v>2.127869499441111E-3</v>
      </c>
      <c r="X90" s="113">
        <v>1</v>
      </c>
      <c r="Y90" s="74">
        <v>0.65551285667543757</v>
      </c>
      <c r="Z90" s="74"/>
    </row>
    <row r="91" spans="1:26" ht="19.5" thickBot="1" x14ac:dyDescent="0.35">
      <c r="A91" s="38" t="s">
        <v>67</v>
      </c>
      <c r="B91" s="40"/>
      <c r="C91" s="51"/>
      <c r="D91" s="110">
        <v>1137</v>
      </c>
      <c r="E91" s="110">
        <v>1.3808</v>
      </c>
      <c r="F91" s="110">
        <v>0.67613999999999996</v>
      </c>
      <c r="G91" s="102">
        <v>95.25</v>
      </c>
      <c r="H91" s="95"/>
      <c r="I91" s="114" t="s">
        <v>11</v>
      </c>
      <c r="J91" s="114">
        <v>159</v>
      </c>
      <c r="K91" s="112"/>
      <c r="L91" s="112"/>
      <c r="M91" s="95"/>
      <c r="N91" s="95"/>
      <c r="O91" s="95"/>
      <c r="P91" s="97" t="s">
        <v>30</v>
      </c>
      <c r="Q91" s="112">
        <v>1137</v>
      </c>
      <c r="R91" s="112">
        <v>1.6652</v>
      </c>
      <c r="S91" s="112">
        <v>0.98019999999999996</v>
      </c>
      <c r="T91" s="99">
        <v>95.013999999999996</v>
      </c>
      <c r="U91" s="113">
        <v>0</v>
      </c>
      <c r="V91" s="113">
        <v>0.23629112662013957</v>
      </c>
      <c r="W91" s="113">
        <v>1</v>
      </c>
      <c r="X91" s="113">
        <v>0.23870967741934684</v>
      </c>
      <c r="Y91" s="50">
        <v>0.23473389896399435</v>
      </c>
      <c r="Z91" s="50"/>
    </row>
    <row r="92" spans="1:26" ht="18.75" x14ac:dyDescent="0.3">
      <c r="A92" s="37"/>
      <c r="B92" s="37"/>
      <c r="C92" s="37"/>
      <c r="D92" s="112"/>
      <c r="E92" s="112"/>
      <c r="F92" s="112"/>
      <c r="G92" s="112"/>
      <c r="H92" s="95"/>
      <c r="I92" s="95"/>
      <c r="J92" s="95"/>
      <c r="K92" s="98"/>
      <c r="L92" s="98"/>
      <c r="M92" s="95"/>
      <c r="N92" s="95"/>
      <c r="O92" s="95"/>
      <c r="P92" s="97" t="s">
        <v>31</v>
      </c>
      <c r="Q92" s="112">
        <v>1044.7</v>
      </c>
      <c r="R92" s="112">
        <v>1.3808</v>
      </c>
      <c r="S92" s="112">
        <v>0.97887000000000002</v>
      </c>
      <c r="T92" s="99">
        <v>94.94</v>
      </c>
      <c r="U92" s="113">
        <v>0.32383692372465078</v>
      </c>
      <c r="V92" s="113">
        <v>0</v>
      </c>
      <c r="W92" s="113">
        <v>0.99562586331645087</v>
      </c>
      <c r="X92" s="113">
        <v>0</v>
      </c>
      <c r="Y92" s="50">
        <v>0.21274820142748188</v>
      </c>
      <c r="Z92" s="50"/>
    </row>
    <row r="93" spans="1:26" ht="19.5" thickBot="1" x14ac:dyDescent="0.3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100" t="s">
        <v>32</v>
      </c>
      <c r="Q93" s="101">
        <v>1136.5999999999999</v>
      </c>
      <c r="R93" s="101">
        <v>2.3614999999999999</v>
      </c>
      <c r="S93" s="101">
        <v>0.67613999999999996</v>
      </c>
      <c r="T93" s="102">
        <v>95.192999999999998</v>
      </c>
      <c r="U93" s="113">
        <v>1.4034102869977228E-3</v>
      </c>
      <c r="V93" s="113">
        <v>0.81480558325024921</v>
      </c>
      <c r="W93" s="113">
        <v>0</v>
      </c>
      <c r="X93" s="113">
        <v>0.81612903225805888</v>
      </c>
      <c r="Y93" s="51">
        <v>0.33959791762831498</v>
      </c>
      <c r="Z93" s="51"/>
    </row>
  </sheetData>
  <mergeCells count="144">
    <mergeCell ref="Y92:Z92"/>
    <mergeCell ref="Y93:Z93"/>
    <mergeCell ref="Y86:Z86"/>
    <mergeCell ref="Y87:Z87"/>
    <mergeCell ref="Y88:Z88"/>
    <mergeCell ref="Y89:Z89"/>
    <mergeCell ref="Y90:Z90"/>
    <mergeCell ref="Y91:Z91"/>
    <mergeCell ref="Y78:Z78"/>
    <mergeCell ref="Y79:Z79"/>
    <mergeCell ref="Y80:Z80"/>
    <mergeCell ref="Y81:Z81"/>
    <mergeCell ref="P85:R85"/>
    <mergeCell ref="Y85:Z85"/>
    <mergeCell ref="P73:R73"/>
    <mergeCell ref="Y73:Z73"/>
    <mergeCell ref="Y74:Z74"/>
    <mergeCell ref="Y75:Z75"/>
    <mergeCell ref="Y76:Z76"/>
    <mergeCell ref="Y77:Z77"/>
    <mergeCell ref="Y63:Z63"/>
    <mergeCell ref="Y64:Z64"/>
    <mergeCell ref="Y65:Z65"/>
    <mergeCell ref="Y66:Z66"/>
    <mergeCell ref="Y67:Z67"/>
    <mergeCell ref="Y68:Z68"/>
    <mergeCell ref="Y55:Z55"/>
    <mergeCell ref="Y56:Z56"/>
    <mergeCell ref="P60:R60"/>
    <mergeCell ref="Y60:Z60"/>
    <mergeCell ref="Y61:Z61"/>
    <mergeCell ref="Y62:Z62"/>
    <mergeCell ref="Y49:Z49"/>
    <mergeCell ref="Y50:Z50"/>
    <mergeCell ref="Y51:Z51"/>
    <mergeCell ref="Y52:Z52"/>
    <mergeCell ref="Y53:Z53"/>
    <mergeCell ref="Y54:Z54"/>
    <mergeCell ref="Y42:Z42"/>
    <mergeCell ref="Y43:Z43"/>
    <mergeCell ref="Y44:Z44"/>
    <mergeCell ref="Y45:Z45"/>
    <mergeCell ref="P48:R48"/>
    <mergeCell ref="Y48:Z48"/>
    <mergeCell ref="P37:R37"/>
    <mergeCell ref="Y37:Z37"/>
    <mergeCell ref="Y38:Z38"/>
    <mergeCell ref="Y39:Z39"/>
    <mergeCell ref="Y40:Z40"/>
    <mergeCell ref="Y41:Z41"/>
    <mergeCell ref="Y28:Z28"/>
    <mergeCell ref="Y29:Z29"/>
    <mergeCell ref="Y30:Z30"/>
    <mergeCell ref="Y31:Z31"/>
    <mergeCell ref="Y32:Z32"/>
    <mergeCell ref="Y33:Z33"/>
    <mergeCell ref="Y21:Z21"/>
    <mergeCell ref="Y22:Z22"/>
    <mergeCell ref="P25:R25"/>
    <mergeCell ref="Y25:Z25"/>
    <mergeCell ref="Y26:Z26"/>
    <mergeCell ref="Y27:Z27"/>
    <mergeCell ref="Y15:Z15"/>
    <mergeCell ref="Y16:Z16"/>
    <mergeCell ref="Y17:Z17"/>
    <mergeCell ref="Y18:Z18"/>
    <mergeCell ref="Y19:Z19"/>
    <mergeCell ref="Y20:Z20"/>
    <mergeCell ref="Y8:Z8"/>
    <mergeCell ref="Y9:Z9"/>
    <mergeCell ref="Y10:Z10"/>
    <mergeCell ref="Y11:Z11"/>
    <mergeCell ref="P14:R14"/>
    <mergeCell ref="Y14:Z14"/>
    <mergeCell ref="A89:C89"/>
    <mergeCell ref="A90:C90"/>
    <mergeCell ref="A91:C91"/>
    <mergeCell ref="A92:C92"/>
    <mergeCell ref="P3:R3"/>
    <mergeCell ref="Y3:Z3"/>
    <mergeCell ref="Y4:Z4"/>
    <mergeCell ref="Y5:Z5"/>
    <mergeCell ref="Y6:Z6"/>
    <mergeCell ref="Y7:Z7"/>
    <mergeCell ref="A79:C79"/>
    <mergeCell ref="A80:C80"/>
    <mergeCell ref="A85:C85"/>
    <mergeCell ref="A86:C86"/>
    <mergeCell ref="A87:C87"/>
    <mergeCell ref="A88:C88"/>
    <mergeCell ref="A73:C73"/>
    <mergeCell ref="A74:C74"/>
    <mergeCell ref="A75:C75"/>
    <mergeCell ref="A76:C76"/>
    <mergeCell ref="A77:C77"/>
    <mergeCell ref="A78:C78"/>
    <mergeCell ref="A62:C62"/>
    <mergeCell ref="A63:C63"/>
    <mergeCell ref="A64:C64"/>
    <mergeCell ref="A65:C65"/>
    <mergeCell ref="A66:C66"/>
    <mergeCell ref="A67:C67"/>
    <mergeCell ref="A52:C52"/>
    <mergeCell ref="A53:C53"/>
    <mergeCell ref="A54:C54"/>
    <mergeCell ref="A55:C55"/>
    <mergeCell ref="A60:C60"/>
    <mergeCell ref="A61:C61"/>
    <mergeCell ref="A43:C43"/>
    <mergeCell ref="A44:C44"/>
    <mergeCell ref="A48:C48"/>
    <mergeCell ref="A49:C49"/>
    <mergeCell ref="A50:C50"/>
    <mergeCell ref="A51:C51"/>
    <mergeCell ref="A37:C37"/>
    <mergeCell ref="A38:C38"/>
    <mergeCell ref="A39:C39"/>
    <mergeCell ref="A40:C40"/>
    <mergeCell ref="A41:C41"/>
    <mergeCell ref="A42:C42"/>
    <mergeCell ref="A27:C27"/>
    <mergeCell ref="A28:C28"/>
    <mergeCell ref="A29:C29"/>
    <mergeCell ref="A30:C30"/>
    <mergeCell ref="A31:C31"/>
    <mergeCell ref="A32:C32"/>
    <mergeCell ref="A18:C18"/>
    <mergeCell ref="A19:C19"/>
    <mergeCell ref="A20:C20"/>
    <mergeCell ref="A21:C21"/>
    <mergeCell ref="A25:C25"/>
    <mergeCell ref="A26:C26"/>
    <mergeCell ref="A9:C9"/>
    <mergeCell ref="A10:C10"/>
    <mergeCell ref="A14:C14"/>
    <mergeCell ref="A15:C15"/>
    <mergeCell ref="A16:C16"/>
    <mergeCell ref="A17:C17"/>
    <mergeCell ref="A3:C3"/>
    <mergeCell ref="A4:C4"/>
    <mergeCell ref="A5:C5"/>
    <mergeCell ref="A6:C6"/>
    <mergeCell ref="A7:C7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vignesh</dc:creator>
  <cp:lastModifiedBy>eashwar vignesh</cp:lastModifiedBy>
  <dcterms:created xsi:type="dcterms:W3CDTF">2020-05-17T15:31:16Z</dcterms:created>
  <dcterms:modified xsi:type="dcterms:W3CDTF">2020-05-18T09:22:29Z</dcterms:modified>
</cp:coreProperties>
</file>