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F057147-628A-4AE8-BECC-0D0359AE8340}" xr6:coauthVersionLast="47" xr6:coauthVersionMax="47" xr10:uidLastSave="{00000000-0000-0000-0000-000000000000}"/>
  <bookViews>
    <workbookView xWindow="31070" yWindow="-110" windowWidth="4430" windowHeight="76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" i="1"/>
  <c r="T27" i="1"/>
  <c r="T28" i="1"/>
  <c r="T29" i="1"/>
  <c r="T30" i="1"/>
  <c r="T31" i="1"/>
  <c r="T32" i="1"/>
  <c r="T33" i="1"/>
  <c r="T34" i="1"/>
  <c r="T35" i="1"/>
  <c r="T36" i="1"/>
  <c r="W27" i="1" l="1"/>
  <c r="W28" i="1"/>
  <c r="W29" i="1"/>
  <c r="W30" i="1"/>
  <c r="W31" i="1"/>
  <c r="W32" i="1"/>
  <c r="W33" i="1"/>
  <c r="W34" i="1"/>
  <c r="W35" i="1"/>
  <c r="W36" i="1"/>
  <c r="U12" i="1" l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2" i="1" l="1"/>
  <c r="U11" i="1" l="1"/>
  <c r="M11" i="1"/>
  <c r="K11" i="1"/>
  <c r="V11" i="1" s="1"/>
  <c r="T11" i="1" s="1"/>
  <c r="I11" i="1"/>
  <c r="U10" i="1"/>
  <c r="M10" i="1"/>
  <c r="K10" i="1"/>
  <c r="V10" i="1" s="1"/>
  <c r="T10" i="1" s="1"/>
  <c r="I10" i="1"/>
  <c r="U9" i="1"/>
  <c r="M9" i="1"/>
  <c r="K9" i="1"/>
  <c r="V9" i="1" s="1"/>
  <c r="T9" i="1" s="1"/>
  <c r="I9" i="1"/>
  <c r="U8" i="1"/>
  <c r="M8" i="1"/>
  <c r="K8" i="1"/>
  <c r="I8" i="1"/>
  <c r="U7" i="1"/>
  <c r="M7" i="1"/>
  <c r="K7" i="1"/>
  <c r="V7" i="1" s="1"/>
  <c r="I7" i="1"/>
  <c r="U6" i="1"/>
  <c r="M6" i="1"/>
  <c r="K6" i="1"/>
  <c r="V6" i="1" s="1"/>
  <c r="T6" i="1" s="1"/>
  <c r="U5" i="1"/>
  <c r="M5" i="1"/>
  <c r="K5" i="1"/>
  <c r="U4" i="1"/>
  <c r="M4" i="1"/>
  <c r="K4" i="1"/>
  <c r="V4" i="1" s="1"/>
  <c r="T4" i="1" s="1"/>
  <c r="U3" i="1"/>
  <c r="M3" i="1"/>
  <c r="K3" i="1"/>
  <c r="M2" i="1"/>
  <c r="K2" i="1"/>
  <c r="V2" i="1" s="1"/>
  <c r="T2" i="1" s="1"/>
  <c r="I3" i="1"/>
  <c r="I4" i="1"/>
  <c r="I5" i="1"/>
  <c r="I6" i="1"/>
  <c r="I2" i="1"/>
  <c r="T7" i="1" l="1"/>
  <c r="W7" i="1" s="1"/>
  <c r="W2" i="1"/>
  <c r="W10" i="1"/>
  <c r="W4" i="1"/>
  <c r="W6" i="1"/>
  <c r="W9" i="1"/>
  <c r="V3" i="1"/>
  <c r="V8" i="1"/>
  <c r="W11" i="1"/>
  <c r="V5" i="1"/>
  <c r="M26" i="1"/>
  <c r="K26" i="1"/>
  <c r="V26" i="1" s="1"/>
  <c r="T26" i="1" s="1"/>
  <c r="I26" i="1"/>
  <c r="M25" i="1"/>
  <c r="K25" i="1"/>
  <c r="V25" i="1" s="1"/>
  <c r="T25" i="1" s="1"/>
  <c r="I25" i="1"/>
  <c r="M24" i="1"/>
  <c r="K24" i="1"/>
  <c r="V24" i="1" s="1"/>
  <c r="T24" i="1" s="1"/>
  <c r="I24" i="1"/>
  <c r="M23" i="1"/>
  <c r="K23" i="1"/>
  <c r="V23" i="1" s="1"/>
  <c r="T23" i="1" s="1"/>
  <c r="I23" i="1"/>
  <c r="M22" i="1"/>
  <c r="K22" i="1"/>
  <c r="V22" i="1" s="1"/>
  <c r="T22" i="1" s="1"/>
  <c r="I22" i="1"/>
  <c r="M21" i="1"/>
  <c r="K21" i="1"/>
  <c r="V21" i="1" s="1"/>
  <c r="T21" i="1" s="1"/>
  <c r="I21" i="1"/>
  <c r="M20" i="1"/>
  <c r="K20" i="1"/>
  <c r="V20" i="1" s="1"/>
  <c r="I20" i="1"/>
  <c r="M19" i="1"/>
  <c r="K19" i="1"/>
  <c r="V19" i="1" s="1"/>
  <c r="T19" i="1" s="1"/>
  <c r="I19" i="1"/>
  <c r="M18" i="1"/>
  <c r="K18" i="1"/>
  <c r="V18" i="1" s="1"/>
  <c r="T18" i="1" s="1"/>
  <c r="I18" i="1"/>
  <c r="M17" i="1"/>
  <c r="K17" i="1"/>
  <c r="V17" i="1" s="1"/>
  <c r="T17" i="1" s="1"/>
  <c r="I17" i="1"/>
  <c r="M16" i="1"/>
  <c r="M15" i="1"/>
  <c r="M14" i="1"/>
  <c r="M13" i="1"/>
  <c r="M12" i="1"/>
  <c r="K14" i="1"/>
  <c r="V14" i="1" s="1"/>
  <c r="T14" i="1" s="1"/>
  <c r="K13" i="1"/>
  <c r="V13" i="1" s="1"/>
  <c r="T13" i="1" s="1"/>
  <c r="K15" i="1"/>
  <c r="V15" i="1" s="1"/>
  <c r="T15" i="1" s="1"/>
  <c r="K16" i="1"/>
  <c r="V16" i="1" s="1"/>
  <c r="T16" i="1" s="1"/>
  <c r="K12" i="1"/>
  <c r="V12" i="1" s="1"/>
  <c r="T12" i="1" s="1"/>
  <c r="T20" i="1" l="1"/>
  <c r="W20" i="1" s="1"/>
  <c r="T8" i="1"/>
  <c r="W8" i="1" s="1"/>
  <c r="T5" i="1"/>
  <c r="W5" i="1" s="1"/>
  <c r="T3" i="1"/>
  <c r="W3" i="1" s="1"/>
  <c r="W19" i="1"/>
  <c r="W23" i="1"/>
  <c r="W22" i="1"/>
  <c r="W17" i="1"/>
  <c r="W25" i="1"/>
  <c r="W18" i="1"/>
  <c r="W26" i="1"/>
  <c r="W21" i="1"/>
  <c r="W24" i="1"/>
  <c r="I13" i="1"/>
  <c r="W13" i="1" s="1"/>
  <c r="I14" i="1"/>
  <c r="W14" i="1" s="1"/>
  <c r="I15" i="1"/>
  <c r="W15" i="1" s="1"/>
  <c r="I16" i="1"/>
  <c r="W16" i="1" s="1"/>
  <c r="I12" i="1"/>
  <c r="W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Zone Dicription
1       lowland, hilly land
2       low-mountain relief
3       Stanovoy 
4       Lena plato </t>
        </r>
      </text>
    </comment>
  </commentList>
</comments>
</file>

<file path=xl/sharedStrings.xml><?xml version="1.0" encoding="utf-8"?>
<sst xmlns="http://schemas.openxmlformats.org/spreadsheetml/2006/main" count="67" uniqueCount="31">
  <si>
    <t>Plot ID</t>
  </si>
  <si>
    <t>Zone</t>
  </si>
  <si>
    <t>Disturbance</t>
  </si>
  <si>
    <t>depth</t>
  </si>
  <si>
    <t>depth mean</t>
  </si>
  <si>
    <t>total weight</t>
  </si>
  <si>
    <t>total weight without pack</t>
  </si>
  <si>
    <t>weight field</t>
  </si>
  <si>
    <t>weight field without pack</t>
  </si>
  <si>
    <t>weight air</t>
  </si>
  <si>
    <t>weight air without pack</t>
  </si>
  <si>
    <t>area</t>
  </si>
  <si>
    <t>stock (t/ga)</t>
  </si>
  <si>
    <t>W,%</t>
  </si>
  <si>
    <t>totally dry</t>
  </si>
  <si>
    <t>stock (t/ga) in 1 cm</t>
  </si>
  <si>
    <t>D3</t>
  </si>
  <si>
    <t>рамка 20х20 см</t>
  </si>
  <si>
    <t>вес пакета = 9,179 (средний из 10)</t>
  </si>
  <si>
    <t>D4</t>
  </si>
  <si>
    <t>D5</t>
  </si>
  <si>
    <t>D1</t>
  </si>
  <si>
    <t>D2</t>
  </si>
  <si>
    <t>вес до сушки</t>
  </si>
  <si>
    <t>вес после сушки</t>
  </si>
  <si>
    <t>D6</t>
  </si>
  <si>
    <t>D8</t>
  </si>
  <si>
    <r>
      <rPr>
        <sz val="11"/>
        <color rgb="FFFF0000"/>
        <rFont val="Calibri"/>
        <family val="2"/>
        <charset val="204"/>
        <scheme val="minor"/>
      </rPr>
      <t>Красными</t>
    </r>
    <r>
      <rPr>
        <sz val="11"/>
        <color theme="1"/>
        <rFont val="Calibri"/>
        <family val="2"/>
        <scheme val="minor"/>
      </rPr>
      <t xml:space="preserve"> цифрами отмечены данные, которые рассчитывались с помощью регрессионных уравнений (10.11.21 Смускина И.В.)</t>
    </r>
  </si>
  <si>
    <t>38К</t>
  </si>
  <si>
    <t>37П</t>
  </si>
  <si>
    <t>bulk g  cm-3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</si>
</sst>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2" borderId="1" xfId="0" applyFill="1" applyBorder="1"/>
    <xf numFmtId="164" fontId="0" fillId="2" borderId="1" xfId="0" applyNumberFormat="1" applyFill="1" applyBorder="1"/>
    <xf numFmtId="164" fontId="0" fillId="2" borderId="1" xfId="0" applyNumberFormat="1" applyFont="1" applyFill="1" applyBorder="1"/>
    <xf numFmtId="2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2" fontId="4" fillId="3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0" fontId="8" fillId="0" borderId="0" xfId="0" applyFont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83A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workbookViewId="0">
      <selection activeCell="R2" sqref="R2:R26"/>
    </sheetView>
  </sheetViews>
  <sheetFormatPr defaultRowHeight="14.4" x14ac:dyDescent="0.3"/>
  <cols>
    <col min="3" max="3" width="0" hidden="1" customWidth="1"/>
    <col min="4" max="4" width="14" hidden="1" customWidth="1"/>
    <col min="5" max="8" width="0" hidden="1" customWidth="1"/>
    <col min="18" max="18" width="10.44140625" bestFit="1" customWidth="1"/>
    <col min="20" max="20" width="12.88671875" customWidth="1"/>
  </cols>
  <sheetData>
    <row r="1" spans="1:27" ht="57.6" x14ac:dyDescent="0.3">
      <c r="A1" s="1"/>
      <c r="B1" s="4" t="s">
        <v>0</v>
      </c>
      <c r="C1" s="4" t="s">
        <v>1</v>
      </c>
      <c r="D1" s="4" t="s">
        <v>2</v>
      </c>
      <c r="E1" s="37" t="s">
        <v>3</v>
      </c>
      <c r="F1" s="38"/>
      <c r="G1" s="38"/>
      <c r="H1" s="39"/>
      <c r="I1" s="2" t="s">
        <v>4</v>
      </c>
      <c r="J1" s="2" t="s">
        <v>5</v>
      </c>
      <c r="K1" s="2" t="s">
        <v>6</v>
      </c>
      <c r="L1" s="2" t="s">
        <v>7</v>
      </c>
      <c r="M1" s="11" t="s">
        <v>8</v>
      </c>
      <c r="N1" s="12" t="s">
        <v>23</v>
      </c>
      <c r="O1" s="13" t="s">
        <v>24</v>
      </c>
      <c r="P1" s="2" t="s">
        <v>9</v>
      </c>
      <c r="Q1" s="2" t="s">
        <v>10</v>
      </c>
      <c r="R1" s="2" t="s">
        <v>30</v>
      </c>
      <c r="S1" s="7" t="s">
        <v>11</v>
      </c>
      <c r="T1" s="3" t="s">
        <v>12</v>
      </c>
      <c r="U1" s="8" t="s">
        <v>13</v>
      </c>
      <c r="V1" s="14" t="s">
        <v>14</v>
      </c>
      <c r="W1" s="3" t="s">
        <v>15</v>
      </c>
    </row>
    <row r="2" spans="1:27" x14ac:dyDescent="0.3">
      <c r="B2" s="15" t="s">
        <v>21</v>
      </c>
      <c r="C2" s="15" t="s">
        <v>28</v>
      </c>
      <c r="D2" s="15"/>
      <c r="E2" s="15">
        <v>5</v>
      </c>
      <c r="F2" s="15">
        <v>5</v>
      </c>
      <c r="G2" s="15">
        <v>5</v>
      </c>
      <c r="H2" s="15">
        <v>5.5</v>
      </c>
      <c r="I2" s="18">
        <f>AVERAGE(E2:H2)</f>
        <v>5.125</v>
      </c>
      <c r="J2" s="15">
        <v>118.7</v>
      </c>
      <c r="K2" s="15">
        <f t="shared" ref="K2:K26" si="0">J2-$AA$2</f>
        <v>109.521</v>
      </c>
      <c r="L2" s="15">
        <v>118.7</v>
      </c>
      <c r="M2" s="15">
        <f t="shared" ref="M2:M26" si="1">L2-$AA$2</f>
        <v>109.521</v>
      </c>
      <c r="N2" s="15">
        <v>1.35</v>
      </c>
      <c r="O2" s="15">
        <v>0.45</v>
      </c>
      <c r="P2" s="15"/>
      <c r="Q2" s="15"/>
      <c r="R2" s="18">
        <f>(K2*U2%)/(S2*I2)</f>
        <v>3.5616585365853666E-2</v>
      </c>
      <c r="S2" s="15">
        <v>400</v>
      </c>
      <c r="T2" s="17">
        <f>((100000000/400)*V2)/1000000</f>
        <v>9.1267499999999995</v>
      </c>
      <c r="U2" s="16">
        <f>100-(O2/N2)*100</f>
        <v>66.666666666666671</v>
      </c>
      <c r="V2" s="15">
        <f>(K2/100)*(100-U2)</f>
        <v>36.506999999999998</v>
      </c>
      <c r="W2" s="18">
        <f>T2/I2</f>
        <v>1.7808292682926827</v>
      </c>
      <c r="Y2" s="5" t="s">
        <v>17</v>
      </c>
      <c r="Z2" s="1"/>
      <c r="AA2">
        <v>9.1790000000000003</v>
      </c>
    </row>
    <row r="3" spans="1:27" x14ac:dyDescent="0.3">
      <c r="B3" s="15" t="s">
        <v>21</v>
      </c>
      <c r="C3" s="15" t="s">
        <v>28</v>
      </c>
      <c r="D3" s="15"/>
      <c r="E3" s="15">
        <v>5</v>
      </c>
      <c r="F3" s="15">
        <v>6</v>
      </c>
      <c r="G3" s="15">
        <v>5</v>
      </c>
      <c r="H3" s="15">
        <v>6.5</v>
      </c>
      <c r="I3" s="18">
        <f t="shared" ref="I3:I11" si="2">AVERAGE(E3:H3)</f>
        <v>5.625</v>
      </c>
      <c r="J3" s="15">
        <v>180.9</v>
      </c>
      <c r="K3" s="15">
        <f t="shared" si="0"/>
        <v>171.721</v>
      </c>
      <c r="L3" s="15">
        <v>180.9</v>
      </c>
      <c r="M3" s="15">
        <f t="shared" si="1"/>
        <v>171.721</v>
      </c>
      <c r="N3" s="15">
        <v>1.4</v>
      </c>
      <c r="O3" s="15">
        <v>0.45</v>
      </c>
      <c r="P3" s="15"/>
      <c r="Q3" s="15"/>
      <c r="R3" s="18">
        <f t="shared" ref="R3:R36" si="3">(K3*U3%)/(S3*I3)</f>
        <v>5.1788873015873017E-2</v>
      </c>
      <c r="S3" s="15">
        <v>400</v>
      </c>
      <c r="T3" s="17">
        <f t="shared" ref="T3:T36" si="4">((100000000/400)*V3)/1000000</f>
        <v>13.799008928571428</v>
      </c>
      <c r="U3" s="16">
        <f t="shared" ref="U3:U26" si="5">100-(O3/N3)*100</f>
        <v>67.857142857142861</v>
      </c>
      <c r="V3" s="15">
        <f t="shared" ref="V3:V26" si="6">(K3/100)*(100-U3)</f>
        <v>55.196035714285713</v>
      </c>
      <c r="W3" s="18">
        <f>T3/I3</f>
        <v>2.453157142857143</v>
      </c>
      <c r="Y3" s="6" t="s">
        <v>18</v>
      </c>
      <c r="Z3" s="1"/>
    </row>
    <row r="4" spans="1:27" x14ac:dyDescent="0.3">
      <c r="B4" s="15" t="s">
        <v>21</v>
      </c>
      <c r="C4" s="15" t="s">
        <v>28</v>
      </c>
      <c r="D4" s="15"/>
      <c r="E4" s="15">
        <v>5</v>
      </c>
      <c r="F4" s="15">
        <v>5</v>
      </c>
      <c r="G4" s="15">
        <v>5</v>
      </c>
      <c r="H4" s="15">
        <v>6</v>
      </c>
      <c r="I4" s="18">
        <f t="shared" si="2"/>
        <v>5.25</v>
      </c>
      <c r="J4" s="15">
        <v>165.5</v>
      </c>
      <c r="K4" s="15">
        <f t="shared" si="0"/>
        <v>156.321</v>
      </c>
      <c r="L4" s="15">
        <v>165.5</v>
      </c>
      <c r="M4" s="15">
        <f t="shared" si="1"/>
        <v>156.321</v>
      </c>
      <c r="N4" s="15">
        <v>1.4</v>
      </c>
      <c r="O4" s="15">
        <v>0.4</v>
      </c>
      <c r="P4" s="15"/>
      <c r="Q4" s="15"/>
      <c r="R4" s="18">
        <f t="shared" si="3"/>
        <v>5.3170408163265299E-2</v>
      </c>
      <c r="S4" s="15">
        <v>400</v>
      </c>
      <c r="T4" s="17">
        <f t="shared" si="4"/>
        <v>11.165785714285718</v>
      </c>
      <c r="U4" s="16">
        <f t="shared" si="5"/>
        <v>71.428571428571416</v>
      </c>
      <c r="V4" s="15">
        <f t="shared" si="6"/>
        <v>44.663142857142873</v>
      </c>
      <c r="W4" s="18">
        <f t="shared" ref="W4:W36" si="7">T4/I4</f>
        <v>2.126816326530613</v>
      </c>
    </row>
    <row r="5" spans="1:27" x14ac:dyDescent="0.3">
      <c r="B5" s="15" t="s">
        <v>21</v>
      </c>
      <c r="C5" s="15" t="s">
        <v>28</v>
      </c>
      <c r="D5" s="15"/>
      <c r="E5" s="15">
        <v>6</v>
      </c>
      <c r="F5" s="15">
        <v>5</v>
      </c>
      <c r="G5" s="15">
        <v>6</v>
      </c>
      <c r="H5" s="15">
        <v>6</v>
      </c>
      <c r="I5" s="18">
        <f t="shared" si="2"/>
        <v>5.75</v>
      </c>
      <c r="J5" s="15">
        <v>145.4</v>
      </c>
      <c r="K5" s="15">
        <f t="shared" si="0"/>
        <v>136.221</v>
      </c>
      <c r="L5" s="15">
        <v>145.4</v>
      </c>
      <c r="M5" s="15">
        <f t="shared" si="1"/>
        <v>136.221</v>
      </c>
      <c r="N5" s="15">
        <v>1.65</v>
      </c>
      <c r="O5" s="15">
        <v>0.5</v>
      </c>
      <c r="P5" s="15"/>
      <c r="Q5" s="15"/>
      <c r="R5" s="18">
        <f t="shared" si="3"/>
        <v>4.1279090909090904E-2</v>
      </c>
      <c r="S5" s="15">
        <v>400</v>
      </c>
      <c r="T5" s="17">
        <f t="shared" si="4"/>
        <v>10.319772727272731</v>
      </c>
      <c r="U5" s="16">
        <f t="shared" si="5"/>
        <v>69.696969696969688</v>
      </c>
      <c r="V5" s="15">
        <f t="shared" si="6"/>
        <v>41.279090909090925</v>
      </c>
      <c r="W5" s="18">
        <f t="shared" si="7"/>
        <v>1.7947430830039532</v>
      </c>
    </row>
    <row r="6" spans="1:27" x14ac:dyDescent="0.3">
      <c r="B6" s="15" t="s">
        <v>21</v>
      </c>
      <c r="C6" s="15" t="s">
        <v>28</v>
      </c>
      <c r="D6" s="15"/>
      <c r="E6" s="15">
        <v>7</v>
      </c>
      <c r="F6" s="15">
        <v>6.5</v>
      </c>
      <c r="G6" s="15">
        <v>7</v>
      </c>
      <c r="H6" s="15">
        <v>6</v>
      </c>
      <c r="I6" s="18">
        <f t="shared" si="2"/>
        <v>6.625</v>
      </c>
      <c r="J6" s="15">
        <v>170.3</v>
      </c>
      <c r="K6" s="15">
        <f t="shared" si="0"/>
        <v>161.12100000000001</v>
      </c>
      <c r="L6" s="15">
        <v>170.3</v>
      </c>
      <c r="M6" s="15">
        <f t="shared" si="1"/>
        <v>161.12100000000001</v>
      </c>
      <c r="N6" s="15">
        <v>1.85</v>
      </c>
      <c r="O6" s="15">
        <v>0.5</v>
      </c>
      <c r="P6" s="15"/>
      <c r="Q6" s="15"/>
      <c r="R6" s="18">
        <f t="shared" si="3"/>
        <v>4.43678429372769E-2</v>
      </c>
      <c r="S6" s="15">
        <v>400</v>
      </c>
      <c r="T6" s="17">
        <f t="shared" si="4"/>
        <v>10.886554054054056</v>
      </c>
      <c r="U6" s="16">
        <f t="shared" si="5"/>
        <v>72.972972972972968</v>
      </c>
      <c r="V6" s="15">
        <f t="shared" si="6"/>
        <v>43.546216216216223</v>
      </c>
      <c r="W6" s="18">
        <f t="shared" si="7"/>
        <v>1.6432534421213669</v>
      </c>
    </row>
    <row r="7" spans="1:27" x14ac:dyDescent="0.3">
      <c r="B7" s="19" t="s">
        <v>22</v>
      </c>
      <c r="C7" s="19" t="s">
        <v>29</v>
      </c>
      <c r="D7" s="19"/>
      <c r="E7" s="19">
        <v>2</v>
      </c>
      <c r="F7" s="19">
        <v>3</v>
      </c>
      <c r="G7" s="19">
        <v>2.5</v>
      </c>
      <c r="H7" s="19">
        <v>3</v>
      </c>
      <c r="I7" s="20">
        <f t="shared" si="2"/>
        <v>2.625</v>
      </c>
      <c r="J7" s="19">
        <v>101.6</v>
      </c>
      <c r="K7" s="19">
        <f t="shared" si="0"/>
        <v>92.420999999999992</v>
      </c>
      <c r="L7" s="19">
        <v>101.6</v>
      </c>
      <c r="M7" s="19">
        <f t="shared" si="1"/>
        <v>92.420999999999992</v>
      </c>
      <c r="N7" s="19">
        <v>1.4</v>
      </c>
      <c r="O7" s="19">
        <v>0.4</v>
      </c>
      <c r="P7" s="19"/>
      <c r="Q7" s="19"/>
      <c r="R7" s="18">
        <f t="shared" si="3"/>
        <v>6.2871428571428564E-2</v>
      </c>
      <c r="S7" s="19">
        <v>400</v>
      </c>
      <c r="T7" s="17">
        <f t="shared" si="4"/>
        <v>6.6015000000000024</v>
      </c>
      <c r="U7" s="20">
        <f t="shared" si="5"/>
        <v>71.428571428571416</v>
      </c>
      <c r="V7" s="19">
        <f t="shared" si="6"/>
        <v>26.406000000000009</v>
      </c>
      <c r="W7" s="21">
        <f t="shared" si="7"/>
        <v>2.5148571428571436</v>
      </c>
    </row>
    <row r="8" spans="1:27" x14ac:dyDescent="0.3">
      <c r="B8" s="19" t="s">
        <v>22</v>
      </c>
      <c r="C8" s="19" t="s">
        <v>29</v>
      </c>
      <c r="D8" s="19"/>
      <c r="E8" s="19">
        <v>5</v>
      </c>
      <c r="F8" s="19">
        <v>4</v>
      </c>
      <c r="G8" s="19">
        <v>3</v>
      </c>
      <c r="H8" s="19">
        <v>3</v>
      </c>
      <c r="I8" s="20">
        <f t="shared" si="2"/>
        <v>3.75</v>
      </c>
      <c r="J8" s="19">
        <v>125.1</v>
      </c>
      <c r="K8" s="19">
        <f t="shared" si="0"/>
        <v>115.92099999999999</v>
      </c>
      <c r="L8" s="19">
        <v>125.1</v>
      </c>
      <c r="M8" s="19">
        <f t="shared" si="1"/>
        <v>115.92099999999999</v>
      </c>
      <c r="N8" s="19">
        <v>1.8</v>
      </c>
      <c r="O8" s="19">
        <v>0.35</v>
      </c>
      <c r="P8" s="19"/>
      <c r="Q8" s="19"/>
      <c r="R8" s="18">
        <f t="shared" si="3"/>
        <v>6.2253870370370369E-2</v>
      </c>
      <c r="S8" s="19">
        <v>400</v>
      </c>
      <c r="T8" s="17">
        <f t="shared" si="4"/>
        <v>5.6350486111111096</v>
      </c>
      <c r="U8" s="20">
        <f t="shared" si="5"/>
        <v>80.555555555555557</v>
      </c>
      <c r="V8" s="19">
        <f>(K8/100)*(100-U8)</f>
        <v>22.540194444444438</v>
      </c>
      <c r="W8" s="21">
        <f t="shared" si="7"/>
        <v>1.5026796296296292</v>
      </c>
    </row>
    <row r="9" spans="1:27" x14ac:dyDescent="0.3">
      <c r="B9" s="19" t="s">
        <v>22</v>
      </c>
      <c r="C9" s="19" t="s">
        <v>29</v>
      </c>
      <c r="D9" s="19"/>
      <c r="E9" s="19">
        <v>4.5</v>
      </c>
      <c r="F9" s="19">
        <v>5</v>
      </c>
      <c r="G9" s="19">
        <v>4</v>
      </c>
      <c r="H9" s="19">
        <v>4.5</v>
      </c>
      <c r="I9" s="20">
        <f t="shared" si="2"/>
        <v>4.5</v>
      </c>
      <c r="J9" s="19">
        <v>112.8</v>
      </c>
      <c r="K9" s="19">
        <f t="shared" si="0"/>
        <v>103.621</v>
      </c>
      <c r="L9" s="19">
        <v>112.8</v>
      </c>
      <c r="M9" s="19">
        <f t="shared" si="1"/>
        <v>103.621</v>
      </c>
      <c r="N9" s="19">
        <v>1.1499999999999999</v>
      </c>
      <c r="O9" s="19">
        <v>0.2</v>
      </c>
      <c r="P9" s="19"/>
      <c r="Q9" s="19"/>
      <c r="R9" s="18">
        <f t="shared" si="3"/>
        <v>4.7555531400966175E-2</v>
      </c>
      <c r="S9" s="19">
        <v>400</v>
      </c>
      <c r="T9" s="17">
        <f t="shared" si="4"/>
        <v>4.5052608695652188</v>
      </c>
      <c r="U9" s="20">
        <f t="shared" si="5"/>
        <v>82.608695652173907</v>
      </c>
      <c r="V9" s="19">
        <f>(K9/100)*(100-U9)</f>
        <v>18.021043478260875</v>
      </c>
      <c r="W9" s="21">
        <f t="shared" si="7"/>
        <v>1.0011690821256041</v>
      </c>
    </row>
    <row r="10" spans="1:27" x14ac:dyDescent="0.3">
      <c r="B10" s="19" t="s">
        <v>22</v>
      </c>
      <c r="C10" s="19" t="s">
        <v>29</v>
      </c>
      <c r="D10" s="19"/>
      <c r="E10" s="19">
        <v>5</v>
      </c>
      <c r="F10" s="19">
        <v>4</v>
      </c>
      <c r="G10" s="19">
        <v>5</v>
      </c>
      <c r="H10" s="19">
        <v>4.5</v>
      </c>
      <c r="I10" s="20">
        <f t="shared" si="2"/>
        <v>4.625</v>
      </c>
      <c r="J10" s="19">
        <v>91.7</v>
      </c>
      <c r="K10" s="19">
        <f t="shared" si="0"/>
        <v>82.521000000000001</v>
      </c>
      <c r="L10" s="19">
        <v>91.7</v>
      </c>
      <c r="M10" s="19">
        <f t="shared" si="1"/>
        <v>82.521000000000001</v>
      </c>
      <c r="N10" s="19">
        <v>1.35</v>
      </c>
      <c r="O10" s="19">
        <v>0.4</v>
      </c>
      <c r="P10" s="19"/>
      <c r="Q10" s="19"/>
      <c r="R10" s="18">
        <f t="shared" si="3"/>
        <v>3.1389369369369376E-2</v>
      </c>
      <c r="S10" s="19">
        <v>400</v>
      </c>
      <c r="T10" s="17">
        <f t="shared" si="4"/>
        <v>6.1126666666666649</v>
      </c>
      <c r="U10" s="20">
        <f t="shared" si="5"/>
        <v>70.370370370370381</v>
      </c>
      <c r="V10" s="19">
        <f t="shared" si="6"/>
        <v>24.45066666666666</v>
      </c>
      <c r="W10" s="21">
        <f t="shared" si="7"/>
        <v>1.3216576576576573</v>
      </c>
    </row>
    <row r="11" spans="1:27" x14ac:dyDescent="0.3">
      <c r="B11" s="19" t="s">
        <v>22</v>
      </c>
      <c r="C11" s="19" t="s">
        <v>29</v>
      </c>
      <c r="D11" s="19"/>
      <c r="E11" s="19">
        <v>4</v>
      </c>
      <c r="F11" s="19">
        <v>4.5</v>
      </c>
      <c r="G11" s="19">
        <v>3</v>
      </c>
      <c r="H11" s="19">
        <v>4</v>
      </c>
      <c r="I11" s="20">
        <f t="shared" si="2"/>
        <v>3.875</v>
      </c>
      <c r="J11" s="19">
        <v>60.4</v>
      </c>
      <c r="K11" s="19">
        <f t="shared" si="0"/>
        <v>51.220999999999997</v>
      </c>
      <c r="L11" s="19">
        <v>60.4</v>
      </c>
      <c r="M11" s="19">
        <f t="shared" si="1"/>
        <v>51.220999999999997</v>
      </c>
      <c r="N11" s="19">
        <v>1.2</v>
      </c>
      <c r="O11" s="19">
        <v>0.45</v>
      </c>
      <c r="P11" s="19"/>
      <c r="Q11" s="19"/>
      <c r="R11" s="18">
        <f t="shared" si="3"/>
        <v>2.0653629032258061E-2</v>
      </c>
      <c r="S11" s="19">
        <v>400</v>
      </c>
      <c r="T11" s="17">
        <f t="shared" si="4"/>
        <v>4.8019687499999995</v>
      </c>
      <c r="U11" s="20">
        <f t="shared" si="5"/>
        <v>62.5</v>
      </c>
      <c r="V11" s="19">
        <f t="shared" si="6"/>
        <v>19.207874999999998</v>
      </c>
      <c r="W11" s="21">
        <f t="shared" si="7"/>
        <v>1.2392177419354837</v>
      </c>
    </row>
    <row r="12" spans="1:27" x14ac:dyDescent="0.3">
      <c r="B12" s="15" t="s">
        <v>16</v>
      </c>
      <c r="C12" s="15"/>
      <c r="D12" s="15"/>
      <c r="E12" s="15">
        <v>5</v>
      </c>
      <c r="F12" s="15">
        <v>6</v>
      </c>
      <c r="G12" s="15">
        <v>5</v>
      </c>
      <c r="H12" s="15">
        <v>5.5</v>
      </c>
      <c r="I12" s="16">
        <f>AVERAGE(E12:H12)</f>
        <v>5.375</v>
      </c>
      <c r="J12" s="15">
        <v>289.3</v>
      </c>
      <c r="K12" s="15">
        <f t="shared" si="0"/>
        <v>280.12100000000004</v>
      </c>
      <c r="L12" s="15">
        <v>289.3</v>
      </c>
      <c r="M12" s="15">
        <f t="shared" si="1"/>
        <v>280.12100000000004</v>
      </c>
      <c r="N12" s="15">
        <v>6.82</v>
      </c>
      <c r="O12" s="15">
        <v>2.2799999999999998</v>
      </c>
      <c r="P12" s="15"/>
      <c r="Q12" s="15"/>
      <c r="R12" s="18">
        <f t="shared" si="3"/>
        <v>8.6731865239037031E-2</v>
      </c>
      <c r="S12" s="15">
        <v>400</v>
      </c>
      <c r="T12" s="17">
        <f t="shared" si="4"/>
        <v>23.411872434017599</v>
      </c>
      <c r="U12" s="16">
        <f>100-(O12/N12)*100</f>
        <v>66.568914956011724</v>
      </c>
      <c r="V12" s="15">
        <f t="shared" si="6"/>
        <v>93.647489736070398</v>
      </c>
      <c r="W12" s="18">
        <f t="shared" si="7"/>
        <v>4.3556971970265304</v>
      </c>
    </row>
    <row r="13" spans="1:27" x14ac:dyDescent="0.3">
      <c r="B13" s="15" t="s">
        <v>16</v>
      </c>
      <c r="C13" s="15"/>
      <c r="D13" s="15"/>
      <c r="E13" s="15">
        <v>6</v>
      </c>
      <c r="F13" s="15">
        <v>6</v>
      </c>
      <c r="G13" s="15">
        <v>7</v>
      </c>
      <c r="H13" s="15">
        <v>7</v>
      </c>
      <c r="I13" s="16">
        <f t="shared" ref="I13:I19" si="8">AVERAGE(E13:H13)</f>
        <v>6.5</v>
      </c>
      <c r="J13" s="15">
        <v>355.8</v>
      </c>
      <c r="K13" s="15">
        <f t="shared" si="0"/>
        <v>346.62100000000004</v>
      </c>
      <c r="L13" s="15">
        <v>355.8</v>
      </c>
      <c r="M13" s="15">
        <f t="shared" si="1"/>
        <v>346.62100000000004</v>
      </c>
      <c r="N13" s="15">
        <v>1.71</v>
      </c>
      <c r="O13" s="15">
        <v>0.56000000000000005</v>
      </c>
      <c r="P13" s="15"/>
      <c r="Q13" s="15"/>
      <c r="R13" s="18">
        <f t="shared" si="3"/>
        <v>8.9656803868645968E-2</v>
      </c>
      <c r="S13" s="15">
        <v>400</v>
      </c>
      <c r="T13" s="17">
        <f t="shared" si="4"/>
        <v>28.378327485380126</v>
      </c>
      <c r="U13" s="16">
        <f t="shared" si="5"/>
        <v>67.251461988304087</v>
      </c>
      <c r="V13" s="15">
        <f t="shared" si="6"/>
        <v>113.5133099415205</v>
      </c>
      <c r="W13" s="18">
        <f t="shared" si="7"/>
        <v>4.3658965362123272</v>
      </c>
    </row>
    <row r="14" spans="1:27" x14ac:dyDescent="0.3">
      <c r="B14" s="15" t="s">
        <v>16</v>
      </c>
      <c r="C14" s="15"/>
      <c r="D14" s="15"/>
      <c r="E14" s="15">
        <v>7</v>
      </c>
      <c r="F14" s="15">
        <v>6.5</v>
      </c>
      <c r="G14" s="15">
        <v>7</v>
      </c>
      <c r="H14" s="15">
        <v>6</v>
      </c>
      <c r="I14" s="16">
        <f t="shared" si="8"/>
        <v>6.625</v>
      </c>
      <c r="J14" s="15">
        <v>318.8</v>
      </c>
      <c r="K14" s="15">
        <f t="shared" si="0"/>
        <v>309.62100000000004</v>
      </c>
      <c r="L14" s="15">
        <v>318.8</v>
      </c>
      <c r="M14" s="15">
        <f t="shared" si="1"/>
        <v>309.62100000000004</v>
      </c>
      <c r="N14" s="15">
        <v>1.68</v>
      </c>
      <c r="O14" s="15">
        <v>0.6</v>
      </c>
      <c r="P14" s="15"/>
      <c r="Q14" s="15"/>
      <c r="R14" s="18">
        <f t="shared" si="3"/>
        <v>7.5110215633423183E-2</v>
      </c>
      <c r="S14" s="15">
        <v>400</v>
      </c>
      <c r="T14" s="17">
        <f t="shared" si="4"/>
        <v>27.644732142857158</v>
      </c>
      <c r="U14" s="16">
        <f t="shared" si="5"/>
        <v>64.285714285714278</v>
      </c>
      <c r="V14" s="15">
        <f t="shared" si="6"/>
        <v>110.57892857142862</v>
      </c>
      <c r="W14" s="18">
        <f t="shared" si="7"/>
        <v>4.1727897574124011</v>
      </c>
    </row>
    <row r="15" spans="1:27" x14ac:dyDescent="0.3">
      <c r="B15" s="15" t="s">
        <v>16</v>
      </c>
      <c r="C15" s="15"/>
      <c r="D15" s="15"/>
      <c r="E15" s="15">
        <v>6</v>
      </c>
      <c r="F15" s="15">
        <v>7</v>
      </c>
      <c r="G15" s="15">
        <v>6</v>
      </c>
      <c r="H15" s="15">
        <v>6.5</v>
      </c>
      <c r="I15" s="16">
        <f t="shared" si="8"/>
        <v>6.375</v>
      </c>
      <c r="J15" s="15">
        <v>364.8</v>
      </c>
      <c r="K15" s="15">
        <f t="shared" si="0"/>
        <v>355.62100000000004</v>
      </c>
      <c r="L15" s="15">
        <v>364.8</v>
      </c>
      <c r="M15" s="15">
        <f t="shared" si="1"/>
        <v>355.62100000000004</v>
      </c>
      <c r="N15" s="15">
        <v>2.46</v>
      </c>
      <c r="O15" s="15">
        <v>0.66</v>
      </c>
      <c r="P15" s="15"/>
      <c r="Q15" s="15"/>
      <c r="R15" s="18">
        <f t="shared" si="3"/>
        <v>0.10204332855093258</v>
      </c>
      <c r="S15" s="15">
        <v>400</v>
      </c>
      <c r="T15" s="17">
        <f t="shared" si="4"/>
        <v>23.852628048780492</v>
      </c>
      <c r="U15" s="16">
        <f t="shared" si="5"/>
        <v>73.170731707317074</v>
      </c>
      <c r="V15" s="15">
        <f t="shared" si="6"/>
        <v>95.410512195121967</v>
      </c>
      <c r="W15" s="18">
        <f t="shared" si="7"/>
        <v>3.741588713534195</v>
      </c>
    </row>
    <row r="16" spans="1:27" x14ac:dyDescent="0.3">
      <c r="B16" s="15" t="s">
        <v>16</v>
      </c>
      <c r="C16" s="15"/>
      <c r="D16" s="15"/>
      <c r="E16" s="15">
        <v>6</v>
      </c>
      <c r="F16" s="15">
        <v>6.5</v>
      </c>
      <c r="G16" s="15">
        <v>6</v>
      </c>
      <c r="H16" s="15">
        <v>6.5</v>
      </c>
      <c r="I16" s="16">
        <f t="shared" si="8"/>
        <v>6.25</v>
      </c>
      <c r="J16" s="15">
        <v>256.2</v>
      </c>
      <c r="K16" s="15">
        <f t="shared" si="0"/>
        <v>247.02099999999999</v>
      </c>
      <c r="L16" s="15">
        <v>256.2</v>
      </c>
      <c r="M16" s="15">
        <f t="shared" si="1"/>
        <v>247.02099999999999</v>
      </c>
      <c r="N16" s="15">
        <v>2.88</v>
      </c>
      <c r="O16" s="15">
        <v>0.81</v>
      </c>
      <c r="P16" s="15"/>
      <c r="Q16" s="15"/>
      <c r="R16" s="18">
        <f t="shared" si="3"/>
        <v>7.1018537499999992E-2</v>
      </c>
      <c r="S16" s="15">
        <v>400</v>
      </c>
      <c r="T16" s="17">
        <f t="shared" si="4"/>
        <v>17.368664062499999</v>
      </c>
      <c r="U16" s="16">
        <f t="shared" si="5"/>
        <v>71.875</v>
      </c>
      <c r="V16" s="15">
        <f t="shared" si="6"/>
        <v>69.474656249999995</v>
      </c>
      <c r="W16" s="18">
        <f t="shared" si="7"/>
        <v>2.77898625</v>
      </c>
    </row>
    <row r="17" spans="2:23" x14ac:dyDescent="0.3">
      <c r="B17" s="19" t="s">
        <v>19</v>
      </c>
      <c r="C17" s="19"/>
      <c r="D17" s="19"/>
      <c r="E17" s="19">
        <v>2</v>
      </c>
      <c r="F17" s="19">
        <v>3</v>
      </c>
      <c r="G17" s="19">
        <v>2</v>
      </c>
      <c r="H17" s="19">
        <v>3</v>
      </c>
      <c r="I17" s="20">
        <f t="shared" si="8"/>
        <v>2.5</v>
      </c>
      <c r="J17" s="19">
        <v>80.900000000000006</v>
      </c>
      <c r="K17" s="19">
        <f t="shared" si="0"/>
        <v>71.721000000000004</v>
      </c>
      <c r="L17" s="19">
        <v>80.900000000000006</v>
      </c>
      <c r="M17" s="19">
        <f t="shared" si="1"/>
        <v>71.721000000000004</v>
      </c>
      <c r="N17" s="19">
        <v>1.77</v>
      </c>
      <c r="O17" s="19">
        <v>0.66</v>
      </c>
      <c r="P17" s="19"/>
      <c r="Q17" s="19"/>
      <c r="R17" s="18">
        <f t="shared" si="3"/>
        <v>4.497757627118644E-2</v>
      </c>
      <c r="S17" s="19">
        <v>400</v>
      </c>
      <c r="T17" s="17">
        <f t="shared" si="4"/>
        <v>6.6858559322033901</v>
      </c>
      <c r="U17" s="20">
        <f t="shared" si="5"/>
        <v>62.711864406779661</v>
      </c>
      <c r="V17" s="19">
        <f t="shared" si="6"/>
        <v>26.743423728813561</v>
      </c>
      <c r="W17" s="21">
        <f t="shared" si="7"/>
        <v>2.6743423728813562</v>
      </c>
    </row>
    <row r="18" spans="2:23" x14ac:dyDescent="0.3">
      <c r="B18" s="19" t="s">
        <v>19</v>
      </c>
      <c r="C18" s="19"/>
      <c r="D18" s="19"/>
      <c r="E18" s="19">
        <v>1.5</v>
      </c>
      <c r="F18" s="19">
        <v>2</v>
      </c>
      <c r="G18" s="19">
        <v>1</v>
      </c>
      <c r="H18" s="19">
        <v>1.5</v>
      </c>
      <c r="I18" s="20">
        <f t="shared" si="8"/>
        <v>1.5</v>
      </c>
      <c r="J18" s="19">
        <v>48.7</v>
      </c>
      <c r="K18" s="19">
        <f t="shared" si="0"/>
        <v>39.521000000000001</v>
      </c>
      <c r="L18" s="19">
        <v>48.7</v>
      </c>
      <c r="M18" s="19">
        <f t="shared" si="1"/>
        <v>39.521000000000001</v>
      </c>
      <c r="N18" s="19">
        <v>2.42</v>
      </c>
      <c r="O18" s="19">
        <v>0.92</v>
      </c>
      <c r="P18" s="19"/>
      <c r="Q18" s="19"/>
      <c r="R18" s="18">
        <f t="shared" si="3"/>
        <v>4.0827479338842974E-2</v>
      </c>
      <c r="S18" s="19">
        <v>400</v>
      </c>
      <c r="T18" s="17">
        <f t="shared" si="4"/>
        <v>3.7561280991735542</v>
      </c>
      <c r="U18" s="20">
        <f t="shared" si="5"/>
        <v>61.983471074380162</v>
      </c>
      <c r="V18" s="19">
        <f t="shared" si="6"/>
        <v>15.024512396694217</v>
      </c>
      <c r="W18" s="21">
        <f t="shared" si="7"/>
        <v>2.504085399449036</v>
      </c>
    </row>
    <row r="19" spans="2:23" x14ac:dyDescent="0.3">
      <c r="B19" s="19" t="s">
        <v>19</v>
      </c>
      <c r="C19" s="19"/>
      <c r="D19" s="19"/>
      <c r="E19" s="19">
        <v>4</v>
      </c>
      <c r="F19" s="19">
        <v>3</v>
      </c>
      <c r="G19" s="19">
        <v>2</v>
      </c>
      <c r="H19" s="19">
        <v>3</v>
      </c>
      <c r="I19" s="20">
        <f t="shared" si="8"/>
        <v>3</v>
      </c>
      <c r="J19" s="19">
        <v>141</v>
      </c>
      <c r="K19" s="19">
        <f t="shared" si="0"/>
        <v>131.821</v>
      </c>
      <c r="L19" s="19">
        <v>141</v>
      </c>
      <c r="M19" s="19">
        <f t="shared" si="1"/>
        <v>131.821</v>
      </c>
      <c r="N19" s="19">
        <v>2.72</v>
      </c>
      <c r="O19" s="19">
        <v>0.78</v>
      </c>
      <c r="P19" s="19"/>
      <c r="Q19" s="19"/>
      <c r="R19" s="18">
        <f t="shared" si="3"/>
        <v>7.8349491421568634E-2</v>
      </c>
      <c r="S19" s="19">
        <v>400</v>
      </c>
      <c r="T19" s="17">
        <f t="shared" si="4"/>
        <v>9.4504025735294093</v>
      </c>
      <c r="U19" s="20">
        <f t="shared" si="5"/>
        <v>71.32352941176471</v>
      </c>
      <c r="V19" s="19">
        <f t="shared" si="6"/>
        <v>37.801610294117637</v>
      </c>
      <c r="W19" s="21">
        <f t="shared" si="7"/>
        <v>3.1501341911764698</v>
      </c>
    </row>
    <row r="20" spans="2:23" x14ac:dyDescent="0.3">
      <c r="B20" s="19" t="s">
        <v>19</v>
      </c>
      <c r="C20" s="19"/>
      <c r="D20" s="19"/>
      <c r="E20" s="19">
        <v>1</v>
      </c>
      <c r="F20" s="19">
        <v>1.2</v>
      </c>
      <c r="G20" s="19">
        <v>3</v>
      </c>
      <c r="H20" s="19">
        <v>2</v>
      </c>
      <c r="I20" s="20">
        <f t="shared" ref="I20:I26" si="9">AVERAGE(E20:H20)</f>
        <v>1.8</v>
      </c>
      <c r="J20" s="19">
        <v>59.1</v>
      </c>
      <c r="K20" s="19">
        <f t="shared" si="0"/>
        <v>49.920999999999999</v>
      </c>
      <c r="L20" s="19">
        <v>59.1</v>
      </c>
      <c r="M20" s="19">
        <f t="shared" si="1"/>
        <v>49.920999999999999</v>
      </c>
      <c r="N20" s="19">
        <v>1.72</v>
      </c>
      <c r="O20" s="19">
        <v>0.52</v>
      </c>
      <c r="P20" s="19"/>
      <c r="Q20" s="19"/>
      <c r="R20" s="18">
        <f t="shared" si="3"/>
        <v>4.837306201550387E-2</v>
      </c>
      <c r="S20" s="19">
        <v>400</v>
      </c>
      <c r="T20" s="17">
        <f t="shared" si="4"/>
        <v>3.7730988372093028</v>
      </c>
      <c r="U20" s="20">
        <f t="shared" si="5"/>
        <v>69.767441860465112</v>
      </c>
      <c r="V20" s="19">
        <f t="shared" si="6"/>
        <v>15.092395348837211</v>
      </c>
      <c r="W20" s="21">
        <f t="shared" si="7"/>
        <v>2.0961660206718347</v>
      </c>
    </row>
    <row r="21" spans="2:23" x14ac:dyDescent="0.3">
      <c r="B21" s="19" t="s">
        <v>19</v>
      </c>
      <c r="C21" s="19"/>
      <c r="D21" s="19"/>
      <c r="E21" s="19">
        <v>1</v>
      </c>
      <c r="F21" s="19">
        <v>2</v>
      </c>
      <c r="G21" s="19">
        <v>3</v>
      </c>
      <c r="H21" s="19">
        <v>2</v>
      </c>
      <c r="I21" s="20">
        <f t="shared" si="9"/>
        <v>2</v>
      </c>
      <c r="J21" s="19">
        <v>45.6</v>
      </c>
      <c r="K21" s="19">
        <f t="shared" si="0"/>
        <v>36.420999999999999</v>
      </c>
      <c r="L21" s="19">
        <v>45.6</v>
      </c>
      <c r="M21" s="19">
        <f t="shared" si="1"/>
        <v>36.420999999999999</v>
      </c>
      <c r="N21" s="19">
        <v>2.06</v>
      </c>
      <c r="O21" s="19">
        <v>0.91</v>
      </c>
      <c r="P21" s="19"/>
      <c r="Q21" s="19"/>
      <c r="R21" s="18">
        <f t="shared" si="3"/>
        <v>2.5415139563106797E-2</v>
      </c>
      <c r="S21" s="19">
        <v>400</v>
      </c>
      <c r="T21" s="17">
        <f t="shared" si="4"/>
        <v>4.0222220873786405</v>
      </c>
      <c r="U21" s="20">
        <f t="shared" si="5"/>
        <v>55.825242718446603</v>
      </c>
      <c r="V21" s="19">
        <f t="shared" si="6"/>
        <v>16.088888349514562</v>
      </c>
      <c r="W21" s="21">
        <f t="shared" si="7"/>
        <v>2.0111110436893203</v>
      </c>
    </row>
    <row r="22" spans="2:23" x14ac:dyDescent="0.3">
      <c r="B22" s="15" t="s">
        <v>20</v>
      </c>
      <c r="C22" s="15"/>
      <c r="D22" s="15"/>
      <c r="E22" s="15">
        <v>1</v>
      </c>
      <c r="F22" s="15">
        <v>1.5</v>
      </c>
      <c r="G22" s="15">
        <v>1</v>
      </c>
      <c r="H22" s="15">
        <v>1</v>
      </c>
      <c r="I22" s="16">
        <f t="shared" si="9"/>
        <v>1.125</v>
      </c>
      <c r="J22" s="15">
        <v>63</v>
      </c>
      <c r="K22" s="15">
        <f t="shared" si="0"/>
        <v>53.820999999999998</v>
      </c>
      <c r="L22" s="15">
        <v>63</v>
      </c>
      <c r="M22" s="15">
        <f t="shared" si="1"/>
        <v>53.820999999999998</v>
      </c>
      <c r="N22" s="15">
        <v>3.38</v>
      </c>
      <c r="O22" s="15">
        <v>0.99</v>
      </c>
      <c r="P22" s="15"/>
      <c r="Q22" s="15"/>
      <c r="R22" s="18">
        <f t="shared" si="3"/>
        <v>8.4570802103879031E-2</v>
      </c>
      <c r="S22" s="15">
        <v>400</v>
      </c>
      <c r="T22" s="17">
        <f t="shared" si="4"/>
        <v>3.9410347633136089</v>
      </c>
      <c r="U22" s="16">
        <f t="shared" si="5"/>
        <v>70.710059171597635</v>
      </c>
      <c r="V22" s="15">
        <f t="shared" si="6"/>
        <v>15.764139053254436</v>
      </c>
      <c r="W22" s="18">
        <f t="shared" si="7"/>
        <v>3.5031420118343188</v>
      </c>
    </row>
    <row r="23" spans="2:23" x14ac:dyDescent="0.3">
      <c r="B23" s="15" t="s">
        <v>20</v>
      </c>
      <c r="C23" s="15"/>
      <c r="D23" s="15"/>
      <c r="E23" s="15">
        <v>1</v>
      </c>
      <c r="F23" s="15">
        <v>2</v>
      </c>
      <c r="G23" s="15">
        <v>1.5</v>
      </c>
      <c r="H23" s="15">
        <v>1</v>
      </c>
      <c r="I23" s="16">
        <f t="shared" si="9"/>
        <v>1.375</v>
      </c>
      <c r="J23" s="15">
        <v>66.7</v>
      </c>
      <c r="K23" s="15">
        <f t="shared" si="0"/>
        <v>57.521000000000001</v>
      </c>
      <c r="L23" s="15">
        <v>66.7</v>
      </c>
      <c r="M23" s="15">
        <f t="shared" si="1"/>
        <v>57.521000000000001</v>
      </c>
      <c r="N23" s="15">
        <v>1.86</v>
      </c>
      <c r="O23" s="15">
        <v>0.61</v>
      </c>
      <c r="P23" s="15"/>
      <c r="Q23" s="15"/>
      <c r="R23" s="18">
        <f t="shared" si="3"/>
        <v>7.02847018572825E-2</v>
      </c>
      <c r="S23" s="15">
        <v>400</v>
      </c>
      <c r="T23" s="17">
        <f t="shared" si="4"/>
        <v>4.7161034946236562</v>
      </c>
      <c r="U23" s="16">
        <f t="shared" si="5"/>
        <v>67.204301075268816</v>
      </c>
      <c r="V23" s="15">
        <f t="shared" si="6"/>
        <v>18.864413978494625</v>
      </c>
      <c r="W23" s="18">
        <f t="shared" si="7"/>
        <v>3.4298934506353862</v>
      </c>
    </row>
    <row r="24" spans="2:23" x14ac:dyDescent="0.3">
      <c r="B24" s="15" t="s">
        <v>20</v>
      </c>
      <c r="C24" s="15"/>
      <c r="D24" s="15"/>
      <c r="E24" s="15">
        <v>1</v>
      </c>
      <c r="F24" s="15">
        <v>1</v>
      </c>
      <c r="G24" s="15">
        <v>1</v>
      </c>
      <c r="H24" s="15">
        <v>1.5</v>
      </c>
      <c r="I24" s="16">
        <f t="shared" si="9"/>
        <v>1.125</v>
      </c>
      <c r="J24" s="15">
        <v>65.8</v>
      </c>
      <c r="K24" s="15">
        <f t="shared" si="0"/>
        <v>56.620999999999995</v>
      </c>
      <c r="L24" s="15">
        <v>65.8</v>
      </c>
      <c r="M24" s="15">
        <f t="shared" si="1"/>
        <v>56.620999999999995</v>
      </c>
      <c r="N24" s="15">
        <v>2.14</v>
      </c>
      <c r="O24" s="15">
        <v>0.68</v>
      </c>
      <c r="P24" s="15"/>
      <c r="Q24" s="15"/>
      <c r="R24" s="18">
        <f t="shared" si="3"/>
        <v>8.5842845275181726E-2</v>
      </c>
      <c r="S24" s="15">
        <v>400</v>
      </c>
      <c r="T24" s="17">
        <f t="shared" si="4"/>
        <v>4.4979299065420539</v>
      </c>
      <c r="U24" s="16">
        <f t="shared" si="5"/>
        <v>68.224299065420567</v>
      </c>
      <c r="V24" s="15">
        <f t="shared" si="6"/>
        <v>17.991719626168219</v>
      </c>
      <c r="W24" s="18">
        <f t="shared" si="7"/>
        <v>3.9981599169262703</v>
      </c>
    </row>
    <row r="25" spans="2:23" x14ac:dyDescent="0.3">
      <c r="B25" s="15" t="s">
        <v>20</v>
      </c>
      <c r="C25" s="15"/>
      <c r="D25" s="15"/>
      <c r="E25" s="15">
        <v>1</v>
      </c>
      <c r="F25" s="15">
        <v>0.5</v>
      </c>
      <c r="G25" s="15">
        <v>1</v>
      </c>
      <c r="H25" s="15">
        <v>1</v>
      </c>
      <c r="I25" s="16">
        <f t="shared" si="9"/>
        <v>0.875</v>
      </c>
      <c r="J25" s="15">
        <v>70.599999999999994</v>
      </c>
      <c r="K25" s="15">
        <f t="shared" si="0"/>
        <v>61.420999999999992</v>
      </c>
      <c r="L25" s="15">
        <v>70.599999999999994</v>
      </c>
      <c r="M25" s="15">
        <f t="shared" si="1"/>
        <v>61.420999999999992</v>
      </c>
      <c r="N25" s="15">
        <v>3.18</v>
      </c>
      <c r="O25" s="15">
        <v>0.86</v>
      </c>
      <c r="P25" s="15"/>
      <c r="Q25" s="15"/>
      <c r="R25" s="18">
        <f t="shared" si="3"/>
        <v>0.12802939802336027</v>
      </c>
      <c r="S25" s="15">
        <v>400</v>
      </c>
      <c r="T25" s="17">
        <f t="shared" si="4"/>
        <v>4.1526776729559751</v>
      </c>
      <c r="U25" s="16">
        <f t="shared" si="5"/>
        <v>72.95597484276729</v>
      </c>
      <c r="V25" s="15">
        <f t="shared" si="6"/>
        <v>16.6107106918239</v>
      </c>
      <c r="W25" s="18">
        <f t="shared" si="7"/>
        <v>4.7459173405211148</v>
      </c>
    </row>
    <row r="26" spans="2:23" x14ac:dyDescent="0.3">
      <c r="B26" s="15" t="s">
        <v>20</v>
      </c>
      <c r="C26" s="15"/>
      <c r="D26" s="15"/>
      <c r="E26" s="15">
        <v>1</v>
      </c>
      <c r="F26" s="15">
        <v>1.5</v>
      </c>
      <c r="G26" s="15">
        <v>1</v>
      </c>
      <c r="H26" s="15">
        <v>1</v>
      </c>
      <c r="I26" s="16">
        <f t="shared" si="9"/>
        <v>1.125</v>
      </c>
      <c r="J26" s="15">
        <v>44</v>
      </c>
      <c r="K26" s="15">
        <f t="shared" si="0"/>
        <v>34.820999999999998</v>
      </c>
      <c r="L26" s="15">
        <v>44</v>
      </c>
      <c r="M26" s="15">
        <f t="shared" si="1"/>
        <v>34.820999999999998</v>
      </c>
      <c r="N26" s="15">
        <v>1.51</v>
      </c>
      <c r="O26" s="15">
        <v>0.37</v>
      </c>
      <c r="P26" s="15"/>
      <c r="Q26" s="15"/>
      <c r="R26" s="18">
        <f t="shared" si="3"/>
        <v>5.8419337748344367E-2</v>
      </c>
      <c r="S26" s="15">
        <v>400</v>
      </c>
      <c r="T26" s="17">
        <f t="shared" si="4"/>
        <v>2.1330745033112581</v>
      </c>
      <c r="U26" s="16">
        <f t="shared" si="5"/>
        <v>75.496688741721854</v>
      </c>
      <c r="V26" s="15">
        <f t="shared" si="6"/>
        <v>8.5322980132450326</v>
      </c>
      <c r="W26" s="18">
        <f t="shared" si="7"/>
        <v>1.8960662251655629</v>
      </c>
    </row>
    <row r="27" spans="2:23" x14ac:dyDescent="0.3">
      <c r="B27" s="22" t="s">
        <v>25</v>
      </c>
      <c r="C27" s="22"/>
      <c r="D27" s="22"/>
      <c r="E27" s="22"/>
      <c r="F27" s="22"/>
      <c r="G27" s="23"/>
      <c r="H27" s="23"/>
      <c r="I27" s="35">
        <v>1.9894904009542018</v>
      </c>
      <c r="J27" s="24">
        <v>67.7</v>
      </c>
      <c r="K27" s="25">
        <v>59.5</v>
      </c>
      <c r="L27" s="24">
        <v>67.7</v>
      </c>
      <c r="M27" s="25">
        <v>59.5</v>
      </c>
      <c r="N27" s="26"/>
      <c r="O27" s="26"/>
      <c r="P27" s="24">
        <v>32.53</v>
      </c>
      <c r="Q27" s="25">
        <v>24.330000000000002</v>
      </c>
      <c r="R27" s="18">
        <f t="shared" si="3"/>
        <v>4.4194734469605527E-2</v>
      </c>
      <c r="S27" s="24">
        <v>400</v>
      </c>
      <c r="T27" s="17">
        <f>((100000000/400)*V27)/1000000</f>
        <v>6.9207605042016818</v>
      </c>
      <c r="U27" s="27">
        <v>59.109243697478988</v>
      </c>
      <c r="V27" s="27">
        <v>27.683042016806727</v>
      </c>
      <c r="W27" s="18">
        <f t="shared" si="7"/>
        <v>3.4786599125496349</v>
      </c>
    </row>
    <row r="28" spans="2:23" x14ac:dyDescent="0.3">
      <c r="B28" s="22" t="s">
        <v>25</v>
      </c>
      <c r="C28" s="22"/>
      <c r="D28" s="22"/>
      <c r="E28" s="22"/>
      <c r="F28" s="22"/>
      <c r="G28" s="23"/>
      <c r="H28" s="23"/>
      <c r="I28" s="35">
        <v>2.460704716147526</v>
      </c>
      <c r="J28" s="24">
        <v>102.7</v>
      </c>
      <c r="K28" s="25">
        <v>94.5</v>
      </c>
      <c r="L28" s="24">
        <v>102.7</v>
      </c>
      <c r="M28" s="25">
        <v>94.5</v>
      </c>
      <c r="N28" s="26"/>
      <c r="O28" s="26"/>
      <c r="P28" s="24">
        <v>50.8</v>
      </c>
      <c r="Q28" s="25">
        <v>42.599999999999994</v>
      </c>
      <c r="R28" s="18">
        <f t="shared" si="3"/>
        <v>5.2728797221609079E-2</v>
      </c>
      <c r="S28" s="24">
        <v>400</v>
      </c>
      <c r="T28" s="17">
        <f t="shared" si="4"/>
        <v>11.574126984126984</v>
      </c>
      <c r="U28" s="27">
        <v>54.920634920634924</v>
      </c>
      <c r="V28" s="27">
        <v>46.296507936507936</v>
      </c>
      <c r="W28" s="18">
        <f t="shared" si="7"/>
        <v>4.703582233242277</v>
      </c>
    </row>
    <row r="29" spans="2:23" x14ac:dyDescent="0.3">
      <c r="B29" s="22" t="s">
        <v>25</v>
      </c>
      <c r="C29" s="22"/>
      <c r="D29" s="22"/>
      <c r="E29" s="22"/>
      <c r="F29" s="22"/>
      <c r="G29" s="23"/>
      <c r="H29" s="23"/>
      <c r="I29" s="35">
        <v>2.5382106742985648</v>
      </c>
      <c r="J29" s="24">
        <v>95.5</v>
      </c>
      <c r="K29" s="25">
        <v>87.3</v>
      </c>
      <c r="L29" s="24">
        <v>95.5</v>
      </c>
      <c r="M29" s="25">
        <v>87.3</v>
      </c>
      <c r="N29" s="26"/>
      <c r="O29" s="26"/>
      <c r="P29" s="24">
        <v>53.32</v>
      </c>
      <c r="Q29" s="25">
        <v>45.120000000000005</v>
      </c>
      <c r="R29" s="18">
        <f t="shared" si="3"/>
        <v>4.1545014788475394E-2</v>
      </c>
      <c r="S29" s="24">
        <v>400</v>
      </c>
      <c r="T29" s="17">
        <f t="shared" si="4"/>
        <v>12.339518900343643</v>
      </c>
      <c r="U29" s="27">
        <v>48.316151202749133</v>
      </c>
      <c r="V29" s="27">
        <v>49.358075601374573</v>
      </c>
      <c r="W29" s="18">
        <f t="shared" si="7"/>
        <v>4.8615030364859972</v>
      </c>
    </row>
    <row r="30" spans="2:23" x14ac:dyDescent="0.3">
      <c r="B30" s="22" t="s">
        <v>25</v>
      </c>
      <c r="C30" s="22"/>
      <c r="D30" s="22"/>
      <c r="E30" s="22"/>
      <c r="F30" s="22"/>
      <c r="G30" s="23"/>
      <c r="H30" s="23"/>
      <c r="I30" s="35">
        <v>1.9031084047876186</v>
      </c>
      <c r="J30" s="24">
        <v>61.6</v>
      </c>
      <c r="K30" s="25">
        <v>53.400000000000006</v>
      </c>
      <c r="L30" s="24">
        <v>61.6</v>
      </c>
      <c r="M30" s="25">
        <v>53.400000000000006</v>
      </c>
      <c r="N30" s="26"/>
      <c r="O30" s="26"/>
      <c r="P30" s="24">
        <v>29.24</v>
      </c>
      <c r="Q30" s="25">
        <v>21.04</v>
      </c>
      <c r="R30" s="18">
        <f t="shared" si="3"/>
        <v>4.2509401879830495E-2</v>
      </c>
      <c r="S30" s="24">
        <v>400</v>
      </c>
      <c r="T30" s="17">
        <f t="shared" si="4"/>
        <v>6.0677153558052419</v>
      </c>
      <c r="U30" s="27">
        <v>60.599250936329597</v>
      </c>
      <c r="V30" s="27">
        <v>24.270861423220968</v>
      </c>
      <c r="W30" s="18">
        <f t="shared" si="7"/>
        <v>3.1883183010178455</v>
      </c>
    </row>
    <row r="31" spans="2:23" x14ac:dyDescent="0.3">
      <c r="B31" s="22" t="s">
        <v>25</v>
      </c>
      <c r="C31" s="22"/>
      <c r="D31" s="22"/>
      <c r="E31" s="22"/>
      <c r="F31" s="22"/>
      <c r="G31" s="23"/>
      <c r="H31" s="23"/>
      <c r="I31" s="35">
        <v>2.6150525002166924</v>
      </c>
      <c r="J31" s="24">
        <v>100.3</v>
      </c>
      <c r="K31" s="25">
        <v>92.1</v>
      </c>
      <c r="L31" s="24">
        <v>100.3</v>
      </c>
      <c r="M31" s="25">
        <v>92.1</v>
      </c>
      <c r="N31" s="26"/>
      <c r="O31" s="26"/>
      <c r="P31" s="24">
        <v>56.31</v>
      </c>
      <c r="Q31" s="25">
        <v>48.11</v>
      </c>
      <c r="R31" s="18">
        <f t="shared" si="3"/>
        <v>4.2054605018785308E-2</v>
      </c>
      <c r="S31" s="24">
        <v>400</v>
      </c>
      <c r="T31" s="17">
        <f t="shared" si="4"/>
        <v>13.09835233441911</v>
      </c>
      <c r="U31" s="27">
        <v>47.763300760043428</v>
      </c>
      <c r="V31" s="27">
        <v>52.393409337676438</v>
      </c>
      <c r="W31" s="18">
        <f t="shared" si="7"/>
        <v>5.0088295869141186</v>
      </c>
    </row>
    <row r="32" spans="2:23" x14ac:dyDescent="0.3">
      <c r="B32" s="28" t="s">
        <v>26</v>
      </c>
      <c r="C32" s="28"/>
      <c r="D32" s="28"/>
      <c r="E32" s="28"/>
      <c r="F32" s="28"/>
      <c r="G32" s="29"/>
      <c r="H32" s="29"/>
      <c r="I32" s="36">
        <v>4.586837660848774</v>
      </c>
      <c r="J32" s="30">
        <v>318.8</v>
      </c>
      <c r="K32" s="31">
        <v>310.60000000000002</v>
      </c>
      <c r="L32" s="30">
        <v>318.8</v>
      </c>
      <c r="M32" s="31">
        <v>310.60000000000002</v>
      </c>
      <c r="N32" s="32"/>
      <c r="O32" s="32"/>
      <c r="P32" s="30">
        <v>135.13</v>
      </c>
      <c r="Q32" s="31">
        <v>126.92999999999999</v>
      </c>
      <c r="R32" s="18">
        <f t="shared" si="3"/>
        <v>0.10010709642491071</v>
      </c>
      <c r="S32" s="30">
        <v>400</v>
      </c>
      <c r="T32" s="17">
        <f t="shared" si="4"/>
        <v>32.570254346426267</v>
      </c>
      <c r="U32" s="33">
        <v>59.133934320669681</v>
      </c>
      <c r="V32" s="33">
        <v>130.28101738570507</v>
      </c>
      <c r="W32" s="18">
        <f t="shared" si="7"/>
        <v>7.1008081721382057</v>
      </c>
    </row>
    <row r="33" spans="2:23" x14ac:dyDescent="0.3">
      <c r="B33" s="28" t="s">
        <v>26</v>
      </c>
      <c r="C33" s="28"/>
      <c r="D33" s="28"/>
      <c r="E33" s="28"/>
      <c r="F33" s="28"/>
      <c r="G33" s="29"/>
      <c r="H33" s="29"/>
      <c r="I33" s="36">
        <v>3.5203353522020464</v>
      </c>
      <c r="J33" s="30">
        <v>196.8</v>
      </c>
      <c r="K33" s="31">
        <v>188.60000000000002</v>
      </c>
      <c r="L33" s="30">
        <v>196.8</v>
      </c>
      <c r="M33" s="31">
        <v>188.60000000000002</v>
      </c>
      <c r="N33" s="32"/>
      <c r="O33" s="32"/>
      <c r="P33" s="30">
        <v>92.68</v>
      </c>
      <c r="Q33" s="31">
        <v>84.48</v>
      </c>
      <c r="R33" s="18">
        <f t="shared" si="3"/>
        <v>7.3941819161397998E-2</v>
      </c>
      <c r="S33" s="30">
        <v>400</v>
      </c>
      <c r="T33" s="17">
        <f t="shared" si="4"/>
        <v>22.038260869565221</v>
      </c>
      <c r="U33" s="33">
        <v>55.206786850477201</v>
      </c>
      <c r="V33" s="33">
        <v>88.153043478260884</v>
      </c>
      <c r="W33" s="18">
        <f t="shared" si="7"/>
        <v>6.2602731457898777</v>
      </c>
    </row>
    <row r="34" spans="2:23" x14ac:dyDescent="0.3">
      <c r="B34" s="28" t="s">
        <v>26</v>
      </c>
      <c r="C34" s="28"/>
      <c r="D34" s="28"/>
      <c r="E34" s="28"/>
      <c r="F34" s="28"/>
      <c r="G34" s="29"/>
      <c r="H34" s="29"/>
      <c r="I34" s="36">
        <v>2.5007598541282796</v>
      </c>
      <c r="J34" s="30">
        <v>118.3</v>
      </c>
      <c r="K34" s="31">
        <v>110.1</v>
      </c>
      <c r="L34" s="30">
        <v>118.3</v>
      </c>
      <c r="M34" s="31">
        <v>110.1</v>
      </c>
      <c r="N34" s="32"/>
      <c r="O34" s="32"/>
      <c r="P34" s="30">
        <v>52.76</v>
      </c>
      <c r="Q34" s="31">
        <v>44.56</v>
      </c>
      <c r="R34" s="18">
        <f t="shared" si="3"/>
        <v>6.5520085716953086E-2</v>
      </c>
      <c r="S34" s="30">
        <v>400</v>
      </c>
      <c r="T34" s="17">
        <f t="shared" si="4"/>
        <v>11.969682107175297</v>
      </c>
      <c r="U34" s="33">
        <v>59.527702089009985</v>
      </c>
      <c r="V34" s="33">
        <v>47.878728428701187</v>
      </c>
      <c r="W34" s="18">
        <f t="shared" si="7"/>
        <v>4.7864180510638095</v>
      </c>
    </row>
    <row r="35" spans="2:23" x14ac:dyDescent="0.3">
      <c r="B35" s="28" t="s">
        <v>26</v>
      </c>
      <c r="C35" s="28"/>
      <c r="D35" s="28"/>
      <c r="E35" s="28"/>
      <c r="F35" s="28"/>
      <c r="G35" s="29"/>
      <c r="H35" s="29"/>
      <c r="I35" s="36">
        <v>2.6880082469108508</v>
      </c>
      <c r="J35" s="30">
        <v>140.1</v>
      </c>
      <c r="K35" s="31">
        <v>131.9</v>
      </c>
      <c r="L35" s="30">
        <v>140.1</v>
      </c>
      <c r="M35" s="31">
        <v>131.9</v>
      </c>
      <c r="N35" s="32"/>
      <c r="O35" s="32"/>
      <c r="P35" s="30">
        <v>60.24</v>
      </c>
      <c r="Q35" s="31">
        <v>52.040000000000006</v>
      </c>
      <c r="R35" s="18">
        <f t="shared" si="3"/>
        <v>7.4274325694292223E-2</v>
      </c>
      <c r="S35" s="30">
        <v>400</v>
      </c>
      <c r="T35" s="17">
        <f t="shared" si="4"/>
        <v>13.818809704321458</v>
      </c>
      <c r="U35" s="33">
        <v>60.545868081880208</v>
      </c>
      <c r="V35" s="33">
        <v>55.275238817285832</v>
      </c>
      <c r="W35" s="18">
        <f t="shared" si="7"/>
        <v>5.1409104567303681</v>
      </c>
    </row>
    <row r="36" spans="2:23" x14ac:dyDescent="0.3">
      <c r="B36" s="28" t="s">
        <v>26</v>
      </c>
      <c r="C36" s="28"/>
      <c r="D36" s="28"/>
      <c r="E36" s="28"/>
      <c r="F36" s="28"/>
      <c r="G36" s="29"/>
      <c r="H36" s="29"/>
      <c r="I36" s="36">
        <v>2.5471736000933323</v>
      </c>
      <c r="J36" s="30">
        <v>124.2</v>
      </c>
      <c r="K36" s="31">
        <v>116</v>
      </c>
      <c r="L36" s="30">
        <v>124.2</v>
      </c>
      <c r="M36" s="31">
        <v>116</v>
      </c>
      <c r="N36" s="32"/>
      <c r="O36" s="32"/>
      <c r="P36" s="30">
        <v>54.63</v>
      </c>
      <c r="Q36" s="31">
        <v>46.430000000000007</v>
      </c>
      <c r="R36" s="18">
        <f t="shared" si="3"/>
        <v>6.8281565101659003E-2</v>
      </c>
      <c r="S36" s="30">
        <v>400</v>
      </c>
      <c r="T36" s="17">
        <f t="shared" si="4"/>
        <v>12.428030172413795</v>
      </c>
      <c r="U36" s="33">
        <v>59.974137931034477</v>
      </c>
      <c r="V36" s="33">
        <v>49.71212068965518</v>
      </c>
      <c r="W36" s="18">
        <f t="shared" si="7"/>
        <v>4.8791453287512141</v>
      </c>
    </row>
    <row r="37" spans="2:23" x14ac:dyDescent="0.3">
      <c r="B37" s="9"/>
      <c r="C37" s="9"/>
      <c r="D37" s="9"/>
      <c r="E37" s="9"/>
      <c r="F37" s="9"/>
      <c r="G37" s="9"/>
      <c r="H37" s="9"/>
      <c r="I37" s="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9" spans="2:23" x14ac:dyDescent="0.3">
      <c r="C39" s="34" t="s">
        <v>27</v>
      </c>
    </row>
  </sheetData>
  <mergeCells count="1">
    <mergeCell ref="E1:H1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2023-02-13T00:29:30Z</dcterms:modified>
</cp:coreProperties>
</file>