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0641373-677B-43F3-990C-5B6963D964D7}" xr6:coauthVersionLast="47" xr6:coauthVersionMax="47" xr10:uidLastSave="{00000000-0000-0000-0000-000000000000}"/>
  <bookViews>
    <workbookView xWindow="31740" yWindow="-20" windowWidth="4430" windowHeight="7660" xr2:uid="{00000000-000D-0000-FFFF-FFFF00000000}"/>
  </bookViews>
  <sheets>
    <sheet name="Подстилка_2021_Забайкалье" sheetId="1" r:id="rId1"/>
    <sheet name="Усредненная_Подстилка_2021_Забк" sheetId="3" r:id="rId2"/>
    <sheet name="Укос_2021_Забайкалье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2" i="1"/>
  <c r="G9" i="3"/>
  <c r="G14" i="3"/>
  <c r="G19" i="3"/>
  <c r="G24" i="3"/>
  <c r="G29" i="3"/>
  <c r="G34" i="3"/>
  <c r="G39" i="3"/>
  <c r="G44" i="3"/>
  <c r="G49" i="3"/>
  <c r="G54" i="3"/>
  <c r="G59" i="3"/>
  <c r="G4" i="3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2" i="1"/>
  <c r="M2" i="1" l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K3" i="1" l="1"/>
  <c r="V3" i="1" s="1"/>
  <c r="T3" i="1" s="1"/>
  <c r="K4" i="1"/>
  <c r="V4" i="1" s="1"/>
  <c r="T4" i="1" s="1"/>
  <c r="K5" i="1"/>
  <c r="V5" i="1" s="1"/>
  <c r="T5" i="1" s="1"/>
  <c r="K6" i="1"/>
  <c r="V6" i="1" s="1"/>
  <c r="T6" i="1" s="1"/>
  <c r="K7" i="1"/>
  <c r="V7" i="1" s="1"/>
  <c r="T7" i="1" s="1"/>
  <c r="K8" i="1"/>
  <c r="V8" i="1" s="1"/>
  <c r="T8" i="1" s="1"/>
  <c r="K9" i="1"/>
  <c r="V9" i="1" s="1"/>
  <c r="T9" i="1" s="1"/>
  <c r="K10" i="1"/>
  <c r="V10" i="1" s="1"/>
  <c r="T10" i="1" s="1"/>
  <c r="K11" i="1"/>
  <c r="V11" i="1" s="1"/>
  <c r="T11" i="1" s="1"/>
  <c r="K12" i="1"/>
  <c r="V12" i="1" s="1"/>
  <c r="T12" i="1" s="1"/>
  <c r="K13" i="1"/>
  <c r="V13" i="1" s="1"/>
  <c r="T13" i="1" s="1"/>
  <c r="K14" i="1"/>
  <c r="V14" i="1" s="1"/>
  <c r="T14" i="1" s="1"/>
  <c r="K15" i="1"/>
  <c r="V15" i="1" s="1"/>
  <c r="T15" i="1" s="1"/>
  <c r="K16" i="1"/>
  <c r="V16" i="1" s="1"/>
  <c r="T16" i="1" s="1"/>
  <c r="W16" i="1" s="1"/>
  <c r="K17" i="1"/>
  <c r="V17" i="1" s="1"/>
  <c r="T17" i="1" s="1"/>
  <c r="K18" i="1"/>
  <c r="V18" i="1" s="1"/>
  <c r="T18" i="1" s="1"/>
  <c r="K19" i="1"/>
  <c r="V19" i="1" s="1"/>
  <c r="T19" i="1" s="1"/>
  <c r="K20" i="1"/>
  <c r="V20" i="1" s="1"/>
  <c r="T20" i="1" s="1"/>
  <c r="K21" i="1"/>
  <c r="V21" i="1" s="1"/>
  <c r="T21" i="1" s="1"/>
  <c r="K22" i="1"/>
  <c r="V22" i="1" s="1"/>
  <c r="T22" i="1" s="1"/>
  <c r="K23" i="1"/>
  <c r="V23" i="1" s="1"/>
  <c r="T23" i="1" s="1"/>
  <c r="K24" i="1"/>
  <c r="V24" i="1" s="1"/>
  <c r="T24" i="1" s="1"/>
  <c r="K25" i="1"/>
  <c r="V25" i="1" s="1"/>
  <c r="T25" i="1" s="1"/>
  <c r="K26" i="1"/>
  <c r="V26" i="1" s="1"/>
  <c r="T26" i="1" s="1"/>
  <c r="K27" i="1"/>
  <c r="V27" i="1" s="1"/>
  <c r="T27" i="1" s="1"/>
  <c r="K28" i="1"/>
  <c r="V28" i="1" s="1"/>
  <c r="T28" i="1" s="1"/>
  <c r="K29" i="1"/>
  <c r="V29" i="1" s="1"/>
  <c r="T29" i="1" s="1"/>
  <c r="K30" i="1"/>
  <c r="V30" i="1" s="1"/>
  <c r="T30" i="1" s="1"/>
  <c r="K31" i="1"/>
  <c r="V31" i="1" s="1"/>
  <c r="T31" i="1" s="1"/>
  <c r="K32" i="1"/>
  <c r="V32" i="1" s="1"/>
  <c r="T32" i="1" s="1"/>
  <c r="K33" i="1"/>
  <c r="V33" i="1" s="1"/>
  <c r="T33" i="1" s="1"/>
  <c r="K34" i="1"/>
  <c r="V34" i="1" s="1"/>
  <c r="T34" i="1" s="1"/>
  <c r="K35" i="1"/>
  <c r="V35" i="1" s="1"/>
  <c r="T35" i="1" s="1"/>
  <c r="K36" i="1"/>
  <c r="V36" i="1" s="1"/>
  <c r="T36" i="1" s="1"/>
  <c r="K37" i="1"/>
  <c r="V37" i="1" s="1"/>
  <c r="T37" i="1" s="1"/>
  <c r="K38" i="1"/>
  <c r="V38" i="1" s="1"/>
  <c r="T38" i="1" s="1"/>
  <c r="W38" i="1" s="1"/>
  <c r="K39" i="1"/>
  <c r="V39" i="1" s="1"/>
  <c r="T39" i="1" s="1"/>
  <c r="W39" i="1" s="1"/>
  <c r="K40" i="1"/>
  <c r="V40" i="1" s="1"/>
  <c r="T40" i="1" s="1"/>
  <c r="K41" i="1"/>
  <c r="V41" i="1" s="1"/>
  <c r="T41" i="1" s="1"/>
  <c r="W41" i="1" s="1"/>
  <c r="K42" i="1"/>
  <c r="V42" i="1" s="1"/>
  <c r="T42" i="1" s="1"/>
  <c r="K43" i="1"/>
  <c r="V43" i="1" s="1"/>
  <c r="T43" i="1" s="1"/>
  <c r="K44" i="1"/>
  <c r="V44" i="1" s="1"/>
  <c r="T44" i="1" s="1"/>
  <c r="K45" i="1"/>
  <c r="V45" i="1" s="1"/>
  <c r="T45" i="1" s="1"/>
  <c r="K46" i="1"/>
  <c r="V46" i="1" s="1"/>
  <c r="T46" i="1" s="1"/>
  <c r="K47" i="1"/>
  <c r="V47" i="1" s="1"/>
  <c r="T47" i="1" s="1"/>
  <c r="K48" i="1"/>
  <c r="V48" i="1" s="1"/>
  <c r="T48" i="1" s="1"/>
  <c r="K49" i="1"/>
  <c r="V49" i="1" s="1"/>
  <c r="T49" i="1" s="1"/>
  <c r="K50" i="1"/>
  <c r="V50" i="1" s="1"/>
  <c r="T50" i="1" s="1"/>
  <c r="K51" i="1"/>
  <c r="V51" i="1" s="1"/>
  <c r="T51" i="1" s="1"/>
  <c r="K52" i="1"/>
  <c r="V52" i="1" s="1"/>
  <c r="T52" i="1" s="1"/>
  <c r="K53" i="1"/>
  <c r="V53" i="1" s="1"/>
  <c r="T53" i="1" s="1"/>
  <c r="K54" i="1"/>
  <c r="V54" i="1" s="1"/>
  <c r="T54" i="1" s="1"/>
  <c r="K55" i="1"/>
  <c r="V55" i="1" s="1"/>
  <c r="T55" i="1" s="1"/>
  <c r="K56" i="1"/>
  <c r="V56" i="1" s="1"/>
  <c r="T56" i="1" s="1"/>
  <c r="K57" i="1"/>
  <c r="V57" i="1" s="1"/>
  <c r="T57" i="1" s="1"/>
  <c r="W57" i="1" s="1"/>
  <c r="K58" i="1"/>
  <c r="V58" i="1" s="1"/>
  <c r="T58" i="1" s="1"/>
  <c r="W58" i="1" s="1"/>
  <c r="K59" i="1"/>
  <c r="V59" i="1" s="1"/>
  <c r="T59" i="1" s="1"/>
  <c r="K60" i="1"/>
  <c r="V60" i="1" s="1"/>
  <c r="T60" i="1" s="1"/>
  <c r="K61" i="1"/>
  <c r="V61" i="1" s="1"/>
  <c r="T61" i="1" s="1"/>
  <c r="K2" i="1"/>
  <c r="V2" i="1" s="1"/>
  <c r="T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2" i="1"/>
  <c r="W40" i="1" l="1"/>
  <c r="W60" i="1"/>
  <c r="W59" i="1"/>
  <c r="W15" i="1"/>
  <c r="W42" i="1"/>
  <c r="W20" i="1"/>
  <c r="W37" i="1"/>
  <c r="W36" i="1"/>
  <c r="W14" i="1"/>
  <c r="W21" i="1"/>
  <c r="W2" i="1"/>
  <c r="W61" i="1"/>
  <c r="W19" i="1"/>
  <c r="W56" i="1"/>
  <c r="W55" i="1"/>
  <c r="W54" i="1"/>
  <c r="W33" i="1"/>
  <c r="W52" i="1"/>
  <c r="W51" i="1"/>
  <c r="W10" i="1"/>
  <c r="W49" i="1"/>
  <c r="W28" i="1"/>
  <c r="W47" i="1"/>
  <c r="W45" i="1"/>
  <c r="W25" i="1"/>
  <c r="W5" i="1"/>
  <c r="W22" i="1"/>
  <c r="W18" i="1"/>
  <c r="W53" i="1"/>
  <c r="W32" i="1"/>
  <c r="W31" i="1"/>
  <c r="W30" i="1"/>
  <c r="W29" i="1"/>
  <c r="W8" i="1"/>
  <c r="W27" i="1"/>
  <c r="W46" i="1"/>
  <c r="W26" i="1"/>
  <c r="W44" i="1"/>
  <c r="W24" i="1"/>
  <c r="W4" i="1"/>
  <c r="W17" i="1"/>
  <c r="W35" i="1"/>
  <c r="W34" i="1"/>
  <c r="W13" i="1"/>
  <c r="W12" i="1"/>
  <c r="W11" i="1"/>
  <c r="W50" i="1"/>
  <c r="W9" i="1"/>
  <c r="W48" i="1"/>
  <c r="W7" i="1"/>
  <c r="W6" i="1"/>
  <c r="W43" i="1"/>
  <c r="W23" i="1"/>
  <c r="W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Zone Dicription
1       lowland, hilly land
2       low-mountain relief
3       Stanovoy 
4       Lena plato </t>
        </r>
      </text>
    </comment>
  </commentList>
</comments>
</file>

<file path=xl/sharedStrings.xml><?xml version="1.0" encoding="utf-8"?>
<sst xmlns="http://schemas.openxmlformats.org/spreadsheetml/2006/main" count="299" uniqueCount="116">
  <si>
    <t>Plot ID</t>
  </si>
  <si>
    <t>Zone</t>
  </si>
  <si>
    <t>Disturbance</t>
  </si>
  <si>
    <t>depth</t>
  </si>
  <si>
    <t>depth mean</t>
  </si>
  <si>
    <t>total weight</t>
  </si>
  <si>
    <t>total weight without pack</t>
  </si>
  <si>
    <t>weight field</t>
  </si>
  <si>
    <t>weight field without pack</t>
  </si>
  <si>
    <t>weight air</t>
  </si>
  <si>
    <t>weight air without pack</t>
  </si>
  <si>
    <t>area</t>
  </si>
  <si>
    <t>stock (t/ga)</t>
  </si>
  <si>
    <t>W,%</t>
  </si>
  <si>
    <t>totally dry</t>
  </si>
  <si>
    <t>stock (t/ga) in 1 cm</t>
  </si>
  <si>
    <t>рамка 20х20 см</t>
  </si>
  <si>
    <t>ZL-1</t>
  </si>
  <si>
    <t>ZL-2</t>
  </si>
  <si>
    <t>ZL-3</t>
  </si>
  <si>
    <t>ZL-4</t>
  </si>
  <si>
    <t>ZL-5</t>
  </si>
  <si>
    <t>ZL-6</t>
  </si>
  <si>
    <t>ZL-7</t>
  </si>
  <si>
    <t>ZL-8</t>
  </si>
  <si>
    <t>ZL-9</t>
  </si>
  <si>
    <t>ZL-10</t>
  </si>
  <si>
    <t>ZL-11</t>
  </si>
  <si>
    <t>ZL-12</t>
  </si>
  <si>
    <t>ZL-13</t>
  </si>
  <si>
    <t>ZL-14</t>
  </si>
  <si>
    <t>ZL-15</t>
  </si>
  <si>
    <t>ZL-16</t>
  </si>
  <si>
    <t>ZL-17</t>
  </si>
  <si>
    <t>ZL-18</t>
  </si>
  <si>
    <t>ZL-19</t>
  </si>
  <si>
    <t>ZL-20</t>
  </si>
  <si>
    <t>ZL-21</t>
  </si>
  <si>
    <t>ZL-22</t>
  </si>
  <si>
    <t>ZL-23</t>
  </si>
  <si>
    <t>ZL-24</t>
  </si>
  <si>
    <t>ZL-25</t>
  </si>
  <si>
    <t>ZL-26</t>
  </si>
  <si>
    <t>ZL-27</t>
  </si>
  <si>
    <t>ZL-28</t>
  </si>
  <si>
    <t>ZL-29</t>
  </si>
  <si>
    <t>ZL-30</t>
  </si>
  <si>
    <t>ZL-31</t>
  </si>
  <si>
    <t>ZL-32</t>
  </si>
  <si>
    <t>ZL-33</t>
  </si>
  <si>
    <t>ZL-34</t>
  </si>
  <si>
    <t>ZL-35</t>
  </si>
  <si>
    <t>ZL-36</t>
  </si>
  <si>
    <t>ZL-37</t>
  </si>
  <si>
    <t>ZL-38</t>
  </si>
  <si>
    <t>ZL-39</t>
  </si>
  <si>
    <t>ZL-40</t>
  </si>
  <si>
    <t>ZL-41</t>
  </si>
  <si>
    <t>ZL-42</t>
  </si>
  <si>
    <t>ZL-43</t>
  </si>
  <si>
    <t>ZL-44</t>
  </si>
  <si>
    <t>ZL-45</t>
  </si>
  <si>
    <t>ZL-46</t>
  </si>
  <si>
    <t>ZL-47</t>
  </si>
  <si>
    <t>ZL-48</t>
  </si>
  <si>
    <t>ZL-49</t>
  </si>
  <si>
    <t>ZL-50</t>
  </si>
  <si>
    <t>ZL-51</t>
  </si>
  <si>
    <t>ZL-52</t>
  </si>
  <si>
    <t>ZL-53</t>
  </si>
  <si>
    <t>ZL-54</t>
  </si>
  <si>
    <t>ZL-55</t>
  </si>
  <si>
    <t>ZL-56</t>
  </si>
  <si>
    <t>ZL-57</t>
  </si>
  <si>
    <t>ZL-58</t>
  </si>
  <si>
    <t>ZL-59</t>
  </si>
  <si>
    <t>ZL-60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</si>
  <si>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</si>
  <si>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</si>
  <si>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</si>
  <si>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</si>
  <si>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</si>
  <si>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</si>
  <si>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</si>
  <si>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</si>
  <si>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</si>
  <si>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</si>
  <si>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</si>
  <si>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</si>
  <si>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вес пакета = 9,179 (средний из 10)</t>
  </si>
  <si>
    <t>вес до сушки</t>
  </si>
  <si>
    <t>вес после сушки</t>
  </si>
  <si>
    <t>Укос отбирался рамкой 20х20</t>
  </si>
  <si>
    <t>totally dry weight</t>
  </si>
  <si>
    <t>укоса нет</t>
  </si>
  <si>
    <t>Отобранный вес на усредненную пробу, гр</t>
  </si>
  <si>
    <t>Общий вес усредненной пробы, гр</t>
  </si>
  <si>
    <t xml:space="preserve">п.п. усредненной Забайкальской подстилки </t>
  </si>
  <si>
    <t>п.п. Забайкальской подстилки</t>
  </si>
  <si>
    <t>сухой вес забайкальской подстилки, гр</t>
  </si>
  <si>
    <t>площадка</t>
  </si>
  <si>
    <t>Ведомость усредненной Забайкальской подстилки (&lt;0,25 мм)</t>
  </si>
  <si>
    <t>ZL-61</t>
  </si>
  <si>
    <t>ZL-62</t>
  </si>
  <si>
    <t>ZL-63</t>
  </si>
  <si>
    <t>ZL-64</t>
  </si>
  <si>
    <t>ZL-65</t>
  </si>
  <si>
    <t>ZL-66</t>
  </si>
  <si>
    <t>ZL-67</t>
  </si>
  <si>
    <t>ZL-68</t>
  </si>
  <si>
    <t>ZL-69</t>
  </si>
  <si>
    <t>ZL-70</t>
  </si>
  <si>
    <t>ZL-71</t>
  </si>
  <si>
    <t>ZL-72</t>
  </si>
  <si>
    <t>TC %</t>
  </si>
  <si>
    <t>bulk g cm-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</si>
</sst>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Font="1" applyBorder="1"/>
    <xf numFmtId="0" fontId="0" fillId="0" borderId="1" xfId="0" applyBorder="1"/>
    <xf numFmtId="0" fontId="0" fillId="0" borderId="9" xfId="0" applyBorder="1"/>
    <xf numFmtId="0" fontId="0" fillId="0" borderId="11" xfId="0" applyBorder="1"/>
    <xf numFmtId="0" fontId="0" fillId="0" borderId="6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1" xfId="0" applyFont="1" applyBorder="1"/>
    <xf numFmtId="0" fontId="0" fillId="0" borderId="6" xfId="0" applyBorder="1" applyAlignment="1">
      <alignment horizontal="center" vertical="center"/>
    </xf>
    <xf numFmtId="0" fontId="1" fillId="0" borderId="6" xfId="0" applyFont="1" applyBorder="1"/>
    <xf numFmtId="0" fontId="0" fillId="0" borderId="9" xfId="0" applyBorder="1" applyAlignment="1">
      <alignment horizontal="center" vertical="center"/>
    </xf>
    <xf numFmtId="0" fontId="1" fillId="0" borderId="9" xfId="0" applyFont="1" applyBorder="1"/>
    <xf numFmtId="2" fontId="0" fillId="0" borderId="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1" fillId="0" borderId="13" xfId="0" applyFont="1" applyBorder="1"/>
    <xf numFmtId="2" fontId="0" fillId="0" borderId="13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topLeftCell="H1" workbookViewId="0">
      <selection activeCell="S2" sqref="S2:S61"/>
    </sheetView>
  </sheetViews>
  <sheetFormatPr defaultRowHeight="14.4" x14ac:dyDescent="0.3"/>
  <cols>
    <col min="4" max="4" width="13" customWidth="1"/>
  </cols>
  <sheetData>
    <row r="1" spans="1:27" ht="57.6" x14ac:dyDescent="0.3">
      <c r="A1" s="1"/>
      <c r="B1" s="2" t="s">
        <v>0</v>
      </c>
      <c r="C1" s="2" t="s">
        <v>1</v>
      </c>
      <c r="D1" s="2" t="s">
        <v>2</v>
      </c>
      <c r="E1" s="39" t="s">
        <v>3</v>
      </c>
      <c r="F1" s="40"/>
      <c r="G1" s="40"/>
      <c r="H1" s="41"/>
      <c r="I1" s="4" t="s">
        <v>4</v>
      </c>
      <c r="J1" s="4" t="s">
        <v>5</v>
      </c>
      <c r="K1" s="4" t="s">
        <v>6</v>
      </c>
      <c r="L1" s="4" t="s">
        <v>7</v>
      </c>
      <c r="M1" s="5" t="s">
        <v>8</v>
      </c>
      <c r="N1" s="5" t="s">
        <v>90</v>
      </c>
      <c r="O1" s="5" t="s">
        <v>91</v>
      </c>
      <c r="P1" s="4" t="s">
        <v>9</v>
      </c>
      <c r="Q1" s="4" t="s">
        <v>10</v>
      </c>
      <c r="R1" s="3" t="s">
        <v>11</v>
      </c>
      <c r="S1" s="3" t="s">
        <v>115</v>
      </c>
      <c r="T1" s="7" t="s">
        <v>12</v>
      </c>
      <c r="U1" s="6" t="s">
        <v>13</v>
      </c>
      <c r="V1" s="5" t="s">
        <v>14</v>
      </c>
      <c r="W1" s="7" t="s">
        <v>15</v>
      </c>
    </row>
    <row r="2" spans="1:27" x14ac:dyDescent="0.3">
      <c r="A2" s="1" t="s">
        <v>17</v>
      </c>
      <c r="B2" t="s">
        <v>77</v>
      </c>
      <c r="E2">
        <v>5</v>
      </c>
      <c r="F2">
        <v>4.5</v>
      </c>
      <c r="G2">
        <v>5</v>
      </c>
      <c r="H2">
        <v>4.5</v>
      </c>
      <c r="I2">
        <f>AVERAGE(E2:H2)</f>
        <v>4.75</v>
      </c>
      <c r="J2">
        <v>143.6</v>
      </c>
      <c r="K2">
        <f>J2-$AA$2</f>
        <v>134.42099999999999</v>
      </c>
      <c r="L2">
        <v>143.6</v>
      </c>
      <c r="M2">
        <f>L2-$AA$2</f>
        <v>134.42099999999999</v>
      </c>
      <c r="N2" s="10">
        <v>1.85</v>
      </c>
      <c r="O2" s="10">
        <v>0.9</v>
      </c>
      <c r="R2">
        <v>400</v>
      </c>
      <c r="S2">
        <f>(K2*U2%)/(R2*I2)</f>
        <v>3.6330000000000001E-2</v>
      </c>
      <c r="T2" s="12">
        <f>((100000000/400)*V2)/1000000</f>
        <v>16.348499999999998</v>
      </c>
      <c r="U2" s="11">
        <f>100-(O2/N2)*100</f>
        <v>51.351351351351354</v>
      </c>
      <c r="V2">
        <f>(K2/100)*(100-U2)</f>
        <v>65.393999999999991</v>
      </c>
      <c r="W2" s="10">
        <f>T2/I2</f>
        <v>3.4417894736842101</v>
      </c>
      <c r="Y2" s="8" t="s">
        <v>16</v>
      </c>
      <c r="Z2" s="1"/>
      <c r="AA2">
        <v>9.1790000000000003</v>
      </c>
    </row>
    <row r="3" spans="1:27" x14ac:dyDescent="0.3">
      <c r="A3" s="1" t="s">
        <v>18</v>
      </c>
      <c r="B3" t="s">
        <v>77</v>
      </c>
      <c r="E3">
        <v>5.5</v>
      </c>
      <c r="F3">
        <v>4.5</v>
      </c>
      <c r="G3">
        <v>4</v>
      </c>
      <c r="H3">
        <v>3.5</v>
      </c>
      <c r="I3">
        <f t="shared" ref="I3:I61" si="0">AVERAGE(E3:H3)</f>
        <v>4.375</v>
      </c>
      <c r="J3">
        <v>67.400000000000006</v>
      </c>
      <c r="K3">
        <f>J3-$AA$2</f>
        <v>58.221000000000004</v>
      </c>
      <c r="L3">
        <v>67.400000000000006</v>
      </c>
      <c r="M3">
        <f>L3-$AA$2</f>
        <v>58.221000000000004</v>
      </c>
      <c r="N3" s="10">
        <v>1.25</v>
      </c>
      <c r="O3" s="10">
        <v>0.9</v>
      </c>
      <c r="R3">
        <v>400</v>
      </c>
      <c r="S3">
        <f t="shared" ref="S3:S61" si="1">(K3*U3%)/(R3*I3)</f>
        <v>9.3153600000000017E-3</v>
      </c>
      <c r="T3" s="12">
        <f t="shared" ref="T3:T61" si="2">((100000000/400)*V3)/1000000</f>
        <v>10.47978</v>
      </c>
      <c r="U3" s="11">
        <f t="shared" ref="U3:U61" si="3">100-(O3/N3)*100</f>
        <v>28</v>
      </c>
      <c r="V3">
        <f t="shared" ref="V3:V61" si="4">(K3/100)*(100-U3)</f>
        <v>41.919119999999999</v>
      </c>
      <c r="W3" s="10">
        <f t="shared" ref="W3:W61" si="5">T3/I3</f>
        <v>2.3953782857142856</v>
      </c>
      <c r="Y3" s="9" t="s">
        <v>89</v>
      </c>
      <c r="Z3" s="1"/>
    </row>
    <row r="4" spans="1:27" x14ac:dyDescent="0.3">
      <c r="A4" s="1" t="s">
        <v>19</v>
      </c>
      <c r="B4" t="s">
        <v>77</v>
      </c>
      <c r="E4">
        <v>6</v>
      </c>
      <c r="F4">
        <v>5</v>
      </c>
      <c r="G4">
        <v>5</v>
      </c>
      <c r="H4">
        <v>5</v>
      </c>
      <c r="I4">
        <f t="shared" si="0"/>
        <v>5.25</v>
      </c>
      <c r="J4">
        <v>77.8</v>
      </c>
      <c r="K4">
        <f>J4-$AA$2</f>
        <v>68.620999999999995</v>
      </c>
      <c r="L4">
        <v>77.8</v>
      </c>
      <c r="M4">
        <f>L4-$AA$2</f>
        <v>68.620999999999995</v>
      </c>
      <c r="N4" s="10">
        <v>1.45</v>
      </c>
      <c r="O4" s="10">
        <v>0.7</v>
      </c>
      <c r="R4">
        <v>400</v>
      </c>
      <c r="S4">
        <f t="shared" si="1"/>
        <v>1.6901724137931035E-2</v>
      </c>
      <c r="T4" s="12">
        <f t="shared" si="2"/>
        <v>8.2818448275862071</v>
      </c>
      <c r="U4" s="11">
        <f t="shared" si="3"/>
        <v>51.724137931034484</v>
      </c>
      <c r="V4">
        <f t="shared" si="4"/>
        <v>33.127379310344828</v>
      </c>
      <c r="W4" s="10">
        <f t="shared" si="5"/>
        <v>1.5774942528735632</v>
      </c>
    </row>
    <row r="5" spans="1:27" x14ac:dyDescent="0.3">
      <c r="A5" s="1" t="s">
        <v>20</v>
      </c>
      <c r="B5" t="s">
        <v>77</v>
      </c>
      <c r="E5">
        <v>5.5</v>
      </c>
      <c r="F5">
        <v>5</v>
      </c>
      <c r="G5">
        <v>5</v>
      </c>
      <c r="H5">
        <v>5.5</v>
      </c>
      <c r="I5">
        <f t="shared" si="0"/>
        <v>5.25</v>
      </c>
      <c r="J5">
        <v>73</v>
      </c>
      <c r="K5">
        <f>J5-$AA$2</f>
        <v>63.820999999999998</v>
      </c>
      <c r="L5">
        <v>73</v>
      </c>
      <c r="M5">
        <f>L5-$AA$2</f>
        <v>63.820999999999998</v>
      </c>
      <c r="N5" s="10">
        <v>1.4</v>
      </c>
      <c r="O5" s="10">
        <v>0.5</v>
      </c>
      <c r="R5">
        <v>400</v>
      </c>
      <c r="S5">
        <f t="shared" si="1"/>
        <v>1.9537040816326526E-2</v>
      </c>
      <c r="T5" s="12">
        <f t="shared" si="2"/>
        <v>5.6983035714285721</v>
      </c>
      <c r="U5" s="11">
        <f t="shared" si="3"/>
        <v>64.285714285714278</v>
      </c>
      <c r="V5">
        <f t="shared" si="4"/>
        <v>22.793214285714289</v>
      </c>
      <c r="W5" s="10">
        <f t="shared" si="5"/>
        <v>1.0853911564625851</v>
      </c>
    </row>
    <row r="6" spans="1:27" x14ac:dyDescent="0.3">
      <c r="A6" s="1" t="s">
        <v>21</v>
      </c>
      <c r="B6" t="s">
        <v>77</v>
      </c>
      <c r="E6">
        <v>6</v>
      </c>
      <c r="F6">
        <v>5.5</v>
      </c>
      <c r="G6">
        <v>4.5</v>
      </c>
      <c r="H6">
        <v>6</v>
      </c>
      <c r="I6">
        <f t="shared" si="0"/>
        <v>5.5</v>
      </c>
      <c r="J6">
        <v>58.8</v>
      </c>
      <c r="K6">
        <f>J6-$AA$2</f>
        <v>49.620999999999995</v>
      </c>
      <c r="L6">
        <v>58.8</v>
      </c>
      <c r="M6">
        <f>L6-$AA$2</f>
        <v>49.620999999999995</v>
      </c>
      <c r="N6" s="10">
        <v>1.1499999999999999</v>
      </c>
      <c r="O6" s="10">
        <v>0.55000000000000004</v>
      </c>
      <c r="R6">
        <v>400</v>
      </c>
      <c r="S6">
        <f t="shared" si="1"/>
        <v>1.1767826086956517E-2</v>
      </c>
      <c r="T6" s="12">
        <f t="shared" si="2"/>
        <v>5.9329456521739132</v>
      </c>
      <c r="U6" s="11">
        <f t="shared" si="3"/>
        <v>52.173913043478251</v>
      </c>
      <c r="V6">
        <f t="shared" si="4"/>
        <v>23.731782608695653</v>
      </c>
      <c r="W6" s="10">
        <f t="shared" si="5"/>
        <v>1.078717391304348</v>
      </c>
    </row>
    <row r="7" spans="1:27" x14ac:dyDescent="0.3">
      <c r="A7" s="1" t="s">
        <v>22</v>
      </c>
      <c r="B7" t="s">
        <v>78</v>
      </c>
      <c r="E7">
        <v>6</v>
      </c>
      <c r="F7">
        <v>6.5</v>
      </c>
      <c r="G7">
        <v>6</v>
      </c>
      <c r="H7">
        <v>7.5</v>
      </c>
      <c r="I7">
        <f t="shared" si="0"/>
        <v>6.5</v>
      </c>
      <c r="J7">
        <v>129.6</v>
      </c>
      <c r="K7">
        <f>J7-$AA$2</f>
        <v>120.42099999999999</v>
      </c>
      <c r="L7">
        <v>129.6</v>
      </c>
      <c r="M7">
        <f>L7-$AA$2</f>
        <v>120.42099999999999</v>
      </c>
      <c r="N7" s="10">
        <v>1.6</v>
      </c>
      <c r="O7" s="10">
        <v>0.7</v>
      </c>
      <c r="R7">
        <v>400</v>
      </c>
      <c r="S7">
        <f t="shared" si="1"/>
        <v>2.6052620192307696E-2</v>
      </c>
      <c r="T7" s="12">
        <f t="shared" si="2"/>
        <v>13.171046874999998</v>
      </c>
      <c r="U7" s="11">
        <f t="shared" si="3"/>
        <v>56.250000000000007</v>
      </c>
      <c r="V7">
        <f t="shared" si="4"/>
        <v>52.684187499999993</v>
      </c>
      <c r="W7" s="10">
        <f t="shared" si="5"/>
        <v>2.0263149038461536</v>
      </c>
    </row>
    <row r="8" spans="1:27" x14ac:dyDescent="0.3">
      <c r="A8" s="1" t="s">
        <v>23</v>
      </c>
      <c r="B8" t="s">
        <v>78</v>
      </c>
      <c r="E8">
        <v>8</v>
      </c>
      <c r="F8">
        <v>6.5</v>
      </c>
      <c r="G8">
        <v>7</v>
      </c>
      <c r="H8">
        <v>8</v>
      </c>
      <c r="I8">
        <f t="shared" si="0"/>
        <v>7.375</v>
      </c>
      <c r="J8">
        <v>122</v>
      </c>
      <c r="K8">
        <f>J8-$AA$2</f>
        <v>112.821</v>
      </c>
      <c r="L8">
        <v>122</v>
      </c>
      <c r="M8">
        <f>L8-$AA$2</f>
        <v>112.821</v>
      </c>
      <c r="N8" s="10">
        <v>1.6</v>
      </c>
      <c r="O8" s="10">
        <v>0.55000000000000004</v>
      </c>
      <c r="R8">
        <v>400</v>
      </c>
      <c r="S8">
        <f t="shared" si="1"/>
        <v>2.5097891949152542E-2</v>
      </c>
      <c r="T8" s="12">
        <f t="shared" si="2"/>
        <v>9.6955546874999996</v>
      </c>
      <c r="U8" s="11">
        <f t="shared" si="3"/>
        <v>65.625</v>
      </c>
      <c r="V8">
        <f t="shared" si="4"/>
        <v>38.782218749999998</v>
      </c>
      <c r="W8" s="10">
        <f t="shared" si="5"/>
        <v>1.3146514830508473</v>
      </c>
    </row>
    <row r="9" spans="1:27" x14ac:dyDescent="0.3">
      <c r="A9" s="1" t="s">
        <v>24</v>
      </c>
      <c r="B9" t="s">
        <v>78</v>
      </c>
      <c r="E9">
        <v>7</v>
      </c>
      <c r="F9">
        <v>6.5</v>
      </c>
      <c r="G9">
        <v>7</v>
      </c>
      <c r="H9">
        <v>7.5</v>
      </c>
      <c r="I9">
        <f t="shared" si="0"/>
        <v>7</v>
      </c>
      <c r="J9">
        <v>122.1</v>
      </c>
      <c r="K9">
        <f>J9-$AA$2</f>
        <v>112.92099999999999</v>
      </c>
      <c r="L9">
        <v>122.1</v>
      </c>
      <c r="M9">
        <f>L9-$AA$2</f>
        <v>112.92099999999999</v>
      </c>
      <c r="N9" s="10">
        <v>1.3</v>
      </c>
      <c r="O9" s="10">
        <v>0.55000000000000004</v>
      </c>
      <c r="R9">
        <v>400</v>
      </c>
      <c r="S9">
        <f t="shared" si="1"/>
        <v>2.3266689560439559E-2</v>
      </c>
      <c r="T9" s="12">
        <f t="shared" si="2"/>
        <v>11.943567307692305</v>
      </c>
      <c r="U9" s="11">
        <f t="shared" si="3"/>
        <v>57.692307692307693</v>
      </c>
      <c r="V9">
        <f t="shared" si="4"/>
        <v>47.774269230769221</v>
      </c>
      <c r="W9" s="10">
        <f t="shared" si="5"/>
        <v>1.7062239010989007</v>
      </c>
    </row>
    <row r="10" spans="1:27" x14ac:dyDescent="0.3">
      <c r="A10" s="1" t="s">
        <v>25</v>
      </c>
      <c r="B10" t="s">
        <v>78</v>
      </c>
      <c r="E10">
        <v>5.5</v>
      </c>
      <c r="F10">
        <v>6</v>
      </c>
      <c r="G10">
        <v>7</v>
      </c>
      <c r="H10">
        <v>5.5</v>
      </c>
      <c r="I10">
        <f t="shared" si="0"/>
        <v>6</v>
      </c>
      <c r="J10">
        <v>162.4</v>
      </c>
      <c r="K10">
        <f>J10-$AA$2</f>
        <v>153.221</v>
      </c>
      <c r="L10">
        <v>162.4</v>
      </c>
      <c r="M10">
        <f>L10-$AA$2</f>
        <v>153.221</v>
      </c>
      <c r="N10" s="10">
        <v>1.8</v>
      </c>
      <c r="O10" s="10">
        <v>0.5</v>
      </c>
      <c r="R10">
        <v>400</v>
      </c>
      <c r="S10">
        <f t="shared" si="1"/>
        <v>4.6108171296296303E-2</v>
      </c>
      <c r="T10" s="12">
        <f t="shared" si="2"/>
        <v>10.64034722222222</v>
      </c>
      <c r="U10" s="11">
        <f t="shared" si="3"/>
        <v>72.222222222222229</v>
      </c>
      <c r="V10">
        <f t="shared" si="4"/>
        <v>42.561388888888878</v>
      </c>
      <c r="W10" s="10">
        <f t="shared" si="5"/>
        <v>1.7733912037037032</v>
      </c>
    </row>
    <row r="11" spans="1:27" x14ac:dyDescent="0.3">
      <c r="A11" s="1" t="s">
        <v>26</v>
      </c>
      <c r="B11" t="s">
        <v>78</v>
      </c>
      <c r="E11">
        <v>8</v>
      </c>
      <c r="F11">
        <v>7.5</v>
      </c>
      <c r="G11">
        <v>7</v>
      </c>
      <c r="H11">
        <v>7.5</v>
      </c>
      <c r="I11">
        <f t="shared" si="0"/>
        <v>7.5</v>
      </c>
      <c r="J11">
        <v>162.5</v>
      </c>
      <c r="K11">
        <f>J11-$AA$2</f>
        <v>153.321</v>
      </c>
      <c r="L11">
        <v>162.5</v>
      </c>
      <c r="M11">
        <f>L11-$AA$2</f>
        <v>153.321</v>
      </c>
      <c r="N11" s="10">
        <v>1.75</v>
      </c>
      <c r="O11" s="10">
        <v>0.85</v>
      </c>
      <c r="R11">
        <v>400</v>
      </c>
      <c r="S11">
        <f t="shared" si="1"/>
        <v>2.6283600000000001E-2</v>
      </c>
      <c r="T11" s="12">
        <f t="shared" si="2"/>
        <v>18.617549999999998</v>
      </c>
      <c r="U11" s="11">
        <f t="shared" si="3"/>
        <v>51.428571428571431</v>
      </c>
      <c r="V11">
        <f t="shared" si="4"/>
        <v>74.470199999999991</v>
      </c>
      <c r="W11" s="10">
        <f t="shared" si="5"/>
        <v>2.4823399999999998</v>
      </c>
    </row>
    <row r="12" spans="1:27" x14ac:dyDescent="0.3">
      <c r="A12" s="1" t="s">
        <v>27</v>
      </c>
      <c r="B12" t="s">
        <v>79</v>
      </c>
      <c r="E12">
        <v>7</v>
      </c>
      <c r="F12">
        <v>7</v>
      </c>
      <c r="G12">
        <v>6.5</v>
      </c>
      <c r="H12">
        <v>7</v>
      </c>
      <c r="I12">
        <f t="shared" si="0"/>
        <v>6.875</v>
      </c>
      <c r="J12">
        <v>267.5</v>
      </c>
      <c r="K12">
        <f>J12-$AA$2</f>
        <v>258.32100000000003</v>
      </c>
      <c r="L12">
        <v>267.5</v>
      </c>
      <c r="M12">
        <f>L12-$AA$2</f>
        <v>258.32100000000003</v>
      </c>
      <c r="N12" s="10">
        <v>1.65</v>
      </c>
      <c r="O12" s="10">
        <v>0.85</v>
      </c>
      <c r="R12">
        <v>400</v>
      </c>
      <c r="S12">
        <f t="shared" si="1"/>
        <v>4.5544198347107441E-2</v>
      </c>
      <c r="T12" s="12">
        <f t="shared" si="2"/>
        <v>33.268613636363639</v>
      </c>
      <c r="U12" s="11">
        <f t="shared" si="3"/>
        <v>48.484848484848484</v>
      </c>
      <c r="V12">
        <f t="shared" si="4"/>
        <v>133.07445454545456</v>
      </c>
      <c r="W12" s="10">
        <f t="shared" si="5"/>
        <v>4.8390710743801657</v>
      </c>
    </row>
    <row r="13" spans="1:27" x14ac:dyDescent="0.3">
      <c r="A13" s="1" t="s">
        <v>28</v>
      </c>
      <c r="B13" t="s">
        <v>79</v>
      </c>
      <c r="E13">
        <v>8</v>
      </c>
      <c r="F13">
        <v>8</v>
      </c>
      <c r="G13">
        <v>8</v>
      </c>
      <c r="H13">
        <v>7.5</v>
      </c>
      <c r="I13">
        <f t="shared" si="0"/>
        <v>7.875</v>
      </c>
      <c r="J13">
        <v>229.6</v>
      </c>
      <c r="K13">
        <f>J13-$AA$2</f>
        <v>220.42099999999999</v>
      </c>
      <c r="L13">
        <v>229.6</v>
      </c>
      <c r="M13">
        <f>L13-$AA$2</f>
        <v>220.42099999999999</v>
      </c>
      <c r="N13" s="10">
        <v>1.5</v>
      </c>
      <c r="O13" s="10">
        <v>0.7</v>
      </c>
      <c r="R13">
        <v>400</v>
      </c>
      <c r="S13">
        <f t="shared" si="1"/>
        <v>3.7319957671957671E-2</v>
      </c>
      <c r="T13" s="12">
        <f t="shared" si="2"/>
        <v>25.715783333333331</v>
      </c>
      <c r="U13" s="11">
        <f t="shared" si="3"/>
        <v>53.333333333333336</v>
      </c>
      <c r="V13">
        <f t="shared" si="4"/>
        <v>102.86313333333332</v>
      </c>
      <c r="W13" s="10">
        <f t="shared" si="5"/>
        <v>3.2654962962962961</v>
      </c>
    </row>
    <row r="14" spans="1:27" x14ac:dyDescent="0.3">
      <c r="A14" s="1" t="s">
        <v>29</v>
      </c>
      <c r="B14" t="s">
        <v>79</v>
      </c>
      <c r="E14">
        <v>6</v>
      </c>
      <c r="F14">
        <v>6</v>
      </c>
      <c r="G14">
        <v>5.5</v>
      </c>
      <c r="H14">
        <v>5</v>
      </c>
      <c r="I14">
        <f t="shared" si="0"/>
        <v>5.625</v>
      </c>
      <c r="J14">
        <v>210</v>
      </c>
      <c r="K14">
        <f>J14-$AA$2</f>
        <v>200.821</v>
      </c>
      <c r="L14">
        <v>210</v>
      </c>
      <c r="M14">
        <f>L14-$AA$2</f>
        <v>200.821</v>
      </c>
      <c r="N14" s="10">
        <v>1.65</v>
      </c>
      <c r="O14" s="10">
        <v>0.7</v>
      </c>
      <c r="R14">
        <v>400</v>
      </c>
      <c r="S14">
        <f t="shared" si="1"/>
        <v>5.1388538720538723E-2</v>
      </c>
      <c r="T14" s="12">
        <f t="shared" si="2"/>
        <v>21.299196969696968</v>
      </c>
      <c r="U14" s="11">
        <f t="shared" si="3"/>
        <v>57.575757575757578</v>
      </c>
      <c r="V14">
        <f t="shared" si="4"/>
        <v>85.196787878787873</v>
      </c>
      <c r="W14" s="10">
        <f t="shared" si="5"/>
        <v>3.7865239057239055</v>
      </c>
    </row>
    <row r="15" spans="1:27" x14ac:dyDescent="0.3">
      <c r="A15" s="1" t="s">
        <v>30</v>
      </c>
      <c r="B15" t="s">
        <v>79</v>
      </c>
      <c r="E15">
        <v>7</v>
      </c>
      <c r="F15">
        <v>6.5</v>
      </c>
      <c r="G15">
        <v>7</v>
      </c>
      <c r="H15">
        <v>7</v>
      </c>
      <c r="I15">
        <f t="shared" si="0"/>
        <v>6.875</v>
      </c>
      <c r="J15">
        <v>226.7</v>
      </c>
      <c r="K15">
        <f>J15-$AA$2</f>
        <v>217.52099999999999</v>
      </c>
      <c r="L15">
        <v>226.7</v>
      </c>
      <c r="M15">
        <f>L15-$AA$2</f>
        <v>217.52099999999999</v>
      </c>
      <c r="N15" s="10">
        <v>1.85</v>
      </c>
      <c r="O15" s="10">
        <v>0.85</v>
      </c>
      <c r="R15">
        <v>400</v>
      </c>
      <c r="S15">
        <f t="shared" si="1"/>
        <v>4.2755970515970514E-2</v>
      </c>
      <c r="T15" s="12">
        <f t="shared" si="2"/>
        <v>24.985520270270268</v>
      </c>
      <c r="U15" s="11">
        <f t="shared" si="3"/>
        <v>54.054054054054056</v>
      </c>
      <c r="V15">
        <f t="shared" si="4"/>
        <v>99.942081081081071</v>
      </c>
      <c r="W15" s="10">
        <f t="shared" si="5"/>
        <v>3.6342574938574934</v>
      </c>
    </row>
    <row r="16" spans="1:27" x14ac:dyDescent="0.3">
      <c r="A16" s="1" t="s">
        <v>31</v>
      </c>
      <c r="B16" t="s">
        <v>79</v>
      </c>
      <c r="E16">
        <v>7</v>
      </c>
      <c r="F16">
        <v>7</v>
      </c>
      <c r="G16">
        <v>6.5</v>
      </c>
      <c r="H16">
        <v>8</v>
      </c>
      <c r="I16">
        <f t="shared" si="0"/>
        <v>7.125</v>
      </c>
      <c r="J16">
        <v>215.3</v>
      </c>
      <c r="K16">
        <f>J16-$AA$2</f>
        <v>206.12100000000001</v>
      </c>
      <c r="L16">
        <v>215.3</v>
      </c>
      <c r="M16">
        <f>L16-$AA$2</f>
        <v>206.12100000000001</v>
      </c>
      <c r="N16" s="10">
        <v>1.75</v>
      </c>
      <c r="O16" s="10">
        <v>0.85</v>
      </c>
      <c r="R16">
        <v>400</v>
      </c>
      <c r="S16">
        <f t="shared" si="1"/>
        <v>3.7194766917293239E-2</v>
      </c>
      <c r="T16" s="12">
        <f t="shared" si="2"/>
        <v>25.028978571428571</v>
      </c>
      <c r="U16" s="11">
        <f t="shared" si="3"/>
        <v>51.428571428571431</v>
      </c>
      <c r="V16">
        <f t="shared" si="4"/>
        <v>100.11591428571428</v>
      </c>
      <c r="W16" s="10">
        <f t="shared" si="5"/>
        <v>3.5128390977443607</v>
      </c>
    </row>
    <row r="17" spans="1:23" x14ac:dyDescent="0.3">
      <c r="A17" s="1" t="s">
        <v>32</v>
      </c>
      <c r="B17" t="s">
        <v>80</v>
      </c>
      <c r="E17">
        <v>2</v>
      </c>
      <c r="F17">
        <v>3</v>
      </c>
      <c r="G17">
        <v>2</v>
      </c>
      <c r="H17">
        <v>2.5</v>
      </c>
      <c r="I17">
        <f t="shared" si="0"/>
        <v>2.375</v>
      </c>
      <c r="J17">
        <v>50.5</v>
      </c>
      <c r="K17">
        <f>J17-$AA$2</f>
        <v>41.320999999999998</v>
      </c>
      <c r="L17">
        <v>50.5</v>
      </c>
      <c r="M17">
        <f>L17-$AA$2</f>
        <v>41.320999999999998</v>
      </c>
      <c r="N17" s="10">
        <v>1.4</v>
      </c>
      <c r="O17" s="10">
        <v>0.45</v>
      </c>
      <c r="R17">
        <v>400</v>
      </c>
      <c r="S17">
        <f t="shared" si="1"/>
        <v>2.9515E-2</v>
      </c>
      <c r="T17" s="12">
        <f t="shared" si="2"/>
        <v>3.3204374999999993</v>
      </c>
      <c r="U17" s="11">
        <f t="shared" si="3"/>
        <v>67.857142857142861</v>
      </c>
      <c r="V17">
        <f t="shared" si="4"/>
        <v>13.281749999999997</v>
      </c>
      <c r="W17" s="10">
        <f t="shared" si="5"/>
        <v>1.3980789473684208</v>
      </c>
    </row>
    <row r="18" spans="1:23" x14ac:dyDescent="0.3">
      <c r="A18" s="1" t="s">
        <v>33</v>
      </c>
      <c r="B18" t="s">
        <v>80</v>
      </c>
      <c r="E18">
        <v>2</v>
      </c>
      <c r="F18">
        <v>3</v>
      </c>
      <c r="G18">
        <v>2.5</v>
      </c>
      <c r="H18">
        <v>3</v>
      </c>
      <c r="I18">
        <f t="shared" si="0"/>
        <v>2.625</v>
      </c>
      <c r="J18">
        <v>49.3</v>
      </c>
      <c r="K18">
        <f>J18-$AA$2</f>
        <v>40.120999999999995</v>
      </c>
      <c r="L18">
        <v>49.3</v>
      </c>
      <c r="M18">
        <f>L18-$AA$2</f>
        <v>40.120999999999995</v>
      </c>
      <c r="N18" s="10">
        <v>1.7</v>
      </c>
      <c r="O18" s="10">
        <v>0.8</v>
      </c>
      <c r="R18">
        <v>400</v>
      </c>
      <c r="S18">
        <f t="shared" si="1"/>
        <v>2.02290756302521E-2</v>
      </c>
      <c r="T18" s="12">
        <f t="shared" si="2"/>
        <v>4.7201176470588235</v>
      </c>
      <c r="U18" s="11">
        <f t="shared" si="3"/>
        <v>52.941176470588232</v>
      </c>
      <c r="V18">
        <f t="shared" si="4"/>
        <v>18.880470588235294</v>
      </c>
      <c r="W18" s="10">
        <f t="shared" si="5"/>
        <v>1.798140056022409</v>
      </c>
    </row>
    <row r="19" spans="1:23" x14ac:dyDescent="0.3">
      <c r="A19" s="1" t="s">
        <v>34</v>
      </c>
      <c r="B19" t="s">
        <v>80</v>
      </c>
      <c r="E19">
        <v>2</v>
      </c>
      <c r="F19">
        <v>3</v>
      </c>
      <c r="G19">
        <v>3</v>
      </c>
      <c r="H19">
        <v>2</v>
      </c>
      <c r="I19">
        <f t="shared" si="0"/>
        <v>2.5</v>
      </c>
      <c r="J19">
        <v>36.799999999999997</v>
      </c>
      <c r="K19">
        <f>J19-$AA$2</f>
        <v>27.620999999999995</v>
      </c>
      <c r="L19">
        <v>36.799999999999997</v>
      </c>
      <c r="M19">
        <f>L19-$AA$2</f>
        <v>27.620999999999995</v>
      </c>
      <c r="N19" s="10">
        <v>1.7</v>
      </c>
      <c r="O19" s="10">
        <v>0.5</v>
      </c>
      <c r="R19">
        <v>400</v>
      </c>
      <c r="S19">
        <f t="shared" si="1"/>
        <v>1.9497176470588233E-2</v>
      </c>
      <c r="T19" s="12">
        <f t="shared" si="2"/>
        <v>2.0309558823529406</v>
      </c>
      <c r="U19" s="11">
        <f t="shared" si="3"/>
        <v>70.588235294117652</v>
      </c>
      <c r="V19">
        <f t="shared" si="4"/>
        <v>8.1238235294117622</v>
      </c>
      <c r="W19" s="10">
        <f t="shared" si="5"/>
        <v>0.81238235294117622</v>
      </c>
    </row>
    <row r="20" spans="1:23" x14ac:dyDescent="0.3">
      <c r="A20" s="1" t="s">
        <v>35</v>
      </c>
      <c r="B20" t="s">
        <v>80</v>
      </c>
      <c r="E20">
        <v>1</v>
      </c>
      <c r="F20">
        <v>2</v>
      </c>
      <c r="G20">
        <v>1</v>
      </c>
      <c r="H20">
        <v>2</v>
      </c>
      <c r="I20">
        <f t="shared" si="0"/>
        <v>1.5</v>
      </c>
      <c r="J20">
        <v>18.8</v>
      </c>
      <c r="K20">
        <f>J20-$AA$2</f>
        <v>9.6210000000000004</v>
      </c>
      <c r="L20">
        <v>18.8</v>
      </c>
      <c r="M20">
        <f>L20-$AA$2</f>
        <v>9.6210000000000004</v>
      </c>
      <c r="N20" s="10">
        <v>1.5</v>
      </c>
      <c r="O20" s="10">
        <v>0.75</v>
      </c>
      <c r="R20">
        <v>400</v>
      </c>
      <c r="S20">
        <f t="shared" si="1"/>
        <v>8.0175000000000003E-3</v>
      </c>
      <c r="T20" s="12">
        <f t="shared" si="2"/>
        <v>1.2026250000000001</v>
      </c>
      <c r="U20" s="11">
        <f t="shared" si="3"/>
        <v>50</v>
      </c>
      <c r="V20">
        <f t="shared" si="4"/>
        <v>4.8105000000000002</v>
      </c>
      <c r="W20" s="10">
        <f t="shared" si="5"/>
        <v>0.80175000000000007</v>
      </c>
    </row>
    <row r="21" spans="1:23" x14ac:dyDescent="0.3">
      <c r="A21" s="1" t="s">
        <v>36</v>
      </c>
      <c r="B21" t="s">
        <v>80</v>
      </c>
      <c r="E21">
        <v>2</v>
      </c>
      <c r="F21">
        <v>3</v>
      </c>
      <c r="G21">
        <v>2</v>
      </c>
      <c r="H21">
        <v>3</v>
      </c>
      <c r="I21">
        <f t="shared" si="0"/>
        <v>2.5</v>
      </c>
      <c r="J21">
        <v>23.8</v>
      </c>
      <c r="K21">
        <f>J21-$AA$2</f>
        <v>14.621</v>
      </c>
      <c r="L21">
        <v>23.8</v>
      </c>
      <c r="M21">
        <f>L21-$AA$2</f>
        <v>14.621</v>
      </c>
      <c r="N21" s="10">
        <v>1.7</v>
      </c>
      <c r="O21" s="10">
        <v>0.8</v>
      </c>
      <c r="R21">
        <v>400</v>
      </c>
      <c r="S21">
        <f t="shared" si="1"/>
        <v>7.740529411764706E-3</v>
      </c>
      <c r="T21" s="12">
        <f t="shared" si="2"/>
        <v>1.7201176470588238</v>
      </c>
      <c r="U21" s="11">
        <f t="shared" si="3"/>
        <v>52.941176470588232</v>
      </c>
      <c r="V21">
        <f t="shared" si="4"/>
        <v>6.880470588235295</v>
      </c>
      <c r="W21" s="10">
        <f t="shared" si="5"/>
        <v>0.68804705882352946</v>
      </c>
    </row>
    <row r="22" spans="1:23" x14ac:dyDescent="0.3">
      <c r="A22" s="1" t="s">
        <v>37</v>
      </c>
      <c r="B22" t="s">
        <v>81</v>
      </c>
      <c r="E22">
        <v>7</v>
      </c>
      <c r="F22">
        <v>7.5</v>
      </c>
      <c r="G22">
        <v>8</v>
      </c>
      <c r="H22">
        <v>7</v>
      </c>
      <c r="I22">
        <f t="shared" si="0"/>
        <v>7.375</v>
      </c>
      <c r="J22">
        <v>249.6</v>
      </c>
      <c r="K22">
        <f>J22-$AA$2</f>
        <v>240.42099999999999</v>
      </c>
      <c r="L22">
        <v>249.6</v>
      </c>
      <c r="M22">
        <f>L22-$AA$2</f>
        <v>240.42099999999999</v>
      </c>
      <c r="N22" s="10">
        <v>1.45</v>
      </c>
      <c r="O22" s="10">
        <v>0.3</v>
      </c>
      <c r="R22">
        <v>400</v>
      </c>
      <c r="S22">
        <f t="shared" si="1"/>
        <v>6.463685563997662E-2</v>
      </c>
      <c r="T22" s="12">
        <f t="shared" si="2"/>
        <v>12.435568965517241</v>
      </c>
      <c r="U22" s="11">
        <f t="shared" si="3"/>
        <v>79.310344827586206</v>
      </c>
      <c r="V22">
        <f t="shared" si="4"/>
        <v>49.742275862068965</v>
      </c>
      <c r="W22" s="10">
        <f t="shared" si="5"/>
        <v>1.6861788427819988</v>
      </c>
    </row>
    <row r="23" spans="1:23" x14ac:dyDescent="0.3">
      <c r="A23" s="1" t="s">
        <v>38</v>
      </c>
      <c r="B23" t="s">
        <v>81</v>
      </c>
      <c r="E23">
        <v>7.5</v>
      </c>
      <c r="F23">
        <v>8</v>
      </c>
      <c r="G23">
        <v>6.5</v>
      </c>
      <c r="H23">
        <v>7</v>
      </c>
      <c r="I23">
        <f t="shared" si="0"/>
        <v>7.25</v>
      </c>
      <c r="J23">
        <v>104.3</v>
      </c>
      <c r="K23">
        <f>J23-$AA$2</f>
        <v>95.120999999999995</v>
      </c>
      <c r="L23">
        <v>104.3</v>
      </c>
      <c r="M23">
        <f>L23-$AA$2</f>
        <v>95.120999999999995</v>
      </c>
      <c r="N23" s="10">
        <v>1.7</v>
      </c>
      <c r="O23" s="10">
        <v>0.6</v>
      </c>
      <c r="R23">
        <v>400</v>
      </c>
      <c r="S23">
        <f t="shared" si="1"/>
        <v>2.1223752535496954E-2</v>
      </c>
      <c r="T23" s="12">
        <f t="shared" si="2"/>
        <v>8.3930294117647062</v>
      </c>
      <c r="U23" s="11">
        <f t="shared" si="3"/>
        <v>64.705882352941174</v>
      </c>
      <c r="V23">
        <f t="shared" si="4"/>
        <v>33.572117647058825</v>
      </c>
      <c r="W23" s="10">
        <f t="shared" si="5"/>
        <v>1.1576592292089249</v>
      </c>
    </row>
    <row r="24" spans="1:23" x14ac:dyDescent="0.3">
      <c r="A24" s="1" t="s">
        <v>39</v>
      </c>
      <c r="B24" t="s">
        <v>81</v>
      </c>
      <c r="E24">
        <v>4</v>
      </c>
      <c r="F24">
        <v>4.5</v>
      </c>
      <c r="G24">
        <v>5</v>
      </c>
      <c r="H24">
        <v>4.5</v>
      </c>
      <c r="I24">
        <f t="shared" si="0"/>
        <v>4.5</v>
      </c>
      <c r="J24">
        <v>98.5</v>
      </c>
      <c r="K24">
        <f>J24-$AA$2</f>
        <v>89.320999999999998</v>
      </c>
      <c r="L24">
        <v>98.5</v>
      </c>
      <c r="M24">
        <f>L24-$AA$2</f>
        <v>89.320999999999998</v>
      </c>
      <c r="N24" s="10">
        <v>1.75</v>
      </c>
      <c r="O24" s="10">
        <v>0.65</v>
      </c>
      <c r="R24">
        <v>400</v>
      </c>
      <c r="S24">
        <f t="shared" si="1"/>
        <v>3.1191460317460316E-2</v>
      </c>
      <c r="T24" s="12">
        <f t="shared" si="2"/>
        <v>8.2940928571428572</v>
      </c>
      <c r="U24" s="11">
        <f t="shared" si="3"/>
        <v>62.857142857142854</v>
      </c>
      <c r="V24">
        <f t="shared" si="4"/>
        <v>33.176371428571429</v>
      </c>
      <c r="W24" s="10">
        <f t="shared" si="5"/>
        <v>1.843131746031746</v>
      </c>
    </row>
    <row r="25" spans="1:23" x14ac:dyDescent="0.3">
      <c r="A25" s="1" t="s">
        <v>40</v>
      </c>
      <c r="B25" t="s">
        <v>81</v>
      </c>
      <c r="E25">
        <v>8</v>
      </c>
      <c r="F25">
        <v>9</v>
      </c>
      <c r="G25">
        <v>9</v>
      </c>
      <c r="H25">
        <v>8</v>
      </c>
      <c r="I25">
        <f t="shared" si="0"/>
        <v>8.5</v>
      </c>
      <c r="J25">
        <v>275.8</v>
      </c>
      <c r="K25">
        <f>J25-$AA$2</f>
        <v>266.62100000000004</v>
      </c>
      <c r="L25">
        <v>275.8</v>
      </c>
      <c r="M25">
        <f>L25-$AA$2</f>
        <v>266.62100000000004</v>
      </c>
      <c r="N25" s="10">
        <v>1.7</v>
      </c>
      <c r="O25" s="10">
        <v>0.55000000000000004</v>
      </c>
      <c r="R25">
        <v>400</v>
      </c>
      <c r="S25">
        <f t="shared" si="1"/>
        <v>5.3047430795847755E-2</v>
      </c>
      <c r="T25" s="12">
        <f t="shared" si="2"/>
        <v>21.564933823529408</v>
      </c>
      <c r="U25" s="11">
        <f t="shared" si="3"/>
        <v>67.64705882352942</v>
      </c>
      <c r="V25">
        <f t="shared" si="4"/>
        <v>86.259735294117633</v>
      </c>
      <c r="W25" s="10">
        <f t="shared" si="5"/>
        <v>2.5370510380622835</v>
      </c>
    </row>
    <row r="26" spans="1:23" x14ac:dyDescent="0.3">
      <c r="A26" s="1" t="s">
        <v>41</v>
      </c>
      <c r="B26" t="s">
        <v>81</v>
      </c>
      <c r="E26">
        <v>8</v>
      </c>
      <c r="F26">
        <v>7.5</v>
      </c>
      <c r="G26">
        <v>8</v>
      </c>
      <c r="H26">
        <v>7</v>
      </c>
      <c r="I26">
        <f t="shared" si="0"/>
        <v>7.625</v>
      </c>
      <c r="J26">
        <v>300</v>
      </c>
      <c r="K26">
        <f>J26-$AA$2</f>
        <v>290.82100000000003</v>
      </c>
      <c r="L26">
        <v>300</v>
      </c>
      <c r="M26">
        <f>L26-$AA$2</f>
        <v>290.82100000000003</v>
      </c>
      <c r="N26" s="10">
        <v>1.9</v>
      </c>
      <c r="O26" s="10">
        <v>0.45</v>
      </c>
      <c r="R26">
        <v>400</v>
      </c>
      <c r="S26">
        <f t="shared" si="1"/>
        <v>7.2767981018119071E-2</v>
      </c>
      <c r="T26" s="12">
        <f t="shared" si="2"/>
        <v>17.219664473684215</v>
      </c>
      <c r="U26" s="11">
        <f t="shared" si="3"/>
        <v>76.315789473684205</v>
      </c>
      <c r="V26">
        <f t="shared" si="4"/>
        <v>68.878657894736861</v>
      </c>
      <c r="W26" s="10">
        <f t="shared" si="5"/>
        <v>2.2583166522864544</v>
      </c>
    </row>
    <row r="27" spans="1:23" x14ac:dyDescent="0.3">
      <c r="A27" s="1" t="s">
        <v>42</v>
      </c>
      <c r="B27" t="s">
        <v>82</v>
      </c>
      <c r="E27">
        <v>7</v>
      </c>
      <c r="F27">
        <v>8</v>
      </c>
      <c r="G27">
        <v>8</v>
      </c>
      <c r="H27">
        <v>6.5</v>
      </c>
      <c r="I27">
        <f t="shared" si="0"/>
        <v>7.375</v>
      </c>
      <c r="J27">
        <v>354.6</v>
      </c>
      <c r="K27">
        <f>J27-$AA$2</f>
        <v>345.42100000000005</v>
      </c>
      <c r="L27">
        <v>354.6</v>
      </c>
      <c r="M27">
        <f>L27-$AA$2</f>
        <v>345.42100000000005</v>
      </c>
      <c r="N27" s="10">
        <v>1.1499999999999999</v>
      </c>
      <c r="O27" s="10">
        <v>0.35</v>
      </c>
      <c r="R27">
        <v>400</v>
      </c>
      <c r="S27">
        <f t="shared" si="1"/>
        <v>8.1455210022107594E-2</v>
      </c>
      <c r="T27" s="12">
        <f t="shared" si="2"/>
        <v>26.282032608695662</v>
      </c>
      <c r="U27" s="11">
        <f t="shared" si="3"/>
        <v>69.565217391304344</v>
      </c>
      <c r="V27">
        <f t="shared" si="4"/>
        <v>105.12813043478265</v>
      </c>
      <c r="W27" s="10">
        <f t="shared" si="5"/>
        <v>3.5636654384672082</v>
      </c>
    </row>
    <row r="28" spans="1:23" x14ac:dyDescent="0.3">
      <c r="A28" s="1" t="s">
        <v>43</v>
      </c>
      <c r="B28" t="s">
        <v>82</v>
      </c>
      <c r="E28">
        <v>7</v>
      </c>
      <c r="F28">
        <v>8</v>
      </c>
      <c r="G28">
        <v>7.5</v>
      </c>
      <c r="H28">
        <v>8</v>
      </c>
      <c r="I28">
        <f t="shared" si="0"/>
        <v>7.625</v>
      </c>
      <c r="J28">
        <v>239.7</v>
      </c>
      <c r="K28">
        <f>J28-$AA$2</f>
        <v>230.52099999999999</v>
      </c>
      <c r="L28">
        <v>239.7</v>
      </c>
      <c r="M28">
        <f>L28-$AA$2</f>
        <v>230.52099999999999</v>
      </c>
      <c r="N28" s="10">
        <v>1.1499999999999999</v>
      </c>
      <c r="O28" s="10">
        <v>0.35</v>
      </c>
      <c r="R28">
        <v>400</v>
      </c>
      <c r="S28">
        <f t="shared" si="1"/>
        <v>5.257784746970777E-2</v>
      </c>
      <c r="T28" s="12">
        <f t="shared" si="2"/>
        <v>17.539641304347825</v>
      </c>
      <c r="U28" s="11">
        <f t="shared" si="3"/>
        <v>69.565217391304344</v>
      </c>
      <c r="V28">
        <f t="shared" si="4"/>
        <v>70.158565217391299</v>
      </c>
      <c r="W28" s="10">
        <f t="shared" si="5"/>
        <v>2.3002808267997148</v>
      </c>
    </row>
    <row r="29" spans="1:23" x14ac:dyDescent="0.3">
      <c r="A29" s="1" t="s">
        <v>44</v>
      </c>
      <c r="B29" t="s">
        <v>82</v>
      </c>
      <c r="E29">
        <v>7</v>
      </c>
      <c r="F29">
        <v>8</v>
      </c>
      <c r="G29">
        <v>7</v>
      </c>
      <c r="H29">
        <v>8</v>
      </c>
      <c r="I29">
        <f t="shared" si="0"/>
        <v>7.5</v>
      </c>
      <c r="J29">
        <v>180.1</v>
      </c>
      <c r="K29">
        <f>J29-$AA$2</f>
        <v>170.92099999999999</v>
      </c>
      <c r="L29">
        <v>180.1</v>
      </c>
      <c r="M29">
        <f>L29-$AA$2</f>
        <v>170.92099999999999</v>
      </c>
      <c r="N29" s="10">
        <v>1.45</v>
      </c>
      <c r="O29" s="10">
        <v>0.45</v>
      </c>
      <c r="R29">
        <v>400</v>
      </c>
      <c r="S29">
        <f t="shared" si="1"/>
        <v>3.9292183908045973E-2</v>
      </c>
      <c r="T29" s="12">
        <f t="shared" si="2"/>
        <v>13.26111206896552</v>
      </c>
      <c r="U29" s="11">
        <f t="shared" si="3"/>
        <v>68.965517241379303</v>
      </c>
      <c r="V29">
        <f t="shared" si="4"/>
        <v>53.044448275862081</v>
      </c>
      <c r="W29" s="10">
        <f t="shared" si="5"/>
        <v>1.7681482758620695</v>
      </c>
    </row>
    <row r="30" spans="1:23" x14ac:dyDescent="0.3">
      <c r="A30" s="1" t="s">
        <v>45</v>
      </c>
      <c r="B30" t="s">
        <v>82</v>
      </c>
      <c r="E30">
        <v>3</v>
      </c>
      <c r="F30">
        <v>4</v>
      </c>
      <c r="G30">
        <v>5</v>
      </c>
      <c r="H30">
        <v>4.5</v>
      </c>
      <c r="I30">
        <f t="shared" si="0"/>
        <v>4.125</v>
      </c>
      <c r="J30">
        <v>67.5</v>
      </c>
      <c r="K30">
        <f>J30-$AA$2</f>
        <v>58.320999999999998</v>
      </c>
      <c r="L30">
        <v>67.5</v>
      </c>
      <c r="M30">
        <f>L30-$AA$2</f>
        <v>58.320999999999998</v>
      </c>
      <c r="N30" s="10">
        <v>1.25</v>
      </c>
      <c r="O30" s="10">
        <v>0.55000000000000004</v>
      </c>
      <c r="R30">
        <v>400</v>
      </c>
      <c r="S30">
        <f t="shared" si="1"/>
        <v>1.9793793939393938E-2</v>
      </c>
      <c r="T30" s="12">
        <f t="shared" si="2"/>
        <v>6.4153100000000007</v>
      </c>
      <c r="U30" s="11">
        <f t="shared" si="3"/>
        <v>55.999999999999993</v>
      </c>
      <c r="V30">
        <f t="shared" si="4"/>
        <v>25.661240000000003</v>
      </c>
      <c r="W30" s="10">
        <f t="shared" si="5"/>
        <v>1.5552266666666668</v>
      </c>
    </row>
    <row r="31" spans="1:23" x14ac:dyDescent="0.3">
      <c r="A31" s="1" t="s">
        <v>46</v>
      </c>
      <c r="B31" t="s">
        <v>82</v>
      </c>
      <c r="E31">
        <v>8</v>
      </c>
      <c r="F31">
        <v>7.5</v>
      </c>
      <c r="G31">
        <v>8</v>
      </c>
      <c r="H31">
        <v>7</v>
      </c>
      <c r="I31">
        <f t="shared" si="0"/>
        <v>7.625</v>
      </c>
      <c r="J31">
        <v>163.1</v>
      </c>
      <c r="K31">
        <f>J31-$AA$2</f>
        <v>153.92099999999999</v>
      </c>
      <c r="L31">
        <v>163.1</v>
      </c>
      <c r="M31">
        <f>L31-$AA$2</f>
        <v>153.92099999999999</v>
      </c>
      <c r="N31" s="10">
        <v>1.3</v>
      </c>
      <c r="O31" s="10">
        <v>0.5</v>
      </c>
      <c r="R31">
        <v>400</v>
      </c>
      <c r="S31">
        <f t="shared" si="1"/>
        <v>3.1055939470365699E-2</v>
      </c>
      <c r="T31" s="12">
        <f t="shared" si="2"/>
        <v>14.800096153846154</v>
      </c>
      <c r="U31" s="11">
        <f t="shared" si="3"/>
        <v>61.53846153846154</v>
      </c>
      <c r="V31">
        <f t="shared" si="4"/>
        <v>59.200384615384614</v>
      </c>
      <c r="W31" s="10">
        <f t="shared" si="5"/>
        <v>1.9409962168978563</v>
      </c>
    </row>
    <row r="32" spans="1:23" x14ac:dyDescent="0.3">
      <c r="A32" s="1" t="s">
        <v>47</v>
      </c>
      <c r="B32" t="s">
        <v>83</v>
      </c>
      <c r="E32">
        <v>6</v>
      </c>
      <c r="F32">
        <v>5.5</v>
      </c>
      <c r="G32">
        <v>6</v>
      </c>
      <c r="H32">
        <v>5</v>
      </c>
      <c r="I32">
        <f t="shared" si="0"/>
        <v>5.625</v>
      </c>
      <c r="J32">
        <v>197.5</v>
      </c>
      <c r="K32">
        <f>J32-$AA$2</f>
        <v>188.321</v>
      </c>
      <c r="L32">
        <v>197.5</v>
      </c>
      <c r="M32">
        <f>L32-$AA$2</f>
        <v>188.321</v>
      </c>
      <c r="N32" s="10">
        <v>1.75</v>
      </c>
      <c r="O32" s="10">
        <v>0.5</v>
      </c>
      <c r="R32">
        <v>400</v>
      </c>
      <c r="S32">
        <f t="shared" si="1"/>
        <v>5.9784444444444453E-2</v>
      </c>
      <c r="T32" s="12">
        <f t="shared" si="2"/>
        <v>13.451499999999999</v>
      </c>
      <c r="U32" s="11">
        <f t="shared" si="3"/>
        <v>71.428571428571431</v>
      </c>
      <c r="V32">
        <f t="shared" si="4"/>
        <v>53.805999999999997</v>
      </c>
      <c r="W32" s="10">
        <f t="shared" si="5"/>
        <v>2.3913777777777776</v>
      </c>
    </row>
    <row r="33" spans="1:23" x14ac:dyDescent="0.3">
      <c r="A33" s="1" t="s">
        <v>48</v>
      </c>
      <c r="B33" t="s">
        <v>83</v>
      </c>
      <c r="E33">
        <v>7</v>
      </c>
      <c r="F33">
        <v>6.5</v>
      </c>
      <c r="G33">
        <v>6</v>
      </c>
      <c r="H33">
        <v>7</v>
      </c>
      <c r="I33">
        <f t="shared" si="0"/>
        <v>6.625</v>
      </c>
      <c r="J33">
        <v>194.1</v>
      </c>
      <c r="K33">
        <f>J33-$AA$2</f>
        <v>184.92099999999999</v>
      </c>
      <c r="L33">
        <v>194.1</v>
      </c>
      <c r="M33">
        <f>L33-$AA$2</f>
        <v>184.92099999999999</v>
      </c>
      <c r="N33" s="10">
        <v>1.65</v>
      </c>
      <c r="O33" s="10">
        <v>0.65</v>
      </c>
      <c r="R33">
        <v>400</v>
      </c>
      <c r="S33">
        <f t="shared" si="1"/>
        <v>4.2291823899371063E-2</v>
      </c>
      <c r="T33" s="12">
        <f t="shared" si="2"/>
        <v>18.211916666666667</v>
      </c>
      <c r="U33" s="11">
        <f t="shared" si="3"/>
        <v>60.606060606060602</v>
      </c>
      <c r="V33">
        <f t="shared" si="4"/>
        <v>72.847666666666669</v>
      </c>
      <c r="W33" s="10">
        <f t="shared" si="5"/>
        <v>2.7489685534591195</v>
      </c>
    </row>
    <row r="34" spans="1:23" x14ac:dyDescent="0.3">
      <c r="A34" s="1" t="s">
        <v>49</v>
      </c>
      <c r="B34" t="s">
        <v>83</v>
      </c>
      <c r="E34">
        <v>6</v>
      </c>
      <c r="F34">
        <v>6.5</v>
      </c>
      <c r="G34">
        <v>7</v>
      </c>
      <c r="H34">
        <v>6</v>
      </c>
      <c r="I34">
        <f t="shared" si="0"/>
        <v>6.375</v>
      </c>
      <c r="J34">
        <v>165.2</v>
      </c>
      <c r="K34">
        <f>J34-$AA$2</f>
        <v>156.02099999999999</v>
      </c>
      <c r="L34">
        <v>165.2</v>
      </c>
      <c r="M34">
        <f>L34-$AA$2</f>
        <v>156.02099999999999</v>
      </c>
      <c r="N34" s="10">
        <v>1.6</v>
      </c>
      <c r="O34" s="10">
        <v>0.55000000000000004</v>
      </c>
      <c r="R34">
        <v>400</v>
      </c>
      <c r="S34">
        <f t="shared" si="1"/>
        <v>4.0152463235294117E-2</v>
      </c>
      <c r="T34" s="12">
        <f t="shared" si="2"/>
        <v>13.408054687499998</v>
      </c>
      <c r="U34" s="11">
        <f t="shared" si="3"/>
        <v>65.625</v>
      </c>
      <c r="V34">
        <f t="shared" si="4"/>
        <v>53.632218749999993</v>
      </c>
      <c r="W34" s="10">
        <f t="shared" si="5"/>
        <v>2.1032242647058821</v>
      </c>
    </row>
    <row r="35" spans="1:23" x14ac:dyDescent="0.3">
      <c r="A35" s="1" t="s">
        <v>50</v>
      </c>
      <c r="B35" t="s">
        <v>83</v>
      </c>
      <c r="E35">
        <v>3</v>
      </c>
      <c r="F35">
        <v>4</v>
      </c>
      <c r="G35">
        <v>4</v>
      </c>
      <c r="H35">
        <v>3</v>
      </c>
      <c r="I35">
        <f t="shared" si="0"/>
        <v>3.5</v>
      </c>
      <c r="J35">
        <v>81.8</v>
      </c>
      <c r="K35">
        <f>J35-$AA$2</f>
        <v>72.620999999999995</v>
      </c>
      <c r="L35">
        <v>81.8</v>
      </c>
      <c r="M35">
        <f>L35-$AA$2</f>
        <v>72.620999999999995</v>
      </c>
      <c r="N35" s="10">
        <v>1.5</v>
      </c>
      <c r="O35" s="10">
        <v>0.6</v>
      </c>
      <c r="R35">
        <v>400</v>
      </c>
      <c r="S35">
        <f t="shared" si="1"/>
        <v>3.1123285714285711E-2</v>
      </c>
      <c r="T35" s="12">
        <f t="shared" si="2"/>
        <v>7.2620999999999993</v>
      </c>
      <c r="U35" s="11">
        <f t="shared" si="3"/>
        <v>60</v>
      </c>
      <c r="V35">
        <f t="shared" si="4"/>
        <v>29.048399999999997</v>
      </c>
      <c r="W35" s="10">
        <f t="shared" si="5"/>
        <v>2.0748857142857142</v>
      </c>
    </row>
    <row r="36" spans="1:23" x14ac:dyDescent="0.3">
      <c r="A36" s="1" t="s">
        <v>51</v>
      </c>
      <c r="B36" t="s">
        <v>83</v>
      </c>
      <c r="E36">
        <v>3</v>
      </c>
      <c r="F36">
        <v>4</v>
      </c>
      <c r="G36">
        <v>5</v>
      </c>
      <c r="H36">
        <v>4.5</v>
      </c>
      <c r="I36">
        <f t="shared" si="0"/>
        <v>4.125</v>
      </c>
      <c r="J36">
        <v>144.6</v>
      </c>
      <c r="K36">
        <f>J36-$AA$2</f>
        <v>135.42099999999999</v>
      </c>
      <c r="L36">
        <v>144.6</v>
      </c>
      <c r="M36">
        <f>L36-$AA$2</f>
        <v>135.42099999999999</v>
      </c>
      <c r="N36" s="10">
        <v>1.55</v>
      </c>
      <c r="O36" s="10">
        <v>0.25</v>
      </c>
      <c r="R36">
        <v>400</v>
      </c>
      <c r="S36">
        <f t="shared" si="1"/>
        <v>6.8835698924731181E-2</v>
      </c>
      <c r="T36" s="12">
        <f t="shared" si="2"/>
        <v>5.4605241935483857</v>
      </c>
      <c r="U36" s="11">
        <f t="shared" si="3"/>
        <v>83.870967741935488</v>
      </c>
      <c r="V36">
        <f t="shared" si="4"/>
        <v>21.842096774193543</v>
      </c>
      <c r="W36" s="10">
        <f t="shared" si="5"/>
        <v>1.3237634408602148</v>
      </c>
    </row>
    <row r="37" spans="1:23" x14ac:dyDescent="0.3">
      <c r="A37" s="1" t="s">
        <v>52</v>
      </c>
      <c r="B37" t="s">
        <v>84</v>
      </c>
      <c r="E37">
        <v>7.5</v>
      </c>
      <c r="F37">
        <v>7.5</v>
      </c>
      <c r="G37">
        <v>8</v>
      </c>
      <c r="H37">
        <v>7</v>
      </c>
      <c r="I37">
        <f t="shared" si="0"/>
        <v>7.5</v>
      </c>
      <c r="J37">
        <v>300.8</v>
      </c>
      <c r="K37">
        <f>J37-$AA$2</f>
        <v>291.62100000000004</v>
      </c>
      <c r="L37">
        <v>300.8</v>
      </c>
      <c r="M37">
        <f>L37-$AA$2</f>
        <v>291.62100000000004</v>
      </c>
      <c r="N37" s="10">
        <v>1.25</v>
      </c>
      <c r="O37" s="10">
        <v>0.45</v>
      </c>
      <c r="R37">
        <v>400</v>
      </c>
      <c r="S37">
        <f t="shared" si="1"/>
        <v>6.2212480000000007E-2</v>
      </c>
      <c r="T37" s="12">
        <f t="shared" si="2"/>
        <v>26.245890000000003</v>
      </c>
      <c r="U37" s="11">
        <f t="shared" si="3"/>
        <v>64</v>
      </c>
      <c r="V37">
        <f t="shared" si="4"/>
        <v>104.98356000000001</v>
      </c>
      <c r="W37" s="10">
        <f t="shared" si="5"/>
        <v>3.4994520000000002</v>
      </c>
    </row>
    <row r="38" spans="1:23" x14ac:dyDescent="0.3">
      <c r="A38" s="1" t="s">
        <v>53</v>
      </c>
      <c r="B38" t="s">
        <v>84</v>
      </c>
      <c r="E38">
        <v>8</v>
      </c>
      <c r="F38">
        <v>8.5</v>
      </c>
      <c r="G38">
        <v>7</v>
      </c>
      <c r="H38">
        <v>6.5</v>
      </c>
      <c r="I38">
        <f t="shared" si="0"/>
        <v>7.5</v>
      </c>
      <c r="J38">
        <v>211.9</v>
      </c>
      <c r="K38">
        <f>J38-$AA$2</f>
        <v>202.721</v>
      </c>
      <c r="L38">
        <v>211.9</v>
      </c>
      <c r="M38">
        <f>L38-$AA$2</f>
        <v>202.721</v>
      </c>
      <c r="N38" s="10">
        <v>1.55</v>
      </c>
      <c r="O38" s="10">
        <v>0.25</v>
      </c>
      <c r="R38">
        <v>400</v>
      </c>
      <c r="S38">
        <f t="shared" si="1"/>
        <v>5.6674688172043013E-2</v>
      </c>
      <c r="T38" s="12">
        <f t="shared" si="2"/>
        <v>8.1742338709677416</v>
      </c>
      <c r="U38" s="11">
        <f t="shared" si="3"/>
        <v>83.870967741935488</v>
      </c>
      <c r="V38">
        <f t="shared" si="4"/>
        <v>32.696935483870966</v>
      </c>
      <c r="W38" s="10">
        <f t="shared" si="5"/>
        <v>1.0898978494623655</v>
      </c>
    </row>
    <row r="39" spans="1:23" x14ac:dyDescent="0.3">
      <c r="A39" s="1" t="s">
        <v>54</v>
      </c>
      <c r="B39" t="s">
        <v>84</v>
      </c>
      <c r="E39">
        <v>8</v>
      </c>
      <c r="F39">
        <v>8</v>
      </c>
      <c r="G39">
        <v>8</v>
      </c>
      <c r="H39">
        <v>7.5</v>
      </c>
      <c r="I39">
        <f t="shared" si="0"/>
        <v>7.875</v>
      </c>
      <c r="J39">
        <v>125.4</v>
      </c>
      <c r="K39">
        <f>J39-$AA$2</f>
        <v>116.221</v>
      </c>
      <c r="L39">
        <v>125.4</v>
      </c>
      <c r="M39">
        <f>L39-$AA$2</f>
        <v>116.221</v>
      </c>
      <c r="N39" s="10">
        <v>1.2</v>
      </c>
      <c r="O39" s="10">
        <v>0.5</v>
      </c>
      <c r="R39">
        <v>400</v>
      </c>
      <c r="S39">
        <f t="shared" si="1"/>
        <v>2.1522407407407407E-2</v>
      </c>
      <c r="T39" s="12">
        <f t="shared" si="2"/>
        <v>12.106354166666668</v>
      </c>
      <c r="U39" s="11">
        <f t="shared" si="3"/>
        <v>58.333333333333329</v>
      </c>
      <c r="V39">
        <f t="shared" si="4"/>
        <v>48.425416666666671</v>
      </c>
      <c r="W39" s="10">
        <f t="shared" si="5"/>
        <v>1.537314814814815</v>
      </c>
    </row>
    <row r="40" spans="1:23" x14ac:dyDescent="0.3">
      <c r="A40" s="1" t="s">
        <v>55</v>
      </c>
      <c r="B40" t="s">
        <v>84</v>
      </c>
      <c r="E40">
        <v>8</v>
      </c>
      <c r="F40">
        <v>8</v>
      </c>
      <c r="G40">
        <v>9</v>
      </c>
      <c r="H40">
        <v>8</v>
      </c>
      <c r="I40">
        <f t="shared" si="0"/>
        <v>8.25</v>
      </c>
      <c r="J40">
        <v>308.60000000000002</v>
      </c>
      <c r="K40">
        <f>J40-$AA$2</f>
        <v>299.42100000000005</v>
      </c>
      <c r="L40">
        <v>308.60000000000002</v>
      </c>
      <c r="M40">
        <f>L40-$AA$2</f>
        <v>299.42100000000005</v>
      </c>
      <c r="N40" s="10">
        <v>1.8</v>
      </c>
      <c r="O40" s="10">
        <v>0.55000000000000004</v>
      </c>
      <c r="R40">
        <v>400</v>
      </c>
      <c r="S40">
        <f t="shared" si="1"/>
        <v>6.3009469696969703E-2</v>
      </c>
      <c r="T40" s="12">
        <f t="shared" si="2"/>
        <v>22.872437500000007</v>
      </c>
      <c r="U40" s="11">
        <f t="shared" si="3"/>
        <v>69.444444444444443</v>
      </c>
      <c r="V40">
        <f t="shared" si="4"/>
        <v>91.489750000000029</v>
      </c>
      <c r="W40" s="10">
        <f t="shared" si="5"/>
        <v>2.7724166666666674</v>
      </c>
    </row>
    <row r="41" spans="1:23" x14ac:dyDescent="0.3">
      <c r="A41" s="1" t="s">
        <v>56</v>
      </c>
      <c r="B41" t="s">
        <v>84</v>
      </c>
      <c r="E41">
        <v>9</v>
      </c>
      <c r="F41">
        <v>8.5</v>
      </c>
      <c r="G41">
        <v>8</v>
      </c>
      <c r="H41">
        <v>8</v>
      </c>
      <c r="I41">
        <f t="shared" si="0"/>
        <v>8.375</v>
      </c>
      <c r="J41">
        <v>281.2</v>
      </c>
      <c r="K41">
        <f>J41-$AA$2</f>
        <v>272.02100000000002</v>
      </c>
      <c r="L41">
        <v>281.2</v>
      </c>
      <c r="M41">
        <f>L41-$AA$2</f>
        <v>272.02100000000002</v>
      </c>
      <c r="N41" s="10">
        <v>1.6</v>
      </c>
      <c r="O41" s="10">
        <v>0.45</v>
      </c>
      <c r="R41">
        <v>400</v>
      </c>
      <c r="S41">
        <f t="shared" si="1"/>
        <v>5.8362714552238806E-2</v>
      </c>
      <c r="T41" s="12">
        <f t="shared" si="2"/>
        <v>19.126476562500002</v>
      </c>
      <c r="U41" s="11">
        <f t="shared" si="3"/>
        <v>71.875</v>
      </c>
      <c r="V41">
        <f t="shared" si="4"/>
        <v>76.50590625000001</v>
      </c>
      <c r="W41" s="10">
        <f t="shared" si="5"/>
        <v>2.2837583955223884</v>
      </c>
    </row>
    <row r="42" spans="1:23" x14ac:dyDescent="0.3">
      <c r="A42" s="1" t="s">
        <v>57</v>
      </c>
      <c r="B42" t="s">
        <v>85</v>
      </c>
      <c r="E42">
        <v>3</v>
      </c>
      <c r="F42">
        <v>2</v>
      </c>
      <c r="G42">
        <v>3</v>
      </c>
      <c r="H42">
        <v>3</v>
      </c>
      <c r="I42">
        <f t="shared" si="0"/>
        <v>2.75</v>
      </c>
      <c r="J42">
        <v>77.099999999999994</v>
      </c>
      <c r="K42">
        <f>J42-$AA$2</f>
        <v>67.920999999999992</v>
      </c>
      <c r="L42">
        <v>77.099999999999994</v>
      </c>
      <c r="M42">
        <f>L42-$AA$2</f>
        <v>67.920999999999992</v>
      </c>
      <c r="N42" s="10">
        <v>1.4</v>
      </c>
      <c r="O42" s="10">
        <v>0.65</v>
      </c>
      <c r="R42">
        <v>400</v>
      </c>
      <c r="S42">
        <f t="shared" si="1"/>
        <v>3.3078409090909082E-2</v>
      </c>
      <c r="T42" s="12">
        <f t="shared" si="2"/>
        <v>7.8836874999999997</v>
      </c>
      <c r="U42" s="11">
        <f t="shared" si="3"/>
        <v>53.571428571428562</v>
      </c>
      <c r="V42">
        <f t="shared" si="4"/>
        <v>31.534749999999999</v>
      </c>
      <c r="W42" s="10">
        <f t="shared" si="5"/>
        <v>2.8667954545454544</v>
      </c>
    </row>
    <row r="43" spans="1:23" x14ac:dyDescent="0.3">
      <c r="A43" s="1" t="s">
        <v>58</v>
      </c>
      <c r="B43" t="s">
        <v>85</v>
      </c>
      <c r="E43">
        <v>3</v>
      </c>
      <c r="F43">
        <v>2</v>
      </c>
      <c r="G43">
        <v>2</v>
      </c>
      <c r="H43">
        <v>3</v>
      </c>
      <c r="I43">
        <f t="shared" si="0"/>
        <v>2.5</v>
      </c>
      <c r="J43">
        <v>78</v>
      </c>
      <c r="K43">
        <f>J43-$AA$2</f>
        <v>68.820999999999998</v>
      </c>
      <c r="L43">
        <v>78</v>
      </c>
      <c r="M43">
        <f>L43-$AA$2</f>
        <v>68.820999999999998</v>
      </c>
      <c r="N43" s="10">
        <v>1.4</v>
      </c>
      <c r="O43" s="10">
        <v>0.6</v>
      </c>
      <c r="R43">
        <v>400</v>
      </c>
      <c r="S43">
        <f t="shared" si="1"/>
        <v>3.9326285714285709E-2</v>
      </c>
      <c r="T43" s="12">
        <f t="shared" si="2"/>
        <v>7.373678571428572</v>
      </c>
      <c r="U43" s="11">
        <f t="shared" si="3"/>
        <v>57.142857142857139</v>
      </c>
      <c r="V43">
        <f t="shared" si="4"/>
        <v>29.494714285714288</v>
      </c>
      <c r="W43" s="10">
        <f t="shared" si="5"/>
        <v>2.949471428571429</v>
      </c>
    </row>
    <row r="44" spans="1:23" x14ac:dyDescent="0.3">
      <c r="A44" s="1" t="s">
        <v>59</v>
      </c>
      <c r="B44" t="s">
        <v>85</v>
      </c>
      <c r="E44">
        <v>11</v>
      </c>
      <c r="F44">
        <v>10</v>
      </c>
      <c r="G44">
        <v>11</v>
      </c>
      <c r="H44">
        <v>10</v>
      </c>
      <c r="I44">
        <f t="shared" si="0"/>
        <v>10.5</v>
      </c>
      <c r="J44">
        <v>211.7</v>
      </c>
      <c r="K44">
        <f>J44-$AA$2</f>
        <v>202.52099999999999</v>
      </c>
      <c r="L44">
        <v>211.7</v>
      </c>
      <c r="M44">
        <f>L44-$AA$2</f>
        <v>202.52099999999999</v>
      </c>
      <c r="N44" s="10">
        <v>1.55</v>
      </c>
      <c r="O44" s="10">
        <v>0.6</v>
      </c>
      <c r="R44">
        <v>400</v>
      </c>
      <c r="S44">
        <f t="shared" si="1"/>
        <v>2.9553755760368661E-2</v>
      </c>
      <c r="T44" s="12">
        <f t="shared" si="2"/>
        <v>19.598806451612905</v>
      </c>
      <c r="U44" s="11">
        <f t="shared" si="3"/>
        <v>61.29032258064516</v>
      </c>
      <c r="V44">
        <f t="shared" si="4"/>
        <v>78.39522580645162</v>
      </c>
      <c r="W44" s="10">
        <f t="shared" si="5"/>
        <v>1.8665529953917053</v>
      </c>
    </row>
    <row r="45" spans="1:23" x14ac:dyDescent="0.3">
      <c r="A45" s="1" t="s">
        <v>60</v>
      </c>
      <c r="B45" t="s">
        <v>85</v>
      </c>
      <c r="E45">
        <v>12</v>
      </c>
      <c r="F45">
        <v>10</v>
      </c>
      <c r="G45">
        <v>9</v>
      </c>
      <c r="H45">
        <v>11</v>
      </c>
      <c r="I45">
        <f t="shared" si="0"/>
        <v>10.5</v>
      </c>
      <c r="J45">
        <v>268.10000000000002</v>
      </c>
      <c r="K45">
        <f>J45-$AA$2</f>
        <v>258.92100000000005</v>
      </c>
      <c r="L45">
        <v>268.10000000000002</v>
      </c>
      <c r="M45">
        <f>L45-$AA$2</f>
        <v>258.92100000000005</v>
      </c>
      <c r="N45" s="10">
        <v>1.55</v>
      </c>
      <c r="O45" s="10">
        <v>0.55000000000000004</v>
      </c>
      <c r="R45">
        <v>400</v>
      </c>
      <c r="S45">
        <f t="shared" si="1"/>
        <v>3.9772811059907841E-2</v>
      </c>
      <c r="T45" s="12">
        <f t="shared" si="2"/>
        <v>22.968798387096779</v>
      </c>
      <c r="U45" s="11">
        <f t="shared" si="3"/>
        <v>64.516129032258064</v>
      </c>
      <c r="V45">
        <f t="shared" si="4"/>
        <v>91.875193548387116</v>
      </c>
      <c r="W45" s="10">
        <f t="shared" si="5"/>
        <v>2.1875046082949314</v>
      </c>
    </row>
    <row r="46" spans="1:23" x14ac:dyDescent="0.3">
      <c r="A46" s="1" t="s">
        <v>61</v>
      </c>
      <c r="B46" t="s">
        <v>85</v>
      </c>
      <c r="E46">
        <v>8</v>
      </c>
      <c r="F46">
        <v>8.5</v>
      </c>
      <c r="G46">
        <v>9</v>
      </c>
      <c r="H46">
        <v>8</v>
      </c>
      <c r="I46">
        <f t="shared" si="0"/>
        <v>8.375</v>
      </c>
      <c r="J46">
        <v>195.3</v>
      </c>
      <c r="K46">
        <f>J46-$AA$2</f>
        <v>186.12100000000001</v>
      </c>
      <c r="L46">
        <v>195.3</v>
      </c>
      <c r="M46">
        <f>L46-$AA$2</f>
        <v>186.12100000000001</v>
      </c>
      <c r="N46" s="10">
        <v>1.6</v>
      </c>
      <c r="O46" s="10">
        <v>0.35</v>
      </c>
      <c r="R46">
        <v>400</v>
      </c>
      <c r="S46">
        <f t="shared" si="1"/>
        <v>4.3405083955223883E-2</v>
      </c>
      <c r="T46" s="12">
        <f t="shared" si="2"/>
        <v>10.1784921875</v>
      </c>
      <c r="U46" s="11">
        <f t="shared" si="3"/>
        <v>78.125</v>
      </c>
      <c r="V46">
        <f t="shared" si="4"/>
        <v>40.713968749999999</v>
      </c>
      <c r="W46" s="10">
        <f t="shared" si="5"/>
        <v>1.2153423507462686</v>
      </c>
    </row>
    <row r="47" spans="1:23" x14ac:dyDescent="0.3">
      <c r="A47" s="1" t="s">
        <v>62</v>
      </c>
      <c r="B47" t="s">
        <v>86</v>
      </c>
      <c r="E47">
        <v>9</v>
      </c>
      <c r="F47">
        <v>9</v>
      </c>
      <c r="G47">
        <v>10</v>
      </c>
      <c r="H47">
        <v>8</v>
      </c>
      <c r="I47">
        <f t="shared" si="0"/>
        <v>9</v>
      </c>
      <c r="J47">
        <v>197.6</v>
      </c>
      <c r="K47">
        <f>J47-$AA$2</f>
        <v>188.42099999999999</v>
      </c>
      <c r="L47">
        <v>197.6</v>
      </c>
      <c r="M47">
        <f>L47-$AA$2</f>
        <v>188.42099999999999</v>
      </c>
      <c r="N47" s="10">
        <v>1.25</v>
      </c>
      <c r="O47" s="10">
        <v>0.5</v>
      </c>
      <c r="R47">
        <v>400</v>
      </c>
      <c r="S47">
        <f t="shared" si="1"/>
        <v>3.1403500000000001E-2</v>
      </c>
      <c r="T47" s="12">
        <f t="shared" si="2"/>
        <v>18.842099999999999</v>
      </c>
      <c r="U47" s="11">
        <f t="shared" si="3"/>
        <v>60</v>
      </c>
      <c r="V47">
        <f t="shared" si="4"/>
        <v>75.368399999999994</v>
      </c>
      <c r="W47" s="10">
        <f t="shared" si="5"/>
        <v>2.0935666666666664</v>
      </c>
    </row>
    <row r="48" spans="1:23" x14ac:dyDescent="0.3">
      <c r="A48" s="1" t="s">
        <v>63</v>
      </c>
      <c r="B48" t="s">
        <v>86</v>
      </c>
      <c r="E48">
        <v>2</v>
      </c>
      <c r="F48">
        <v>3</v>
      </c>
      <c r="G48">
        <v>2</v>
      </c>
      <c r="H48">
        <v>2</v>
      </c>
      <c r="I48">
        <f t="shared" si="0"/>
        <v>2.25</v>
      </c>
      <c r="J48">
        <v>96.3</v>
      </c>
      <c r="K48">
        <f>J48-$AA$2</f>
        <v>87.120999999999995</v>
      </c>
      <c r="L48">
        <v>96.3</v>
      </c>
      <c r="M48">
        <f>L48-$AA$2</f>
        <v>87.120999999999995</v>
      </c>
      <c r="N48" s="10">
        <v>1.55</v>
      </c>
      <c r="O48" s="10">
        <v>0.6</v>
      </c>
      <c r="R48">
        <v>400</v>
      </c>
      <c r="S48">
        <f t="shared" si="1"/>
        <v>5.9329713261648744E-2</v>
      </c>
      <c r="T48" s="12">
        <f t="shared" si="2"/>
        <v>8.4310645161290321</v>
      </c>
      <c r="U48" s="11">
        <f t="shared" si="3"/>
        <v>61.29032258064516</v>
      </c>
      <c r="V48">
        <f t="shared" si="4"/>
        <v>33.724258064516128</v>
      </c>
      <c r="W48" s="10">
        <f t="shared" si="5"/>
        <v>3.7471397849462367</v>
      </c>
    </row>
    <row r="49" spans="1:23" x14ac:dyDescent="0.3">
      <c r="A49" s="1" t="s">
        <v>64</v>
      </c>
      <c r="B49" t="s">
        <v>86</v>
      </c>
      <c r="E49">
        <v>7</v>
      </c>
      <c r="F49">
        <v>7.5</v>
      </c>
      <c r="G49">
        <v>7</v>
      </c>
      <c r="H49">
        <v>6</v>
      </c>
      <c r="I49">
        <f t="shared" si="0"/>
        <v>6.875</v>
      </c>
      <c r="J49">
        <v>103.5</v>
      </c>
      <c r="K49">
        <f>J49-$AA$2</f>
        <v>94.320999999999998</v>
      </c>
      <c r="L49">
        <v>103.5</v>
      </c>
      <c r="M49">
        <f>L49-$AA$2</f>
        <v>94.320999999999998</v>
      </c>
      <c r="N49" s="10">
        <v>1.25</v>
      </c>
      <c r="O49" s="10">
        <v>0.3</v>
      </c>
      <c r="R49">
        <v>400</v>
      </c>
      <c r="S49">
        <f t="shared" si="1"/>
        <v>2.6066894545454546E-2</v>
      </c>
      <c r="T49" s="12">
        <f t="shared" si="2"/>
        <v>5.6592599999999997</v>
      </c>
      <c r="U49" s="11">
        <f t="shared" si="3"/>
        <v>76</v>
      </c>
      <c r="V49">
        <f t="shared" si="4"/>
        <v>22.637039999999999</v>
      </c>
      <c r="W49" s="10">
        <f t="shared" si="5"/>
        <v>0.82316509090909085</v>
      </c>
    </row>
    <row r="50" spans="1:23" x14ac:dyDescent="0.3">
      <c r="A50" s="1" t="s">
        <v>65</v>
      </c>
      <c r="B50" t="s">
        <v>86</v>
      </c>
      <c r="E50">
        <v>3</v>
      </c>
      <c r="F50">
        <v>4</v>
      </c>
      <c r="G50">
        <v>3</v>
      </c>
      <c r="H50">
        <v>2</v>
      </c>
      <c r="I50">
        <f t="shared" si="0"/>
        <v>3</v>
      </c>
      <c r="J50">
        <v>67.599999999999994</v>
      </c>
      <c r="K50">
        <f>J50-$AA$2</f>
        <v>58.420999999999992</v>
      </c>
      <c r="L50">
        <v>67.599999999999994</v>
      </c>
      <c r="M50">
        <f>L50-$AA$2</f>
        <v>58.420999999999992</v>
      </c>
      <c r="N50" s="10">
        <v>1.4</v>
      </c>
      <c r="O50" s="10">
        <v>0.45</v>
      </c>
      <c r="R50">
        <v>400</v>
      </c>
      <c r="S50">
        <f t="shared" si="1"/>
        <v>3.3035684523809519E-2</v>
      </c>
      <c r="T50" s="12">
        <f t="shared" si="2"/>
        <v>4.6945446428571422</v>
      </c>
      <c r="U50" s="11">
        <f t="shared" si="3"/>
        <v>67.857142857142861</v>
      </c>
      <c r="V50">
        <f t="shared" si="4"/>
        <v>18.778178571428565</v>
      </c>
      <c r="W50" s="10">
        <f t="shared" si="5"/>
        <v>1.5648482142857141</v>
      </c>
    </row>
    <row r="51" spans="1:23" x14ac:dyDescent="0.3">
      <c r="A51" s="1" t="s">
        <v>66</v>
      </c>
      <c r="B51" t="s">
        <v>86</v>
      </c>
      <c r="E51">
        <v>2</v>
      </c>
      <c r="F51">
        <v>3</v>
      </c>
      <c r="G51">
        <v>3</v>
      </c>
      <c r="H51">
        <v>2</v>
      </c>
      <c r="I51">
        <f t="shared" si="0"/>
        <v>2.5</v>
      </c>
      <c r="J51">
        <v>56</v>
      </c>
      <c r="K51">
        <f>J51-$AA$2</f>
        <v>46.820999999999998</v>
      </c>
      <c r="L51">
        <v>56</v>
      </c>
      <c r="M51">
        <f>L51-$AA$2</f>
        <v>46.820999999999998</v>
      </c>
      <c r="N51" s="10">
        <v>1.7</v>
      </c>
      <c r="O51" s="10">
        <v>0.8</v>
      </c>
      <c r="R51">
        <v>400</v>
      </c>
      <c r="S51">
        <f t="shared" si="1"/>
        <v>2.4787588235294117E-2</v>
      </c>
      <c r="T51" s="12">
        <f t="shared" si="2"/>
        <v>5.5083529411764705</v>
      </c>
      <c r="U51" s="11">
        <f t="shared" si="3"/>
        <v>52.941176470588232</v>
      </c>
      <c r="V51">
        <f t="shared" si="4"/>
        <v>22.033411764705882</v>
      </c>
      <c r="W51" s="10">
        <f t="shared" si="5"/>
        <v>2.2033411764705884</v>
      </c>
    </row>
    <row r="52" spans="1:23" x14ac:dyDescent="0.3">
      <c r="A52" s="1" t="s">
        <v>67</v>
      </c>
      <c r="B52" t="s">
        <v>87</v>
      </c>
      <c r="E52">
        <v>7</v>
      </c>
      <c r="F52">
        <v>8</v>
      </c>
      <c r="G52">
        <v>7.5</v>
      </c>
      <c r="H52">
        <v>8</v>
      </c>
      <c r="I52">
        <f t="shared" si="0"/>
        <v>7.625</v>
      </c>
      <c r="J52">
        <v>346.7</v>
      </c>
      <c r="K52">
        <f>J52-$AA$2</f>
        <v>337.52100000000002</v>
      </c>
      <c r="L52">
        <v>346.7</v>
      </c>
      <c r="M52">
        <f>L52-$AA$2</f>
        <v>337.52100000000002</v>
      </c>
      <c r="N52" s="10">
        <v>1.5</v>
      </c>
      <c r="O52" s="10">
        <v>0.4</v>
      </c>
      <c r="R52">
        <v>400</v>
      </c>
      <c r="S52">
        <f t="shared" si="1"/>
        <v>8.1152590163934432E-2</v>
      </c>
      <c r="T52" s="12">
        <f t="shared" si="2"/>
        <v>22.501400000000004</v>
      </c>
      <c r="U52" s="11">
        <f t="shared" si="3"/>
        <v>73.333333333333329</v>
      </c>
      <c r="V52">
        <f t="shared" si="4"/>
        <v>90.005600000000015</v>
      </c>
      <c r="W52" s="10">
        <f t="shared" si="5"/>
        <v>2.9510032786885252</v>
      </c>
    </row>
    <row r="53" spans="1:23" x14ac:dyDescent="0.3">
      <c r="A53" s="1" t="s">
        <v>68</v>
      </c>
      <c r="B53" t="s">
        <v>87</v>
      </c>
      <c r="E53">
        <v>9</v>
      </c>
      <c r="F53">
        <v>8</v>
      </c>
      <c r="G53">
        <v>9</v>
      </c>
      <c r="H53">
        <v>8</v>
      </c>
      <c r="I53">
        <f t="shared" si="0"/>
        <v>8.5</v>
      </c>
      <c r="J53">
        <v>362.5</v>
      </c>
      <c r="K53">
        <f>J53-$AA$2</f>
        <v>353.32100000000003</v>
      </c>
      <c r="L53">
        <v>362.5</v>
      </c>
      <c r="M53">
        <f>L53-$AA$2</f>
        <v>353.32100000000003</v>
      </c>
      <c r="N53" s="10">
        <v>1.65</v>
      </c>
      <c r="O53" s="10">
        <v>0.6</v>
      </c>
      <c r="R53">
        <v>400</v>
      </c>
      <c r="S53">
        <f t="shared" si="1"/>
        <v>6.6129598930481287E-2</v>
      </c>
      <c r="T53" s="12">
        <f t="shared" si="2"/>
        <v>32.120090909090912</v>
      </c>
      <c r="U53" s="11">
        <f t="shared" si="3"/>
        <v>63.636363636363633</v>
      </c>
      <c r="V53">
        <f t="shared" si="4"/>
        <v>128.48036363636365</v>
      </c>
      <c r="W53" s="10">
        <f t="shared" si="5"/>
        <v>3.7788342245989308</v>
      </c>
    </row>
    <row r="54" spans="1:23" x14ac:dyDescent="0.3">
      <c r="A54" s="1" t="s">
        <v>69</v>
      </c>
      <c r="B54" t="s">
        <v>87</v>
      </c>
      <c r="E54">
        <v>8</v>
      </c>
      <c r="F54">
        <v>8</v>
      </c>
      <c r="G54">
        <v>8.5</v>
      </c>
      <c r="H54">
        <v>8</v>
      </c>
      <c r="I54">
        <f t="shared" si="0"/>
        <v>8.125</v>
      </c>
      <c r="J54">
        <v>254</v>
      </c>
      <c r="K54">
        <f>J54-$AA$2</f>
        <v>244.821</v>
      </c>
      <c r="L54">
        <v>254</v>
      </c>
      <c r="M54">
        <f>L54-$AA$2</f>
        <v>244.821</v>
      </c>
      <c r="N54" s="10">
        <v>1.8</v>
      </c>
      <c r="O54" s="10">
        <v>0.55000000000000004</v>
      </c>
      <c r="R54">
        <v>400</v>
      </c>
      <c r="S54">
        <f t="shared" si="1"/>
        <v>5.2312179487179485E-2</v>
      </c>
      <c r="T54" s="12">
        <f t="shared" si="2"/>
        <v>18.701604166666666</v>
      </c>
      <c r="U54" s="11">
        <f t="shared" si="3"/>
        <v>69.444444444444443</v>
      </c>
      <c r="V54">
        <f t="shared" si="4"/>
        <v>74.806416666666664</v>
      </c>
      <c r="W54" s="10">
        <f t="shared" si="5"/>
        <v>2.3017358974358975</v>
      </c>
    </row>
    <row r="55" spans="1:23" x14ac:dyDescent="0.3">
      <c r="A55" s="1" t="s">
        <v>70</v>
      </c>
      <c r="B55" t="s">
        <v>87</v>
      </c>
      <c r="E55">
        <v>7.5</v>
      </c>
      <c r="F55">
        <v>8</v>
      </c>
      <c r="G55">
        <v>7</v>
      </c>
      <c r="H55">
        <v>8</v>
      </c>
      <c r="I55">
        <f t="shared" si="0"/>
        <v>7.625</v>
      </c>
      <c r="J55">
        <v>221.3</v>
      </c>
      <c r="K55">
        <f>J55-$AA$2</f>
        <v>212.12100000000001</v>
      </c>
      <c r="L55">
        <v>221.3</v>
      </c>
      <c r="M55">
        <f>L55-$AA$2</f>
        <v>212.12100000000001</v>
      </c>
      <c r="N55" s="10">
        <v>1.45</v>
      </c>
      <c r="O55" s="10">
        <v>0.45</v>
      </c>
      <c r="R55">
        <v>400</v>
      </c>
      <c r="S55">
        <f t="shared" si="1"/>
        <v>4.7964047484454493E-2</v>
      </c>
      <c r="T55" s="12">
        <f t="shared" si="2"/>
        <v>16.457663793103453</v>
      </c>
      <c r="U55" s="11">
        <f t="shared" si="3"/>
        <v>68.965517241379303</v>
      </c>
      <c r="V55">
        <f t="shared" si="4"/>
        <v>65.830655172413813</v>
      </c>
      <c r="W55" s="10">
        <f t="shared" si="5"/>
        <v>2.1583821368004528</v>
      </c>
    </row>
    <row r="56" spans="1:23" x14ac:dyDescent="0.3">
      <c r="A56" s="1" t="s">
        <v>71</v>
      </c>
      <c r="B56" t="s">
        <v>87</v>
      </c>
      <c r="E56">
        <v>7</v>
      </c>
      <c r="F56">
        <v>8</v>
      </c>
      <c r="G56">
        <v>6.5</v>
      </c>
      <c r="H56">
        <v>7</v>
      </c>
      <c r="I56">
        <f t="shared" si="0"/>
        <v>7.125</v>
      </c>
      <c r="J56">
        <v>195.5</v>
      </c>
      <c r="K56">
        <f>J56-$AA$2</f>
        <v>186.321</v>
      </c>
      <c r="L56">
        <v>195.5</v>
      </c>
      <c r="M56">
        <f>L56-$AA$2</f>
        <v>186.321</v>
      </c>
      <c r="N56" s="10">
        <v>1.6</v>
      </c>
      <c r="O56" s="10">
        <v>0.45</v>
      </c>
      <c r="R56">
        <v>400</v>
      </c>
      <c r="S56">
        <f t="shared" si="1"/>
        <v>4.6988848684210521E-2</v>
      </c>
      <c r="T56" s="12">
        <f t="shared" si="2"/>
        <v>13.100695312500003</v>
      </c>
      <c r="U56" s="11">
        <f t="shared" si="3"/>
        <v>71.875</v>
      </c>
      <c r="V56">
        <f t="shared" si="4"/>
        <v>52.402781250000004</v>
      </c>
      <c r="W56" s="10">
        <f t="shared" si="5"/>
        <v>1.8386940789473689</v>
      </c>
    </row>
    <row r="57" spans="1:23" x14ac:dyDescent="0.3">
      <c r="A57" s="1" t="s">
        <v>72</v>
      </c>
      <c r="B57" t="s">
        <v>88</v>
      </c>
      <c r="E57">
        <v>2</v>
      </c>
      <c r="F57">
        <v>3</v>
      </c>
      <c r="G57">
        <v>2</v>
      </c>
      <c r="H57">
        <v>2.5</v>
      </c>
      <c r="I57">
        <f t="shared" si="0"/>
        <v>2.375</v>
      </c>
      <c r="J57">
        <v>133.6</v>
      </c>
      <c r="K57">
        <f>J57-$AA$2</f>
        <v>124.42099999999999</v>
      </c>
      <c r="L57">
        <v>133.6</v>
      </c>
      <c r="M57">
        <f>L57-$AA$2</f>
        <v>124.42099999999999</v>
      </c>
      <c r="N57" s="10">
        <v>1.6</v>
      </c>
      <c r="O57" s="10">
        <v>0.75</v>
      </c>
      <c r="R57">
        <v>400</v>
      </c>
      <c r="S57">
        <f t="shared" si="1"/>
        <v>6.9577532894736838E-2</v>
      </c>
      <c r="T57" s="12">
        <f t="shared" si="2"/>
        <v>14.580585937499999</v>
      </c>
      <c r="U57" s="11">
        <f t="shared" si="3"/>
        <v>53.125</v>
      </c>
      <c r="V57">
        <f t="shared" si="4"/>
        <v>58.322343749999995</v>
      </c>
      <c r="W57" s="10">
        <f t="shared" si="5"/>
        <v>6.1391940789473676</v>
      </c>
    </row>
    <row r="58" spans="1:23" x14ac:dyDescent="0.3">
      <c r="A58" s="1" t="s">
        <v>73</v>
      </c>
      <c r="B58" t="s">
        <v>88</v>
      </c>
      <c r="E58">
        <v>7</v>
      </c>
      <c r="F58">
        <v>10</v>
      </c>
      <c r="G58">
        <v>11</v>
      </c>
      <c r="H58">
        <v>9</v>
      </c>
      <c r="I58">
        <f t="shared" si="0"/>
        <v>9.25</v>
      </c>
      <c r="J58">
        <v>191.8</v>
      </c>
      <c r="K58">
        <f>J58-$AA$2</f>
        <v>182.62100000000001</v>
      </c>
      <c r="L58">
        <v>191.8</v>
      </c>
      <c r="M58">
        <f>L58-$AA$2</f>
        <v>182.62100000000001</v>
      </c>
      <c r="N58" s="10">
        <v>1.6</v>
      </c>
      <c r="O58" s="10">
        <v>0.5</v>
      </c>
      <c r="R58">
        <v>400</v>
      </c>
      <c r="S58">
        <f t="shared" si="1"/>
        <v>3.3932956081081087E-2</v>
      </c>
      <c r="T58" s="12">
        <f t="shared" si="2"/>
        <v>14.267265625</v>
      </c>
      <c r="U58" s="11">
        <f t="shared" si="3"/>
        <v>68.75</v>
      </c>
      <c r="V58">
        <f t="shared" si="4"/>
        <v>57.069062500000001</v>
      </c>
      <c r="W58" s="10">
        <f t="shared" si="5"/>
        <v>1.5424070945945947</v>
      </c>
    </row>
    <row r="59" spans="1:23" x14ac:dyDescent="0.3">
      <c r="A59" s="1" t="s">
        <v>74</v>
      </c>
      <c r="B59" t="s">
        <v>88</v>
      </c>
      <c r="E59">
        <v>7</v>
      </c>
      <c r="F59">
        <v>8</v>
      </c>
      <c r="G59">
        <v>7</v>
      </c>
      <c r="H59">
        <v>8</v>
      </c>
      <c r="I59">
        <f t="shared" si="0"/>
        <v>7.5</v>
      </c>
      <c r="J59">
        <v>152</v>
      </c>
      <c r="K59">
        <f>J59-$AA$2</f>
        <v>142.821</v>
      </c>
      <c r="L59">
        <v>152</v>
      </c>
      <c r="M59">
        <f>L59-$AA$2</f>
        <v>142.821</v>
      </c>
      <c r="N59" s="10">
        <v>1.65</v>
      </c>
      <c r="O59" s="10">
        <v>0.45</v>
      </c>
      <c r="R59">
        <v>400</v>
      </c>
      <c r="S59">
        <f t="shared" si="1"/>
        <v>3.4623272727272718E-2</v>
      </c>
      <c r="T59" s="12">
        <f t="shared" si="2"/>
        <v>9.7377954545454575</v>
      </c>
      <c r="U59" s="11">
        <f t="shared" si="3"/>
        <v>72.72727272727272</v>
      </c>
      <c r="V59">
        <f t="shared" si="4"/>
        <v>38.95118181818183</v>
      </c>
      <c r="W59" s="10">
        <f t="shared" si="5"/>
        <v>1.2983727272727277</v>
      </c>
    </row>
    <row r="60" spans="1:23" x14ac:dyDescent="0.3">
      <c r="A60" s="1" t="s">
        <v>75</v>
      </c>
      <c r="B60" t="s">
        <v>88</v>
      </c>
      <c r="E60">
        <v>9.5</v>
      </c>
      <c r="F60">
        <v>10</v>
      </c>
      <c r="G60">
        <v>9</v>
      </c>
      <c r="H60">
        <v>9</v>
      </c>
      <c r="I60">
        <f t="shared" si="0"/>
        <v>9.375</v>
      </c>
      <c r="J60">
        <v>230</v>
      </c>
      <c r="K60">
        <f>J60-$AA$2</f>
        <v>220.821</v>
      </c>
      <c r="L60">
        <v>230</v>
      </c>
      <c r="M60">
        <f>L60-$AA$2</f>
        <v>220.821</v>
      </c>
      <c r="N60" s="10">
        <v>1.35</v>
      </c>
      <c r="O60" s="10">
        <v>0.4</v>
      </c>
      <c r="R60">
        <v>400</v>
      </c>
      <c r="S60">
        <f t="shared" si="1"/>
        <v>4.1438014814814822E-2</v>
      </c>
      <c r="T60" s="12">
        <f t="shared" si="2"/>
        <v>16.357111111111102</v>
      </c>
      <c r="U60" s="11">
        <f t="shared" si="3"/>
        <v>70.370370370370381</v>
      </c>
      <c r="V60">
        <f t="shared" si="4"/>
        <v>65.428444444444409</v>
      </c>
      <c r="W60" s="10">
        <f t="shared" si="5"/>
        <v>1.7447585185185175</v>
      </c>
    </row>
    <row r="61" spans="1:23" x14ac:dyDescent="0.3">
      <c r="A61" s="1" t="s">
        <v>76</v>
      </c>
      <c r="B61" t="s">
        <v>88</v>
      </c>
      <c r="E61">
        <v>8</v>
      </c>
      <c r="F61">
        <v>8</v>
      </c>
      <c r="G61">
        <v>8</v>
      </c>
      <c r="H61">
        <v>8.5</v>
      </c>
      <c r="I61">
        <f t="shared" si="0"/>
        <v>8.125</v>
      </c>
      <c r="J61">
        <v>228</v>
      </c>
      <c r="K61">
        <f>J61-$AA$2</f>
        <v>218.821</v>
      </c>
      <c r="L61">
        <v>228</v>
      </c>
      <c r="M61">
        <f>L61-$AA$2</f>
        <v>218.821</v>
      </c>
      <c r="N61" s="10">
        <v>1.6</v>
      </c>
      <c r="O61" s="10">
        <v>0.5</v>
      </c>
      <c r="R61">
        <v>400</v>
      </c>
      <c r="S61">
        <f t="shared" si="1"/>
        <v>4.6289057692307692E-2</v>
      </c>
      <c r="T61" s="12">
        <f t="shared" si="2"/>
        <v>17.095390624999997</v>
      </c>
      <c r="U61" s="11">
        <f t="shared" si="3"/>
        <v>68.75</v>
      </c>
      <c r="V61">
        <f t="shared" si="4"/>
        <v>68.381562499999987</v>
      </c>
      <c r="W61" s="10">
        <f t="shared" si="5"/>
        <v>2.1040480769230765</v>
      </c>
    </row>
  </sheetData>
  <mergeCells count="1">
    <mergeCell ref="E1:H1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"/>
  <sheetViews>
    <sheetView workbookViewId="0">
      <selection activeCell="K6" sqref="K6"/>
    </sheetView>
  </sheetViews>
  <sheetFormatPr defaultRowHeight="14.4" x14ac:dyDescent="0.3"/>
  <cols>
    <col min="1" max="1" width="13" customWidth="1"/>
    <col min="2" max="3" width="11" customWidth="1"/>
    <col min="4" max="4" width="14.33203125" customWidth="1"/>
    <col min="5" max="5" width="15.5546875" style="18" customWidth="1"/>
    <col min="6" max="6" width="14.5546875" style="36" customWidth="1"/>
    <col min="7" max="7" width="13.44140625" style="35" customWidth="1"/>
  </cols>
  <sheetData>
    <row r="1" spans="1:8" ht="15.6" x14ac:dyDescent="0.3">
      <c r="A1" s="56" t="s">
        <v>101</v>
      </c>
      <c r="B1" s="56"/>
      <c r="C1" s="56"/>
      <c r="D1" s="56"/>
      <c r="E1" s="56"/>
      <c r="F1" s="56"/>
      <c r="G1" s="56"/>
    </row>
    <row r="2" spans="1:8" ht="15" thickBot="1" x14ac:dyDescent="0.35"/>
    <row r="3" spans="1:8" ht="58.2" thickBot="1" x14ac:dyDescent="0.35">
      <c r="A3" s="29" t="s">
        <v>97</v>
      </c>
      <c r="B3" s="30" t="s">
        <v>0</v>
      </c>
      <c r="C3" s="30" t="s">
        <v>100</v>
      </c>
      <c r="D3" s="31" t="s">
        <v>98</v>
      </c>
      <c r="E3" s="32" t="s">
        <v>99</v>
      </c>
      <c r="F3" s="31" t="s">
        <v>95</v>
      </c>
      <c r="G3" s="37" t="s">
        <v>96</v>
      </c>
      <c r="H3" s="38" t="s">
        <v>114</v>
      </c>
    </row>
    <row r="4" spans="1:8" x14ac:dyDescent="0.3">
      <c r="A4" s="49" t="s">
        <v>102</v>
      </c>
      <c r="B4" s="51" t="s">
        <v>77</v>
      </c>
      <c r="C4" s="16">
        <v>1</v>
      </c>
      <c r="D4" s="22" t="s">
        <v>17</v>
      </c>
      <c r="E4" s="27">
        <v>65.393999999999991</v>
      </c>
      <c r="F4" s="21">
        <v>2</v>
      </c>
      <c r="G4" s="43">
        <f>SUM(F4:F8)</f>
        <v>10</v>
      </c>
      <c r="H4" s="42">
        <v>41.99</v>
      </c>
    </row>
    <row r="5" spans="1:8" x14ac:dyDescent="0.3">
      <c r="A5" s="47"/>
      <c r="B5" s="52"/>
      <c r="C5" s="13">
        <v>2</v>
      </c>
      <c r="D5" s="6" t="s">
        <v>18</v>
      </c>
      <c r="E5" s="25">
        <v>41.919119999999999</v>
      </c>
      <c r="F5" s="19">
        <v>2</v>
      </c>
      <c r="G5" s="44"/>
      <c r="H5" s="42"/>
    </row>
    <row r="6" spans="1:8" x14ac:dyDescent="0.3">
      <c r="A6" s="47"/>
      <c r="B6" s="52"/>
      <c r="C6" s="13">
        <v>3</v>
      </c>
      <c r="D6" s="6" t="s">
        <v>19</v>
      </c>
      <c r="E6" s="25">
        <v>33.127379310344828</v>
      </c>
      <c r="F6" s="19">
        <v>2</v>
      </c>
      <c r="G6" s="44"/>
      <c r="H6" s="42"/>
    </row>
    <row r="7" spans="1:8" x14ac:dyDescent="0.3">
      <c r="A7" s="47"/>
      <c r="B7" s="52"/>
      <c r="C7" s="13">
        <v>4</v>
      </c>
      <c r="D7" s="6" t="s">
        <v>20</v>
      </c>
      <c r="E7" s="25">
        <v>22.793214285714289</v>
      </c>
      <c r="F7" s="19">
        <v>2</v>
      </c>
      <c r="G7" s="44"/>
      <c r="H7" s="42"/>
    </row>
    <row r="8" spans="1:8" ht="15" thickBot="1" x14ac:dyDescent="0.35">
      <c r="A8" s="50"/>
      <c r="B8" s="53"/>
      <c r="C8" s="14">
        <v>5</v>
      </c>
      <c r="D8" s="24" t="s">
        <v>21</v>
      </c>
      <c r="E8" s="28">
        <v>23.731782608695653</v>
      </c>
      <c r="F8" s="23">
        <v>2</v>
      </c>
      <c r="G8" s="45"/>
      <c r="H8" s="42"/>
    </row>
    <row r="9" spans="1:8" x14ac:dyDescent="0.3">
      <c r="A9" s="46" t="s">
        <v>103</v>
      </c>
      <c r="B9" s="54" t="s">
        <v>78</v>
      </c>
      <c r="C9" s="15">
        <v>1</v>
      </c>
      <c r="D9" s="20" t="s">
        <v>22</v>
      </c>
      <c r="E9" s="26">
        <v>52.684187499999993</v>
      </c>
      <c r="F9" s="21">
        <v>2</v>
      </c>
      <c r="G9" s="43">
        <f t="shared" ref="G9" si="0">SUM(F9:F13)</f>
        <v>10</v>
      </c>
      <c r="H9" s="42">
        <v>40.53</v>
      </c>
    </row>
    <row r="10" spans="1:8" x14ac:dyDescent="0.3">
      <c r="A10" s="47"/>
      <c r="B10" s="52"/>
      <c r="C10" s="13">
        <v>2</v>
      </c>
      <c r="D10" s="6" t="s">
        <v>23</v>
      </c>
      <c r="E10" s="25">
        <v>38.782218749999998</v>
      </c>
      <c r="F10" s="19">
        <v>2</v>
      </c>
      <c r="G10" s="44"/>
      <c r="H10" s="42"/>
    </row>
    <row r="11" spans="1:8" x14ac:dyDescent="0.3">
      <c r="A11" s="47"/>
      <c r="B11" s="52"/>
      <c r="C11" s="13">
        <v>3</v>
      </c>
      <c r="D11" s="6" t="s">
        <v>24</v>
      </c>
      <c r="E11" s="25">
        <v>47.774269230769221</v>
      </c>
      <c r="F11" s="19">
        <v>2</v>
      </c>
      <c r="G11" s="44"/>
      <c r="H11" s="42"/>
    </row>
    <row r="12" spans="1:8" x14ac:dyDescent="0.3">
      <c r="A12" s="47"/>
      <c r="B12" s="52"/>
      <c r="C12" s="13">
        <v>4</v>
      </c>
      <c r="D12" s="6" t="s">
        <v>25</v>
      </c>
      <c r="E12" s="25">
        <v>42.561388888888878</v>
      </c>
      <c r="F12" s="19">
        <v>2</v>
      </c>
      <c r="G12" s="44"/>
      <c r="H12" s="42"/>
    </row>
    <row r="13" spans="1:8" ht="15" thickBot="1" x14ac:dyDescent="0.35">
      <c r="A13" s="48"/>
      <c r="B13" s="55"/>
      <c r="C13" s="17">
        <v>5</v>
      </c>
      <c r="D13" s="33" t="s">
        <v>26</v>
      </c>
      <c r="E13" s="34">
        <v>74.470199999999991</v>
      </c>
      <c r="F13" s="23">
        <v>2</v>
      </c>
      <c r="G13" s="45"/>
      <c r="H13" s="42"/>
    </row>
    <row r="14" spans="1:8" x14ac:dyDescent="0.3">
      <c r="A14" s="49" t="s">
        <v>104</v>
      </c>
      <c r="B14" s="51" t="s">
        <v>79</v>
      </c>
      <c r="C14" s="16">
        <v>1</v>
      </c>
      <c r="D14" s="22" t="s">
        <v>27</v>
      </c>
      <c r="E14" s="27">
        <v>133.07445454545456</v>
      </c>
      <c r="F14" s="21">
        <v>2</v>
      </c>
      <c r="G14" s="43">
        <f t="shared" ref="G14" si="1">SUM(F14:F18)</f>
        <v>10</v>
      </c>
      <c r="H14" s="42">
        <v>29.71</v>
      </c>
    </row>
    <row r="15" spans="1:8" x14ac:dyDescent="0.3">
      <c r="A15" s="47"/>
      <c r="B15" s="52"/>
      <c r="C15" s="13">
        <v>2</v>
      </c>
      <c r="D15" s="6" t="s">
        <v>28</v>
      </c>
      <c r="E15" s="25">
        <v>102.86313333333332</v>
      </c>
      <c r="F15" s="19">
        <v>2</v>
      </c>
      <c r="G15" s="44"/>
      <c r="H15" s="42"/>
    </row>
    <row r="16" spans="1:8" x14ac:dyDescent="0.3">
      <c r="A16" s="47"/>
      <c r="B16" s="52"/>
      <c r="C16" s="13">
        <v>3</v>
      </c>
      <c r="D16" s="6" t="s">
        <v>29</v>
      </c>
      <c r="E16" s="25">
        <v>85.196787878787873</v>
      </c>
      <c r="F16" s="19">
        <v>2</v>
      </c>
      <c r="G16" s="44"/>
      <c r="H16" s="42"/>
    </row>
    <row r="17" spans="1:8" x14ac:dyDescent="0.3">
      <c r="A17" s="47"/>
      <c r="B17" s="52"/>
      <c r="C17" s="13">
        <v>4</v>
      </c>
      <c r="D17" s="6" t="s">
        <v>30</v>
      </c>
      <c r="E17" s="25">
        <v>99.942081081081071</v>
      </c>
      <c r="F17" s="19">
        <v>2</v>
      </c>
      <c r="G17" s="44"/>
      <c r="H17" s="42"/>
    </row>
    <row r="18" spans="1:8" ht="15" thickBot="1" x14ac:dyDescent="0.35">
      <c r="A18" s="50"/>
      <c r="B18" s="53"/>
      <c r="C18" s="14">
        <v>5</v>
      </c>
      <c r="D18" s="24" t="s">
        <v>31</v>
      </c>
      <c r="E18" s="28">
        <v>100.11591428571428</v>
      </c>
      <c r="F18" s="23">
        <v>2</v>
      </c>
      <c r="G18" s="45"/>
      <c r="H18" s="42"/>
    </row>
    <row r="19" spans="1:8" x14ac:dyDescent="0.3">
      <c r="A19" s="46" t="s">
        <v>105</v>
      </c>
      <c r="B19" s="54" t="s">
        <v>80</v>
      </c>
      <c r="C19" s="15">
        <v>1</v>
      </c>
      <c r="D19" s="20" t="s">
        <v>32</v>
      </c>
      <c r="E19" s="26">
        <v>13.281749999999997</v>
      </c>
      <c r="F19" s="21">
        <v>2</v>
      </c>
      <c r="G19" s="43">
        <f t="shared" ref="G19" si="2">SUM(F19:F23)</f>
        <v>8</v>
      </c>
      <c r="H19" s="42">
        <v>40.07</v>
      </c>
    </row>
    <row r="20" spans="1:8" x14ac:dyDescent="0.3">
      <c r="A20" s="47"/>
      <c r="B20" s="52"/>
      <c r="C20" s="13">
        <v>2</v>
      </c>
      <c r="D20" s="6" t="s">
        <v>33</v>
      </c>
      <c r="E20" s="25">
        <v>18.880470588235294</v>
      </c>
      <c r="F20" s="19">
        <v>2</v>
      </c>
      <c r="G20" s="44"/>
      <c r="H20" s="42"/>
    </row>
    <row r="21" spans="1:8" x14ac:dyDescent="0.3">
      <c r="A21" s="47"/>
      <c r="B21" s="52"/>
      <c r="C21" s="13">
        <v>3</v>
      </c>
      <c r="D21" s="6" t="s">
        <v>34</v>
      </c>
      <c r="E21" s="25">
        <v>8.1238235294117622</v>
      </c>
      <c r="F21" s="19">
        <v>2</v>
      </c>
      <c r="G21" s="44"/>
      <c r="H21" s="42"/>
    </row>
    <row r="22" spans="1:8" x14ac:dyDescent="0.3">
      <c r="A22" s="47"/>
      <c r="B22" s="52"/>
      <c r="C22" s="13">
        <v>4</v>
      </c>
      <c r="D22" s="6" t="s">
        <v>35</v>
      </c>
      <c r="E22" s="25">
        <v>4.8105000000000002</v>
      </c>
      <c r="F22" s="19">
        <v>0</v>
      </c>
      <c r="G22" s="44"/>
      <c r="H22" s="42"/>
    </row>
    <row r="23" spans="1:8" ht="15" thickBot="1" x14ac:dyDescent="0.35">
      <c r="A23" s="48"/>
      <c r="B23" s="55"/>
      <c r="C23" s="17">
        <v>5</v>
      </c>
      <c r="D23" s="33" t="s">
        <v>36</v>
      </c>
      <c r="E23" s="34">
        <v>6.880470588235295</v>
      </c>
      <c r="F23" s="23">
        <v>2</v>
      </c>
      <c r="G23" s="45"/>
      <c r="H23" s="42"/>
    </row>
    <row r="24" spans="1:8" x14ac:dyDescent="0.3">
      <c r="A24" s="49" t="s">
        <v>106</v>
      </c>
      <c r="B24" s="51" t="s">
        <v>81</v>
      </c>
      <c r="C24" s="16">
        <v>1</v>
      </c>
      <c r="D24" s="22" t="s">
        <v>37</v>
      </c>
      <c r="E24" s="27">
        <v>49.742275862068965</v>
      </c>
      <c r="F24" s="21">
        <v>2</v>
      </c>
      <c r="G24" s="43">
        <f t="shared" ref="G24" si="3">SUM(F24:F28)</f>
        <v>10</v>
      </c>
      <c r="H24" s="42">
        <v>35.89</v>
      </c>
    </row>
    <row r="25" spans="1:8" x14ac:dyDescent="0.3">
      <c r="A25" s="47"/>
      <c r="B25" s="52"/>
      <c r="C25" s="13">
        <v>2</v>
      </c>
      <c r="D25" s="6" t="s">
        <v>38</v>
      </c>
      <c r="E25" s="25">
        <v>33.572117647058825</v>
      </c>
      <c r="F25" s="19">
        <v>2</v>
      </c>
      <c r="G25" s="44"/>
      <c r="H25" s="42"/>
    </row>
    <row r="26" spans="1:8" x14ac:dyDescent="0.3">
      <c r="A26" s="47"/>
      <c r="B26" s="52"/>
      <c r="C26" s="13">
        <v>3</v>
      </c>
      <c r="D26" s="6" t="s">
        <v>39</v>
      </c>
      <c r="E26" s="25">
        <v>33.176371428571429</v>
      </c>
      <c r="F26" s="19">
        <v>2</v>
      </c>
      <c r="G26" s="44"/>
      <c r="H26" s="42"/>
    </row>
    <row r="27" spans="1:8" x14ac:dyDescent="0.3">
      <c r="A27" s="47"/>
      <c r="B27" s="52"/>
      <c r="C27" s="13">
        <v>4</v>
      </c>
      <c r="D27" s="6" t="s">
        <v>40</v>
      </c>
      <c r="E27" s="25">
        <v>86.259735294117633</v>
      </c>
      <c r="F27" s="19">
        <v>2</v>
      </c>
      <c r="G27" s="44"/>
      <c r="H27" s="42"/>
    </row>
    <row r="28" spans="1:8" ht="15" thickBot="1" x14ac:dyDescent="0.35">
      <c r="A28" s="50"/>
      <c r="B28" s="53"/>
      <c r="C28" s="14">
        <v>5</v>
      </c>
      <c r="D28" s="24" t="s">
        <v>41</v>
      </c>
      <c r="E28" s="28">
        <v>68.878657894736861</v>
      </c>
      <c r="F28" s="23">
        <v>2</v>
      </c>
      <c r="G28" s="45"/>
      <c r="H28" s="42"/>
    </row>
    <row r="29" spans="1:8" x14ac:dyDescent="0.3">
      <c r="A29" s="46" t="s">
        <v>107</v>
      </c>
      <c r="B29" s="54" t="s">
        <v>82</v>
      </c>
      <c r="C29" s="15">
        <v>1</v>
      </c>
      <c r="D29" s="20" t="s">
        <v>42</v>
      </c>
      <c r="E29" s="26">
        <v>105.12813043478265</v>
      </c>
      <c r="F29" s="21">
        <v>2</v>
      </c>
      <c r="G29" s="43">
        <f t="shared" ref="G29" si="4">SUM(F29:F33)</f>
        <v>10</v>
      </c>
      <c r="H29" s="42">
        <v>36.46</v>
      </c>
    </row>
    <row r="30" spans="1:8" x14ac:dyDescent="0.3">
      <c r="A30" s="47"/>
      <c r="B30" s="52"/>
      <c r="C30" s="13">
        <v>2</v>
      </c>
      <c r="D30" s="6" t="s">
        <v>43</v>
      </c>
      <c r="E30" s="25">
        <v>70.158565217391299</v>
      </c>
      <c r="F30" s="19">
        <v>2</v>
      </c>
      <c r="G30" s="44"/>
      <c r="H30" s="42"/>
    </row>
    <row r="31" spans="1:8" x14ac:dyDescent="0.3">
      <c r="A31" s="47"/>
      <c r="B31" s="52"/>
      <c r="C31" s="13">
        <v>3</v>
      </c>
      <c r="D31" s="6" t="s">
        <v>44</v>
      </c>
      <c r="E31" s="25">
        <v>53.044448275862081</v>
      </c>
      <c r="F31" s="19">
        <v>2</v>
      </c>
      <c r="G31" s="44"/>
      <c r="H31" s="42"/>
    </row>
    <row r="32" spans="1:8" x14ac:dyDescent="0.3">
      <c r="A32" s="47"/>
      <c r="B32" s="52"/>
      <c r="C32" s="13">
        <v>4</v>
      </c>
      <c r="D32" s="6" t="s">
        <v>45</v>
      </c>
      <c r="E32" s="25">
        <v>25.661240000000003</v>
      </c>
      <c r="F32" s="19">
        <v>2</v>
      </c>
      <c r="G32" s="44"/>
      <c r="H32" s="42"/>
    </row>
    <row r="33" spans="1:8" ht="15" thickBot="1" x14ac:dyDescent="0.35">
      <c r="A33" s="48"/>
      <c r="B33" s="55"/>
      <c r="C33" s="17">
        <v>5</v>
      </c>
      <c r="D33" s="33" t="s">
        <v>46</v>
      </c>
      <c r="E33" s="34">
        <v>59.200384615384614</v>
      </c>
      <c r="F33" s="23">
        <v>2</v>
      </c>
      <c r="G33" s="45"/>
      <c r="H33" s="42"/>
    </row>
    <row r="34" spans="1:8" x14ac:dyDescent="0.3">
      <c r="A34" s="49" t="s">
        <v>108</v>
      </c>
      <c r="B34" s="51" t="s">
        <v>83</v>
      </c>
      <c r="C34" s="16">
        <v>1</v>
      </c>
      <c r="D34" s="22" t="s">
        <v>47</v>
      </c>
      <c r="E34" s="27">
        <v>53.805999999999997</v>
      </c>
      <c r="F34" s="21">
        <v>2</v>
      </c>
      <c r="G34" s="43">
        <f t="shared" ref="G34" si="5">SUM(F34:F38)</f>
        <v>10</v>
      </c>
      <c r="H34" s="42">
        <v>42.55</v>
      </c>
    </row>
    <row r="35" spans="1:8" x14ac:dyDescent="0.3">
      <c r="A35" s="47"/>
      <c r="B35" s="52"/>
      <c r="C35" s="13">
        <v>2</v>
      </c>
      <c r="D35" s="6" t="s">
        <v>48</v>
      </c>
      <c r="E35" s="25">
        <v>72.847666666666669</v>
      </c>
      <c r="F35" s="19">
        <v>2</v>
      </c>
      <c r="G35" s="44"/>
      <c r="H35" s="42"/>
    </row>
    <row r="36" spans="1:8" x14ac:dyDescent="0.3">
      <c r="A36" s="47"/>
      <c r="B36" s="52"/>
      <c r="C36" s="13">
        <v>3</v>
      </c>
      <c r="D36" s="6" t="s">
        <v>49</v>
      </c>
      <c r="E36" s="25">
        <v>53.632218749999993</v>
      </c>
      <c r="F36" s="19">
        <v>2</v>
      </c>
      <c r="G36" s="44"/>
      <c r="H36" s="42"/>
    </row>
    <row r="37" spans="1:8" x14ac:dyDescent="0.3">
      <c r="A37" s="47"/>
      <c r="B37" s="52"/>
      <c r="C37" s="13">
        <v>4</v>
      </c>
      <c r="D37" s="6" t="s">
        <v>50</v>
      </c>
      <c r="E37" s="25">
        <v>29.048399999999997</v>
      </c>
      <c r="F37" s="19">
        <v>2</v>
      </c>
      <c r="G37" s="44"/>
      <c r="H37" s="42"/>
    </row>
    <row r="38" spans="1:8" ht="15" thickBot="1" x14ac:dyDescent="0.35">
      <c r="A38" s="50"/>
      <c r="B38" s="53"/>
      <c r="C38" s="14">
        <v>5</v>
      </c>
      <c r="D38" s="24" t="s">
        <v>51</v>
      </c>
      <c r="E38" s="28">
        <v>21.842096774193543</v>
      </c>
      <c r="F38" s="23">
        <v>2</v>
      </c>
      <c r="G38" s="45"/>
      <c r="H38" s="42"/>
    </row>
    <row r="39" spans="1:8" x14ac:dyDescent="0.3">
      <c r="A39" s="46" t="s">
        <v>109</v>
      </c>
      <c r="B39" s="54" t="s">
        <v>84</v>
      </c>
      <c r="C39" s="15">
        <v>1</v>
      </c>
      <c r="D39" s="20" t="s">
        <v>52</v>
      </c>
      <c r="E39" s="26">
        <v>104.98356000000001</v>
      </c>
      <c r="F39" s="21">
        <v>2</v>
      </c>
      <c r="G39" s="43">
        <f t="shared" ref="G39" si="6">SUM(F39:F43)</f>
        <v>10</v>
      </c>
      <c r="H39" s="42">
        <v>39.590000000000003</v>
      </c>
    </row>
    <row r="40" spans="1:8" x14ac:dyDescent="0.3">
      <c r="A40" s="47"/>
      <c r="B40" s="52"/>
      <c r="C40" s="13">
        <v>2</v>
      </c>
      <c r="D40" s="6" t="s">
        <v>53</v>
      </c>
      <c r="E40" s="25">
        <v>32.696935483870966</v>
      </c>
      <c r="F40" s="19">
        <v>2</v>
      </c>
      <c r="G40" s="44"/>
      <c r="H40" s="42"/>
    </row>
    <row r="41" spans="1:8" x14ac:dyDescent="0.3">
      <c r="A41" s="47"/>
      <c r="B41" s="52"/>
      <c r="C41" s="13">
        <v>3</v>
      </c>
      <c r="D41" s="6" t="s">
        <v>54</v>
      </c>
      <c r="E41" s="25">
        <v>48.425416666666671</v>
      </c>
      <c r="F41" s="19">
        <v>2</v>
      </c>
      <c r="G41" s="44"/>
      <c r="H41" s="42"/>
    </row>
    <row r="42" spans="1:8" x14ac:dyDescent="0.3">
      <c r="A42" s="47"/>
      <c r="B42" s="52"/>
      <c r="C42" s="13">
        <v>4</v>
      </c>
      <c r="D42" s="6" t="s">
        <v>55</v>
      </c>
      <c r="E42" s="25">
        <v>91.489750000000029</v>
      </c>
      <c r="F42" s="19">
        <v>2</v>
      </c>
      <c r="G42" s="44"/>
      <c r="H42" s="42"/>
    </row>
    <row r="43" spans="1:8" ht="15" thickBot="1" x14ac:dyDescent="0.35">
      <c r="A43" s="48"/>
      <c r="B43" s="55"/>
      <c r="C43" s="17">
        <v>5</v>
      </c>
      <c r="D43" s="33" t="s">
        <v>56</v>
      </c>
      <c r="E43" s="34">
        <v>76.50590625000001</v>
      </c>
      <c r="F43" s="23">
        <v>2</v>
      </c>
      <c r="G43" s="45"/>
      <c r="H43" s="42"/>
    </row>
    <row r="44" spans="1:8" x14ac:dyDescent="0.3">
      <c r="A44" s="49" t="s">
        <v>110</v>
      </c>
      <c r="B44" s="51" t="s">
        <v>85</v>
      </c>
      <c r="C44" s="16">
        <v>1</v>
      </c>
      <c r="D44" s="22" t="s">
        <v>57</v>
      </c>
      <c r="E44" s="27">
        <v>31.534749999999999</v>
      </c>
      <c r="F44" s="21">
        <v>2</v>
      </c>
      <c r="G44" s="43">
        <f t="shared" ref="G44" si="7">SUM(F44:F48)</f>
        <v>10</v>
      </c>
      <c r="H44" s="42">
        <v>38.6</v>
      </c>
    </row>
    <row r="45" spans="1:8" x14ac:dyDescent="0.3">
      <c r="A45" s="47"/>
      <c r="B45" s="52"/>
      <c r="C45" s="13">
        <v>2</v>
      </c>
      <c r="D45" s="6" t="s">
        <v>58</v>
      </c>
      <c r="E45" s="25">
        <v>29.494714285714288</v>
      </c>
      <c r="F45" s="19">
        <v>2</v>
      </c>
      <c r="G45" s="44"/>
      <c r="H45" s="42"/>
    </row>
    <row r="46" spans="1:8" x14ac:dyDescent="0.3">
      <c r="A46" s="47"/>
      <c r="B46" s="52"/>
      <c r="C46" s="13">
        <v>3</v>
      </c>
      <c r="D46" s="6" t="s">
        <v>59</v>
      </c>
      <c r="E46" s="25">
        <v>78.39522580645162</v>
      </c>
      <c r="F46" s="19">
        <v>2</v>
      </c>
      <c r="G46" s="44"/>
      <c r="H46" s="42"/>
    </row>
    <row r="47" spans="1:8" x14ac:dyDescent="0.3">
      <c r="A47" s="47"/>
      <c r="B47" s="52"/>
      <c r="C47" s="13">
        <v>4</v>
      </c>
      <c r="D47" s="6" t="s">
        <v>60</v>
      </c>
      <c r="E47" s="25">
        <v>91.875193548387116</v>
      </c>
      <c r="F47" s="19">
        <v>2</v>
      </c>
      <c r="G47" s="44"/>
      <c r="H47" s="42"/>
    </row>
    <row r="48" spans="1:8" ht="15" thickBot="1" x14ac:dyDescent="0.35">
      <c r="A48" s="50"/>
      <c r="B48" s="53"/>
      <c r="C48" s="14">
        <v>5</v>
      </c>
      <c r="D48" s="24" t="s">
        <v>61</v>
      </c>
      <c r="E48" s="28">
        <v>40.713968749999999</v>
      </c>
      <c r="F48" s="23">
        <v>2</v>
      </c>
      <c r="G48" s="45"/>
      <c r="H48" s="42"/>
    </row>
    <row r="49" spans="1:8" x14ac:dyDescent="0.3">
      <c r="A49" s="46" t="s">
        <v>111</v>
      </c>
      <c r="B49" s="54" t="s">
        <v>86</v>
      </c>
      <c r="C49" s="15">
        <v>1</v>
      </c>
      <c r="D49" s="20" t="s">
        <v>62</v>
      </c>
      <c r="E49" s="26">
        <v>75.368399999999994</v>
      </c>
      <c r="F49" s="21">
        <v>2</v>
      </c>
      <c r="G49" s="43">
        <f t="shared" ref="G49" si="8">SUM(F49:F53)</f>
        <v>10</v>
      </c>
      <c r="H49" s="42">
        <v>40.44</v>
      </c>
    </row>
    <row r="50" spans="1:8" x14ac:dyDescent="0.3">
      <c r="A50" s="47"/>
      <c r="B50" s="52"/>
      <c r="C50" s="13">
        <v>2</v>
      </c>
      <c r="D50" s="6" t="s">
        <v>63</v>
      </c>
      <c r="E50" s="25">
        <v>33.724258064516128</v>
      </c>
      <c r="F50" s="19">
        <v>2</v>
      </c>
      <c r="G50" s="44"/>
      <c r="H50" s="42"/>
    </row>
    <row r="51" spans="1:8" x14ac:dyDescent="0.3">
      <c r="A51" s="47"/>
      <c r="B51" s="52"/>
      <c r="C51" s="13">
        <v>3</v>
      </c>
      <c r="D51" s="6" t="s">
        <v>64</v>
      </c>
      <c r="E51" s="25">
        <v>22.637039999999999</v>
      </c>
      <c r="F51" s="19">
        <v>2</v>
      </c>
      <c r="G51" s="44"/>
      <c r="H51" s="42"/>
    </row>
    <row r="52" spans="1:8" x14ac:dyDescent="0.3">
      <c r="A52" s="47"/>
      <c r="B52" s="52"/>
      <c r="C52" s="13">
        <v>4</v>
      </c>
      <c r="D52" s="6" t="s">
        <v>65</v>
      </c>
      <c r="E52" s="25">
        <v>18.778178571428565</v>
      </c>
      <c r="F52" s="19">
        <v>2</v>
      </c>
      <c r="G52" s="44"/>
      <c r="H52" s="42"/>
    </row>
    <row r="53" spans="1:8" ht="15" thickBot="1" x14ac:dyDescent="0.35">
      <c r="A53" s="48"/>
      <c r="B53" s="55"/>
      <c r="C53" s="17">
        <v>5</v>
      </c>
      <c r="D53" s="33" t="s">
        <v>66</v>
      </c>
      <c r="E53" s="34">
        <v>22.033411764705882</v>
      </c>
      <c r="F53" s="23">
        <v>2</v>
      </c>
      <c r="G53" s="45"/>
      <c r="H53" s="42"/>
    </row>
    <row r="54" spans="1:8" x14ac:dyDescent="0.3">
      <c r="A54" s="49" t="s">
        <v>112</v>
      </c>
      <c r="B54" s="51" t="s">
        <v>87</v>
      </c>
      <c r="C54" s="16">
        <v>1</v>
      </c>
      <c r="D54" s="22" t="s">
        <v>67</v>
      </c>
      <c r="E54" s="27">
        <v>90.005600000000015</v>
      </c>
      <c r="F54" s="21">
        <v>2</v>
      </c>
      <c r="G54" s="43">
        <f t="shared" ref="G54" si="9">SUM(F54:F58)</f>
        <v>10</v>
      </c>
      <c r="H54" s="42">
        <v>33.4</v>
      </c>
    </row>
    <row r="55" spans="1:8" x14ac:dyDescent="0.3">
      <c r="A55" s="47"/>
      <c r="B55" s="52"/>
      <c r="C55" s="13">
        <v>2</v>
      </c>
      <c r="D55" s="6" t="s">
        <v>68</v>
      </c>
      <c r="E55" s="25">
        <v>128.48036363636365</v>
      </c>
      <c r="F55" s="19">
        <v>2</v>
      </c>
      <c r="G55" s="44"/>
      <c r="H55" s="42"/>
    </row>
    <row r="56" spans="1:8" x14ac:dyDescent="0.3">
      <c r="A56" s="47"/>
      <c r="B56" s="52"/>
      <c r="C56" s="13">
        <v>3</v>
      </c>
      <c r="D56" s="6" t="s">
        <v>69</v>
      </c>
      <c r="E56" s="25">
        <v>74.806416666666664</v>
      </c>
      <c r="F56" s="19">
        <v>2</v>
      </c>
      <c r="G56" s="44"/>
      <c r="H56" s="42"/>
    </row>
    <row r="57" spans="1:8" x14ac:dyDescent="0.3">
      <c r="A57" s="47"/>
      <c r="B57" s="52"/>
      <c r="C57" s="13">
        <v>4</v>
      </c>
      <c r="D57" s="6" t="s">
        <v>70</v>
      </c>
      <c r="E57" s="25">
        <v>65.830655172413813</v>
      </c>
      <c r="F57" s="19">
        <v>2</v>
      </c>
      <c r="G57" s="44"/>
      <c r="H57" s="42"/>
    </row>
    <row r="58" spans="1:8" ht="15" thickBot="1" x14ac:dyDescent="0.35">
      <c r="A58" s="50"/>
      <c r="B58" s="53"/>
      <c r="C58" s="14">
        <v>5</v>
      </c>
      <c r="D58" s="24" t="s">
        <v>71</v>
      </c>
      <c r="E58" s="28">
        <v>52.402781250000004</v>
      </c>
      <c r="F58" s="23">
        <v>2</v>
      </c>
      <c r="G58" s="45"/>
      <c r="H58" s="42"/>
    </row>
    <row r="59" spans="1:8" x14ac:dyDescent="0.3">
      <c r="A59" s="46" t="s">
        <v>113</v>
      </c>
      <c r="B59" s="54" t="s">
        <v>88</v>
      </c>
      <c r="C59" s="15">
        <v>1</v>
      </c>
      <c r="D59" s="20" t="s">
        <v>72</v>
      </c>
      <c r="E59" s="26">
        <v>58.322343749999995</v>
      </c>
      <c r="F59" s="21">
        <v>2</v>
      </c>
      <c r="G59" s="43">
        <f t="shared" ref="G59" si="10">SUM(F59:F63)</f>
        <v>10</v>
      </c>
      <c r="H59" s="42">
        <v>42.19</v>
      </c>
    </row>
    <row r="60" spans="1:8" x14ac:dyDescent="0.3">
      <c r="A60" s="47"/>
      <c r="B60" s="52"/>
      <c r="C60" s="13">
        <v>2</v>
      </c>
      <c r="D60" s="6" t="s">
        <v>73</v>
      </c>
      <c r="E60" s="25">
        <v>57.069062500000001</v>
      </c>
      <c r="F60" s="19">
        <v>2</v>
      </c>
      <c r="G60" s="44"/>
      <c r="H60" s="42"/>
    </row>
    <row r="61" spans="1:8" x14ac:dyDescent="0.3">
      <c r="A61" s="47"/>
      <c r="B61" s="52"/>
      <c r="C61" s="13">
        <v>3</v>
      </c>
      <c r="D61" s="6" t="s">
        <v>74</v>
      </c>
      <c r="E61" s="25">
        <v>38.95118181818183</v>
      </c>
      <c r="F61" s="19">
        <v>2</v>
      </c>
      <c r="G61" s="44"/>
      <c r="H61" s="42"/>
    </row>
    <row r="62" spans="1:8" x14ac:dyDescent="0.3">
      <c r="A62" s="47"/>
      <c r="B62" s="52"/>
      <c r="C62" s="13">
        <v>4</v>
      </c>
      <c r="D62" s="6" t="s">
        <v>75</v>
      </c>
      <c r="E62" s="25">
        <v>65.428444444444409</v>
      </c>
      <c r="F62" s="19">
        <v>2</v>
      </c>
      <c r="G62" s="44"/>
      <c r="H62" s="42"/>
    </row>
    <row r="63" spans="1:8" ht="15" thickBot="1" x14ac:dyDescent="0.35">
      <c r="A63" s="50"/>
      <c r="B63" s="53"/>
      <c r="C63" s="14">
        <v>5</v>
      </c>
      <c r="D63" s="24" t="s">
        <v>76</v>
      </c>
      <c r="E63" s="28">
        <v>68.381562499999987</v>
      </c>
      <c r="F63" s="23">
        <v>2</v>
      </c>
      <c r="G63" s="45"/>
      <c r="H63" s="42"/>
    </row>
  </sheetData>
  <mergeCells count="49">
    <mergeCell ref="A29:A33"/>
    <mergeCell ref="A34:A38"/>
    <mergeCell ref="A39:A43"/>
    <mergeCell ref="A44:A48"/>
    <mergeCell ref="A1:G1"/>
    <mergeCell ref="A4:A8"/>
    <mergeCell ref="A9:A13"/>
    <mergeCell ref="A14:A18"/>
    <mergeCell ref="A19:A23"/>
    <mergeCell ref="G4:G8"/>
    <mergeCell ref="G9:G13"/>
    <mergeCell ref="G14:G18"/>
    <mergeCell ref="G19:G23"/>
    <mergeCell ref="A49:A53"/>
    <mergeCell ref="A54:A58"/>
    <mergeCell ref="A59:A6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A24:A28"/>
    <mergeCell ref="G49:G53"/>
    <mergeCell ref="G54:G58"/>
    <mergeCell ref="G59:G63"/>
    <mergeCell ref="G24:G28"/>
    <mergeCell ref="G29:G33"/>
    <mergeCell ref="G34:G38"/>
    <mergeCell ref="G39:G43"/>
    <mergeCell ref="G44:G48"/>
    <mergeCell ref="H4:H8"/>
    <mergeCell ref="H9:H13"/>
    <mergeCell ref="H14:H18"/>
    <mergeCell ref="H19:H23"/>
    <mergeCell ref="H24:H28"/>
    <mergeCell ref="H54:H58"/>
    <mergeCell ref="H59:H63"/>
    <mergeCell ref="H29:H33"/>
    <mergeCell ref="H34:H38"/>
    <mergeCell ref="H39:H43"/>
    <mergeCell ref="H44:H48"/>
    <mergeCell ref="H49:H53"/>
  </mergeCells>
  <pageMargins left="0.51181102362204722" right="0.11811023622047245" top="0.35433070866141736" bottom="0.35433070866141736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3"/>
  <sheetViews>
    <sheetView topLeftCell="A31" workbookViewId="0">
      <selection activeCell="F40" sqref="F40"/>
    </sheetView>
  </sheetViews>
  <sheetFormatPr defaultRowHeight="14.4" x14ac:dyDescent="0.3"/>
  <sheetData>
    <row r="1" spans="1:2" x14ac:dyDescent="0.3">
      <c r="A1" t="s">
        <v>92</v>
      </c>
    </row>
    <row r="3" spans="1:2" ht="43.2" x14ac:dyDescent="0.3">
      <c r="A3" s="2" t="s">
        <v>0</v>
      </c>
      <c r="B3" s="5" t="s">
        <v>93</v>
      </c>
    </row>
    <row r="4" spans="1:2" x14ac:dyDescent="0.3">
      <c r="A4" t="s">
        <v>77</v>
      </c>
      <c r="B4">
        <v>8.8000000000000007</v>
      </c>
    </row>
    <row r="5" spans="1:2" x14ac:dyDescent="0.3">
      <c r="A5" t="s">
        <v>77</v>
      </c>
      <c r="B5">
        <v>8.9</v>
      </c>
    </row>
    <row r="6" spans="1:2" x14ac:dyDescent="0.3">
      <c r="A6" t="s">
        <v>77</v>
      </c>
      <c r="B6">
        <v>3.6</v>
      </c>
    </row>
    <row r="7" spans="1:2" x14ac:dyDescent="0.3">
      <c r="A7" t="s">
        <v>77</v>
      </c>
      <c r="B7">
        <v>4.2</v>
      </c>
    </row>
    <row r="8" spans="1:2" x14ac:dyDescent="0.3">
      <c r="A8" t="s">
        <v>77</v>
      </c>
      <c r="B8">
        <v>2.2000000000000002</v>
      </c>
    </row>
    <row r="9" spans="1:2" x14ac:dyDescent="0.3">
      <c r="A9" t="s">
        <v>78</v>
      </c>
      <c r="B9">
        <v>1.1000000000000001</v>
      </c>
    </row>
    <row r="10" spans="1:2" x14ac:dyDescent="0.3">
      <c r="A10" t="s">
        <v>78</v>
      </c>
      <c r="B10">
        <v>5.9</v>
      </c>
    </row>
    <row r="11" spans="1:2" x14ac:dyDescent="0.3">
      <c r="A11" t="s">
        <v>78</v>
      </c>
      <c r="B11">
        <v>0.6</v>
      </c>
    </row>
    <row r="12" spans="1:2" x14ac:dyDescent="0.3">
      <c r="A12" t="s">
        <v>78</v>
      </c>
      <c r="B12" t="s">
        <v>94</v>
      </c>
    </row>
    <row r="13" spans="1:2" x14ac:dyDescent="0.3">
      <c r="A13" t="s">
        <v>78</v>
      </c>
      <c r="B13" t="s">
        <v>94</v>
      </c>
    </row>
    <row r="14" spans="1:2" x14ac:dyDescent="0.3">
      <c r="A14" t="s">
        <v>79</v>
      </c>
      <c r="B14">
        <v>15.6</v>
      </c>
    </row>
    <row r="15" spans="1:2" x14ac:dyDescent="0.3">
      <c r="A15" t="s">
        <v>79</v>
      </c>
      <c r="B15">
        <v>15.5</v>
      </c>
    </row>
    <row r="16" spans="1:2" x14ac:dyDescent="0.3">
      <c r="A16" t="s">
        <v>79</v>
      </c>
      <c r="B16">
        <v>17.3</v>
      </c>
    </row>
    <row r="17" spans="1:2" x14ac:dyDescent="0.3">
      <c r="A17" t="s">
        <v>79</v>
      </c>
      <c r="B17">
        <v>3.2</v>
      </c>
    </row>
    <row r="18" spans="1:2" x14ac:dyDescent="0.3">
      <c r="A18" t="s">
        <v>79</v>
      </c>
      <c r="B18">
        <v>11.4</v>
      </c>
    </row>
    <row r="19" spans="1:2" x14ac:dyDescent="0.3">
      <c r="A19" t="s">
        <v>80</v>
      </c>
      <c r="B19">
        <v>17.100000000000001</v>
      </c>
    </row>
    <row r="20" spans="1:2" x14ac:dyDescent="0.3">
      <c r="A20" t="s">
        <v>80</v>
      </c>
      <c r="B20">
        <v>5.4</v>
      </c>
    </row>
    <row r="21" spans="1:2" x14ac:dyDescent="0.3">
      <c r="A21" t="s">
        <v>80</v>
      </c>
      <c r="B21">
        <v>4.2</v>
      </c>
    </row>
    <row r="22" spans="1:2" x14ac:dyDescent="0.3">
      <c r="A22" t="s">
        <v>80</v>
      </c>
      <c r="B22">
        <v>1.2</v>
      </c>
    </row>
    <row r="23" spans="1:2" x14ac:dyDescent="0.3">
      <c r="A23" t="s">
        <v>80</v>
      </c>
      <c r="B23">
        <v>4.7</v>
      </c>
    </row>
    <row r="24" spans="1:2" x14ac:dyDescent="0.3">
      <c r="A24" t="s">
        <v>81</v>
      </c>
      <c r="B24">
        <v>3.2</v>
      </c>
    </row>
    <row r="25" spans="1:2" x14ac:dyDescent="0.3">
      <c r="A25" t="s">
        <v>81</v>
      </c>
      <c r="B25">
        <v>7.4</v>
      </c>
    </row>
    <row r="26" spans="1:2" x14ac:dyDescent="0.3">
      <c r="A26" t="s">
        <v>81</v>
      </c>
      <c r="B26">
        <v>7.8</v>
      </c>
    </row>
    <row r="27" spans="1:2" x14ac:dyDescent="0.3">
      <c r="A27" t="s">
        <v>81</v>
      </c>
      <c r="B27">
        <v>14.5</v>
      </c>
    </row>
    <row r="28" spans="1:2" x14ac:dyDescent="0.3">
      <c r="A28" t="s">
        <v>81</v>
      </c>
      <c r="B28">
        <v>16.5</v>
      </c>
    </row>
    <row r="29" spans="1:2" x14ac:dyDescent="0.3">
      <c r="A29" t="s">
        <v>82</v>
      </c>
      <c r="B29">
        <v>16.100000000000001</v>
      </c>
    </row>
    <row r="30" spans="1:2" x14ac:dyDescent="0.3">
      <c r="A30" t="s">
        <v>82</v>
      </c>
      <c r="B30">
        <v>18</v>
      </c>
    </row>
    <row r="31" spans="1:2" x14ac:dyDescent="0.3">
      <c r="A31" t="s">
        <v>82</v>
      </c>
      <c r="B31">
        <v>13.3</v>
      </c>
    </row>
    <row r="32" spans="1:2" x14ac:dyDescent="0.3">
      <c r="A32" t="s">
        <v>82</v>
      </c>
      <c r="B32">
        <v>20.5</v>
      </c>
    </row>
    <row r="33" spans="1:2" x14ac:dyDescent="0.3">
      <c r="A33" t="s">
        <v>82</v>
      </c>
      <c r="B33">
        <v>20.7</v>
      </c>
    </row>
    <row r="34" spans="1:2" x14ac:dyDescent="0.3">
      <c r="A34" t="s">
        <v>83</v>
      </c>
      <c r="B34">
        <v>9.8000000000000007</v>
      </c>
    </row>
    <row r="35" spans="1:2" x14ac:dyDescent="0.3">
      <c r="A35" t="s">
        <v>83</v>
      </c>
      <c r="B35">
        <v>18.899999999999999</v>
      </c>
    </row>
    <row r="36" spans="1:2" x14ac:dyDescent="0.3">
      <c r="A36" t="s">
        <v>83</v>
      </c>
      <c r="B36">
        <v>16.399999999999999</v>
      </c>
    </row>
    <row r="37" spans="1:2" x14ac:dyDescent="0.3">
      <c r="A37" t="s">
        <v>83</v>
      </c>
      <c r="B37">
        <v>20.3</v>
      </c>
    </row>
    <row r="38" spans="1:2" x14ac:dyDescent="0.3">
      <c r="A38" t="s">
        <v>83</v>
      </c>
      <c r="B38">
        <v>12.7</v>
      </c>
    </row>
    <row r="39" spans="1:2" x14ac:dyDescent="0.3">
      <c r="A39" t="s">
        <v>84</v>
      </c>
      <c r="B39">
        <v>5.9</v>
      </c>
    </row>
    <row r="40" spans="1:2" x14ac:dyDescent="0.3">
      <c r="A40" t="s">
        <v>84</v>
      </c>
      <c r="B40">
        <v>3.8</v>
      </c>
    </row>
    <row r="41" spans="1:2" x14ac:dyDescent="0.3">
      <c r="A41" t="s">
        <v>84</v>
      </c>
      <c r="B41">
        <v>13.9</v>
      </c>
    </row>
    <row r="42" spans="1:2" x14ac:dyDescent="0.3">
      <c r="A42" t="s">
        <v>84</v>
      </c>
      <c r="B42">
        <v>5.7</v>
      </c>
    </row>
    <row r="43" spans="1:2" x14ac:dyDescent="0.3">
      <c r="A43" t="s">
        <v>84</v>
      </c>
      <c r="B43">
        <v>3.7</v>
      </c>
    </row>
    <row r="44" spans="1:2" x14ac:dyDescent="0.3">
      <c r="A44" t="s">
        <v>85</v>
      </c>
      <c r="B44">
        <v>6.9</v>
      </c>
    </row>
    <row r="45" spans="1:2" x14ac:dyDescent="0.3">
      <c r="A45" t="s">
        <v>85</v>
      </c>
      <c r="B45">
        <v>5.3</v>
      </c>
    </row>
    <row r="46" spans="1:2" x14ac:dyDescent="0.3">
      <c r="A46" t="s">
        <v>85</v>
      </c>
      <c r="B46">
        <v>17.2</v>
      </c>
    </row>
    <row r="47" spans="1:2" x14ac:dyDescent="0.3">
      <c r="A47" t="s">
        <v>85</v>
      </c>
      <c r="B47">
        <v>12.6</v>
      </c>
    </row>
    <row r="48" spans="1:2" x14ac:dyDescent="0.3">
      <c r="A48" t="s">
        <v>85</v>
      </c>
      <c r="B48">
        <v>18.2</v>
      </c>
    </row>
    <row r="49" spans="1:2" x14ac:dyDescent="0.3">
      <c r="A49" t="s">
        <v>86</v>
      </c>
      <c r="B49">
        <v>13.7</v>
      </c>
    </row>
    <row r="50" spans="1:2" x14ac:dyDescent="0.3">
      <c r="A50" t="s">
        <v>86</v>
      </c>
      <c r="B50">
        <v>4</v>
      </c>
    </row>
    <row r="51" spans="1:2" x14ac:dyDescent="0.3">
      <c r="A51" t="s">
        <v>86</v>
      </c>
      <c r="B51">
        <v>3.9</v>
      </c>
    </row>
    <row r="52" spans="1:2" x14ac:dyDescent="0.3">
      <c r="A52" t="s">
        <v>86</v>
      </c>
      <c r="B52">
        <v>25.4</v>
      </c>
    </row>
    <row r="53" spans="1:2" x14ac:dyDescent="0.3">
      <c r="A53" t="s">
        <v>86</v>
      </c>
      <c r="B53">
        <v>19.399999999999999</v>
      </c>
    </row>
    <row r="54" spans="1:2" x14ac:dyDescent="0.3">
      <c r="A54" t="s">
        <v>87</v>
      </c>
      <c r="B54">
        <v>1.3</v>
      </c>
    </row>
    <row r="55" spans="1:2" x14ac:dyDescent="0.3">
      <c r="A55" t="s">
        <v>87</v>
      </c>
      <c r="B55">
        <v>1.7</v>
      </c>
    </row>
    <row r="56" spans="1:2" x14ac:dyDescent="0.3">
      <c r="A56" t="s">
        <v>87</v>
      </c>
      <c r="B56">
        <v>5</v>
      </c>
    </row>
    <row r="57" spans="1:2" x14ac:dyDescent="0.3">
      <c r="A57" t="s">
        <v>87</v>
      </c>
      <c r="B57">
        <v>6</v>
      </c>
    </row>
    <row r="58" spans="1:2" x14ac:dyDescent="0.3">
      <c r="A58" t="s">
        <v>87</v>
      </c>
      <c r="B58">
        <v>11.5</v>
      </c>
    </row>
    <row r="59" spans="1:2" x14ac:dyDescent="0.3">
      <c r="A59" t="s">
        <v>88</v>
      </c>
      <c r="B59">
        <v>8.8000000000000007</v>
      </c>
    </row>
    <row r="60" spans="1:2" x14ac:dyDescent="0.3">
      <c r="A60" t="s">
        <v>88</v>
      </c>
      <c r="B60">
        <v>3.6</v>
      </c>
    </row>
    <row r="61" spans="1:2" x14ac:dyDescent="0.3">
      <c r="A61" t="s">
        <v>88</v>
      </c>
      <c r="B61">
        <v>8.4</v>
      </c>
    </row>
    <row r="62" spans="1:2" x14ac:dyDescent="0.3">
      <c r="A62" t="s">
        <v>88</v>
      </c>
      <c r="B62">
        <v>20.399999999999999</v>
      </c>
    </row>
    <row r="63" spans="1:2" x14ac:dyDescent="0.3">
      <c r="A63" t="s">
        <v>88</v>
      </c>
      <c r="B63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Подстилка_2021_Забайкалье</vt:lpstr>
      <vt:lpstr>Усредненная_Подстилка_2021_Забк</vt:lpstr>
      <vt:lpstr>Укос_2021_Забайкалье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2023-02-13T00:36:14Z</dcterms:modified>
</cp:coreProperties>
</file>