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120" windowHeight="7380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I5" i="2"/>
  <c r="I6" i="2"/>
  <c r="I7" i="2"/>
  <c r="I8" i="2"/>
  <c r="I9" i="2"/>
  <c r="I10" i="2"/>
  <c r="I11" i="2"/>
  <c r="I12" i="2"/>
  <c r="I13" i="2"/>
  <c r="I14" i="2"/>
  <c r="I4" i="2"/>
  <c r="I20" i="2" l="1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J19" i="2"/>
  <c r="I19" i="2"/>
  <c r="J18" i="2"/>
  <c r="I18" i="2"/>
  <c r="J5" i="2"/>
  <c r="J6" i="2"/>
  <c r="J7" i="2"/>
  <c r="J8" i="2"/>
  <c r="J9" i="2"/>
  <c r="J10" i="2"/>
  <c r="J11" i="2"/>
  <c r="J12" i="2"/>
  <c r="J13" i="2"/>
  <c r="J14" i="2"/>
  <c r="J4" i="2"/>
  <c r="E2" i="1" l="1"/>
  <c r="H2" i="1"/>
  <c r="H3" i="1"/>
  <c r="H4" i="1"/>
  <c r="H5" i="1"/>
  <c r="H6" i="1"/>
  <c r="H7" i="1"/>
  <c r="H8" i="1"/>
  <c r="E3" i="1" l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<sst xmlns="http://schemas.openxmlformats.org/spreadsheetml/2006/main" count="103" uniqueCount="62">
  <si>
    <t>道路區塊總面積</t>
  </si>
  <si>
    <t>道路區塊</t>
  </si>
  <si>
    <t>BL000041</t>
  </si>
  <si>
    <t>BL000045</t>
  </si>
  <si>
    <t>BL000048</t>
  </si>
  <si>
    <t>BL000050</t>
  </si>
  <si>
    <t>BL000053</t>
  </si>
  <si>
    <t>BL000054</t>
  </si>
  <si>
    <t>BL000220</t>
  </si>
  <si>
    <t>BL000231</t>
  </si>
  <si>
    <t>BL000237</t>
  </si>
  <si>
    <t>PCI分數</t>
  </si>
  <si>
    <t>Benefit</t>
    <phoneticPr fontId="1" type="noConversion"/>
  </si>
  <si>
    <t>Cost</t>
    <phoneticPr fontId="1" type="noConversion"/>
  </si>
  <si>
    <t>Road</t>
    <phoneticPr fontId="1" type="noConversion"/>
  </si>
  <si>
    <t>Area</t>
    <phoneticPr fontId="1" type="noConversion"/>
  </si>
  <si>
    <t>PCI</t>
    <phoneticPr fontId="1" type="noConversion"/>
  </si>
  <si>
    <t>:011011011</t>
    <phoneticPr fontId="1" type="noConversion"/>
  </si>
  <si>
    <t>:001101011</t>
  </si>
  <si>
    <t>:011111010</t>
    <phoneticPr fontId="1" type="noConversion"/>
  </si>
  <si>
    <t>:111011011</t>
    <phoneticPr fontId="1" type="noConversion"/>
  </si>
  <si>
    <t>:010111110</t>
    <phoneticPr fontId="1" type="noConversion"/>
  </si>
  <si>
    <t>:111011010</t>
    <phoneticPr fontId="1" type="noConversion"/>
  </si>
  <si>
    <t>:011101010</t>
    <phoneticPr fontId="1" type="noConversion"/>
  </si>
  <si>
    <t>:111110010</t>
    <phoneticPr fontId="1" type="noConversion"/>
  </si>
  <si>
    <t>:001101001</t>
    <phoneticPr fontId="1" type="noConversion"/>
  </si>
  <si>
    <t>:011111010</t>
    <phoneticPr fontId="1" type="noConversion"/>
  </si>
  <si>
    <t>BL000238</t>
  </si>
  <si>
    <t>BL000239</t>
  </si>
  <si>
    <t>BL000240</t>
  </si>
  <si>
    <t>BL000243</t>
  </si>
  <si>
    <t>BL000244</t>
  </si>
  <si>
    <t>BL000245</t>
  </si>
  <si>
    <t>BL000246</t>
  </si>
  <si>
    <t>BL000425</t>
  </si>
  <si>
    <t>BL000429</t>
  </si>
  <si>
    <t>BL000432</t>
  </si>
  <si>
    <t>BL000433</t>
  </si>
  <si>
    <t>BL000447</t>
  </si>
  <si>
    <t>BL000471</t>
  </si>
  <si>
    <t>BL000472</t>
  </si>
  <si>
    <t>BL000473</t>
  </si>
  <si>
    <t>BL000474</t>
  </si>
  <si>
    <t>BL000475</t>
  </si>
  <si>
    <t>BL000476</t>
  </si>
  <si>
    <t>BL000477</t>
  </si>
  <si>
    <t>BL000486</t>
  </si>
  <si>
    <t>BL000493</t>
  </si>
  <si>
    <t>BL001220</t>
  </si>
  <si>
    <t>BL001221</t>
  </si>
  <si>
    <t>CH000002</t>
  </si>
  <si>
    <t>CH000004</t>
  </si>
  <si>
    <t>CH000159</t>
  </si>
  <si>
    <t>CH000161</t>
  </si>
  <si>
    <t>CH000163</t>
  </si>
  <si>
    <t>CH000164</t>
  </si>
  <si>
    <t>CH000167</t>
  </si>
  <si>
    <t>stage1</t>
    <phoneticPr fontId="1" type="noConversion"/>
  </si>
  <si>
    <t>Benefit</t>
    <phoneticPr fontId="1" type="noConversion"/>
  </si>
  <si>
    <t>Cost</t>
    <phoneticPr fontId="1" type="noConversion"/>
  </si>
  <si>
    <t>stage2</t>
    <phoneticPr fontId="1" type="noConversion"/>
  </si>
  <si>
    <t>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</si>
</sst>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$&quot;#,##0.00"/>
    <numFmt numFmtId="177" formatCode="#,##0.00_);[Red]\(#,##0.00\)"/>
    <numFmt numFmtId="178" formatCode="0.0_ "/>
    <numFmt numFmtId="179" formatCode="&quot;$&quot;#,##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17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" sqref="D2"/>
    </sheetView>
  </sheetViews>
  <sheetFormatPr defaultRowHeight="15.75" x14ac:dyDescent="0.25"/>
  <cols>
    <col min="1" max="1" width="10.28515625" style="1" bestFit="1" customWidth="1"/>
    <col min="2" max="2" width="17.5703125" style="1" bestFit="1" customWidth="1"/>
    <col min="3" max="3" width="9.7109375" style="1" bestFit="1" customWidth="1"/>
    <col min="5" max="5" width="15" bestFit="1" customWidth="1"/>
    <col min="7" max="7" width="12.7109375" bestFit="1" customWidth="1"/>
    <col min="8" max="8" width="15" bestFit="1" customWidth="1"/>
  </cols>
  <sheetData>
    <row r="1" spans="1:8" x14ac:dyDescent="0.25">
      <c r="A1" s="4" t="s">
        <v>1</v>
      </c>
      <c r="B1" s="4" t="s">
        <v>0</v>
      </c>
      <c r="C1" s="4" t="s">
        <v>11</v>
      </c>
      <c r="D1" s="4" t="s">
        <v>12</v>
      </c>
      <c r="E1" s="4" t="s">
        <v>13</v>
      </c>
    </row>
    <row r="2" spans="1:8" x14ac:dyDescent="0.25">
      <c r="A2" s="2" t="s">
        <v>2</v>
      </c>
      <c r="B2" s="2">
        <v>2178.46</v>
      </c>
      <c r="C2" s="9">
        <v>33.948610000000002</v>
      </c>
      <c r="D2" s="3">
        <f>(100 - C2*0.8)*B2</f>
        <v>158681.44884751999</v>
      </c>
      <c r="E2" s="7">
        <f>B2*586</f>
        <v>1276577.56</v>
      </c>
      <c r="F2" s="3">
        <v>0</v>
      </c>
      <c r="G2" s="2" t="s">
        <v>25</v>
      </c>
      <c r="H2" s="8">
        <f>E5+E4+E7+E10</f>
        <v>20085296.5</v>
      </c>
    </row>
    <row r="3" spans="1:8" x14ac:dyDescent="0.25">
      <c r="A3" s="2" t="s">
        <v>3</v>
      </c>
      <c r="B3" s="2">
        <v>12699.86</v>
      </c>
      <c r="C3" s="2">
        <v>72.229849999999999</v>
      </c>
      <c r="D3" s="3">
        <f t="shared" ref="D3:D10" si="0">(100 - C3*0.8)*B3</f>
        <v>536138.81374320004</v>
      </c>
      <c r="E3" s="7">
        <f t="shared" ref="E3:E10" si="1">B3*586</f>
        <v>7442117.96</v>
      </c>
      <c r="F3" s="3">
        <v>1</v>
      </c>
      <c r="G3" s="3" t="s">
        <v>17</v>
      </c>
      <c r="H3" s="8">
        <f>E3+E4+E6+E7+E9+E10</f>
        <v>44265350.039999999</v>
      </c>
    </row>
    <row r="4" spans="1:8" x14ac:dyDescent="0.25">
      <c r="A4" s="2" t="s">
        <v>4</v>
      </c>
      <c r="B4" s="2">
        <v>20431.810000000001</v>
      </c>
      <c r="C4" s="2">
        <v>71.698239999999998</v>
      </c>
      <c r="D4" s="3">
        <f t="shared" si="0"/>
        <v>871241.14638847997</v>
      </c>
      <c r="E4" s="7">
        <f t="shared" si="1"/>
        <v>11973040.66</v>
      </c>
      <c r="F4" s="3">
        <v>2</v>
      </c>
      <c r="G4" s="3" t="s">
        <v>18</v>
      </c>
      <c r="H4" s="8">
        <f>E4+E5+E7+E9+E10</f>
        <v>33093828.460000001</v>
      </c>
    </row>
    <row r="5" spans="1:8" x14ac:dyDescent="0.25">
      <c r="A5" s="2" t="s">
        <v>5</v>
      </c>
      <c r="B5" s="2">
        <v>1067.78</v>
      </c>
      <c r="C5" s="2">
        <v>90.317809999999994</v>
      </c>
      <c r="D5" s="3">
        <f t="shared" si="0"/>
        <v>29626.359070559996</v>
      </c>
      <c r="E5" s="7">
        <f t="shared" si="1"/>
        <v>625719.07999999996</v>
      </c>
      <c r="F5" s="3">
        <v>3</v>
      </c>
      <c r="G5" s="3" t="s">
        <v>19</v>
      </c>
      <c r="H5" s="8">
        <f>E9+E7+E6+E5+E4+E3</f>
        <v>44049250.82</v>
      </c>
    </row>
    <row r="6" spans="1:8" x14ac:dyDescent="0.25">
      <c r="A6" s="2" t="s">
        <v>6</v>
      </c>
      <c r="B6" s="2">
        <v>7431.95</v>
      </c>
      <c r="C6" s="2">
        <v>100</v>
      </c>
      <c r="D6" s="3">
        <f t="shared" si="0"/>
        <v>148639</v>
      </c>
      <c r="E6" s="7">
        <f t="shared" si="1"/>
        <v>4355122.7</v>
      </c>
      <c r="F6" s="3">
        <v>4</v>
      </c>
      <c r="G6" s="3" t="s">
        <v>26</v>
      </c>
      <c r="H6" s="8">
        <f>E9+E7+E6+E5+E4+E3</f>
        <v>44049250.82</v>
      </c>
    </row>
    <row r="7" spans="1:8" x14ac:dyDescent="0.25">
      <c r="A7" s="2" t="s">
        <v>7</v>
      </c>
      <c r="B7" s="2">
        <v>11339.11</v>
      </c>
      <c r="C7" s="2">
        <v>79.086020000000005</v>
      </c>
      <c r="D7" s="3">
        <f t="shared" si="0"/>
        <v>416498.93580623996</v>
      </c>
      <c r="E7" s="7">
        <f t="shared" si="1"/>
        <v>6644718.46</v>
      </c>
      <c r="F7" s="3">
        <v>5</v>
      </c>
      <c r="G7" s="3" t="s">
        <v>20</v>
      </c>
      <c r="H7" s="8">
        <f>E2+E3+E4+E6+E7+E9+E10</f>
        <v>45541927.599999994</v>
      </c>
    </row>
    <row r="8" spans="1:8" x14ac:dyDescent="0.25">
      <c r="A8" s="2" t="s">
        <v>8</v>
      </c>
      <c r="B8" s="2">
        <v>5857.59</v>
      </c>
      <c r="C8" s="9">
        <v>19.90185</v>
      </c>
      <c r="D8" s="3">
        <f t="shared" si="0"/>
        <v>492497.4979668</v>
      </c>
      <c r="E8" s="7">
        <f t="shared" si="1"/>
        <v>3432547.74</v>
      </c>
      <c r="F8" s="3">
        <v>6</v>
      </c>
      <c r="G8" s="3" t="s">
        <v>21</v>
      </c>
      <c r="H8" s="8">
        <f>E3+E5+E6+E7+E8+E9</f>
        <v>35508757.899999999</v>
      </c>
    </row>
    <row r="9" spans="1:8" x14ac:dyDescent="0.25">
      <c r="A9" s="2" t="s">
        <v>9</v>
      </c>
      <c r="B9" s="2">
        <v>22198.86</v>
      </c>
      <c r="C9" s="9">
        <v>24.759789999999999</v>
      </c>
      <c r="D9" s="3">
        <f t="shared" si="0"/>
        <v>1780174.7105284799</v>
      </c>
      <c r="E9" s="7">
        <f t="shared" si="1"/>
        <v>13008531.960000001</v>
      </c>
      <c r="F9" s="3">
        <v>7</v>
      </c>
      <c r="G9" s="3" t="s">
        <v>22</v>
      </c>
      <c r="H9" s="8"/>
    </row>
    <row r="10" spans="1:8" x14ac:dyDescent="0.25">
      <c r="A10" s="2" t="s">
        <v>10</v>
      </c>
      <c r="B10" s="2">
        <v>1436.55</v>
      </c>
      <c r="C10" s="9">
        <v>11.042669999999999</v>
      </c>
      <c r="D10" s="3">
        <f t="shared" si="0"/>
        <v>130964.3219292</v>
      </c>
      <c r="E10" s="7">
        <f t="shared" si="1"/>
        <v>841818.29999999993</v>
      </c>
      <c r="F10" s="3">
        <v>8</v>
      </c>
      <c r="G10" s="3" t="s">
        <v>23</v>
      </c>
      <c r="H10" s="8"/>
    </row>
    <row r="11" spans="1:8" x14ac:dyDescent="0.25">
      <c r="F11" s="3">
        <v>9</v>
      </c>
      <c r="G11" s="3" t="s">
        <v>24</v>
      </c>
      <c r="H11" s="8"/>
    </row>
    <row r="12" spans="1:8" x14ac:dyDescent="0.25">
      <c r="A12" s="5" t="s">
        <v>14</v>
      </c>
      <c r="B12" s="5" t="s">
        <v>15</v>
      </c>
      <c r="C12" s="5" t="s">
        <v>16</v>
      </c>
    </row>
    <row r="13" spans="1:8" x14ac:dyDescent="0.25">
      <c r="A13" s="6">
        <v>1</v>
      </c>
      <c r="B13" s="6">
        <v>2178.46</v>
      </c>
      <c r="C13" s="6">
        <v>33.948610000000002</v>
      </c>
    </row>
    <row r="14" spans="1:8" x14ac:dyDescent="0.25">
      <c r="A14" s="6">
        <v>2</v>
      </c>
      <c r="B14" s="6">
        <v>12699.86</v>
      </c>
      <c r="C14" s="6">
        <v>72.229849999999999</v>
      </c>
    </row>
    <row r="15" spans="1:8" x14ac:dyDescent="0.25">
      <c r="A15" s="6">
        <v>3</v>
      </c>
      <c r="B15" s="6">
        <v>20431.810000000001</v>
      </c>
      <c r="C15" s="6">
        <v>71.698239999999998</v>
      </c>
    </row>
    <row r="16" spans="1:8" x14ac:dyDescent="0.25">
      <c r="A16" s="6">
        <v>4</v>
      </c>
      <c r="B16" s="6">
        <v>1067.78</v>
      </c>
      <c r="C16" s="6">
        <v>90.317809999999994</v>
      </c>
    </row>
    <row r="17" spans="1:3" x14ac:dyDescent="0.25">
      <c r="A17" s="6">
        <v>5</v>
      </c>
      <c r="B17" s="6">
        <v>7431.95</v>
      </c>
      <c r="C17" s="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A8" activeCellId="5" sqref="A4:XFD4 A9:XFD9 A10:XFD10 A14:XFD14 A7:XFD7 A8:XFD8"/>
    </sheetView>
  </sheetViews>
  <sheetFormatPr defaultRowHeight="15.75" x14ac:dyDescent="0.25"/>
  <cols>
    <col min="1" max="1" width="10.42578125" style="1" bestFit="1" customWidth="1"/>
    <col min="2" max="2" width="17.5703125" style="1" bestFit="1" customWidth="1"/>
    <col min="3" max="3" width="9.7109375" style="1" bestFit="1" customWidth="1"/>
    <col min="5" max="6" width="10.28515625" bestFit="1" customWidth="1"/>
    <col min="7" max="7" width="17.5703125" bestFit="1" customWidth="1"/>
    <col min="8" max="8" width="9.7109375" bestFit="1" customWidth="1"/>
    <col min="9" max="9" width="11" bestFit="1" customWidth="1"/>
    <col min="10" max="10" width="15" bestFit="1" customWidth="1"/>
    <col min="11" max="11" width="20.140625" bestFit="1" customWidth="1"/>
  </cols>
  <sheetData>
    <row r="1" spans="1:11" x14ac:dyDescent="0.25">
      <c r="A1" s="10" t="s">
        <v>1</v>
      </c>
      <c r="B1" s="10" t="s">
        <v>0</v>
      </c>
      <c r="C1" s="10" t="s">
        <v>11</v>
      </c>
    </row>
    <row r="2" spans="1:11" x14ac:dyDescent="0.25">
      <c r="A2" s="6" t="s">
        <v>2</v>
      </c>
      <c r="B2" s="6">
        <v>2178.46</v>
      </c>
      <c r="C2" s="6">
        <v>33.948610000000002</v>
      </c>
    </row>
    <row r="3" spans="1:11" x14ac:dyDescent="0.25">
      <c r="A3" s="6" t="s">
        <v>3</v>
      </c>
      <c r="B3" s="6">
        <v>12699.86</v>
      </c>
      <c r="C3" s="6">
        <v>72.229849999999999</v>
      </c>
      <c r="E3" s="10" t="s">
        <v>57</v>
      </c>
      <c r="F3" s="10" t="s">
        <v>1</v>
      </c>
      <c r="G3" s="10" t="s">
        <v>0</v>
      </c>
      <c r="H3" s="10" t="s">
        <v>11</v>
      </c>
      <c r="I3" s="10" t="s">
        <v>58</v>
      </c>
      <c r="J3" s="10" t="s">
        <v>59</v>
      </c>
      <c r="K3" s="22" t="s">
        <v>61</v>
      </c>
    </row>
    <row r="4" spans="1:11" x14ac:dyDescent="0.25">
      <c r="A4" s="6" t="s">
        <v>4</v>
      </c>
      <c r="B4" s="6">
        <v>20431.810000000001</v>
      </c>
      <c r="C4" s="6">
        <v>71.698239999999998</v>
      </c>
      <c r="E4" s="11">
        <v>1</v>
      </c>
      <c r="F4" s="6" t="s">
        <v>2</v>
      </c>
      <c r="G4" s="6">
        <v>2178.46</v>
      </c>
      <c r="H4" s="6">
        <v>33.948610000000002</v>
      </c>
      <c r="I4" s="12">
        <f xml:space="preserve"> (100 - H4)*G4/SUM(G4:G14)</f>
        <v>1.4311955500786067</v>
      </c>
      <c r="J4" s="13">
        <f xml:space="preserve"> 586*G4</f>
        <v>1276577.56</v>
      </c>
      <c r="K4" s="23">
        <f xml:space="preserve"> (J4-5000000)</f>
        <v>-3723422.44</v>
      </c>
    </row>
    <row r="5" spans="1:11" x14ac:dyDescent="0.25">
      <c r="A5" s="6" t="s">
        <v>5</v>
      </c>
      <c r="B5" s="6">
        <v>1067.78</v>
      </c>
      <c r="C5" s="6">
        <v>90.317809999999994</v>
      </c>
      <c r="E5" s="11">
        <v>2</v>
      </c>
      <c r="F5" s="6" t="s">
        <v>8</v>
      </c>
      <c r="G5" s="6">
        <v>5857.59</v>
      </c>
      <c r="H5" s="6">
        <v>19.90185</v>
      </c>
      <c r="I5" s="12">
        <f t="shared" ref="I5:I14" si="0" xml:space="preserve"> (100 - H5)*G5/SUM(G5:G15)</f>
        <v>4.7700461656649731</v>
      </c>
      <c r="J5" s="13">
        <f t="shared" ref="J5:J14" si="1" xml:space="preserve"> 586*G5</f>
        <v>3432547.74</v>
      </c>
    </row>
    <row r="6" spans="1:11" x14ac:dyDescent="0.25">
      <c r="A6" s="6" t="s">
        <v>6</v>
      </c>
      <c r="B6" s="6">
        <v>7431.95</v>
      </c>
      <c r="C6" s="6">
        <v>100</v>
      </c>
      <c r="E6" s="11">
        <v>3</v>
      </c>
      <c r="F6" s="6" t="s">
        <v>9</v>
      </c>
      <c r="G6" s="6">
        <v>22198.86</v>
      </c>
      <c r="H6" s="6">
        <v>24.759789999999999</v>
      </c>
      <c r="I6" s="12">
        <f t="shared" si="0"/>
        <v>18.056237060868309</v>
      </c>
      <c r="J6" s="13">
        <f t="shared" si="1"/>
        <v>13008531.960000001</v>
      </c>
    </row>
    <row r="7" spans="1:11" x14ac:dyDescent="0.25">
      <c r="A7" s="6" t="s">
        <v>7</v>
      </c>
      <c r="B7" s="6">
        <v>11339.11</v>
      </c>
      <c r="C7" s="6">
        <v>79.086020000000005</v>
      </c>
      <c r="E7" s="11">
        <v>4</v>
      </c>
      <c r="F7" s="6" t="s">
        <v>10</v>
      </c>
      <c r="G7" s="6">
        <v>1436.55</v>
      </c>
      <c r="H7" s="6">
        <v>11.042669999999999</v>
      </c>
      <c r="I7" s="12">
        <f t="shared" si="0"/>
        <v>1.8177105849513031</v>
      </c>
      <c r="J7" s="13">
        <f t="shared" si="1"/>
        <v>841818.29999999993</v>
      </c>
    </row>
    <row r="8" spans="1:11" x14ac:dyDescent="0.25">
      <c r="A8" s="6" t="s">
        <v>8</v>
      </c>
      <c r="B8" s="6">
        <v>5857.59</v>
      </c>
      <c r="C8" s="6">
        <v>19.90185</v>
      </c>
      <c r="E8" s="11">
        <v>5</v>
      </c>
      <c r="F8" s="6" t="s">
        <v>27</v>
      </c>
      <c r="G8" s="6">
        <v>1122.99</v>
      </c>
      <c r="H8" s="6">
        <v>0</v>
      </c>
      <c r="I8" s="12">
        <f t="shared" si="0"/>
        <v>1.5023908696632875</v>
      </c>
      <c r="J8" s="13">
        <f t="shared" si="1"/>
        <v>658072.14</v>
      </c>
    </row>
    <row r="9" spans="1:11" x14ac:dyDescent="0.25">
      <c r="A9" s="6" t="s">
        <v>9</v>
      </c>
      <c r="B9" s="6">
        <v>22198.86</v>
      </c>
      <c r="C9" s="6">
        <v>24.759789999999999</v>
      </c>
      <c r="E9" s="11">
        <v>6</v>
      </c>
      <c r="F9" s="6" t="s">
        <v>33</v>
      </c>
      <c r="G9" s="6">
        <v>4444.05</v>
      </c>
      <c r="H9" s="6">
        <v>30.173120000000001</v>
      </c>
      <c r="I9" s="12">
        <f t="shared" si="0"/>
        <v>3.960947654231544</v>
      </c>
      <c r="J9" s="13">
        <f t="shared" si="1"/>
        <v>2604213.3000000003</v>
      </c>
    </row>
    <row r="10" spans="1:11" x14ac:dyDescent="0.25">
      <c r="A10" s="6" t="s">
        <v>10</v>
      </c>
      <c r="B10" s="6">
        <v>1436.55</v>
      </c>
      <c r="C10" s="6">
        <v>11.042669999999999</v>
      </c>
      <c r="E10" s="11">
        <v>7</v>
      </c>
      <c r="F10" s="6" t="s">
        <v>36</v>
      </c>
      <c r="G10" s="6">
        <v>11937.96</v>
      </c>
      <c r="H10" s="6">
        <v>31.06654</v>
      </c>
      <c r="I10" s="12">
        <f t="shared" si="0"/>
        <v>10.419495631915892</v>
      </c>
      <c r="J10" s="13">
        <f t="shared" si="1"/>
        <v>6995644.5599999996</v>
      </c>
    </row>
    <row r="11" spans="1:11" x14ac:dyDescent="0.25">
      <c r="A11" s="6" t="s">
        <v>27</v>
      </c>
      <c r="B11" s="6">
        <v>1122.99</v>
      </c>
      <c r="C11" s="6">
        <v>0</v>
      </c>
      <c r="E11" s="11">
        <v>8</v>
      </c>
      <c r="F11" s="6" t="s">
        <v>38</v>
      </c>
      <c r="G11" s="6">
        <v>18154.86</v>
      </c>
      <c r="H11" s="6">
        <v>16.559470000000001</v>
      </c>
      <c r="I11" s="12">
        <f t="shared" si="0"/>
        <v>15.194512792236496</v>
      </c>
      <c r="J11" s="13">
        <f t="shared" si="1"/>
        <v>10638747.960000001</v>
      </c>
    </row>
    <row r="12" spans="1:11" x14ac:dyDescent="0.25">
      <c r="A12" s="6" t="s">
        <v>28</v>
      </c>
      <c r="B12" s="6">
        <v>5449.25</v>
      </c>
      <c r="C12" s="6">
        <v>96.260469999999998</v>
      </c>
      <c r="E12" s="11">
        <v>9</v>
      </c>
      <c r="F12" s="6" t="s">
        <v>46</v>
      </c>
      <c r="G12" s="6">
        <v>28574.080000000002</v>
      </c>
      <c r="H12" s="6">
        <v>21.299959999999999</v>
      </c>
      <c r="I12" s="12">
        <f t="shared" si="0"/>
        <v>23.428931481193199</v>
      </c>
      <c r="J12" s="13">
        <f t="shared" si="1"/>
        <v>16744410.880000001</v>
      </c>
    </row>
    <row r="13" spans="1:11" x14ac:dyDescent="0.25">
      <c r="A13" s="6" t="s">
        <v>29</v>
      </c>
      <c r="B13" s="6">
        <v>5879.78</v>
      </c>
      <c r="C13" s="6">
        <v>66.992840000000001</v>
      </c>
      <c r="E13" s="11">
        <v>10</v>
      </c>
      <c r="F13" s="6" t="s">
        <v>47</v>
      </c>
      <c r="G13" s="6">
        <v>3117.93</v>
      </c>
      <c r="H13" s="6">
        <v>6.3264399999999998</v>
      </c>
      <c r="I13" s="12">
        <f t="shared" si="0"/>
        <v>3.3245988289511903</v>
      </c>
      <c r="J13" s="13">
        <f t="shared" si="1"/>
        <v>1827106.98</v>
      </c>
    </row>
    <row r="14" spans="1:11" x14ac:dyDescent="0.25">
      <c r="A14" s="6" t="s">
        <v>30</v>
      </c>
      <c r="B14" s="6">
        <v>4719.54</v>
      </c>
      <c r="C14" s="6">
        <v>65.018249999999995</v>
      </c>
      <c r="E14" s="11">
        <v>11</v>
      </c>
      <c r="F14" s="6" t="s">
        <v>48</v>
      </c>
      <c r="G14" s="6">
        <v>1515.21</v>
      </c>
      <c r="H14" s="6">
        <v>4.7147600000000001</v>
      </c>
      <c r="I14" s="12">
        <f t="shared" si="0"/>
        <v>1.4269876839615496</v>
      </c>
      <c r="J14" s="13">
        <f t="shared" si="1"/>
        <v>887913.06</v>
      </c>
    </row>
    <row r="15" spans="1:11" x14ac:dyDescent="0.25">
      <c r="A15" s="6" t="s">
        <v>31</v>
      </c>
      <c r="B15" s="6">
        <v>9536.73</v>
      </c>
      <c r="C15" s="6">
        <v>90.521140000000003</v>
      </c>
    </row>
    <row r="16" spans="1:11" x14ac:dyDescent="0.25">
      <c r="A16" s="6" t="s">
        <v>32</v>
      </c>
      <c r="B16" s="6">
        <v>496.74</v>
      </c>
      <c r="C16" s="6">
        <v>100</v>
      </c>
    </row>
    <row r="17" spans="1:10" x14ac:dyDescent="0.25">
      <c r="A17" s="6" t="s">
        <v>33</v>
      </c>
      <c r="B17" s="6">
        <v>4444.05</v>
      </c>
      <c r="C17" s="6">
        <v>30.173120000000001</v>
      </c>
      <c r="E17" s="10" t="s">
        <v>60</v>
      </c>
      <c r="F17" s="10" t="s">
        <v>1</v>
      </c>
      <c r="G17" s="10" t="s">
        <v>0</v>
      </c>
      <c r="H17" s="10" t="s">
        <v>11</v>
      </c>
      <c r="I17" s="10" t="s">
        <v>58</v>
      </c>
      <c r="J17" s="10" t="s">
        <v>59</v>
      </c>
    </row>
    <row r="18" spans="1:10" x14ac:dyDescent="0.25">
      <c r="A18" s="6" t="s">
        <v>34</v>
      </c>
      <c r="B18" s="6">
        <v>5079.9799999999996</v>
      </c>
      <c r="C18" s="6">
        <v>67.715639999999993</v>
      </c>
      <c r="E18" s="11">
        <v>1</v>
      </c>
      <c r="F18" s="6" t="s">
        <v>29</v>
      </c>
      <c r="G18" s="6">
        <v>5879.78</v>
      </c>
      <c r="H18" s="6">
        <v>66.992840000000001</v>
      </c>
      <c r="I18" s="12">
        <f xml:space="preserve"> (100 - H18*0.8)*G18</f>
        <v>272855.47137983999</v>
      </c>
      <c r="J18" s="13">
        <f xml:space="preserve"> 586*G18</f>
        <v>3445551.08</v>
      </c>
    </row>
    <row r="19" spans="1:10" x14ac:dyDescent="0.25">
      <c r="A19" s="6" t="s">
        <v>35</v>
      </c>
      <c r="B19" s="6">
        <v>1625.15</v>
      </c>
      <c r="C19" s="6">
        <v>84.075599999999994</v>
      </c>
      <c r="E19" s="11">
        <v>2</v>
      </c>
      <c r="F19" s="6" t="s">
        <v>30</v>
      </c>
      <c r="G19" s="6">
        <v>4719.54</v>
      </c>
      <c r="H19" s="6">
        <v>65.018249999999995</v>
      </c>
      <c r="I19" s="12">
        <f t="shared" ref="I19:I27" si="2" xml:space="preserve"> (100 - H19*0.8)*G19</f>
        <v>226469.01471600001</v>
      </c>
      <c r="J19" s="13">
        <f t="shared" ref="J19:J27" si="3" xml:space="preserve"> 586*G19</f>
        <v>2765650.44</v>
      </c>
    </row>
    <row r="20" spans="1:10" x14ac:dyDescent="0.25">
      <c r="A20" s="6" t="s">
        <v>36</v>
      </c>
      <c r="B20" s="6">
        <v>11937.96</v>
      </c>
      <c r="C20" s="6">
        <v>31.06654</v>
      </c>
      <c r="E20" s="11">
        <v>3</v>
      </c>
      <c r="F20" s="6" t="s">
        <v>34</v>
      </c>
      <c r="G20" s="6">
        <v>5079.9799999999996</v>
      </c>
      <c r="H20" s="6">
        <v>67.715639999999993</v>
      </c>
      <c r="I20" s="12">
        <f t="shared" si="2"/>
        <v>232802.72249024</v>
      </c>
      <c r="J20" s="13">
        <f t="shared" si="3"/>
        <v>2976868.28</v>
      </c>
    </row>
    <row r="21" spans="1:10" x14ac:dyDescent="0.25">
      <c r="A21" s="6" t="s">
        <v>37</v>
      </c>
      <c r="B21" s="6">
        <v>32655.87</v>
      </c>
      <c r="C21" s="6">
        <v>51.327280000000002</v>
      </c>
      <c r="E21" s="11">
        <v>4</v>
      </c>
      <c r="F21" s="6" t="s">
        <v>37</v>
      </c>
      <c r="G21" s="6">
        <v>32655.87</v>
      </c>
      <c r="H21" s="6">
        <v>51.327280000000002</v>
      </c>
      <c r="I21" s="12">
        <f t="shared" si="2"/>
        <v>1924677.4134931199</v>
      </c>
      <c r="J21" s="13">
        <f t="shared" si="3"/>
        <v>19136339.82</v>
      </c>
    </row>
    <row r="22" spans="1:10" x14ac:dyDescent="0.25">
      <c r="A22" s="6" t="s">
        <v>38</v>
      </c>
      <c r="B22" s="6">
        <v>18154.86</v>
      </c>
      <c r="C22" s="6">
        <v>16.559470000000001</v>
      </c>
      <c r="E22" s="11">
        <v>5</v>
      </c>
      <c r="F22" s="6" t="s">
        <v>39</v>
      </c>
      <c r="G22" s="6">
        <v>14440.7</v>
      </c>
      <c r="H22" s="6">
        <v>44.185589999999998</v>
      </c>
      <c r="I22" s="12">
        <f t="shared" si="2"/>
        <v>933613.32038960001</v>
      </c>
      <c r="J22" s="13">
        <f t="shared" si="3"/>
        <v>8462250.2000000011</v>
      </c>
    </row>
    <row r="23" spans="1:10" x14ac:dyDescent="0.25">
      <c r="A23" s="6" t="s">
        <v>39</v>
      </c>
      <c r="B23" s="6">
        <v>14440.7</v>
      </c>
      <c r="C23" s="6">
        <v>44.185589999999998</v>
      </c>
      <c r="E23" s="11">
        <v>6</v>
      </c>
      <c r="F23" s="6" t="s">
        <v>44</v>
      </c>
      <c r="G23" s="6">
        <v>20441.47</v>
      </c>
      <c r="H23" s="6">
        <v>45.1753</v>
      </c>
      <c r="I23" s="12">
        <f t="shared" si="2"/>
        <v>1305387.3682472</v>
      </c>
      <c r="J23" s="13">
        <f t="shared" si="3"/>
        <v>11978701.42</v>
      </c>
    </row>
    <row r="24" spans="1:10" x14ac:dyDescent="0.25">
      <c r="A24" s="6" t="s">
        <v>40</v>
      </c>
      <c r="B24" s="6">
        <v>49.97</v>
      </c>
      <c r="C24" s="6">
        <v>100</v>
      </c>
      <c r="E24" s="11">
        <v>7</v>
      </c>
      <c r="F24" s="6" t="s">
        <v>45</v>
      </c>
      <c r="G24" s="6">
        <v>16443.62</v>
      </c>
      <c r="H24" s="6">
        <v>51.8748</v>
      </c>
      <c r="I24" s="12">
        <f t="shared" si="2"/>
        <v>961954.4009791998</v>
      </c>
      <c r="J24" s="13">
        <f t="shared" si="3"/>
        <v>9635961.3200000003</v>
      </c>
    </row>
    <row r="25" spans="1:10" x14ac:dyDescent="0.25">
      <c r="A25" s="6" t="s">
        <v>41</v>
      </c>
      <c r="B25" s="6">
        <v>5.12</v>
      </c>
      <c r="C25" s="6">
        <v>100</v>
      </c>
      <c r="E25" s="11">
        <v>8</v>
      </c>
      <c r="F25" s="6" t="s">
        <v>49</v>
      </c>
      <c r="G25" s="6">
        <v>5870.22</v>
      </c>
      <c r="H25" s="6">
        <v>43.750109999999999</v>
      </c>
      <c r="I25" s="12">
        <f t="shared" si="2"/>
        <v>381563.78342063999</v>
      </c>
      <c r="J25" s="13">
        <f t="shared" si="3"/>
        <v>3439948.92</v>
      </c>
    </row>
    <row r="26" spans="1:10" x14ac:dyDescent="0.25">
      <c r="A26" s="6" t="s">
        <v>42</v>
      </c>
      <c r="B26" s="6">
        <v>1.28</v>
      </c>
      <c r="C26" s="6">
        <v>100</v>
      </c>
      <c r="E26" s="11">
        <v>9</v>
      </c>
      <c r="F26" s="6" t="s">
        <v>53</v>
      </c>
      <c r="G26" s="6">
        <v>2680.79</v>
      </c>
      <c r="H26" s="6">
        <v>44.91525</v>
      </c>
      <c r="I26" s="12">
        <f t="shared" si="2"/>
        <v>171752.31756200001</v>
      </c>
      <c r="J26" s="13">
        <f t="shared" si="3"/>
        <v>1570942.94</v>
      </c>
    </row>
    <row r="27" spans="1:10" x14ac:dyDescent="0.25">
      <c r="A27" s="6" t="s">
        <v>43</v>
      </c>
      <c r="B27" s="6">
        <v>2.8</v>
      </c>
      <c r="C27" s="6">
        <v>100</v>
      </c>
      <c r="E27" s="14">
        <v>10</v>
      </c>
      <c r="F27" s="15" t="s">
        <v>54</v>
      </c>
      <c r="G27" s="15">
        <v>5739.45</v>
      </c>
      <c r="H27" s="15">
        <v>60.91366</v>
      </c>
      <c r="I27" s="16">
        <f t="shared" si="2"/>
        <v>294256.27529039996</v>
      </c>
      <c r="J27" s="17">
        <f t="shared" si="3"/>
        <v>3363317.6999999997</v>
      </c>
    </row>
    <row r="28" spans="1:10" x14ac:dyDescent="0.25">
      <c r="A28" s="6" t="s">
        <v>44</v>
      </c>
      <c r="B28" s="6">
        <v>20441.47</v>
      </c>
      <c r="C28" s="6">
        <v>45.1753</v>
      </c>
      <c r="E28" s="18"/>
      <c r="F28" s="19"/>
      <c r="G28" s="19"/>
      <c r="H28" s="19"/>
      <c r="I28" s="20"/>
      <c r="J28" s="21"/>
    </row>
    <row r="29" spans="1:10" x14ac:dyDescent="0.25">
      <c r="A29" s="6" t="s">
        <v>45</v>
      </c>
      <c r="B29" s="6">
        <v>16443.62</v>
      </c>
      <c r="C29" s="6">
        <v>51.8748</v>
      </c>
    </row>
    <row r="30" spans="1:10" x14ac:dyDescent="0.25">
      <c r="A30" s="6" t="s">
        <v>46</v>
      </c>
      <c r="B30" s="6">
        <v>28574.080000000002</v>
      </c>
      <c r="C30" s="6">
        <v>21.299959999999999</v>
      </c>
    </row>
    <row r="31" spans="1:10" x14ac:dyDescent="0.25">
      <c r="A31" s="6" t="s">
        <v>47</v>
      </c>
      <c r="B31" s="6">
        <v>3117.93</v>
      </c>
      <c r="C31" s="6">
        <v>6.3264399999999998</v>
      </c>
    </row>
    <row r="32" spans="1:10" x14ac:dyDescent="0.25">
      <c r="A32" s="6" t="s">
        <v>48</v>
      </c>
      <c r="B32" s="6">
        <v>1515.21</v>
      </c>
      <c r="C32" s="6">
        <v>4.7147600000000001</v>
      </c>
    </row>
    <row r="33" spans="1:3" x14ac:dyDescent="0.25">
      <c r="A33" s="6" t="s">
        <v>49</v>
      </c>
      <c r="B33" s="6">
        <v>5870.22</v>
      </c>
      <c r="C33" s="6">
        <v>43.750109999999999</v>
      </c>
    </row>
    <row r="34" spans="1:3" x14ac:dyDescent="0.25">
      <c r="A34" s="6" t="s">
        <v>50</v>
      </c>
      <c r="B34" s="6">
        <v>1053.8399999999999</v>
      </c>
      <c r="C34" s="6">
        <v>96.311059999999998</v>
      </c>
    </row>
    <row r="35" spans="1:3" x14ac:dyDescent="0.25">
      <c r="A35" s="6" t="s">
        <v>51</v>
      </c>
      <c r="B35" s="6">
        <v>1316.69</v>
      </c>
      <c r="C35" s="6">
        <v>100</v>
      </c>
    </row>
    <row r="36" spans="1:3" x14ac:dyDescent="0.25">
      <c r="A36" s="6" t="s">
        <v>52</v>
      </c>
      <c r="B36" s="6">
        <v>3935.79</v>
      </c>
      <c r="C36" s="6">
        <v>87.285049999999998</v>
      </c>
    </row>
    <row r="37" spans="1:3" x14ac:dyDescent="0.25">
      <c r="A37" s="6" t="s">
        <v>53</v>
      </c>
      <c r="B37" s="6">
        <v>2680.79</v>
      </c>
      <c r="C37" s="6">
        <v>44.91525</v>
      </c>
    </row>
    <row r="38" spans="1:3" x14ac:dyDescent="0.25">
      <c r="A38" s="6" t="s">
        <v>54</v>
      </c>
      <c r="B38" s="6">
        <v>5739.45</v>
      </c>
      <c r="C38" s="6">
        <v>60.91366</v>
      </c>
    </row>
    <row r="39" spans="1:3" x14ac:dyDescent="0.25">
      <c r="A39" s="6" t="s">
        <v>55</v>
      </c>
      <c r="B39" s="6">
        <v>6093.64</v>
      </c>
      <c r="C39" s="6">
        <v>82.789169999999999</v>
      </c>
    </row>
    <row r="40" spans="1:3" x14ac:dyDescent="0.25">
      <c r="A40" s="6" t="s">
        <v>56</v>
      </c>
      <c r="B40" s="6">
        <v>166.77</v>
      </c>
      <c r="C40" s="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2018-06-06T05:40:46Z</dcterms:modified>
</cp:coreProperties>
</file>