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filterPrivacy="1" hidePivotFieldList="1" defaultThemeVersion="123820"/>
  <bookViews>
    <workbookView xWindow="120" yWindow="90" windowWidth="15270" windowHeight="8130"/>
  </bookViews>
  <sheets>
    <sheet name="Overview" sheetId="3" r:id="rId1"/>
    <sheet name="Sales Information" sheetId="1" r:id="rId2"/>
    <sheet name="Item Information" sheetId="2" r:id="rId3"/>
  </sheets>
  <calcPr calcId="122211"/>
  <pivotCaches>
    <pivotCache cacheId="3" r:id="rId4"/>
  </pivotCaches>
  <webPublishing codePage="1252"/>
  <fileRecoveryPr repairLoad="1"/>
</workbook>
</file>

<file path=xl/calcChain.xml><?xml version="1.0" encoding="utf-8"?>
<calcChain xmlns="http://schemas.openxmlformats.org/spreadsheetml/2006/7/main">
  <c r="J14" i="3"/>
  <c r="J7"/>
  <c r="J9"/>
  <c r="J15"/>
  <c r="J8"/>
  <c r="J10"/>
  <c r="J6"/>
  <c r="J11"/>
  <c r="J13"/>
  <c r="J12"/>
  <c r="F26" i="2"/>
  <c r="G26"/>
  <c r="F24"/>
  <c r="E73" i="1" s="1"/>
  <c r="G24" i="2"/>
  <c r="F12"/>
  <c r="E69" i="1" s="1"/>
  <c r="F4" i="2"/>
  <c r="E70" i="1" s="1"/>
  <c r="G12" i="2"/>
  <c r="G4"/>
  <c r="F18"/>
  <c r="E61" i="1" s="1"/>
  <c r="F7" i="2"/>
  <c r="E62" i="1" s="1"/>
  <c r="F13" i="2"/>
  <c r="E63" i="1" s="1"/>
  <c r="F19" i="2"/>
  <c r="E64" i="1" s="1"/>
  <c r="F11" i="2"/>
  <c r="E65" i="1" s="1"/>
  <c r="G18" i="2"/>
  <c r="G7"/>
  <c r="G13"/>
  <c r="G19"/>
  <c r="G11"/>
  <c r="F6"/>
  <c r="E49" i="1" s="1"/>
  <c r="G6" i="2"/>
  <c r="F15"/>
  <c r="E40" i="1" s="1"/>
  <c r="G15" i="2"/>
  <c r="F3"/>
  <c r="E39" i="1" s="1"/>
  <c r="G3" i="2"/>
  <c r="F9"/>
  <c r="E28" i="1" s="1"/>
  <c r="F10" i="2"/>
  <c r="E29" i="1" s="1"/>
  <c r="F16" i="2"/>
  <c r="E30" i="1" s="1"/>
  <c r="G9" i="2"/>
  <c r="G10"/>
  <c r="G16"/>
  <c r="F22"/>
  <c r="E17" i="1" s="1"/>
  <c r="F20" i="2"/>
  <c r="E18" i="1" s="1"/>
  <c r="F28" i="2"/>
  <c r="E19" i="1" s="1"/>
  <c r="F25" i="2"/>
  <c r="E20" i="1" s="1"/>
  <c r="F5" i="2"/>
  <c r="E21" i="1" s="1"/>
  <c r="F21" i="2"/>
  <c r="E22" i="1" s="1"/>
  <c r="G22" i="2"/>
  <c r="G20"/>
  <c r="G28"/>
  <c r="G25"/>
  <c r="G5"/>
  <c r="G21"/>
  <c r="E56" i="1"/>
  <c r="E59"/>
  <c r="E58"/>
  <c r="E57"/>
  <c r="E60"/>
  <c r="E55"/>
  <c r="F23" i="2"/>
  <c r="E16" i="1" s="1"/>
  <c r="G23" i="2"/>
  <c r="F27"/>
  <c r="E2" i="1" s="1"/>
  <c r="F8" i="2"/>
  <c r="E3" i="1" s="1"/>
  <c r="F14" i="2"/>
  <c r="E4" i="1" s="1"/>
  <c r="F17" i="2"/>
  <c r="E5" i="1" s="1"/>
  <c r="F2" i="2"/>
  <c r="E15" i="1" s="1"/>
  <c r="G8" i="2" s="1"/>
  <c r="G17" l="1"/>
  <c r="G27"/>
  <c r="G14"/>
  <c r="E38" i="1"/>
  <c r="E27"/>
  <c r="E14"/>
  <c r="E54"/>
  <c r="E13"/>
  <c r="E37"/>
  <c r="E68"/>
  <c r="E12"/>
  <c r="E36"/>
  <c r="E48"/>
  <c r="E11"/>
  <c r="E47"/>
  <c r="E46"/>
  <c r="E53"/>
  <c r="E35"/>
  <c r="E26"/>
  <c r="E10"/>
  <c r="E34"/>
  <c r="E9"/>
  <c r="E25"/>
  <c r="E33"/>
  <c r="E45"/>
  <c r="E67"/>
  <c r="E72"/>
  <c r="E8"/>
  <c r="E32"/>
  <c r="E52"/>
  <c r="E75"/>
  <c r="E44"/>
  <c r="E31"/>
  <c r="E7"/>
  <c r="E74"/>
  <c r="E43"/>
  <c r="E24"/>
  <c r="E66"/>
  <c r="E42"/>
  <c r="E51"/>
  <c r="E71"/>
  <c r="G2" i="2" s="1"/>
  <c r="E6" i="1"/>
  <c r="E23"/>
  <c r="E50"/>
  <c r="E41"/>
</calcChain>
</file>

<file path=xl/sharedStrings.xml><?xml version="1.0" encoding="utf-8"?>
<sst xmlns="http://schemas.openxmlformats.org/spreadsheetml/2006/7/main" count="672" uniqueCount="419">
  <si>
    <t>Last Name</t>
  </si>
  <si>
    <t>First Name</t>
  </si>
  <si>
    <t>Item ID</t>
  </si>
  <si>
    <t>Ship Address</t>
  </si>
  <si>
    <t>Ship City</t>
  </si>
  <si>
    <t>Ship Country</t>
  </si>
  <si>
    <t>Ship Postal Code</t>
  </si>
  <si>
    <t>ID</t>
  </si>
  <si>
    <t>Name</t>
  </si>
  <si>
    <t>Purchase Price</t>
  </si>
  <si>
    <t>Original Sale Price</t>
  </si>
  <si>
    <t>Discount</t>
  </si>
  <si>
    <t>Actual Sale Price</t>
  </si>
  <si>
    <t>Number in Stock</t>
  </si>
  <si>
    <t>Williams</t>
  </si>
  <si>
    <t>Doug</t>
  </si>
  <si>
    <t>4534-3409</t>
  </si>
  <si>
    <t>Anchorage</t>
  </si>
  <si>
    <t>USA</t>
  </si>
  <si>
    <t>Ship Province</t>
  </si>
  <si>
    <t>Alaska</t>
  </si>
  <si>
    <t>Profit Margin</t>
  </si>
  <si>
    <t>Thomas</t>
  </si>
  <si>
    <t>Steven</t>
  </si>
  <si>
    <t>3242-4342</t>
  </si>
  <si>
    <t>Regina</t>
  </si>
  <si>
    <t>Alberta</t>
  </si>
  <si>
    <t>Canada</t>
  </si>
  <si>
    <t>Harris</t>
  </si>
  <si>
    <t>Vera</t>
  </si>
  <si>
    <t>Ben</t>
  </si>
  <si>
    <t>8932-4324</t>
  </si>
  <si>
    <t>Winnipeg</t>
  </si>
  <si>
    <t>Manitoba</t>
  </si>
  <si>
    <t>Scott</t>
  </si>
  <si>
    <t>Douglas</t>
  </si>
  <si>
    <t>4323-4325</t>
  </si>
  <si>
    <t>Washington</t>
  </si>
  <si>
    <t>Feasant</t>
  </si>
  <si>
    <t>8943-3244</t>
  </si>
  <si>
    <t>New York</t>
  </si>
  <si>
    <t>Adams</t>
  </si>
  <si>
    <t>Sam</t>
  </si>
  <si>
    <t>Elegant Crystal Vase</t>
  </si>
  <si>
    <t>Hand Saw</t>
  </si>
  <si>
    <t>James</t>
  </si>
  <si>
    <t>Oregon</t>
  </si>
  <si>
    <t>Bradshaw</t>
  </si>
  <si>
    <t>Lucy</t>
  </si>
  <si>
    <t>2343-4324</t>
  </si>
  <si>
    <t>California</t>
  </si>
  <si>
    <t>Levesque</t>
  </si>
  <si>
    <t>Francois</t>
  </si>
  <si>
    <t>5443-4342</t>
  </si>
  <si>
    <t>Montreal</t>
  </si>
  <si>
    <t>Quebec</t>
  </si>
  <si>
    <t>Black</t>
  </si>
  <si>
    <t>Randy</t>
  </si>
  <si>
    <t>2342-7879</t>
  </si>
  <si>
    <t>Vancouver</t>
  </si>
  <si>
    <t>British Columbia</t>
  </si>
  <si>
    <t>Peterman</t>
  </si>
  <si>
    <t>Speer</t>
  </si>
  <si>
    <t>Tenney</t>
  </si>
  <si>
    <t>Sandu</t>
  </si>
  <si>
    <t>Gulati</t>
  </si>
  <si>
    <t>Walsh</t>
  </si>
  <si>
    <t>Wang</t>
  </si>
  <si>
    <t>Verdi</t>
  </si>
  <si>
    <t>White</t>
  </si>
  <si>
    <t>Amitai</t>
  </si>
  <si>
    <t>Avidor</t>
  </si>
  <si>
    <t>Pavkovic</t>
  </si>
  <si>
    <t>Wei</t>
  </si>
  <si>
    <t>Chan</t>
  </si>
  <si>
    <t>Alstine</t>
  </si>
  <si>
    <t>Bever</t>
  </si>
  <si>
    <t>Thorre</t>
  </si>
  <si>
    <t>Vandenberg</t>
  </si>
  <si>
    <t>Vaughn</t>
  </si>
  <si>
    <t>Glasgow</t>
  </si>
  <si>
    <t>Glick</t>
  </si>
  <si>
    <t>Servi</t>
  </si>
  <si>
    <t>Eden</t>
  </si>
  <si>
    <t>Allerton</t>
  </si>
  <si>
    <t>Hardy</t>
  </si>
  <si>
    <t>Eaton</t>
  </si>
  <si>
    <t>Kaulig</t>
  </si>
  <si>
    <t>Sampath</t>
  </si>
  <si>
    <t>McFerran</t>
  </si>
  <si>
    <t>Mathew</t>
  </si>
  <si>
    <t>Giri</t>
  </si>
  <si>
    <t>Palm</t>
  </si>
  <si>
    <t>Piller</t>
  </si>
  <si>
    <t>Miller</t>
  </si>
  <si>
    <t>Marpak</t>
  </si>
  <si>
    <t>Gupta</t>
  </si>
  <si>
    <t>Howard</t>
  </si>
  <si>
    <t>Hoppe</t>
  </si>
  <si>
    <t>Hughes</t>
  </si>
  <si>
    <t>Gray</t>
  </si>
  <si>
    <t>Fulton</t>
  </si>
  <si>
    <t>Fraser</t>
  </si>
  <si>
    <t>Bent</t>
  </si>
  <si>
    <t>Blake</t>
  </si>
  <si>
    <t>Felix</t>
  </si>
  <si>
    <t>Conn</t>
  </si>
  <si>
    <t>Clement</t>
  </si>
  <si>
    <t>Leung</t>
  </si>
  <si>
    <t>Lee</t>
  </si>
  <si>
    <t>Koshey</t>
  </si>
  <si>
    <t>Karl</t>
  </si>
  <si>
    <t>Jones</t>
  </si>
  <si>
    <t>Spencer</t>
  </si>
  <si>
    <t>Smith</t>
  </si>
  <si>
    <t>Woods</t>
  </si>
  <si>
    <t>Dickson</t>
  </si>
  <si>
    <t>Bowman</t>
  </si>
  <si>
    <t>Ellis</t>
  </si>
  <si>
    <t>McManus</t>
  </si>
  <si>
    <t>Murray</t>
  </si>
  <si>
    <t>Samantha</t>
  </si>
  <si>
    <t>Mouna</t>
  </si>
  <si>
    <t>Motti</t>
  </si>
  <si>
    <t>Emanuel</t>
  </si>
  <si>
    <t>Oren</t>
  </si>
  <si>
    <t>Robert</t>
  </si>
  <si>
    <t>Sepp</t>
  </si>
  <si>
    <t>Michel</t>
  </si>
  <si>
    <t>Maja</t>
  </si>
  <si>
    <t>Jose</t>
  </si>
  <si>
    <t>Janine</t>
  </si>
  <si>
    <t>Hayden</t>
  </si>
  <si>
    <t>Hayley</t>
  </si>
  <si>
    <t>Eugen</t>
  </si>
  <si>
    <t>Kajal</t>
  </si>
  <si>
    <t>Kaku</t>
  </si>
  <si>
    <t>Marie</t>
  </si>
  <si>
    <t>Nuala</t>
  </si>
  <si>
    <t>Thibaut</t>
  </si>
  <si>
    <t>Veronica</t>
  </si>
  <si>
    <t>Jinjin</t>
  </si>
  <si>
    <t>Charlie</t>
  </si>
  <si>
    <t>Frank</t>
  </si>
  <si>
    <t>Joe</t>
  </si>
  <si>
    <t>Andy</t>
  </si>
  <si>
    <t>Brian</t>
  </si>
  <si>
    <t>Chris</t>
  </si>
  <si>
    <t>Dafna</t>
  </si>
  <si>
    <t>George</t>
  </si>
  <si>
    <t>Jessica</t>
  </si>
  <si>
    <t>Rex</t>
  </si>
  <si>
    <t>Jalen</t>
  </si>
  <si>
    <t>Leanne</t>
  </si>
  <si>
    <t>Mary</t>
  </si>
  <si>
    <t>Mike</t>
  </si>
  <si>
    <t>Arun</t>
  </si>
  <si>
    <t>Bill</t>
  </si>
  <si>
    <t>David</t>
  </si>
  <si>
    <t>Giuseppe</t>
  </si>
  <si>
    <t>Jas</t>
  </si>
  <si>
    <t>John</t>
  </si>
  <si>
    <t>Kirby</t>
  </si>
  <si>
    <t>Daniel</t>
  </si>
  <si>
    <t>Michael</t>
  </si>
  <si>
    <t>Muriel</t>
  </si>
  <si>
    <t>Thiago</t>
  </si>
  <si>
    <t>Dennis</t>
  </si>
  <si>
    <t>Adrienne</t>
  </si>
  <si>
    <t>Greg</t>
  </si>
  <si>
    <t>Holly</t>
  </si>
  <si>
    <t>Jeana</t>
  </si>
  <si>
    <t>Peter</t>
  </si>
  <si>
    <t>Christine</t>
  </si>
  <si>
    <t>4324-8943</t>
  </si>
  <si>
    <t>3433-3425</t>
  </si>
  <si>
    <t>8902-3532</t>
  </si>
  <si>
    <t>2314-4234</t>
  </si>
  <si>
    <t>8903-4213</t>
  </si>
  <si>
    <t>3232-4323</t>
  </si>
  <si>
    <t>7803-4321</t>
  </si>
  <si>
    <t>4235-4324</t>
  </si>
  <si>
    <t>4324-7899</t>
  </si>
  <si>
    <t>7833-4321</t>
  </si>
  <si>
    <t>4242-7873</t>
  </si>
  <si>
    <t>7892-4324</t>
  </si>
  <si>
    <t>7888-7878</t>
  </si>
  <si>
    <t>3424-4354</t>
  </si>
  <si>
    <t>3249-3255</t>
  </si>
  <si>
    <t>8234-5534</t>
  </si>
  <si>
    <t>4233-5324</t>
  </si>
  <si>
    <t>9232-4324</t>
  </si>
  <si>
    <t>3243-4235</t>
  </si>
  <si>
    <t>Date Ordered</t>
  </si>
  <si>
    <t>Credit Card Number</t>
  </si>
  <si>
    <t>Stainless Steel Barbeque</t>
  </si>
  <si>
    <t>White Plastic Lawn Chair</t>
  </si>
  <si>
    <t>Reclining Fabric Lawn Chair</t>
  </si>
  <si>
    <t>"Ready-To-Grow" Fertilizer (XL)</t>
  </si>
  <si>
    <t>Spade</t>
  </si>
  <si>
    <t>Shovel</t>
  </si>
  <si>
    <t>White Plastic Table</t>
  </si>
  <si>
    <t>Stone Tiles</t>
  </si>
  <si>
    <t>Decorative Stones</t>
  </si>
  <si>
    <t>Sod</t>
  </si>
  <si>
    <t>Elegant Steel and Glass Table</t>
  </si>
  <si>
    <t>Elegant Steel Chair</t>
  </si>
  <si>
    <t>Outdoor Sink</t>
  </si>
  <si>
    <t>Brick Barbeque Set "Make it Yourself!"</t>
  </si>
  <si>
    <t>Hedge Clippers</t>
  </si>
  <si>
    <t>Electic Hedge Clippers</t>
  </si>
  <si>
    <t>Regular Barbeque</t>
  </si>
  <si>
    <t>Electic Push Lawn Mower</t>
  </si>
  <si>
    <t>Gas Powered Push Lawn Mower</t>
  </si>
  <si>
    <t>Riding Lawn Mower</t>
  </si>
  <si>
    <t>Garden Hose</t>
  </si>
  <si>
    <t>Garden Hose Spray Nozzle</t>
  </si>
  <si>
    <t>Charcoal</t>
  </si>
  <si>
    <t>Starter Fluid</t>
  </si>
  <si>
    <t>Weeder</t>
  </si>
  <si>
    <t>Purchase Amount</t>
  </si>
  <si>
    <t>Taxes</t>
  </si>
  <si>
    <t>3538 Scarlet Pl</t>
  </si>
  <si>
    <t>2750 Date St.</t>
  </si>
  <si>
    <t>Live Oak</t>
  </si>
  <si>
    <t>7026 Magnolia Ave</t>
  </si>
  <si>
    <t>Riverside</t>
  </si>
  <si>
    <t>16 Stony Point Rd</t>
  </si>
  <si>
    <t>Clinton</t>
  </si>
  <si>
    <t>Connecticut</t>
  </si>
  <si>
    <t>1011 Arcturus Dr</t>
  </si>
  <si>
    <t>Colorado Springs</t>
  </si>
  <si>
    <t>Colorado</t>
  </si>
  <si>
    <t>06413</t>
  </si>
  <si>
    <t>2900 NW 32nd St</t>
  </si>
  <si>
    <t>Boca Raton</t>
  </si>
  <si>
    <t>Florida</t>
  </si>
  <si>
    <t>1459 Lemon St</t>
  </si>
  <si>
    <t>Clearwater</t>
  </si>
  <si>
    <t>1837 Seventh Ave SE</t>
  </si>
  <si>
    <t>Cedar Rapids</t>
  </si>
  <si>
    <t>Idaho</t>
  </si>
  <si>
    <t>9 Brenda Dr</t>
  </si>
  <si>
    <t>Jacksonville</t>
  </si>
  <si>
    <t>Illinois</t>
  </si>
  <si>
    <t>3401 N Milton St</t>
  </si>
  <si>
    <t>Muncie</t>
  </si>
  <si>
    <t>Indiana</t>
  </si>
  <si>
    <t>1858 E Lafayette St</t>
  </si>
  <si>
    <t>Detroit</t>
  </si>
  <si>
    <t>Michigan</t>
  </si>
  <si>
    <t>338 Bayberry Ct</t>
  </si>
  <si>
    <t>Newport</t>
  </si>
  <si>
    <t>North Carolina</t>
  </si>
  <si>
    <t>110 Court St</t>
  </si>
  <si>
    <t>Portsmouth</t>
  </si>
  <si>
    <t>New Hampshire</t>
  </si>
  <si>
    <t>03801</t>
  </si>
  <si>
    <t>311 Lapla Rd</t>
  </si>
  <si>
    <t>Kingston</t>
  </si>
  <si>
    <t>10466 Springhill Dr</t>
  </si>
  <si>
    <t>Brecksville</t>
  </si>
  <si>
    <t>Ohio</t>
  </si>
  <si>
    <t>17380 SW Pike St</t>
  </si>
  <si>
    <t>Beaverton</t>
  </si>
  <si>
    <t>33 E Fourth St</t>
  </si>
  <si>
    <t>Boyertown</t>
  </si>
  <si>
    <t>Pennsylvannia</t>
  </si>
  <si>
    <t>308 Glencoe Dr</t>
  </si>
  <si>
    <t>West Mifflin</t>
  </si>
  <si>
    <t>3611 Verda Vista Ct E</t>
  </si>
  <si>
    <t>Aledo</t>
  </si>
  <si>
    <t>Texas</t>
  </si>
  <si>
    <t>1835 Moonbeam Ln</t>
  </si>
  <si>
    <t>Carrollton</t>
  </si>
  <si>
    <t>509 Southside Rd</t>
  </si>
  <si>
    <t>Virginia Beach</t>
  </si>
  <si>
    <t>Virginia</t>
  </si>
  <si>
    <t>801 SE 103rd Ave</t>
  </si>
  <si>
    <t>245 Lee St</t>
  </si>
  <si>
    <t>Martinsburg</t>
  </si>
  <si>
    <t>West Virginia</t>
  </si>
  <si>
    <t>Calgary</t>
  </si>
  <si>
    <t>1919 University Dr NW</t>
  </si>
  <si>
    <t>T2N 4K6</t>
  </si>
  <si>
    <t>55 Dovercliffe Way SE</t>
  </si>
  <si>
    <t>T2B 1W6</t>
  </si>
  <si>
    <t>5742 Unsworth Rd</t>
  </si>
  <si>
    <t>Chilliwack</t>
  </si>
  <si>
    <t>V2R 3A2</t>
  </si>
  <si>
    <t>7700 Francis Rd</t>
  </si>
  <si>
    <t>Richmond</t>
  </si>
  <si>
    <t>V6Y 1A2</t>
  </si>
  <si>
    <t>72 Lakeview Ave</t>
  </si>
  <si>
    <t>Grand Marais</t>
  </si>
  <si>
    <t>R0E 0T0</t>
  </si>
  <si>
    <t>60 West Lake Cres</t>
  </si>
  <si>
    <t>R3T 4T4</t>
  </si>
  <si>
    <t>28 Ryan Crt</t>
  </si>
  <si>
    <t>Barrie</t>
  </si>
  <si>
    <t>Ontario</t>
  </si>
  <si>
    <t>L4M 6N7</t>
  </si>
  <si>
    <t>103 Fairmeadow Dr</t>
  </si>
  <si>
    <t>Guelph</t>
  </si>
  <si>
    <t>N1H 7S4</t>
  </si>
  <si>
    <t>160 Hughson St S</t>
  </si>
  <si>
    <t>Hamilton</t>
  </si>
  <si>
    <t>L8N 3V2</t>
  </si>
  <si>
    <t>80 Fittons Rd W</t>
  </si>
  <si>
    <t>Orillia</t>
  </si>
  <si>
    <t>L3V 7A1</t>
  </si>
  <si>
    <t>340 Spadina Rd</t>
  </si>
  <si>
    <t>Toronto</t>
  </si>
  <si>
    <t>M5R 2V8</t>
  </si>
  <si>
    <t>145 Golfview Ave</t>
  </si>
  <si>
    <t>M4E 2K6</t>
  </si>
  <si>
    <t>112 Haichert St</t>
  </si>
  <si>
    <t>Warman</t>
  </si>
  <si>
    <t>Saskatchewan</t>
  </si>
  <si>
    <t>S0K 4S0</t>
  </si>
  <si>
    <t>Queensland</t>
  </si>
  <si>
    <t>Runcorn</t>
  </si>
  <si>
    <t>40 Glenefer St</t>
  </si>
  <si>
    <t>Australia</t>
  </si>
  <si>
    <t>39 Dickens St</t>
  </si>
  <si>
    <t xml:space="preserve">Norman Park </t>
  </si>
  <si>
    <t xml:space="preserve">39 Culgoola St </t>
  </si>
  <si>
    <t xml:space="preserve">Kedron </t>
  </si>
  <si>
    <t xml:space="preserve">9 Oakmont Crs </t>
  </si>
  <si>
    <t xml:space="preserve">Albany Creek </t>
  </si>
  <si>
    <t>26 Pingrup Crt</t>
  </si>
  <si>
    <t xml:space="preserve">Waikiki </t>
  </si>
  <si>
    <t>Western Australia</t>
  </si>
  <si>
    <t xml:space="preserve">156 Forrest St </t>
  </si>
  <si>
    <t xml:space="preserve">Fremantle </t>
  </si>
  <si>
    <t xml:space="preserve">40 Pearl St </t>
  </si>
  <si>
    <t xml:space="preserve">Sorrento </t>
  </si>
  <si>
    <t>5 Raymond St</t>
  </si>
  <si>
    <t xml:space="preserve">Sunshine West </t>
  </si>
  <si>
    <t>Victoria</t>
  </si>
  <si>
    <t xml:space="preserve">1 South Gateway </t>
  </si>
  <si>
    <t xml:space="preserve">Coldstream </t>
  </si>
  <si>
    <t xml:space="preserve">52 Kalimna St </t>
  </si>
  <si>
    <t xml:space="preserve">Carrum </t>
  </si>
  <si>
    <t xml:space="preserve">207 Forest Way </t>
  </si>
  <si>
    <t xml:space="preserve">Belrose </t>
  </si>
  <si>
    <t>New South Wales</t>
  </si>
  <si>
    <t xml:space="preserve">98 Gloucester St </t>
  </si>
  <si>
    <t>31 Barrett Ave</t>
  </si>
  <si>
    <t xml:space="preserve">Thornleigh </t>
  </si>
  <si>
    <t>267 Peigan Crt W</t>
  </si>
  <si>
    <t>Lethbridge</t>
  </si>
  <si>
    <t>T1K 7N2</t>
  </si>
  <si>
    <t>673 Market Hill</t>
  </si>
  <si>
    <t>V5Z 4B5</t>
  </si>
  <si>
    <t>932 12th St</t>
  </si>
  <si>
    <t>Brandon</t>
  </si>
  <si>
    <t>R7A 4N5</t>
  </si>
  <si>
    <t>640 1st Ave</t>
  </si>
  <si>
    <t>Rapid City</t>
  </si>
  <si>
    <t>R0K 1W0</t>
  </si>
  <si>
    <t>100 Grandmont Blvd</t>
  </si>
  <si>
    <t>R3V 1S8</t>
  </si>
  <si>
    <t>64 Walter Close</t>
  </si>
  <si>
    <t>Fredericton</t>
  </si>
  <si>
    <t>New Brunswick</t>
  </si>
  <si>
    <t>E3A 9Z6</t>
  </si>
  <si>
    <t>401 Walton St</t>
  </si>
  <si>
    <t>Cornwall</t>
  </si>
  <si>
    <t>K6H 1T3</t>
  </si>
  <si>
    <t>11 Laguna Pkwy</t>
  </si>
  <si>
    <t>Lagoon City</t>
  </si>
  <si>
    <t>L0K 1B0</t>
  </si>
  <si>
    <t>102 Cornelius Pky</t>
  </si>
  <si>
    <t>North York</t>
  </si>
  <si>
    <t>M6L 2K5</t>
  </si>
  <si>
    <t>432 Parliament St</t>
  </si>
  <si>
    <t>M5A 3A2</t>
  </si>
  <si>
    <t>324 Rue De la Riviere</t>
  </si>
  <si>
    <t>Cowansville</t>
  </si>
  <si>
    <t>J2K 1M8</t>
  </si>
  <si>
    <t>4235 Rue Chambord</t>
  </si>
  <si>
    <t>H2J 3M3</t>
  </si>
  <si>
    <t>27 University Park Dr</t>
  </si>
  <si>
    <t>S4V 0E1</t>
  </si>
  <si>
    <t>1736 York St</t>
  </si>
  <si>
    <t>S4T 4P9</t>
  </si>
  <si>
    <t>101 Castle Dr</t>
  </si>
  <si>
    <t>Dothan</t>
  </si>
  <si>
    <t>8457 Etiwanda Ave</t>
  </si>
  <si>
    <t>Rancho Cucamonga</t>
  </si>
  <si>
    <t>3745 Hood Ct</t>
  </si>
  <si>
    <t>Turlock</t>
  </si>
  <si>
    <t>80 Harding Ave</t>
  </si>
  <si>
    <t>West Haven</t>
  </si>
  <si>
    <t>8430 SW Seventh Pl</t>
  </si>
  <si>
    <t>Gainesville</t>
  </si>
  <si>
    <t>1850 W 10th St</t>
  </si>
  <si>
    <t>700 W Fabyan Pkwy</t>
  </si>
  <si>
    <t>Batavia</t>
  </si>
  <si>
    <t>2032 Knotty Pine Dr</t>
  </si>
  <si>
    <t>Abingdon</t>
  </si>
  <si>
    <t>Maryland</t>
  </si>
  <si>
    <t>7725 Rathbun Rd</t>
  </si>
  <si>
    <t>Birch Run</t>
  </si>
  <si>
    <t>14429 Fordham St</t>
  </si>
  <si>
    <t>3515 N Forest Park Dr</t>
  </si>
  <si>
    <t>Oklahoma City</t>
  </si>
  <si>
    <t>Oklahoma</t>
  </si>
  <si>
    <t>Row Labels</t>
  </si>
  <si>
    <t>Grand Total</t>
  </si>
  <si>
    <t>Sydney</t>
  </si>
  <si>
    <t>Sum of Purchase Amount</t>
  </si>
  <si>
    <t>Values</t>
  </si>
  <si>
    <t>Sum of Taxes</t>
  </si>
  <si>
    <t>(All)</t>
  </si>
  <si>
    <t>Most Ordered Items</t>
  </si>
  <si>
    <t>Number Ordered</t>
  </si>
  <si>
    <t>Total Sales</t>
  </si>
</sst>
</file>

<file path=xl/styles.xml><?xml version="1.0" encoding="utf-8"?>
<styleSheet xmlns="http://schemas.openxmlformats.org/spreadsheetml/2006/7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.00"/>
    <numFmt numFmtId="174" formatCode="\$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3">
    <xf numFmtId="0" fontId="0" fillId="0" borderId="0" xfId="0"/>
    <xf numFmtId="8" fontId="0" fillId="0" borderId="0" xfId="0" applyNumberFormat="1"/>
    <xf numFmtId="9" fontId="0" fillId="0" borderId="0" xfId="2" applyFont="1"/>
    <xf numFmtId="0" fontId="0" fillId="0" borderId="0" xfId="0" applyBorder="1"/>
    <xf numFmtId="8" fontId="0" fillId="0" borderId="0" xfId="0" applyNumberFormat="1" applyBorder="1"/>
    <xf numFmtId="9" fontId="2" fillId="0" borderId="0" xfId="2" applyFont="1"/>
    <xf numFmtId="1" fontId="0" fillId="0" borderId="0" xfId="0" applyNumberFormat="1"/>
    <xf numFmtId="9" fontId="2" fillId="0" borderId="0" xfId="2" applyFont="1" applyBorder="1"/>
    <xf numFmtId="1" fontId="0" fillId="0" borderId="0" xfId="0" applyNumberFormat="1" applyBorder="1"/>
    <xf numFmtId="9" fontId="0" fillId="0" borderId="0" xfId="2" applyFont="1" applyBorder="1"/>
    <xf numFmtId="168" fontId="0" fillId="0" borderId="0" xfId="0" applyNumberFormat="1"/>
    <xf numFmtId="168" fontId="0" fillId="0" borderId="0" xfId="0" applyNumberFormat="1" applyBorder="1"/>
    <xf numFmtId="0" fontId="3" fillId="0" borderId="0" xfId="0" applyFont="1"/>
    <xf numFmtId="14" fontId="0" fillId="0" borderId="0" xfId="0" applyNumberForma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Font="1"/>
    <xf numFmtId="0" fontId="4" fillId="0" borderId="1" xfId="3"/>
    <xf numFmtId="174" fontId="0" fillId="0" borderId="0" xfId="0" applyNumberFormat="1"/>
  </cellXfs>
  <cellStyles count="4">
    <cellStyle name="Currency" xfId="1" builtinId="4"/>
    <cellStyle name="Heading 3" xfId="3" builtinId="18" customBuiltin="1"/>
    <cellStyle name="Normal" xfId="0" builtinId="0"/>
    <cellStyle name="Percent" xfId="2" builtinId="5"/>
  </cellStyles>
  <dxfs count="18">
    <dxf>
      <numFmt numFmtId="174" formatCode="\$#,##0.00"/>
    </dxf>
    <dxf>
      <numFmt numFmtId="174" formatCode="\$#,##0.00"/>
    </dxf>
    <dxf>
      <numFmt numFmtId="174" formatCode="\$#,##0.00"/>
    </dxf>
    <dxf>
      <numFmt numFmtId="174" formatCode="\$#,##0.00"/>
    </dxf>
    <dxf>
      <numFmt numFmtId="173" formatCode="\$#,##0.00_);[Red]\(\$#,##0.00\)"/>
    </dxf>
    <dxf>
      <font>
        <u val="none"/>
        <vertAlign val="baseline"/>
        <sz val="11"/>
        <color theme="1"/>
        <name val="Calibri"/>
        <scheme val="minor"/>
      </font>
    </dxf>
    <dxf>
      <numFmt numFmtId="173" formatCode="\$#,##0.00_);[Red]\(\$#,##0.00\)"/>
    </dxf>
    <dxf>
      <numFmt numFmtId="173" formatCode="\$#,##0.00_);[Red]\(\$#,##0.00\)"/>
    </dxf>
    <dxf>
      <numFmt numFmtId="173" formatCode="\$#,##0.00_);[Red]\(\$#,##0.00\)"/>
    </dxf>
    <dxf>
      <numFmt numFmtId="2" formatCode="0.00"/>
    </dxf>
    <dxf>
      <numFmt numFmtId="19" formatCode="m/d/yyyy"/>
    </dxf>
    <dxf>
      <alignment horizontal="center" vertical="bottom" textRotation="0" wrapText="0" indent="0" relativeIndent="255" justifyLastLine="0" shrinkToFit="0" mergeCell="0" readingOrder="0"/>
    </dxf>
    <dxf>
      <numFmt numFmtId="173" formatCode="\$#,##0.00_);[Red]\(\$#,##0.00\)"/>
    </dxf>
    <dxf>
      <numFmt numFmtId="173" formatCode="\$#,##0.00_);[Red]\(\$#,##0.00\)"/>
    </dxf>
    <dxf>
      <numFmt numFmtId="174" formatCode="\$#,##0.00"/>
    </dxf>
    <dxf>
      <font>
        <u val="none"/>
        <vertAlign val="baseline"/>
        <sz val="11"/>
        <color theme="1"/>
        <name val="Calibri"/>
        <scheme val="minor"/>
      </font>
    </dxf>
    <dxf>
      <numFmt numFmtId="174" formatCode="\$#,##0.00"/>
    </dxf>
    <dxf>
      <numFmt numFmtId="174" formatCode="\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://xlservices64/yard/Shared%20Documents/Demo%20Work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7/main" xmlns:r="http://schemas.openxmlformats.org/officeDocument/2006/relationships" r:id="rId1" refreshedBy="Author" refreshedDate="38854.125034722223" createdVersion="3" refreshedVersion="3" minRefreshableVersion="3" recordCount="74">
  <cacheSource type="worksheet">
    <worksheetSource name="Table1" r:id="rId2"/>
  </cacheSource>
  <cacheFields count="12">
    <cacheField name="Last Name" numFmtId="0">
      <sharedItems/>
    </cacheField>
    <cacheField name="First Name" numFmtId="0">
      <sharedItems/>
    </cacheField>
    <cacheField name="Item ID" numFmtId="0">
      <sharedItems count="27">
        <s v="4534-3409"/>
        <s v="7888-7878"/>
        <s v="7833-4321"/>
        <s v="5443-4342"/>
        <s v="4235-4324"/>
        <s v="9232-4324"/>
        <s v="4242-7873"/>
        <s v="2342-7879"/>
        <s v="3232-4323"/>
        <s v="2343-4324"/>
        <s v="7803-4321"/>
        <s v="7892-4324"/>
        <s v="8943-3244"/>
        <s v="4324-8943"/>
        <s v="8903-4213"/>
        <s v="4233-5324"/>
        <s v="2314-4234"/>
        <s v="3249-3255"/>
        <s v="8932-4324"/>
        <s v="8234-5534"/>
        <s v="4324-7899"/>
        <s v="3424-4354"/>
        <s v="8902-3532"/>
        <s v="4323-4325"/>
        <s v="3433-3425"/>
        <s v="3242-4342"/>
        <s v="3243-4235"/>
      </sharedItems>
    </cacheField>
    <cacheField name="Purchase Amount" numFmtId="8">
      <sharedItems containsSemiMixedTypes="0" containsString="0" containsNumber="1" minValue="4.99" maxValue="539.99099999999999"/>
    </cacheField>
    <cacheField name="Taxes" numFmtId="8">
      <sharedItems containsSemiMixedTypes="0" containsString="0" containsNumber="1" minValue="0.43912000000000001" maxValue="47.519207999999999"/>
    </cacheField>
    <cacheField name="Ship Address" numFmtId="0">
      <sharedItems/>
    </cacheField>
    <cacheField name="Ship City" numFmtId="0">
      <sharedItems count="67">
        <s v="Anchorage"/>
        <s v="Vancouver"/>
        <s v="Hamilton"/>
        <s v="Live Oak"/>
        <s v="Riverside"/>
        <s v="Orillia"/>
        <s v="Waikiki "/>
        <s v="Clinton"/>
        <s v="Dothan"/>
        <s v="Colorado Springs"/>
        <s v="Boca Raton"/>
        <s v="Rancho Cucamonga"/>
        <s v="Fremantle "/>
        <s v="Runcorn"/>
        <s v="Toronto"/>
        <s v="Lethbridge"/>
        <s v="Clearwater"/>
        <s v="Turlock"/>
        <s v="Norman Park "/>
        <s v="Kedron "/>
        <s v="West Haven"/>
        <s v="Gainesville"/>
        <s v="Brandon"/>
        <s v="Sorrento "/>
        <s v="Jacksonville"/>
        <s v="Cedar Rapids"/>
        <s v="Albany Creek "/>
        <s v="Rapid City"/>
        <s v="Muncie"/>
        <s v="Detroit"/>
        <s v="Winnipeg"/>
        <s v="Batavia"/>
        <s v="Fredericton"/>
        <s v="Newport"/>
        <s v="Portsmouth"/>
        <s v="Abingdon"/>
        <s v="Sunshine West "/>
        <s v="Coldstream "/>
        <s v="Kingston"/>
        <s v="Barrie"/>
        <s v="Guelph"/>
        <s v="Cornwall"/>
        <s v="Birch Run"/>
        <s v="Brecksville"/>
        <s v="Carrum "/>
        <s v="Beaverton"/>
        <s v="Boyertown"/>
        <s v="Lagoon City"/>
        <s v="Richmond"/>
        <s v="North York"/>
        <s v="West Mifflin"/>
        <s v="Calgary"/>
        <s v="Aledo"/>
        <s v="Carrollton"/>
        <s v="Virginia Beach"/>
        <s v="Cowansville"/>
        <s v="Montreal"/>
        <s v="Sydney"/>
        <s v="Warman"/>
        <s v="Chilliwack"/>
        <s v="Martinsburg"/>
        <s v="Thornleigh "/>
        <s v="Oklahoma City"/>
        <s v="Regina"/>
        <s v="Belrose "/>
        <s v="Grand Marais"/>
        <s v="98 Gloucester St " u="1"/>
      </sharedItems>
    </cacheField>
    <cacheField name="Ship Province" numFmtId="0">
      <sharedItems count="32">
        <s v="Alaska"/>
        <s v="British Columbia"/>
        <s v="Ontario"/>
        <s v="California"/>
        <s v="Western Australia"/>
        <s v="Connecticut"/>
        <s v="Colorado"/>
        <s v="Florida"/>
        <s v="Queensland"/>
        <s v="Alberta"/>
        <s v="Manitoba"/>
        <s v="Idaho"/>
        <s v="Illinois"/>
        <s v="Indiana"/>
        <s v="Michigan"/>
        <s v="New Brunswick"/>
        <s v="North Carolina"/>
        <s v="New Hampshire"/>
        <s v="Maryland"/>
        <s v="Victoria"/>
        <s v="New York"/>
        <s v="Ohio"/>
        <s v="Oregon"/>
        <s v="Pennsylvannia"/>
        <s v="Texas"/>
        <s v="Virginia"/>
        <s v="Washington"/>
        <s v="Quebec"/>
        <s v="New South Wales"/>
        <s v="Saskatchewan"/>
        <s v="West Virginia"/>
        <s v="Oklahoma"/>
      </sharedItems>
    </cacheField>
    <cacheField name="Ship Country" numFmtId="0">
      <sharedItems count="3">
        <s v="USA"/>
        <s v="Canada"/>
        <s v="Australia"/>
      </sharedItems>
    </cacheField>
    <cacheField name="Ship Postal Code" numFmtId="0">
      <sharedItems containsMixedTypes="1" containsNumber="1" containsInteger="1" minValue="2000" maxValue="99517"/>
    </cacheField>
    <cacheField name="Date Ordered" numFmtId="14">
      <sharedItems containsSemiMixedTypes="0" containsNonDate="0" containsDate="1" containsString="0" minDate="2005-07-12T00:00:00" maxDate="2006-10-16T00:00:00" count="59">
        <d v="2005-12-04T00:00:00"/>
        <d v="2005-10-08T00:00:00"/>
        <d v="2006-02-04T00:00:00"/>
        <d v="2006-02-18T00:00:00"/>
        <d v="2005-09-04T00:00:00"/>
        <d v="2005-07-12T00:00:00"/>
        <d v="2006-04-01T00:00:00"/>
        <d v="2006-04-28T00:00:00"/>
        <d v="2006-03-27T00:00:00"/>
        <d v="2006-03-04T00:00:00"/>
        <d v="2005-12-08T00:00:00"/>
        <d v="2005-12-17T00:00:00"/>
        <d v="2005-12-20T00:00:00"/>
        <d v="2006-10-15T00:00:00"/>
        <d v="2005-11-14T00:00:00"/>
        <d v="2006-01-03T00:00:00"/>
        <d v="2006-01-18T00:00:00"/>
        <d v="2005-12-12T00:00:00"/>
        <d v="2005-11-19T00:00:00"/>
        <d v="2005-10-29T00:00:00"/>
        <d v="2005-10-01T00:00:00"/>
        <d v="2005-09-18T00:00:00"/>
        <d v="2005-09-21T00:00:00"/>
        <d v="2005-09-26T00:00:00"/>
        <d v="2006-04-25T00:00:00"/>
        <d v="2006-03-07T00:00:00"/>
        <d v="2006-03-25T00:00:00"/>
        <d v="2006-04-14T00:00:00"/>
        <d v="2006-02-26T00:00:00"/>
        <d v="2006-02-14T00:00:00"/>
        <d v="2005-12-30T00:00:00"/>
        <d v="2005-12-29T00:00:00"/>
        <d v="2005-10-14T00:00:00"/>
        <d v="2005-10-02T00:00:00"/>
        <d v="2005-10-09T00:00:00"/>
        <d v="2006-01-12T00:00:00"/>
        <d v="2006-01-06T00:00:00"/>
        <d v="2006-01-08T00:00:00"/>
        <d v="2006-03-02T00:00:00"/>
        <d v="2006-02-24T00:00:00"/>
        <d v="2006-01-14T00:00:00"/>
        <d v="2006-01-27T00:00:00"/>
        <d v="2005-12-18T00:00:00"/>
        <d v="2005-10-30T00:00:00"/>
        <d v="2005-09-12T00:00:00"/>
        <d v="2005-10-15T00:00:00"/>
        <d v="2005-09-02T00:00:00"/>
        <d v="2006-04-18T00:00:00"/>
        <d v="2006-04-23T00:00:00"/>
        <d v="2005-09-28T00:00:00"/>
        <d v="2005-10-21T00:00:00"/>
        <d v="2006-03-16T00:00:00"/>
        <d v="2006-03-28T00:00:00"/>
        <d v="2005-09-25T00:00:00"/>
        <d v="2005-10-12T00:00:00"/>
        <d v="2005-11-04T00:00:00"/>
        <d v="2005-12-03T00:00:00"/>
        <d v="2006-01-16T00:00:00"/>
        <d v="2006-02-08T00:00:00"/>
      </sharedItems>
    </cacheField>
    <cacheField name="Credit Card Number" numFmtId="1">
      <sharedItems containsSemiMixedTypes="0" containsString="0" containsNumber="1" containsInteger="1" minValue="364087898726259" maxValue="497853032123123"/>
    </cacheField>
  </cacheFields>
</pivotCacheDefinition>
</file>

<file path=xl/pivotCache/pivotCacheRecords1.xml><?xml version="1.0" encoding="utf-8"?>
<pivotCacheRecords xmlns="http://schemas.openxmlformats.org/spreadsheetml/2006/7/main" xmlns:r="http://schemas.openxmlformats.org/officeDocument/2006/relationships" count="74">
  <r>
    <s v="Adams"/>
    <s v="Sam"/>
    <x v="0"/>
    <n v="199.99"/>
    <n v="17.599119999999999"/>
    <s v="3538 Scarlet Pl"/>
    <x v="0"/>
    <x v="0"/>
    <x v="0"/>
    <n v="99517"/>
    <x v="0"/>
    <n v="432789328379022"/>
  </r>
  <r>
    <s v="Allerton"/>
    <s v="Charlie"/>
    <x v="1"/>
    <n v="149.99"/>
    <n v="13.199120000000001"/>
    <s v="673 Market Hill"/>
    <x v="1"/>
    <x v="1"/>
    <x v="1"/>
    <s v="V5Z 4B5"/>
    <x v="1"/>
    <n v="489324032348932"/>
  </r>
  <r>
    <s v="Alstine"/>
    <s v="Eugen"/>
    <x v="2"/>
    <n v="23.992000000000001"/>
    <n v="2.1112959999999998"/>
    <s v="160 Hughson St S"/>
    <x v="2"/>
    <x v="2"/>
    <x v="1"/>
    <s v="L8N 3V2"/>
    <x v="2"/>
    <n v="489732139028321"/>
  </r>
  <r>
    <s v="Amitai"/>
    <s v="Maja"/>
    <x v="3"/>
    <n v="8.9909999999999997"/>
    <n v="0.79120799999999991"/>
    <s v="2750 Date St."/>
    <x v="3"/>
    <x v="3"/>
    <x v="0"/>
    <n v="95953"/>
    <x v="3"/>
    <n v="489802932132321"/>
  </r>
  <r>
    <s v="Avidor"/>
    <s v="Jose"/>
    <x v="4"/>
    <n v="7.9920000000000009"/>
    <n v="0.70329600000000003"/>
    <s v="7026 Magnolia Ave"/>
    <x v="4"/>
    <x v="3"/>
    <x v="0"/>
    <n v="92506"/>
    <x v="4"/>
    <n v="467252551232133"/>
  </r>
  <r>
    <s v="Bent"/>
    <s v="Charlie"/>
    <x v="5"/>
    <n v="4.99"/>
    <n v="0.43912000000000001"/>
    <s v="80 Fittons Rd W"/>
    <x v="5"/>
    <x v="2"/>
    <x v="1"/>
    <s v="L3V 7A1"/>
    <x v="5"/>
    <n v="409821321897823"/>
  </r>
  <r>
    <s v="Bever"/>
    <s v="Kajal"/>
    <x v="6"/>
    <n v="4.99"/>
    <n v="0.43912000000000001"/>
    <s v="26 Pingrup Crt"/>
    <x v="6"/>
    <x v="4"/>
    <x v="2"/>
    <n v="6169"/>
    <x v="6"/>
    <n v="467892130982321"/>
  </r>
  <r>
    <s v="Black"/>
    <s v="Randy"/>
    <x v="7"/>
    <n v="90.992999999999995"/>
    <n v="8.0073839999999983"/>
    <s v="16 Stony Point Rd"/>
    <x v="7"/>
    <x v="5"/>
    <x v="0"/>
    <s v="06413"/>
    <x v="7"/>
    <n v="497853032123123"/>
  </r>
  <r>
    <s v="Blake"/>
    <s v="David"/>
    <x v="3"/>
    <n v="8.9909999999999997"/>
    <n v="0.79120799999999991"/>
    <s v="101 Castle Dr"/>
    <x v="8"/>
    <x v="0"/>
    <x v="0"/>
    <n v="36303"/>
    <x v="8"/>
    <n v="478168625324234"/>
  </r>
  <r>
    <s v="Bowman"/>
    <s v="Greg"/>
    <x v="8"/>
    <n v="49.99"/>
    <n v="4.3991199999999999"/>
    <s v="1011 Arcturus Dr"/>
    <x v="9"/>
    <x v="6"/>
    <x v="0"/>
    <n v="80906"/>
    <x v="9"/>
    <n v="423728197982152"/>
  </r>
  <r>
    <s v="Bradshaw"/>
    <s v="Lucy"/>
    <x v="9"/>
    <n v="23.992000000000001"/>
    <n v="2.1112959999999998"/>
    <s v="2900 NW 32nd St"/>
    <x v="10"/>
    <x v="7"/>
    <x v="0"/>
    <n v="33434"/>
    <x v="10"/>
    <n v="456563189474538"/>
  </r>
  <r>
    <s v="Chan"/>
    <s v="Hayley"/>
    <x v="10"/>
    <n v="27.992999999999999"/>
    <n v="2.4633839999999996"/>
    <s v="8457 Etiwanda Ave"/>
    <x v="11"/>
    <x v="3"/>
    <x v="0"/>
    <n v="91739"/>
    <x v="11"/>
    <n v="455095327716628"/>
  </r>
  <r>
    <s v="Clement"/>
    <s v="John"/>
    <x v="10"/>
    <n v="27.992999999999999"/>
    <n v="2.4633839999999996"/>
    <s v="156 Forrest St "/>
    <x v="12"/>
    <x v="4"/>
    <x v="2"/>
    <n v="6160"/>
    <x v="12"/>
    <n v="453627465958719"/>
  </r>
  <r>
    <s v="Conn"/>
    <s v="Jas"/>
    <x v="6"/>
    <n v="4.99"/>
    <n v="0.43912000000000001"/>
    <s v="40 Glenefer St"/>
    <x v="13"/>
    <x v="8"/>
    <x v="2"/>
    <n v="4113"/>
    <x v="13"/>
    <n v="452159604200810"/>
  </r>
  <r>
    <s v="Dickson"/>
    <s v="Brian"/>
    <x v="2"/>
    <n v="23.992000000000001"/>
    <n v="2.1112959999999998"/>
    <s v="340 Spadina Rd"/>
    <x v="14"/>
    <x v="2"/>
    <x v="1"/>
    <s v="M5R 2V8"/>
    <x v="14"/>
    <n v="450691742442901"/>
  </r>
  <r>
    <s v="Eaton"/>
    <s v="Andy"/>
    <x v="8"/>
    <n v="49.99"/>
    <n v="4.3991199999999999"/>
    <s v="267 Peigan Crt W"/>
    <x v="15"/>
    <x v="9"/>
    <x v="1"/>
    <s v="T1K 7N2"/>
    <x v="15"/>
    <n v="449223880684992"/>
  </r>
  <r>
    <s v="Eden"/>
    <s v="Jinjin"/>
    <x v="11"/>
    <n v="119.99200000000002"/>
    <n v="10.559296000000002"/>
    <s v="1459 Lemon St"/>
    <x v="16"/>
    <x v="7"/>
    <x v="0"/>
    <n v="33756"/>
    <x v="16"/>
    <n v="447756018927083"/>
  </r>
  <r>
    <s v="Ellis"/>
    <s v="Holly"/>
    <x v="12"/>
    <n v="7.9920000000000009"/>
    <n v="0.70329600000000003"/>
    <s v="3745 Hood Ct"/>
    <x v="17"/>
    <x v="3"/>
    <x v="0"/>
    <n v="95382"/>
    <x v="3"/>
    <n v="446288157169173"/>
  </r>
  <r>
    <s v="Feasant"/>
    <s v="Vera"/>
    <x v="12"/>
    <n v="7.9920000000000009"/>
    <n v="0.70329600000000003"/>
    <s v="39 Dickens St"/>
    <x v="18"/>
    <x v="8"/>
    <x v="2"/>
    <n v="4170"/>
    <x v="9"/>
    <n v="444820295411264"/>
  </r>
  <r>
    <s v="Felix"/>
    <s v="Giuseppe"/>
    <x v="13"/>
    <n v="151.99200000000002"/>
    <n v="13.375296000000001"/>
    <s v="39 Culgoola St "/>
    <x v="19"/>
    <x v="8"/>
    <x v="2"/>
    <n v="4031"/>
    <x v="17"/>
    <n v="443352433653355"/>
  </r>
  <r>
    <s v="Fraser"/>
    <s v="Bill"/>
    <x v="10"/>
    <n v="27.992999999999999"/>
    <n v="2.4633839999999996"/>
    <s v="80 Harding Ave"/>
    <x v="20"/>
    <x v="5"/>
    <x v="0"/>
    <n v="6516"/>
    <x v="18"/>
    <n v="441884571895446"/>
  </r>
  <r>
    <s v="Fulton"/>
    <s v="Arun"/>
    <x v="3"/>
    <n v="8.9909999999999997"/>
    <n v="0.79120799999999991"/>
    <s v="8430 SW Seventh Pl"/>
    <x v="21"/>
    <x v="7"/>
    <x v="0"/>
    <n v="32607"/>
    <x v="19"/>
    <n v="440416710137537"/>
  </r>
  <r>
    <s v="Giri"/>
    <s v="Jessica"/>
    <x v="14"/>
    <n v="8.9909999999999997"/>
    <n v="0.79120799999999991"/>
    <s v="932 12th St"/>
    <x v="22"/>
    <x v="10"/>
    <x v="1"/>
    <s v="R7A 4N5"/>
    <x v="20"/>
    <n v="438948848379627"/>
  </r>
  <r>
    <s v="Glasgow"/>
    <s v="Robert"/>
    <x v="14"/>
    <n v="8.9909999999999997"/>
    <n v="0.79120799999999991"/>
    <s v="40 Pearl St "/>
    <x v="23"/>
    <x v="4"/>
    <x v="2"/>
    <n v="6020"/>
    <x v="21"/>
    <n v="437480986621718"/>
  </r>
  <r>
    <s v="Glick"/>
    <s v="Thibaut"/>
    <x v="6"/>
    <n v="4.99"/>
    <n v="0.43912000000000001"/>
    <s v="1850 W 10th St"/>
    <x v="24"/>
    <x v="7"/>
    <x v="0"/>
    <n v="32209"/>
    <x v="22"/>
    <n v="436013124863809"/>
  </r>
  <r>
    <s v="Gray"/>
    <s v="Sam"/>
    <x v="15"/>
    <n v="4.99"/>
    <n v="0.43912000000000001"/>
    <s v="145 Golfview Ave"/>
    <x v="14"/>
    <x v="2"/>
    <x v="1"/>
    <s v="M4E 2K6"/>
    <x v="23"/>
    <n v="434545263105900"/>
  </r>
  <r>
    <s v="Gulati"/>
    <s v="Oren"/>
    <x v="16"/>
    <n v="47.993999999999993"/>
    <n v="4.2234719999999992"/>
    <s v="1837 Seventh Ave SE"/>
    <x v="25"/>
    <x v="11"/>
    <x v="0"/>
    <n v="52403"/>
    <x v="24"/>
    <n v="433077401347991"/>
  </r>
  <r>
    <s v="Gupta"/>
    <s v="Kajal"/>
    <x v="17"/>
    <n v="5.9939999999999998"/>
    <n v="0.52747199999999994"/>
    <s v="9 Oakmont Crs "/>
    <x v="26"/>
    <x v="8"/>
    <x v="2"/>
    <n v="4035"/>
    <x v="25"/>
    <n v="431609539590082"/>
  </r>
  <r>
    <s v="Hardy"/>
    <s v="Joe"/>
    <x v="3"/>
    <n v="8.9909999999999997"/>
    <n v="0.79120799999999991"/>
    <s v="640 1st Ave"/>
    <x v="27"/>
    <x v="10"/>
    <x v="1"/>
    <s v="R0K 1W0"/>
    <x v="26"/>
    <n v="430141677832172"/>
  </r>
  <r>
    <s v="Hardy"/>
    <s v="Frank"/>
    <x v="2"/>
    <n v="23.992000000000001"/>
    <n v="2.1112959999999998"/>
    <s v="9 Brenda Dr"/>
    <x v="24"/>
    <x v="12"/>
    <x v="0"/>
    <n v="62650"/>
    <x v="27"/>
    <n v="428673816074263"/>
  </r>
  <r>
    <s v="Harris"/>
    <s v="Ben"/>
    <x v="18"/>
    <n v="4.99"/>
    <n v="0.43912000000000001"/>
    <s v="3401 N Milton St"/>
    <x v="28"/>
    <x v="13"/>
    <x v="0"/>
    <n v="47304"/>
    <x v="28"/>
    <n v="427205954316354"/>
  </r>
  <r>
    <s v="Harris"/>
    <s v="John"/>
    <x v="5"/>
    <n v="4.99"/>
    <n v="0.43912000000000001"/>
    <s v="1858 E Lafayette St"/>
    <x v="29"/>
    <x v="14"/>
    <x v="0"/>
    <n v="48207"/>
    <x v="29"/>
    <n v="425738092558445"/>
  </r>
  <r>
    <s v="Hoppe"/>
    <s v="Mary"/>
    <x v="8"/>
    <n v="49.99"/>
    <n v="4.3991199999999999"/>
    <s v="100 Grandmont Blvd"/>
    <x v="30"/>
    <x v="10"/>
    <x v="1"/>
    <s v="R3V 1S8"/>
    <x v="30"/>
    <n v="424270230800536"/>
  </r>
  <r>
    <s v="Howard"/>
    <s v="Leanne"/>
    <x v="19"/>
    <n v="161.99100000000001"/>
    <n v="14.255208"/>
    <s v="700 W Fabyan Pkwy"/>
    <x v="31"/>
    <x v="12"/>
    <x v="0"/>
    <n v="60510"/>
    <x v="31"/>
    <n v="422802369042626"/>
  </r>
  <r>
    <s v="Hughes"/>
    <s v="Mike"/>
    <x v="13"/>
    <n v="151.99200000000002"/>
    <n v="13.375296000000001"/>
    <s v="64 Walter Close"/>
    <x v="32"/>
    <x v="15"/>
    <x v="1"/>
    <s v="E3A 9Z6"/>
    <x v="32"/>
    <n v="421334507284717"/>
  </r>
  <r>
    <s v="James"/>
    <s v="Scott"/>
    <x v="3"/>
    <n v="8.9909999999999997"/>
    <n v="0.79120799999999991"/>
    <s v="338 Bayberry Ct"/>
    <x v="33"/>
    <x v="16"/>
    <x v="0"/>
    <n v="28570"/>
    <x v="33"/>
    <n v="419866645526808"/>
  </r>
  <r>
    <s v="Jones"/>
    <s v="Muriel"/>
    <x v="5"/>
    <n v="4.99"/>
    <n v="0.43912000000000001"/>
    <s v="110 Court St"/>
    <x v="34"/>
    <x v="17"/>
    <x v="0"/>
    <s v="03801"/>
    <x v="34"/>
    <n v="418398783768899"/>
  </r>
  <r>
    <s v="Karl"/>
    <s v="Michael"/>
    <x v="10"/>
    <n v="27.992999999999999"/>
    <n v="2.4633839999999996"/>
    <s v="2032 Knotty Pine Dr"/>
    <x v="35"/>
    <x v="18"/>
    <x v="0"/>
    <n v="21009"/>
    <x v="21"/>
    <n v="416930922010990"/>
  </r>
  <r>
    <s v="Kaulig"/>
    <s v="Brian"/>
    <x v="13"/>
    <n v="151.99200000000002"/>
    <n v="13.375296000000001"/>
    <s v="5 Raymond St"/>
    <x v="36"/>
    <x v="19"/>
    <x v="2"/>
    <n v="3020"/>
    <x v="4"/>
    <n v="415463060253080"/>
  </r>
  <r>
    <s v="Koshey"/>
    <s v="Daniel"/>
    <x v="8"/>
    <n v="49.99"/>
    <n v="4.3991199999999999"/>
    <s v="1 South Gateway "/>
    <x v="37"/>
    <x v="19"/>
    <x v="2"/>
    <n v="3770"/>
    <x v="23"/>
    <n v="413995198495171"/>
  </r>
  <r>
    <s v="Lee"/>
    <s v="Maja"/>
    <x v="12"/>
    <n v="7.9920000000000009"/>
    <n v="0.70329600000000003"/>
    <s v="311 Lapla Rd"/>
    <x v="38"/>
    <x v="20"/>
    <x v="0"/>
    <n v="12401"/>
    <x v="0"/>
    <n v="412527336737262"/>
  </r>
  <r>
    <s v="Leung"/>
    <s v="Kirby"/>
    <x v="14"/>
    <n v="8.9909999999999997"/>
    <n v="0.79120799999999991"/>
    <s v="28 Ryan Crt"/>
    <x v="39"/>
    <x v="2"/>
    <x v="1"/>
    <s v="L4M 6N7"/>
    <x v="35"/>
    <n v="411059474979353"/>
  </r>
  <r>
    <s v="Levesque"/>
    <s v="Francois"/>
    <x v="3"/>
    <n v="8.9909999999999997"/>
    <n v="0.79120799999999991"/>
    <s v="103 Fairmeadow Dr"/>
    <x v="40"/>
    <x v="2"/>
    <x v="1"/>
    <s v="N1H 7S4"/>
    <x v="36"/>
    <n v="409591613221444"/>
  </r>
  <r>
    <s v="Marpak"/>
    <s v="Jalen"/>
    <x v="13"/>
    <n v="151.99200000000002"/>
    <n v="13.375296000000001"/>
    <s v="401 Walton St"/>
    <x v="41"/>
    <x v="2"/>
    <x v="1"/>
    <s v="K6H 1T3"/>
    <x v="37"/>
    <n v="408123751463535"/>
  </r>
  <r>
    <s v="Mathew"/>
    <s v="George"/>
    <x v="2"/>
    <n v="23.992000000000001"/>
    <n v="2.1112959999999998"/>
    <s v="7725 Rathbun Rd"/>
    <x v="42"/>
    <x v="14"/>
    <x v="0"/>
    <n v="48415"/>
    <x v="38"/>
    <n v="406655889705625"/>
  </r>
  <r>
    <s v="McFerran"/>
    <s v="Dafna"/>
    <x v="6"/>
    <n v="4.99"/>
    <n v="0.43912000000000001"/>
    <s v="10466 Springhill Dr"/>
    <x v="43"/>
    <x v="21"/>
    <x v="0"/>
    <n v="44141"/>
    <x v="39"/>
    <n v="405188027947716"/>
  </r>
  <r>
    <s v="McManus"/>
    <s v="Jeana"/>
    <x v="8"/>
    <n v="49.99"/>
    <n v="4.3991199999999999"/>
    <s v="52 Kalimna St "/>
    <x v="44"/>
    <x v="19"/>
    <x v="2"/>
    <n v="3197"/>
    <x v="9"/>
    <n v="403720166189807"/>
  </r>
  <r>
    <s v="Miller"/>
    <s v="Hayley"/>
    <x v="13"/>
    <n v="151.99200000000002"/>
    <n v="13.375296000000001"/>
    <s v="17380 SW Pike St"/>
    <x v="45"/>
    <x v="22"/>
    <x v="0"/>
    <n v="97007"/>
    <x v="40"/>
    <n v="402252304431898"/>
  </r>
  <r>
    <s v="Murray"/>
    <s v="Peter"/>
    <x v="8"/>
    <n v="49.99"/>
    <n v="4.3991199999999999"/>
    <s v="33 E Fourth St"/>
    <x v="46"/>
    <x v="23"/>
    <x v="0"/>
    <n v="19512"/>
    <x v="41"/>
    <n v="400784442673989"/>
  </r>
  <r>
    <s v="Palm"/>
    <s v="Rex"/>
    <x v="6"/>
    <n v="4.99"/>
    <n v="0.43912000000000001"/>
    <s v="11 Laguna Pkwy"/>
    <x v="47"/>
    <x v="2"/>
    <x v="1"/>
    <s v="L0K 1B0"/>
    <x v="42"/>
    <n v="399316580916079"/>
  </r>
  <r>
    <s v="Pavkovic"/>
    <s v="Janine"/>
    <x v="20"/>
    <n v="104.99299999999999"/>
    <n v="9.2393839999999994"/>
    <s v="7700 Francis Rd"/>
    <x v="48"/>
    <x v="1"/>
    <x v="1"/>
    <s v="V6Y 1A2"/>
    <x v="43"/>
    <n v="397848719158170"/>
  </r>
  <r>
    <s v="Peterman"/>
    <s v="Samantha"/>
    <x v="13"/>
    <n v="151.99200000000002"/>
    <n v="13.375296000000001"/>
    <s v="102 Cornelius Pky"/>
    <x v="49"/>
    <x v="2"/>
    <x v="1"/>
    <s v="M6L 2K5"/>
    <x v="44"/>
    <n v="396380857400261"/>
  </r>
  <r>
    <s v="Piller"/>
    <s v="Eugen"/>
    <x v="2"/>
    <n v="23.992000000000001"/>
    <n v="2.1112959999999998"/>
    <s v="14429 Fordham St"/>
    <x v="29"/>
    <x v="14"/>
    <x v="0"/>
    <n v="48205"/>
    <x v="21"/>
    <n v="394912995642352"/>
  </r>
  <r>
    <s v="Sampath"/>
    <s v="Chris"/>
    <x v="21"/>
    <n v="20.992999999999999"/>
    <n v="1.8473839999999997"/>
    <s v="432 Parliament St"/>
    <x v="14"/>
    <x v="2"/>
    <x v="1"/>
    <s v="M5A 3A2"/>
    <x v="45"/>
    <n v="393445133884443"/>
  </r>
  <r>
    <s v="Sandu"/>
    <s v="Emanuel"/>
    <x v="22"/>
    <n v="539.99099999999999"/>
    <n v="47.519207999999999"/>
    <s v="308 Glencoe Dr"/>
    <x v="50"/>
    <x v="23"/>
    <x v="0"/>
    <n v="15122"/>
    <x v="46"/>
    <n v="391977272126533"/>
  </r>
  <r>
    <s v="Scott"/>
    <s v="Douglas"/>
    <x v="23"/>
    <n v="188.99100000000001"/>
    <n v="16.631208000000001"/>
    <s v="1919 University Dr NW"/>
    <x v="51"/>
    <x v="9"/>
    <x v="1"/>
    <s v="T2N 4K6"/>
    <x v="38"/>
    <n v="390509410368624"/>
  </r>
  <r>
    <s v="Servi"/>
    <s v="Veronica"/>
    <x v="10"/>
    <n v="27.992999999999999"/>
    <n v="2.4633839999999996"/>
    <s v="3611 Verda Vista Ct E"/>
    <x v="52"/>
    <x v="24"/>
    <x v="0"/>
    <n v="76008"/>
    <x v="47"/>
    <n v="389041548610715"/>
  </r>
  <r>
    <s v="Smith"/>
    <s v="Robert"/>
    <x v="3"/>
    <n v="8.9909999999999997"/>
    <n v="0.79120799999999991"/>
    <s v="1835 Moonbeam Ln"/>
    <x v="53"/>
    <x v="24"/>
    <x v="0"/>
    <n v="75006"/>
    <x v="48"/>
    <n v="387573686852806"/>
  </r>
  <r>
    <s v="Speer"/>
    <s v="Mouna"/>
    <x v="3"/>
    <n v="8.9909999999999997"/>
    <n v="0.79120799999999991"/>
    <s v="509 Southside Rd"/>
    <x v="54"/>
    <x v="25"/>
    <x v="0"/>
    <n v="23456"/>
    <x v="8"/>
    <n v="386105825094897"/>
  </r>
  <r>
    <s v="Spencer"/>
    <s v="Thiago"/>
    <x v="8"/>
    <n v="49.99"/>
    <n v="4.3991199999999999"/>
    <s v="801 SE 103rd Ave"/>
    <x v="1"/>
    <x v="26"/>
    <x v="0"/>
    <n v="98664"/>
    <x v="46"/>
    <n v="384637963336988"/>
  </r>
  <r>
    <s v="Tenney"/>
    <s v="Motti"/>
    <x v="24"/>
    <n v="77.994"/>
    <n v="6.8634719999999998"/>
    <s v="324 Rue De la Riviere"/>
    <x v="55"/>
    <x v="27"/>
    <x v="1"/>
    <s v="J2K 1M8"/>
    <x v="49"/>
    <n v="383170101579078"/>
  </r>
  <r>
    <s v="Thomas"/>
    <s v="Steven"/>
    <x v="25"/>
    <n v="151.99200000000002"/>
    <n v="13.375296000000001"/>
    <s v="55 Dovercliffe Way SE"/>
    <x v="51"/>
    <x v="9"/>
    <x v="1"/>
    <s v="T2B 1W6"/>
    <x v="32"/>
    <n v="381702239821169"/>
  </r>
  <r>
    <s v="Thorre"/>
    <s v="Kaku"/>
    <x v="3"/>
    <n v="8.9909999999999997"/>
    <n v="0.79120799999999991"/>
    <s v="4235 Rue Chambord"/>
    <x v="56"/>
    <x v="27"/>
    <x v="1"/>
    <s v="H2J 3M3"/>
    <x v="50"/>
    <n v="380234378063260"/>
  </r>
  <r>
    <s v="Vandenberg"/>
    <s v="Marie"/>
    <x v="13"/>
    <n v="151.99200000000002"/>
    <n v="13.375296000000001"/>
    <s v="98 Gloucester St "/>
    <x v="57"/>
    <x v="28"/>
    <x v="2"/>
    <n v="2000"/>
    <x v="51"/>
    <n v="378766516305351"/>
  </r>
  <r>
    <s v="Vaughn"/>
    <s v="Nuala"/>
    <x v="2"/>
    <n v="23.992000000000001"/>
    <n v="2.1112959999999998"/>
    <s v="112 Haichert St"/>
    <x v="58"/>
    <x v="29"/>
    <x v="1"/>
    <s v="S0K 4S0"/>
    <x v="52"/>
    <n v="377298654547442"/>
  </r>
  <r>
    <s v="Verdi"/>
    <s v="Sepp"/>
    <x v="8"/>
    <n v="49.99"/>
    <n v="4.3991199999999999"/>
    <s v="5742 Unsworth Rd"/>
    <x v="59"/>
    <x v="1"/>
    <x v="1"/>
    <s v="V2R 3A2"/>
    <x v="48"/>
    <n v="375830792789532"/>
  </r>
  <r>
    <s v="Walsh"/>
    <s v="Robert"/>
    <x v="14"/>
    <n v="8.9909999999999997"/>
    <n v="0.79120799999999991"/>
    <s v="245 Lee St"/>
    <x v="60"/>
    <x v="30"/>
    <x v="0"/>
    <n v="25401"/>
    <x v="35"/>
    <n v="374362931031623"/>
  </r>
  <r>
    <s v="Wang"/>
    <s v="Sam"/>
    <x v="13"/>
    <n v="151.99200000000002"/>
    <n v="13.375296000000001"/>
    <s v="60 West Lake Cres"/>
    <x v="30"/>
    <x v="10"/>
    <x v="1"/>
    <s v="R3T 4T4"/>
    <x v="53"/>
    <n v="372895069273714"/>
  </r>
  <r>
    <s v="Wei"/>
    <s v="Hayden"/>
    <x v="8"/>
    <n v="49.99"/>
    <n v="4.3991199999999999"/>
    <s v="31 Barrett Ave"/>
    <x v="61"/>
    <x v="28"/>
    <x v="2"/>
    <n v="2120"/>
    <x v="54"/>
    <n v="371427207515805"/>
  </r>
  <r>
    <s v="White"/>
    <s v="Michel"/>
    <x v="10"/>
    <n v="27.992999999999999"/>
    <n v="2.4633839999999996"/>
    <s v="3515 N Forest Park Dr"/>
    <x v="62"/>
    <x v="31"/>
    <x v="0"/>
    <n v="73121"/>
    <x v="55"/>
    <n v="369959345757896"/>
  </r>
  <r>
    <s v="Williams"/>
    <s v="Adrienne"/>
    <x v="26"/>
    <n v="424.99149999999997"/>
    <n v="37.399251999999997"/>
    <s v="27 University Park Dr"/>
    <x v="63"/>
    <x v="29"/>
    <x v="1"/>
    <s v="S4V 0E1"/>
    <x v="42"/>
    <n v="368491483999987"/>
  </r>
  <r>
    <s v="Williams"/>
    <s v="Doug"/>
    <x v="0"/>
    <n v="199.99"/>
    <n v="17.599119999999999"/>
    <s v="207 Forest Way "/>
    <x v="64"/>
    <x v="28"/>
    <x v="2"/>
    <n v="2085"/>
    <x v="56"/>
    <n v="367023622242078"/>
  </r>
  <r>
    <s v="Woods"/>
    <s v="Dennis"/>
    <x v="8"/>
    <n v="49.99"/>
    <n v="4.3991199999999999"/>
    <s v="1736 York St"/>
    <x v="63"/>
    <x v="29"/>
    <x v="1"/>
    <s v="S4T 4P9"/>
    <x v="57"/>
    <n v="365555760484169"/>
  </r>
  <r>
    <s v="Woods"/>
    <s v="Christine"/>
    <x v="6"/>
    <n v="4.99"/>
    <n v="0.43912000000000001"/>
    <s v="72 Lakeview Ave"/>
    <x v="65"/>
    <x v="10"/>
    <x v="1"/>
    <s v="R0E 0T0"/>
    <x v="58"/>
    <n v="364087898726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7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C24" firstHeaderRow="1" firstDataRow="2" firstDataCol="1" rowPageCount="1" colPageCount="1"/>
  <pivotFields count="12">
    <pivotField showAll="0"/>
    <pivotField showAll="0"/>
    <pivotField axis="axisPage" showAll="0">
      <items count="28">
        <item x="16"/>
        <item x="7"/>
        <item x="9"/>
        <item x="8"/>
        <item x="25"/>
        <item x="26"/>
        <item x="17"/>
        <item x="21"/>
        <item x="24"/>
        <item x="15"/>
        <item x="4"/>
        <item x="6"/>
        <item x="23"/>
        <item x="20"/>
        <item x="13"/>
        <item x="0"/>
        <item x="3"/>
        <item x="10"/>
        <item x="2"/>
        <item x="1"/>
        <item x="11"/>
        <item x="19"/>
        <item x="22"/>
        <item x="14"/>
        <item x="18"/>
        <item x="12"/>
        <item x="5"/>
        <item t="default"/>
      </items>
    </pivotField>
    <pivotField dataField="1" numFmtId="8" showAll="0"/>
    <pivotField dataField="1" numFmtId="8" showAll="0"/>
    <pivotField showAll="0"/>
    <pivotField axis="axisRow" showAll="0">
      <items count="68">
        <item m="1" x="66"/>
        <item x="35"/>
        <item x="26"/>
        <item x="52"/>
        <item x="0"/>
        <item x="39"/>
        <item x="31"/>
        <item x="45"/>
        <item x="64"/>
        <item x="42"/>
        <item x="10"/>
        <item x="46"/>
        <item x="22"/>
        <item x="43"/>
        <item x="51"/>
        <item x="53"/>
        <item x="44"/>
        <item x="25"/>
        <item x="59"/>
        <item x="16"/>
        <item x="7"/>
        <item x="37"/>
        <item x="9"/>
        <item x="41"/>
        <item x="55"/>
        <item x="29"/>
        <item x="8"/>
        <item x="32"/>
        <item x="12"/>
        <item x="21"/>
        <item x="65"/>
        <item x="40"/>
        <item x="2"/>
        <item x="24"/>
        <item x="19"/>
        <item x="38"/>
        <item x="47"/>
        <item x="15"/>
        <item x="3"/>
        <item x="60"/>
        <item x="56"/>
        <item x="28"/>
        <item x="33"/>
        <item x="18"/>
        <item x="49"/>
        <item x="62"/>
        <item x="5"/>
        <item x="34"/>
        <item x="11"/>
        <item x="27"/>
        <item x="63"/>
        <item x="48"/>
        <item x="4"/>
        <item x="13"/>
        <item x="23"/>
        <item x="36"/>
        <item x="61"/>
        <item x="14"/>
        <item x="17"/>
        <item x="1"/>
        <item x="54"/>
        <item x="6"/>
        <item x="58"/>
        <item x="20"/>
        <item x="50"/>
        <item x="30"/>
        <item x="57"/>
        <item t="default"/>
      </items>
    </pivotField>
    <pivotField axis="axisRow" showAll="0">
      <items count="33">
        <item sd="0" x="0"/>
        <item sd="0" x="9"/>
        <item sd="0" x="1"/>
        <item sd="0" x="3"/>
        <item sd="0" x="6"/>
        <item sd="0" x="5"/>
        <item sd="0" x="7"/>
        <item sd="0" x="11"/>
        <item sd="0" x="12"/>
        <item sd="0" x="13"/>
        <item sd="0" x="10"/>
        <item sd="0" x="18"/>
        <item sd="0" x="14"/>
        <item sd="0" x="15"/>
        <item sd="0" x="17"/>
        <item sd="0" x="28"/>
        <item sd="0" x="20"/>
        <item sd="0" x="16"/>
        <item sd="0" x="21"/>
        <item sd="0" x="31"/>
        <item x="2"/>
        <item sd="0" x="22"/>
        <item sd="0" x="23"/>
        <item sd="0" x="27"/>
        <item sd="0" x="8"/>
        <item sd="0" x="29"/>
        <item sd="0" x="24"/>
        <item sd="0" x="19"/>
        <item sd="0" x="25"/>
        <item sd="0" x="26"/>
        <item sd="0" x="30"/>
        <item sd="0" x="4"/>
        <item t="default" sd="0"/>
      </items>
    </pivotField>
    <pivotField axis="axisRow" showAll="0">
      <items count="4">
        <item sd="0" x="2"/>
        <item x="1"/>
        <item sd="0" x="0"/>
        <item t="default" sd="0"/>
      </items>
    </pivotField>
    <pivotField showAll="0"/>
    <pivotField numFmtId="14" multipleItemSelectionAllowed="1" showAll="0">
      <items count="60">
        <item x="5"/>
        <item x="46"/>
        <item x="4"/>
        <item x="44"/>
        <item x="21"/>
        <item x="22"/>
        <item x="53"/>
        <item x="23"/>
        <item x="49"/>
        <item x="20"/>
        <item x="33"/>
        <item x="1"/>
        <item x="34"/>
        <item x="54"/>
        <item x="32"/>
        <item x="45"/>
        <item x="50"/>
        <item x="19"/>
        <item x="43"/>
        <item x="55"/>
        <item x="14"/>
        <item x="18"/>
        <item x="56"/>
        <item x="0"/>
        <item x="10"/>
        <item x="17"/>
        <item x="11"/>
        <item x="42"/>
        <item x="12"/>
        <item x="31"/>
        <item x="30"/>
        <item x="15"/>
        <item x="36"/>
        <item x="37"/>
        <item x="35"/>
        <item x="40"/>
        <item x="57"/>
        <item x="16"/>
        <item x="41"/>
        <item x="2"/>
        <item x="58"/>
        <item x="29"/>
        <item x="3"/>
        <item x="39"/>
        <item x="28"/>
        <item x="38"/>
        <item x="9"/>
        <item x="25"/>
        <item x="51"/>
        <item x="26"/>
        <item x="8"/>
        <item x="52"/>
        <item x="6"/>
        <item x="27"/>
        <item x="47"/>
        <item x="48"/>
        <item x="24"/>
        <item x="7"/>
        <item x="13"/>
        <item t="default"/>
      </items>
    </pivotField>
    <pivotField numFmtId="1" showAll="0"/>
  </pivotFields>
  <rowFields count="3">
    <field x="8"/>
    <field x="7"/>
    <field x="6"/>
  </rowFields>
  <rowItems count="19">
    <i>
      <x/>
    </i>
    <i>
      <x v="1"/>
    </i>
    <i r="1">
      <x v="1"/>
    </i>
    <i r="1">
      <x v="2"/>
    </i>
    <i r="1">
      <x v="10"/>
    </i>
    <i r="1">
      <x v="13"/>
    </i>
    <i r="1">
      <x v="20"/>
    </i>
    <i r="2">
      <x v="5"/>
    </i>
    <i r="2">
      <x v="23"/>
    </i>
    <i r="2">
      <x v="31"/>
    </i>
    <i r="2">
      <x v="32"/>
    </i>
    <i r="2">
      <x v="36"/>
    </i>
    <i r="2">
      <x v="44"/>
    </i>
    <i r="2">
      <x v="46"/>
    </i>
    <i r="2">
      <x v="57"/>
    </i>
    <i r="1">
      <x v="23"/>
    </i>
    <i r="1">
      <x v="25"/>
    </i>
    <i>
      <x v="2"/>
    </i>
    <i t="grand">
      <x/>
    </i>
  </rowItems>
  <colFields count="1">
    <field x="-2"/>
  </colFields>
  <colItems count="2">
    <i>
      <x/>
    </i>
    <i>
      <x v="1"/>
    </i>
  </colItems>
  <pageFields count="1">
    <pageField fld="2" hier="-1"/>
  </pageFields>
  <dataFields count="2">
    <dataField name="Sum of Purchase Amount" fld="3" baseField="0" baseItem="0"/>
    <dataField name="Sum of Taxes" fld="4" baseField="0" baseItem="0"/>
  </dataFields>
  <formats count="2"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9" showRowHeaders="1" showColHeaders="1" showRowStripes="0" showColStripes="0" showLastColumn="1"/>
</pivotTableDefinition>
</file>

<file path=xl/tables/table1.xml><?xml version="1.0" encoding="utf-8"?>
<table xmlns="http://schemas.openxmlformats.org/spreadsheetml/2006/7/main" id="3" name="Table3" displayName="Table3" ref="F5:J15" totalsRowShown="0">
  <autoFilter ref="F5:J15"/>
  <sortState ref="F6:K15">
    <sortCondition ref="F4:F14"/>
  </sortState>
  <tableColumns count="5">
    <tableColumn id="1" name="Name"/>
    <tableColumn id="2" name="ID" dataDxfId="15"/>
    <tableColumn id="3" name="Number Ordered"/>
    <tableColumn id="4" name="Number in Stock"/>
    <tableColumn id="5" name="Total Sales" dataDxfId="14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7/main" id="1" name="Table1" displayName="Table1" ref="A1:L75" totalsRowShown="0">
  <autoFilter ref="A1:L75"/>
  <sortState ref="A2:L75">
    <sortCondition ref="C1:C75"/>
  </sortState>
  <tableColumns count="12">
    <tableColumn id="1" name="Last Name"/>
    <tableColumn id="2" name="First Name"/>
    <tableColumn id="4" name="Item ID"/>
    <tableColumn id="5" name="Purchase Amount" dataDxfId="13"/>
    <tableColumn id="6" name="Taxes" dataDxfId="12">
      <calculatedColumnFormula>D2*0.088</calculatedColumnFormula>
    </tableColumn>
    <tableColumn id="7" name="Ship Address"/>
    <tableColumn id="8" name="Ship City"/>
    <tableColumn id="9" name="Ship Province"/>
    <tableColumn id="10" name="Ship Country"/>
    <tableColumn id="11" name="Ship Postal Code" dataDxfId="11"/>
    <tableColumn id="12" name="Date Ordered" dataDxfId="10"/>
    <tableColumn id="13" name="Credit Card Number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7/main" id="2" name="Table2" displayName="Table2" ref="A1:H28" totalsRowShown="0">
  <autoFilter ref="A1:H28"/>
  <sortState ref="A2:H28">
    <sortCondition ref="B1:B28"/>
  </sortState>
  <tableColumns count="8">
    <tableColumn id="1" name="ID"/>
    <tableColumn id="2" name="Name"/>
    <tableColumn id="3" name="Purchase Price" dataDxfId="8"/>
    <tableColumn id="4" name="Original Sale Price" dataDxfId="7"/>
    <tableColumn id="5" name="Discount" dataCellStyle="Percent"/>
    <tableColumn id="6" name="Actual Sale Price" dataDxfId="6">
      <calculatedColumnFormula>D2*(1-E2)</calculatedColumnFormula>
    </tableColumn>
    <tableColumn id="7" name="Profit Margin" dataDxfId="5" dataCellStyle="Percent">
      <calculatedColumnFormula>(F2-C2)/C2</calculatedColumnFormula>
    </tableColumn>
    <tableColumn id="8" name="Number in Stock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7/main" xmlns:r="http://schemas.openxmlformats.org/officeDocument/2006/relationships">
  <dimension ref="A2:J24"/>
  <sheetViews>
    <sheetView tabSelected="1" workbookViewId="0">
      <selection activeCell="A9" sqref="A9"/>
    </sheetView>
  </sheetViews>
  <sheetFormatPr defaultRowHeight="15"/>
  <cols>
    <col min="1" max="1" width="19.42578125" bestFit="1" customWidth="1"/>
    <col min="2" max="2" width="23.5703125" bestFit="1" customWidth="1"/>
    <col min="3" max="3" width="12.5703125" customWidth="1"/>
    <col min="4" max="4" width="4.85546875" customWidth="1"/>
    <col min="5" max="5" width="4.7109375" customWidth="1"/>
    <col min="6" max="6" width="35.5703125" bestFit="1" customWidth="1"/>
    <col min="7" max="7" width="11.42578125" customWidth="1"/>
    <col min="8" max="8" width="18.28515625" customWidth="1"/>
    <col min="9" max="9" width="17.7109375" customWidth="1"/>
    <col min="10" max="10" width="12.5703125" customWidth="1"/>
    <col min="11" max="11" width="13" customWidth="1"/>
    <col min="12" max="28" width="9.7109375" bestFit="1" customWidth="1"/>
    <col min="29" max="29" width="12.5703125" bestFit="1" customWidth="1"/>
    <col min="30" max="55" width="9.7109375" bestFit="1" customWidth="1"/>
    <col min="56" max="56" width="28.5703125" bestFit="1" customWidth="1"/>
    <col min="57" max="57" width="17.7109375" bestFit="1" customWidth="1"/>
  </cols>
  <sheetData>
    <row r="2" spans="1:10">
      <c r="A2" s="15" t="s">
        <v>2</v>
      </c>
      <c r="B2" t="s">
        <v>415</v>
      </c>
    </row>
    <row r="4" spans="1:10" ht="15.75" thickBot="1">
      <c r="B4" s="15" t="s">
        <v>413</v>
      </c>
      <c r="F4" s="21" t="s">
        <v>416</v>
      </c>
      <c r="G4" s="21"/>
      <c r="H4" s="21"/>
      <c r="I4" s="21"/>
      <c r="J4" s="21"/>
    </row>
    <row r="5" spans="1:10">
      <c r="A5" s="15" t="s">
        <v>409</v>
      </c>
      <c r="B5" s="22" t="s">
        <v>412</v>
      </c>
      <c r="C5" s="22" t="s">
        <v>414</v>
      </c>
      <c r="F5" t="s">
        <v>8</v>
      </c>
      <c r="G5" t="s">
        <v>7</v>
      </c>
      <c r="H5" t="s">
        <v>417</v>
      </c>
      <c r="I5" t="s">
        <v>13</v>
      </c>
      <c r="J5" t="s">
        <v>418</v>
      </c>
    </row>
    <row r="6" spans="1:10">
      <c r="A6" s="16" t="s">
        <v>323</v>
      </c>
      <c r="B6" s="22">
        <v>866.88600000000019</v>
      </c>
      <c r="C6" s="22">
        <v>76.285967999999997</v>
      </c>
      <c r="F6" t="s">
        <v>208</v>
      </c>
      <c r="G6" t="s">
        <v>16</v>
      </c>
      <c r="H6">
        <v>2</v>
      </c>
      <c r="I6">
        <v>4</v>
      </c>
      <c r="J6" s="10">
        <f>199.99*2</f>
        <v>399.98</v>
      </c>
    </row>
    <row r="7" spans="1:10">
      <c r="A7" s="16" t="s">
        <v>27</v>
      </c>
      <c r="B7" s="22">
        <v>2064.7635</v>
      </c>
      <c r="C7" s="22">
        <v>181.69918800000005</v>
      </c>
      <c r="F7" t="s">
        <v>217</v>
      </c>
      <c r="G7" t="s">
        <v>39</v>
      </c>
      <c r="H7">
        <v>3</v>
      </c>
      <c r="I7">
        <v>49</v>
      </c>
      <c r="J7" s="10">
        <f>7.99*3</f>
        <v>23.97</v>
      </c>
    </row>
    <row r="8" spans="1:10">
      <c r="A8" s="17" t="s">
        <v>26</v>
      </c>
      <c r="B8" s="22">
        <v>390.97300000000007</v>
      </c>
      <c r="C8" s="22">
        <v>34.405624000000003</v>
      </c>
      <c r="F8" t="s">
        <v>210</v>
      </c>
      <c r="G8" s="20" t="s">
        <v>180</v>
      </c>
      <c r="H8">
        <v>6</v>
      </c>
      <c r="I8">
        <v>14</v>
      </c>
      <c r="J8" s="10">
        <f>27.99*6</f>
        <v>167.94</v>
      </c>
    </row>
    <row r="9" spans="1:10">
      <c r="A9" s="17" t="s">
        <v>60</v>
      </c>
      <c r="B9" s="22">
        <v>304.97300000000001</v>
      </c>
      <c r="C9" s="22">
        <v>26.837624000000002</v>
      </c>
      <c r="F9" t="s">
        <v>215</v>
      </c>
      <c r="G9" s="20" t="s">
        <v>178</v>
      </c>
      <c r="H9">
        <v>4</v>
      </c>
      <c r="I9">
        <v>28</v>
      </c>
      <c r="J9" s="10">
        <f>8.99*4</f>
        <v>35.96</v>
      </c>
    </row>
    <row r="10" spans="1:10">
      <c r="A10" s="17" t="s">
        <v>33</v>
      </c>
      <c r="B10" s="22">
        <v>224.95400000000004</v>
      </c>
      <c r="C10" s="22">
        <v>19.795952</v>
      </c>
      <c r="F10" t="s">
        <v>209</v>
      </c>
      <c r="G10" t="s">
        <v>53</v>
      </c>
      <c r="H10">
        <v>9</v>
      </c>
      <c r="I10">
        <v>27</v>
      </c>
      <c r="J10" s="10">
        <f>8.99*9</f>
        <v>80.91</v>
      </c>
    </row>
    <row r="11" spans="1:10">
      <c r="A11" s="17" t="s">
        <v>365</v>
      </c>
      <c r="B11" s="22">
        <v>151.99200000000002</v>
      </c>
      <c r="C11" s="22">
        <v>13.375296000000001</v>
      </c>
      <c r="F11" t="s">
        <v>207</v>
      </c>
      <c r="G11" t="s">
        <v>174</v>
      </c>
      <c r="H11">
        <v>8</v>
      </c>
      <c r="I11">
        <v>4</v>
      </c>
      <c r="J11" s="10">
        <f>151.99*8</f>
        <v>1215.92</v>
      </c>
    </row>
    <row r="12" spans="1:10">
      <c r="A12" s="17" t="s">
        <v>300</v>
      </c>
      <c r="B12" s="22">
        <v>405.91300000000001</v>
      </c>
      <c r="C12" s="22">
        <v>35.720343999999997</v>
      </c>
      <c r="F12" t="s">
        <v>197</v>
      </c>
      <c r="G12" s="20" t="s">
        <v>179</v>
      </c>
      <c r="H12">
        <v>10</v>
      </c>
      <c r="I12">
        <v>11</v>
      </c>
      <c r="J12" s="10">
        <f>49.99*10</f>
        <v>499.90000000000003</v>
      </c>
    </row>
    <row r="13" spans="1:10">
      <c r="A13" s="18" t="s">
        <v>299</v>
      </c>
      <c r="B13" s="22">
        <v>8.9909999999999997</v>
      </c>
      <c r="C13" s="22">
        <v>0.79120799999999991</v>
      </c>
      <c r="F13" t="s">
        <v>204</v>
      </c>
      <c r="G13" s="20" t="s">
        <v>184</v>
      </c>
      <c r="H13">
        <v>6</v>
      </c>
      <c r="I13">
        <v>503</v>
      </c>
      <c r="J13" s="10">
        <f>4.99*6</f>
        <v>29.94</v>
      </c>
    </row>
    <row r="14" spans="1:10">
      <c r="A14" s="18" t="s">
        <v>368</v>
      </c>
      <c r="B14" s="22">
        <v>151.99200000000002</v>
      </c>
      <c r="C14" s="22">
        <v>13.375296000000001</v>
      </c>
      <c r="F14" t="s">
        <v>218</v>
      </c>
      <c r="G14" s="20" t="s">
        <v>191</v>
      </c>
      <c r="H14">
        <v>3</v>
      </c>
      <c r="I14">
        <v>74</v>
      </c>
      <c r="J14" s="10">
        <f>4.99*3</f>
        <v>14.97</v>
      </c>
    </row>
    <row r="15" spans="1:10">
      <c r="A15" s="18" t="s">
        <v>303</v>
      </c>
      <c r="B15" s="22">
        <v>8.9909999999999997</v>
      </c>
      <c r="C15" s="22">
        <v>0.79120799999999991</v>
      </c>
      <c r="F15" t="s">
        <v>219</v>
      </c>
      <c r="G15" s="20" t="s">
        <v>183</v>
      </c>
      <c r="H15">
        <v>6</v>
      </c>
      <c r="I15">
        <v>18</v>
      </c>
      <c r="J15" s="10">
        <f>23.99*6</f>
        <v>143.94</v>
      </c>
    </row>
    <row r="16" spans="1:10">
      <c r="A16" s="18" t="s">
        <v>306</v>
      </c>
      <c r="B16" s="22">
        <v>23.992000000000001</v>
      </c>
      <c r="C16" s="22">
        <v>2.1112959999999998</v>
      </c>
    </row>
    <row r="17" spans="1:3">
      <c r="A17" s="18" t="s">
        <v>371</v>
      </c>
      <c r="B17" s="22">
        <v>4.99</v>
      </c>
      <c r="C17" s="22">
        <v>0.43912000000000001</v>
      </c>
    </row>
    <row r="18" spans="1:3">
      <c r="A18" s="18" t="s">
        <v>374</v>
      </c>
      <c r="B18" s="22">
        <v>151.99200000000002</v>
      </c>
      <c r="C18" s="22">
        <v>13.375296000000001</v>
      </c>
    </row>
    <row r="19" spans="1:3">
      <c r="A19" s="18" t="s">
        <v>309</v>
      </c>
      <c r="B19" s="22">
        <v>4.99</v>
      </c>
      <c r="C19" s="22">
        <v>0.43912000000000001</v>
      </c>
    </row>
    <row r="20" spans="1:3">
      <c r="A20" s="18" t="s">
        <v>312</v>
      </c>
      <c r="B20" s="22">
        <v>49.974999999999994</v>
      </c>
      <c r="C20" s="22">
        <v>4.3977999999999993</v>
      </c>
    </row>
    <row r="21" spans="1:3">
      <c r="A21" s="17" t="s">
        <v>55</v>
      </c>
      <c r="B21" s="22">
        <v>86.984999999999999</v>
      </c>
      <c r="C21" s="22">
        <v>7.6546799999999999</v>
      </c>
    </row>
    <row r="22" spans="1:3">
      <c r="A22" s="17" t="s">
        <v>318</v>
      </c>
      <c r="B22" s="22">
        <v>498.9735</v>
      </c>
      <c r="C22" s="22">
        <v>43.909667999999996</v>
      </c>
    </row>
    <row r="23" spans="1:3">
      <c r="A23" s="16" t="s">
        <v>18</v>
      </c>
      <c r="B23" s="22">
        <v>1810.7089999999998</v>
      </c>
      <c r="C23" s="22">
        <v>159.34239200000005</v>
      </c>
    </row>
    <row r="24" spans="1:3">
      <c r="A24" s="16" t="s">
        <v>410</v>
      </c>
      <c r="B24" s="22">
        <v>4742.3585000000003</v>
      </c>
      <c r="C24" s="22">
        <v>417.32754800000009</v>
      </c>
    </row>
  </sheetData>
  <conditionalFormatting sqref="J6:J15">
    <cfRule type="dataBar" priority="3">
      <formula>MAX(IF(ISBLANK($J$6:$J$15), "", IF(ISERROR($J$6:$J$15), "", $J$6:$J$15)))</formula>
      <dataBar>
        <cfvo type="min" val="0"/>
        <cfvo type="max" val="0"/>
        <color rgb="FF638EC6"/>
      </dataBar>
    </cfRule>
  </conditionalFormatting>
  <conditionalFormatting sqref="H6:H15">
    <cfRule type="colorScale" priority="1">
      <formula>MAX(IF(ISBLANK($H$6:$H$15), "", IF(ISERROR($H$6:$H$15), "", $H$6:$H$15)))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7/main" xmlns:r="http://schemas.openxmlformats.org/officeDocument/2006/relationships">
  <dimension ref="A1:L75"/>
  <sheetViews>
    <sheetView workbookViewId="0">
      <selection activeCell="D44" sqref="D44"/>
    </sheetView>
  </sheetViews>
  <sheetFormatPr defaultRowHeight="15"/>
  <cols>
    <col min="1" max="1" width="12.28515625" customWidth="1"/>
    <col min="2" max="2" width="12.7109375" customWidth="1"/>
    <col min="3" max="3" width="11.28515625" customWidth="1"/>
    <col min="4" max="4" width="23.5703125" customWidth="1"/>
    <col min="5" max="5" width="20" customWidth="1"/>
    <col min="6" max="6" width="21" bestFit="1" customWidth="1"/>
    <col min="7" max="7" width="16.5703125" bestFit="1" customWidth="1"/>
    <col min="8" max="8" width="15.42578125" bestFit="1" customWidth="1"/>
    <col min="9" max="9" width="14.42578125" customWidth="1"/>
    <col min="10" max="10" width="17.85546875" customWidth="1"/>
    <col min="11" max="11" width="15.42578125" bestFit="1" customWidth="1"/>
    <col min="12" max="12" width="25.28515625" bestFit="1" customWidth="1"/>
    <col min="16" max="16" width="16" customWidth="1"/>
    <col min="17" max="17" width="19.140625" customWidth="1"/>
    <col min="18" max="18" width="10.85546875" customWidth="1"/>
    <col min="19" max="19" width="17.7109375" customWidth="1"/>
    <col min="20" max="20" width="14.85546875" customWidth="1"/>
    <col min="21" max="21" width="17.7109375" customWidth="1"/>
  </cols>
  <sheetData>
    <row r="1" spans="1:12">
      <c r="A1" t="s">
        <v>0</v>
      </c>
      <c r="B1" t="s">
        <v>1</v>
      </c>
      <c r="C1" t="s">
        <v>2</v>
      </c>
      <c r="D1" s="12" t="s">
        <v>220</v>
      </c>
      <c r="E1" s="12" t="s">
        <v>221</v>
      </c>
      <c r="F1" t="s">
        <v>3</v>
      </c>
      <c r="G1" t="s">
        <v>4</v>
      </c>
      <c r="H1" t="s">
        <v>19</v>
      </c>
      <c r="I1" t="s">
        <v>5</v>
      </c>
      <c r="J1" t="s">
        <v>6</v>
      </c>
      <c r="K1" t="s">
        <v>193</v>
      </c>
      <c r="L1" t="s">
        <v>194</v>
      </c>
    </row>
    <row r="2" spans="1:12">
      <c r="A2" s="3" t="s">
        <v>65</v>
      </c>
      <c r="B2" s="3" t="s">
        <v>125</v>
      </c>
      <c r="C2" s="3" t="s">
        <v>177</v>
      </c>
      <c r="D2" s="1">
        <v>47.993999999999993</v>
      </c>
      <c r="E2" s="4">
        <f t="shared" ref="E2:E33" si="0">D2*0.088</f>
        <v>4.2234719999999992</v>
      </c>
      <c r="F2" t="s">
        <v>239</v>
      </c>
      <c r="G2" t="s">
        <v>240</v>
      </c>
      <c r="H2" t="s">
        <v>241</v>
      </c>
      <c r="I2" t="s">
        <v>18</v>
      </c>
      <c r="J2" s="19">
        <v>52403</v>
      </c>
      <c r="K2" s="13">
        <v>38832</v>
      </c>
      <c r="L2" s="6">
        <v>433077401347991</v>
      </c>
    </row>
    <row r="3" spans="1:12">
      <c r="A3" s="3" t="s">
        <v>56</v>
      </c>
      <c r="B3" s="3" t="s">
        <v>57</v>
      </c>
      <c r="C3" s="3" t="s">
        <v>58</v>
      </c>
      <c r="D3" s="1">
        <v>90.992999999999995</v>
      </c>
      <c r="E3" s="4">
        <f t="shared" si="0"/>
        <v>8.0073839999999983</v>
      </c>
      <c r="F3" t="s">
        <v>227</v>
      </c>
      <c r="G3" t="s">
        <v>228</v>
      </c>
      <c r="H3" t="s">
        <v>229</v>
      </c>
      <c r="I3" t="s">
        <v>18</v>
      </c>
      <c r="J3" s="19" t="s">
        <v>233</v>
      </c>
      <c r="K3" s="13">
        <v>38835</v>
      </c>
      <c r="L3" s="6">
        <v>497853032123123</v>
      </c>
    </row>
    <row r="4" spans="1:12">
      <c r="A4" s="3" t="s">
        <v>47</v>
      </c>
      <c r="B4" s="3" t="s">
        <v>48</v>
      </c>
      <c r="C4" s="3" t="s">
        <v>49</v>
      </c>
      <c r="D4" s="1">
        <v>23.992000000000001</v>
      </c>
      <c r="E4" s="4">
        <f t="shared" si="0"/>
        <v>2.1112959999999998</v>
      </c>
      <c r="F4" t="s">
        <v>234</v>
      </c>
      <c r="G4" t="s">
        <v>235</v>
      </c>
      <c r="H4" t="s">
        <v>236</v>
      </c>
      <c r="I4" t="s">
        <v>18</v>
      </c>
      <c r="J4" s="19">
        <v>33434</v>
      </c>
      <c r="K4" s="13">
        <v>38694</v>
      </c>
      <c r="L4" s="14">
        <v>456563189474538</v>
      </c>
    </row>
    <row r="5" spans="1:12">
      <c r="A5" s="3" t="s">
        <v>117</v>
      </c>
      <c r="B5" s="3" t="s">
        <v>169</v>
      </c>
      <c r="C5" s="3" t="s">
        <v>179</v>
      </c>
      <c r="D5" s="1">
        <v>49.99</v>
      </c>
      <c r="E5" s="4">
        <f t="shared" si="0"/>
        <v>4.3991199999999999</v>
      </c>
      <c r="F5" t="s">
        <v>230</v>
      </c>
      <c r="G5" t="s">
        <v>231</v>
      </c>
      <c r="H5" t="s">
        <v>232</v>
      </c>
      <c r="I5" t="s">
        <v>18</v>
      </c>
      <c r="J5" s="19">
        <v>80906</v>
      </c>
      <c r="K5" s="13">
        <v>38780</v>
      </c>
      <c r="L5" s="6">
        <v>423728197982152</v>
      </c>
    </row>
    <row r="6" spans="1:12">
      <c r="A6" s="3" t="s">
        <v>86</v>
      </c>
      <c r="B6" s="3" t="s">
        <v>145</v>
      </c>
      <c r="C6" s="3" t="s">
        <v>179</v>
      </c>
      <c r="D6" s="1">
        <v>49.99</v>
      </c>
      <c r="E6" s="4">
        <f t="shared" si="0"/>
        <v>4.3991199999999999</v>
      </c>
      <c r="F6" t="s">
        <v>350</v>
      </c>
      <c r="G6" t="s">
        <v>351</v>
      </c>
      <c r="H6" t="s">
        <v>26</v>
      </c>
      <c r="I6" t="s">
        <v>27</v>
      </c>
      <c r="J6" s="19" t="s">
        <v>352</v>
      </c>
      <c r="K6" s="13">
        <v>38720</v>
      </c>
      <c r="L6" s="14">
        <v>449223880684992</v>
      </c>
    </row>
    <row r="7" spans="1:12">
      <c r="A7" s="3" t="s">
        <v>98</v>
      </c>
      <c r="B7" s="3" t="s">
        <v>154</v>
      </c>
      <c r="C7" s="3" t="s">
        <v>179</v>
      </c>
      <c r="D7" s="1">
        <v>49.99</v>
      </c>
      <c r="E7" s="4">
        <f t="shared" si="0"/>
        <v>4.3991199999999999</v>
      </c>
      <c r="F7" t="s">
        <v>361</v>
      </c>
      <c r="G7" t="s">
        <v>32</v>
      </c>
      <c r="H7" t="s">
        <v>33</v>
      </c>
      <c r="I7" t="s">
        <v>27</v>
      </c>
      <c r="J7" s="19" t="s">
        <v>362</v>
      </c>
      <c r="K7" s="13">
        <v>38716</v>
      </c>
      <c r="L7" s="14">
        <v>424270230800536</v>
      </c>
    </row>
    <row r="8" spans="1:12">
      <c r="A8" s="3" t="s">
        <v>110</v>
      </c>
      <c r="B8" s="3" t="s">
        <v>163</v>
      </c>
      <c r="C8" s="3" t="s">
        <v>179</v>
      </c>
      <c r="D8" s="1">
        <v>49.99</v>
      </c>
      <c r="E8" s="4">
        <f t="shared" si="0"/>
        <v>4.3991199999999999</v>
      </c>
      <c r="F8" t="s">
        <v>340</v>
      </c>
      <c r="G8" t="s">
        <v>341</v>
      </c>
      <c r="H8" t="s">
        <v>339</v>
      </c>
      <c r="I8" t="s">
        <v>323</v>
      </c>
      <c r="J8" s="19">
        <v>3770</v>
      </c>
      <c r="K8" s="13">
        <v>38621</v>
      </c>
      <c r="L8" s="6">
        <v>413995198495171</v>
      </c>
    </row>
    <row r="9" spans="1:12">
      <c r="A9" s="3" t="s">
        <v>119</v>
      </c>
      <c r="B9" s="3" t="s">
        <v>171</v>
      </c>
      <c r="C9" s="3" t="s">
        <v>179</v>
      </c>
      <c r="D9" s="1">
        <v>49.99</v>
      </c>
      <c r="E9" s="4">
        <f t="shared" si="0"/>
        <v>4.3991199999999999</v>
      </c>
      <c r="F9" t="s">
        <v>342</v>
      </c>
      <c r="G9" t="s">
        <v>343</v>
      </c>
      <c r="H9" t="s">
        <v>339</v>
      </c>
      <c r="I9" t="s">
        <v>323</v>
      </c>
      <c r="J9" s="19">
        <v>3197</v>
      </c>
      <c r="K9" s="13">
        <v>38780</v>
      </c>
      <c r="L9" s="6">
        <v>403720166189807</v>
      </c>
    </row>
    <row r="10" spans="1:12">
      <c r="A10" s="3" t="s">
        <v>120</v>
      </c>
      <c r="B10" s="3" t="s">
        <v>172</v>
      </c>
      <c r="C10" s="3" t="s">
        <v>179</v>
      </c>
      <c r="D10" s="1">
        <v>49.99</v>
      </c>
      <c r="E10" s="4">
        <f t="shared" si="0"/>
        <v>4.3991199999999999</v>
      </c>
      <c r="F10" t="s">
        <v>265</v>
      </c>
      <c r="G10" t="s">
        <v>266</v>
      </c>
      <c r="H10" t="s">
        <v>267</v>
      </c>
      <c r="I10" t="s">
        <v>18</v>
      </c>
      <c r="J10" s="19">
        <v>19512</v>
      </c>
      <c r="K10" s="13">
        <v>38744</v>
      </c>
      <c r="L10" s="6">
        <v>400784442673989</v>
      </c>
    </row>
    <row r="11" spans="1:12">
      <c r="A11" s="3" t="s">
        <v>113</v>
      </c>
      <c r="B11" s="3" t="s">
        <v>166</v>
      </c>
      <c r="C11" s="3" t="s">
        <v>179</v>
      </c>
      <c r="D11" s="1">
        <v>49.99</v>
      </c>
      <c r="E11" s="4">
        <f t="shared" si="0"/>
        <v>4.3991199999999999</v>
      </c>
      <c r="F11" t="s">
        <v>278</v>
      </c>
      <c r="G11" t="s">
        <v>59</v>
      </c>
      <c r="H11" t="s">
        <v>37</v>
      </c>
      <c r="I11" t="s">
        <v>18</v>
      </c>
      <c r="J11" s="19">
        <v>98664</v>
      </c>
      <c r="K11" s="13">
        <v>38597</v>
      </c>
      <c r="L11" s="6">
        <v>384637963336988</v>
      </c>
    </row>
    <row r="12" spans="1:12">
      <c r="A12" s="3" t="s">
        <v>68</v>
      </c>
      <c r="B12" s="3" t="s">
        <v>127</v>
      </c>
      <c r="C12" s="3" t="s">
        <v>179</v>
      </c>
      <c r="D12" s="1">
        <v>49.99</v>
      </c>
      <c r="E12" s="4">
        <f t="shared" si="0"/>
        <v>4.3991199999999999</v>
      </c>
      <c r="F12" t="s">
        <v>287</v>
      </c>
      <c r="G12" t="s">
        <v>288</v>
      </c>
      <c r="H12" t="s">
        <v>60</v>
      </c>
      <c r="I12" t="s">
        <v>27</v>
      </c>
      <c r="J12" s="19" t="s">
        <v>289</v>
      </c>
      <c r="K12" s="13">
        <v>38830</v>
      </c>
      <c r="L12" s="14">
        <v>375830792789532</v>
      </c>
    </row>
    <row r="13" spans="1:12">
      <c r="A13" s="3" t="s">
        <v>73</v>
      </c>
      <c r="B13" s="3" t="s">
        <v>132</v>
      </c>
      <c r="C13" s="3" t="s">
        <v>179</v>
      </c>
      <c r="D13" s="1">
        <v>49.99</v>
      </c>
      <c r="E13" s="4">
        <f t="shared" si="0"/>
        <v>4.3991199999999999</v>
      </c>
      <c r="F13" t="s">
        <v>348</v>
      </c>
      <c r="G13" t="s">
        <v>349</v>
      </c>
      <c r="H13" t="s">
        <v>346</v>
      </c>
      <c r="I13" t="s">
        <v>323</v>
      </c>
      <c r="J13" s="19">
        <v>2120</v>
      </c>
      <c r="K13" s="13">
        <v>38637</v>
      </c>
      <c r="L13" s="6">
        <v>371427207515805</v>
      </c>
    </row>
    <row r="14" spans="1:12">
      <c r="A14" s="3" t="s">
        <v>115</v>
      </c>
      <c r="B14" s="3" t="s">
        <v>167</v>
      </c>
      <c r="C14" s="3" t="s">
        <v>179</v>
      </c>
      <c r="D14" s="1">
        <v>49.99</v>
      </c>
      <c r="E14" s="4">
        <f t="shared" si="0"/>
        <v>4.3991199999999999</v>
      </c>
      <c r="F14" t="s">
        <v>385</v>
      </c>
      <c r="G14" t="s">
        <v>25</v>
      </c>
      <c r="H14" t="s">
        <v>318</v>
      </c>
      <c r="I14" t="s">
        <v>27</v>
      </c>
      <c r="J14" s="19" t="s">
        <v>386</v>
      </c>
      <c r="K14" s="13">
        <v>38733</v>
      </c>
      <c r="L14" s="14">
        <v>365555760484169</v>
      </c>
    </row>
    <row r="15" spans="1:12">
      <c r="A15" s="3" t="s">
        <v>22</v>
      </c>
      <c r="B15" s="3" t="s">
        <v>23</v>
      </c>
      <c r="C15" s="3" t="s">
        <v>24</v>
      </c>
      <c r="D15" s="1">
        <v>151.99200000000002</v>
      </c>
      <c r="E15" s="4">
        <f t="shared" si="0"/>
        <v>13.375296000000001</v>
      </c>
      <c r="F15" t="s">
        <v>285</v>
      </c>
      <c r="G15" t="s">
        <v>282</v>
      </c>
      <c r="H15" t="s">
        <v>26</v>
      </c>
      <c r="I15" t="s">
        <v>27</v>
      </c>
      <c r="J15" s="19" t="s">
        <v>286</v>
      </c>
      <c r="K15" s="13">
        <v>38639</v>
      </c>
      <c r="L15" s="14">
        <v>381702239821169</v>
      </c>
    </row>
    <row r="16" spans="1:12">
      <c r="A16" s="3" t="s">
        <v>14</v>
      </c>
      <c r="B16" s="3" t="s">
        <v>168</v>
      </c>
      <c r="C16" s="3" t="s">
        <v>192</v>
      </c>
      <c r="D16" s="1">
        <v>424.99149999999997</v>
      </c>
      <c r="E16" s="4">
        <f t="shared" si="0"/>
        <v>37.399251999999997</v>
      </c>
      <c r="F16" t="s">
        <v>383</v>
      </c>
      <c r="G16" t="s">
        <v>25</v>
      </c>
      <c r="H16" t="s">
        <v>318</v>
      </c>
      <c r="I16" t="s">
        <v>27</v>
      </c>
      <c r="J16" s="19" t="s">
        <v>384</v>
      </c>
      <c r="K16" s="13">
        <v>38704</v>
      </c>
      <c r="L16" s="14">
        <v>368491483999987</v>
      </c>
    </row>
    <row r="17" spans="1:12">
      <c r="A17" s="3" t="s">
        <v>96</v>
      </c>
      <c r="B17" s="3" t="s">
        <v>135</v>
      </c>
      <c r="C17" s="3" t="s">
        <v>188</v>
      </c>
      <c r="D17" s="1">
        <v>5.9939999999999998</v>
      </c>
      <c r="E17" s="4">
        <f t="shared" si="0"/>
        <v>0.52747199999999994</v>
      </c>
      <c r="F17" t="s">
        <v>328</v>
      </c>
      <c r="G17" t="s">
        <v>329</v>
      </c>
      <c r="H17" t="s">
        <v>320</v>
      </c>
      <c r="I17" t="s">
        <v>323</v>
      </c>
      <c r="J17" s="19">
        <v>4035</v>
      </c>
      <c r="K17" s="13">
        <v>38783</v>
      </c>
      <c r="L17" s="6">
        <v>431609539590082</v>
      </c>
    </row>
    <row r="18" spans="1:12">
      <c r="A18" s="3" t="s">
        <v>88</v>
      </c>
      <c r="B18" s="3" t="s">
        <v>147</v>
      </c>
      <c r="C18" s="3" t="s">
        <v>187</v>
      </c>
      <c r="D18" s="1">
        <v>20.992999999999999</v>
      </c>
      <c r="E18" s="4">
        <f t="shared" si="0"/>
        <v>1.8473839999999997</v>
      </c>
      <c r="F18" t="s">
        <v>376</v>
      </c>
      <c r="G18" t="s">
        <v>312</v>
      </c>
      <c r="H18" t="s">
        <v>300</v>
      </c>
      <c r="I18" t="s">
        <v>27</v>
      </c>
      <c r="J18" s="19" t="s">
        <v>377</v>
      </c>
      <c r="K18" s="13">
        <v>38640</v>
      </c>
      <c r="L18" s="14">
        <v>393445133884443</v>
      </c>
    </row>
    <row r="19" spans="1:12">
      <c r="A19" s="3" t="s">
        <v>63</v>
      </c>
      <c r="B19" s="3" t="s">
        <v>123</v>
      </c>
      <c r="C19" s="3" t="s">
        <v>175</v>
      </c>
      <c r="D19" s="1">
        <v>77.994</v>
      </c>
      <c r="E19" s="4">
        <f t="shared" si="0"/>
        <v>6.8634719999999998</v>
      </c>
      <c r="F19" t="s">
        <v>378</v>
      </c>
      <c r="G19" t="s">
        <v>379</v>
      </c>
      <c r="H19" t="s">
        <v>55</v>
      </c>
      <c r="I19" t="s">
        <v>27</v>
      </c>
      <c r="J19" s="19" t="s">
        <v>380</v>
      </c>
      <c r="K19" s="13">
        <v>38623</v>
      </c>
      <c r="L19" s="14">
        <v>383170101579078</v>
      </c>
    </row>
    <row r="20" spans="1:12">
      <c r="A20" s="3" t="s">
        <v>100</v>
      </c>
      <c r="B20" s="3" t="s">
        <v>42</v>
      </c>
      <c r="C20" s="3" t="s">
        <v>190</v>
      </c>
      <c r="D20" s="1">
        <v>4.99</v>
      </c>
      <c r="E20" s="4">
        <f t="shared" si="0"/>
        <v>0.43912000000000001</v>
      </c>
      <c r="F20" t="s">
        <v>314</v>
      </c>
      <c r="G20" t="s">
        <v>312</v>
      </c>
      <c r="H20" t="s">
        <v>300</v>
      </c>
      <c r="I20" t="s">
        <v>27</v>
      </c>
      <c r="J20" s="19" t="s">
        <v>315</v>
      </c>
      <c r="K20" s="13">
        <v>38621</v>
      </c>
      <c r="L20" s="14">
        <v>434545263105900</v>
      </c>
    </row>
    <row r="21" spans="1:12">
      <c r="A21" s="3" t="s">
        <v>71</v>
      </c>
      <c r="B21" s="3" t="s">
        <v>130</v>
      </c>
      <c r="C21" s="3" t="s">
        <v>181</v>
      </c>
      <c r="D21" s="1">
        <v>7.9920000000000009</v>
      </c>
      <c r="E21" s="4">
        <f t="shared" si="0"/>
        <v>0.70329600000000003</v>
      </c>
      <c r="F21" t="s">
        <v>225</v>
      </c>
      <c r="G21" t="s">
        <v>226</v>
      </c>
      <c r="H21" t="s">
        <v>50</v>
      </c>
      <c r="I21" t="s">
        <v>18</v>
      </c>
      <c r="J21" s="19">
        <v>92506</v>
      </c>
      <c r="K21" s="13">
        <v>38599</v>
      </c>
      <c r="L21" s="14">
        <v>467252551232133</v>
      </c>
    </row>
    <row r="22" spans="1:12">
      <c r="A22" s="3" t="s">
        <v>76</v>
      </c>
      <c r="B22" s="3" t="s">
        <v>135</v>
      </c>
      <c r="C22" s="3" t="s">
        <v>184</v>
      </c>
      <c r="D22" s="1">
        <v>4.99</v>
      </c>
      <c r="E22" s="4">
        <f t="shared" si="0"/>
        <v>0.43912000000000001</v>
      </c>
      <c r="F22" t="s">
        <v>330</v>
      </c>
      <c r="G22" t="s">
        <v>331</v>
      </c>
      <c r="H22" t="s">
        <v>332</v>
      </c>
      <c r="I22" t="s">
        <v>323</v>
      </c>
      <c r="J22" s="19">
        <v>6169</v>
      </c>
      <c r="K22" s="13">
        <v>38808</v>
      </c>
      <c r="L22" s="6">
        <v>467892130982321</v>
      </c>
    </row>
    <row r="23" spans="1:12">
      <c r="A23" s="3" t="s">
        <v>106</v>
      </c>
      <c r="B23" s="3" t="s">
        <v>160</v>
      </c>
      <c r="C23" s="3" t="s">
        <v>184</v>
      </c>
      <c r="D23" s="1">
        <v>4.99</v>
      </c>
      <c r="E23" s="4">
        <f t="shared" si="0"/>
        <v>0.43912000000000001</v>
      </c>
      <c r="F23" t="s">
        <v>322</v>
      </c>
      <c r="G23" t="s">
        <v>321</v>
      </c>
      <c r="H23" t="s">
        <v>320</v>
      </c>
      <c r="I23" t="s">
        <v>323</v>
      </c>
      <c r="J23" s="19">
        <v>4113</v>
      </c>
      <c r="K23" s="13">
        <v>39005</v>
      </c>
      <c r="L23" s="14">
        <v>452159604200810</v>
      </c>
    </row>
    <row r="24" spans="1:12">
      <c r="A24" s="3" t="s">
        <v>81</v>
      </c>
      <c r="B24" s="3" t="s">
        <v>139</v>
      </c>
      <c r="C24" s="3" t="s">
        <v>184</v>
      </c>
      <c r="D24" s="1">
        <v>4.99</v>
      </c>
      <c r="E24" s="4">
        <f t="shared" si="0"/>
        <v>0.43912000000000001</v>
      </c>
      <c r="F24" t="s">
        <v>397</v>
      </c>
      <c r="G24" t="s">
        <v>243</v>
      </c>
      <c r="H24" t="s">
        <v>236</v>
      </c>
      <c r="I24" t="s">
        <v>18</v>
      </c>
      <c r="J24" s="19">
        <v>32209</v>
      </c>
      <c r="K24" s="13">
        <v>38616</v>
      </c>
      <c r="L24" s="14">
        <v>436013124863809</v>
      </c>
    </row>
    <row r="25" spans="1:12">
      <c r="A25" s="3" t="s">
        <v>89</v>
      </c>
      <c r="B25" s="3" t="s">
        <v>148</v>
      </c>
      <c r="C25" s="3" t="s">
        <v>184</v>
      </c>
      <c r="D25" s="1">
        <v>4.99</v>
      </c>
      <c r="E25" s="4">
        <f t="shared" si="0"/>
        <v>0.43912000000000001</v>
      </c>
      <c r="F25" t="s">
        <v>260</v>
      </c>
      <c r="G25" t="s">
        <v>261</v>
      </c>
      <c r="H25" t="s">
        <v>262</v>
      </c>
      <c r="I25" t="s">
        <v>18</v>
      </c>
      <c r="J25" s="19">
        <v>44141</v>
      </c>
      <c r="K25" s="13">
        <v>38772</v>
      </c>
      <c r="L25" s="14">
        <v>405188027947716</v>
      </c>
    </row>
    <row r="26" spans="1:12">
      <c r="A26" s="3" t="s">
        <v>92</v>
      </c>
      <c r="B26" s="3" t="s">
        <v>151</v>
      </c>
      <c r="C26" s="3" t="s">
        <v>184</v>
      </c>
      <c r="D26" s="1">
        <v>4.99</v>
      </c>
      <c r="E26" s="4">
        <f t="shared" si="0"/>
        <v>0.43912000000000001</v>
      </c>
      <c r="F26" t="s">
        <v>370</v>
      </c>
      <c r="G26" t="s">
        <v>371</v>
      </c>
      <c r="H26" t="s">
        <v>300</v>
      </c>
      <c r="I26" t="s">
        <v>27</v>
      </c>
      <c r="J26" s="19" t="s">
        <v>372</v>
      </c>
      <c r="K26" s="13">
        <v>38704</v>
      </c>
      <c r="L26" s="6">
        <v>399316580916079</v>
      </c>
    </row>
    <row r="27" spans="1:12">
      <c r="A27" s="3" t="s">
        <v>115</v>
      </c>
      <c r="B27" s="3" t="s">
        <v>173</v>
      </c>
      <c r="C27" s="3" t="s">
        <v>184</v>
      </c>
      <c r="D27" s="1">
        <v>4.99</v>
      </c>
      <c r="E27" s="4">
        <f t="shared" si="0"/>
        <v>0.43912000000000001</v>
      </c>
      <c r="F27" t="s">
        <v>293</v>
      </c>
      <c r="G27" t="s">
        <v>294</v>
      </c>
      <c r="H27" t="s">
        <v>33</v>
      </c>
      <c r="I27" t="s">
        <v>27</v>
      </c>
      <c r="J27" s="19" t="s">
        <v>295</v>
      </c>
      <c r="K27" s="13">
        <v>38756</v>
      </c>
      <c r="L27" s="14">
        <v>364087898726259</v>
      </c>
    </row>
    <row r="28" spans="1:12">
      <c r="A28" s="3" t="s">
        <v>34</v>
      </c>
      <c r="B28" s="3" t="s">
        <v>35</v>
      </c>
      <c r="C28" s="3" t="s">
        <v>36</v>
      </c>
      <c r="D28" s="1">
        <v>188.99100000000001</v>
      </c>
      <c r="E28" s="4">
        <f t="shared" si="0"/>
        <v>16.631208000000001</v>
      </c>
      <c r="F28" t="s">
        <v>283</v>
      </c>
      <c r="G28" t="s">
        <v>282</v>
      </c>
      <c r="H28" t="s">
        <v>26</v>
      </c>
      <c r="I28" t="s">
        <v>27</v>
      </c>
      <c r="J28" s="19" t="s">
        <v>284</v>
      </c>
      <c r="K28" s="13">
        <v>38778</v>
      </c>
      <c r="L28" s="14">
        <v>390509410368624</v>
      </c>
    </row>
    <row r="29" spans="1:12">
      <c r="A29" s="3" t="s">
        <v>72</v>
      </c>
      <c r="B29" s="3" t="s">
        <v>131</v>
      </c>
      <c r="C29" s="3" t="s">
        <v>182</v>
      </c>
      <c r="D29" s="1">
        <v>104.99299999999999</v>
      </c>
      <c r="E29" s="4">
        <f t="shared" si="0"/>
        <v>9.2393839999999994</v>
      </c>
      <c r="F29" t="s">
        <v>290</v>
      </c>
      <c r="G29" t="s">
        <v>291</v>
      </c>
      <c r="H29" t="s">
        <v>60</v>
      </c>
      <c r="I29" t="s">
        <v>27</v>
      </c>
      <c r="J29" s="19" t="s">
        <v>292</v>
      </c>
      <c r="K29" s="13">
        <v>38655</v>
      </c>
      <c r="L29" s="14">
        <v>397848719158170</v>
      </c>
    </row>
    <row r="30" spans="1:12">
      <c r="A30" s="3" t="s">
        <v>105</v>
      </c>
      <c r="B30" s="3" t="s">
        <v>159</v>
      </c>
      <c r="C30" s="3" t="s">
        <v>174</v>
      </c>
      <c r="D30" s="1">
        <v>151.99200000000002</v>
      </c>
      <c r="E30" s="4">
        <f t="shared" si="0"/>
        <v>13.375296000000001</v>
      </c>
      <c r="F30" t="s">
        <v>326</v>
      </c>
      <c r="G30" t="s">
        <v>327</v>
      </c>
      <c r="H30" t="s">
        <v>320</v>
      </c>
      <c r="I30" t="s">
        <v>323</v>
      </c>
      <c r="J30" s="19">
        <v>4031</v>
      </c>
      <c r="K30" s="13">
        <v>38698</v>
      </c>
      <c r="L30" s="6">
        <v>443352433653355</v>
      </c>
    </row>
    <row r="31" spans="1:12">
      <c r="A31" s="3" t="s">
        <v>99</v>
      </c>
      <c r="B31" s="3" t="s">
        <v>155</v>
      </c>
      <c r="C31" s="3" t="s">
        <v>174</v>
      </c>
      <c r="D31" s="1">
        <v>151.99200000000002</v>
      </c>
      <c r="E31" s="4">
        <f t="shared" si="0"/>
        <v>13.375296000000001</v>
      </c>
      <c r="F31" t="s">
        <v>363</v>
      </c>
      <c r="G31" t="s">
        <v>364</v>
      </c>
      <c r="H31" t="s">
        <v>365</v>
      </c>
      <c r="I31" t="s">
        <v>27</v>
      </c>
      <c r="J31" s="19" t="s">
        <v>366</v>
      </c>
      <c r="K31" s="13">
        <v>38639</v>
      </c>
      <c r="L31" s="14">
        <v>421334507284717</v>
      </c>
    </row>
    <row r="32" spans="1:12">
      <c r="A32" s="3" t="s">
        <v>87</v>
      </c>
      <c r="B32" s="3" t="s">
        <v>146</v>
      </c>
      <c r="C32" s="3" t="s">
        <v>174</v>
      </c>
      <c r="D32" s="1">
        <v>151.99200000000002</v>
      </c>
      <c r="E32" s="4">
        <f t="shared" si="0"/>
        <v>13.375296000000001</v>
      </c>
      <c r="F32" t="s">
        <v>337</v>
      </c>
      <c r="G32" t="s">
        <v>338</v>
      </c>
      <c r="H32" t="s">
        <v>339</v>
      </c>
      <c r="I32" t="s">
        <v>323</v>
      </c>
      <c r="J32" s="19">
        <v>3020</v>
      </c>
      <c r="K32" s="13">
        <v>38599</v>
      </c>
      <c r="L32" s="6">
        <v>415463060253080</v>
      </c>
    </row>
    <row r="33" spans="1:12">
      <c r="A33" s="3" t="s">
        <v>95</v>
      </c>
      <c r="B33" s="3" t="s">
        <v>152</v>
      </c>
      <c r="C33" s="3" t="s">
        <v>174</v>
      </c>
      <c r="D33" s="1">
        <v>151.99200000000002</v>
      </c>
      <c r="E33" s="4">
        <f t="shared" si="0"/>
        <v>13.375296000000001</v>
      </c>
      <c r="F33" t="s">
        <v>367</v>
      </c>
      <c r="G33" t="s">
        <v>368</v>
      </c>
      <c r="H33" t="s">
        <v>300</v>
      </c>
      <c r="I33" t="s">
        <v>27</v>
      </c>
      <c r="J33" s="19" t="s">
        <v>369</v>
      </c>
      <c r="K33" s="13">
        <v>38725</v>
      </c>
      <c r="L33" s="14">
        <v>408123751463535</v>
      </c>
    </row>
    <row r="34" spans="1:12">
      <c r="A34" s="3" t="s">
        <v>94</v>
      </c>
      <c r="B34" s="3" t="s">
        <v>133</v>
      </c>
      <c r="C34" s="3" t="s">
        <v>174</v>
      </c>
      <c r="D34" s="1">
        <v>151.99200000000002</v>
      </c>
      <c r="E34" s="4">
        <f t="shared" ref="E34:E65" si="1">D34*0.088</f>
        <v>13.375296000000001</v>
      </c>
      <c r="F34" t="s">
        <v>263</v>
      </c>
      <c r="G34" t="s">
        <v>264</v>
      </c>
      <c r="H34" t="s">
        <v>46</v>
      </c>
      <c r="I34" t="s">
        <v>18</v>
      </c>
      <c r="J34" s="19">
        <v>97007</v>
      </c>
      <c r="K34" s="13">
        <v>38731</v>
      </c>
      <c r="L34" s="6">
        <v>402252304431898</v>
      </c>
    </row>
    <row r="35" spans="1:12">
      <c r="A35" s="3" t="s">
        <v>61</v>
      </c>
      <c r="B35" s="3" t="s">
        <v>121</v>
      </c>
      <c r="C35" s="3" t="s">
        <v>174</v>
      </c>
      <c r="D35" s="1">
        <v>151.99200000000002</v>
      </c>
      <c r="E35" s="4">
        <f t="shared" si="1"/>
        <v>13.375296000000001</v>
      </c>
      <c r="F35" t="s">
        <v>373</v>
      </c>
      <c r="G35" t="s">
        <v>374</v>
      </c>
      <c r="H35" t="s">
        <v>300</v>
      </c>
      <c r="I35" t="s">
        <v>27</v>
      </c>
      <c r="J35" s="19" t="s">
        <v>375</v>
      </c>
      <c r="K35" s="13">
        <v>38607</v>
      </c>
      <c r="L35" s="14">
        <v>396380857400261</v>
      </c>
    </row>
    <row r="36" spans="1:12">
      <c r="A36" s="3" t="s">
        <v>78</v>
      </c>
      <c r="B36" s="3" t="s">
        <v>137</v>
      </c>
      <c r="C36" s="3" t="s">
        <v>174</v>
      </c>
      <c r="D36" s="1">
        <v>151.99200000000002</v>
      </c>
      <c r="E36" s="4">
        <f t="shared" si="1"/>
        <v>13.375296000000001</v>
      </c>
      <c r="F36" t="s">
        <v>347</v>
      </c>
      <c r="G36" t="s">
        <v>411</v>
      </c>
      <c r="H36" t="s">
        <v>346</v>
      </c>
      <c r="I36" t="s">
        <v>323</v>
      </c>
      <c r="J36" s="19">
        <v>2000</v>
      </c>
      <c r="K36" s="13">
        <v>38792</v>
      </c>
      <c r="L36" s="14">
        <v>378766516305351</v>
      </c>
    </row>
    <row r="37" spans="1:12">
      <c r="A37" s="3" t="s">
        <v>67</v>
      </c>
      <c r="B37" s="3" t="s">
        <v>42</v>
      </c>
      <c r="C37" s="3" t="s">
        <v>174</v>
      </c>
      <c r="D37" s="1">
        <v>151.99200000000002</v>
      </c>
      <c r="E37" s="4">
        <f t="shared" si="1"/>
        <v>13.375296000000001</v>
      </c>
      <c r="F37" t="s">
        <v>296</v>
      </c>
      <c r="G37" t="s">
        <v>32</v>
      </c>
      <c r="H37" t="s">
        <v>33</v>
      </c>
      <c r="I37" t="s">
        <v>27</v>
      </c>
      <c r="J37" s="19" t="s">
        <v>297</v>
      </c>
      <c r="K37" s="13">
        <v>38620</v>
      </c>
      <c r="L37" s="6">
        <v>372895069273714</v>
      </c>
    </row>
    <row r="38" spans="1:12">
      <c r="A38" s="3" t="s">
        <v>41</v>
      </c>
      <c r="B38" s="3" t="s">
        <v>42</v>
      </c>
      <c r="C38" t="s">
        <v>16</v>
      </c>
      <c r="D38" s="1">
        <v>199.99</v>
      </c>
      <c r="E38" s="4">
        <f t="shared" si="1"/>
        <v>17.599119999999999</v>
      </c>
      <c r="F38" t="s">
        <v>222</v>
      </c>
      <c r="G38" t="s">
        <v>17</v>
      </c>
      <c r="H38" t="s">
        <v>20</v>
      </c>
      <c r="I38" t="s">
        <v>18</v>
      </c>
      <c r="J38" s="19">
        <v>99517</v>
      </c>
      <c r="K38" s="13">
        <v>38690</v>
      </c>
      <c r="L38" s="14">
        <v>432789328379022</v>
      </c>
    </row>
    <row r="39" spans="1:12">
      <c r="A39" t="s">
        <v>14</v>
      </c>
      <c r="B39" t="s">
        <v>15</v>
      </c>
      <c r="C39" t="s">
        <v>16</v>
      </c>
      <c r="D39" s="1">
        <v>199.99</v>
      </c>
      <c r="E39" s="1">
        <f t="shared" si="1"/>
        <v>17.599119999999999</v>
      </c>
      <c r="F39" t="s">
        <v>344</v>
      </c>
      <c r="G39" t="s">
        <v>345</v>
      </c>
      <c r="H39" t="s">
        <v>346</v>
      </c>
      <c r="I39" t="s">
        <v>323</v>
      </c>
      <c r="J39" s="19">
        <v>2085</v>
      </c>
      <c r="K39" s="13">
        <v>38689</v>
      </c>
      <c r="L39" s="14">
        <v>367023622242078</v>
      </c>
    </row>
    <row r="40" spans="1:12">
      <c r="A40" s="3" t="s">
        <v>70</v>
      </c>
      <c r="B40" s="3" t="s">
        <v>129</v>
      </c>
      <c r="C40" s="3" t="s">
        <v>53</v>
      </c>
      <c r="D40" s="1">
        <v>8.9909999999999997</v>
      </c>
      <c r="E40" s="4">
        <f t="shared" si="1"/>
        <v>0.79120799999999991</v>
      </c>
      <c r="F40" t="s">
        <v>223</v>
      </c>
      <c r="G40" t="s">
        <v>224</v>
      </c>
      <c r="H40" t="s">
        <v>50</v>
      </c>
      <c r="I40" t="s">
        <v>18</v>
      </c>
      <c r="J40" s="19">
        <v>95953</v>
      </c>
      <c r="K40" s="13">
        <v>38766</v>
      </c>
      <c r="L40" s="14">
        <v>489802932132321</v>
      </c>
    </row>
    <row r="41" spans="1:12">
      <c r="A41" s="3" t="s">
        <v>104</v>
      </c>
      <c r="B41" s="3" t="s">
        <v>158</v>
      </c>
      <c r="C41" s="3" t="s">
        <v>53</v>
      </c>
      <c r="D41" s="1">
        <v>8.9909999999999997</v>
      </c>
      <c r="E41" s="4">
        <f t="shared" si="1"/>
        <v>0.79120799999999991</v>
      </c>
      <c r="F41" t="s">
        <v>387</v>
      </c>
      <c r="G41" t="s">
        <v>388</v>
      </c>
      <c r="H41" t="s">
        <v>20</v>
      </c>
      <c r="I41" t="s">
        <v>18</v>
      </c>
      <c r="J41" s="19">
        <v>36303</v>
      </c>
      <c r="K41" s="13">
        <v>38803</v>
      </c>
      <c r="L41" s="6">
        <v>478168625324234</v>
      </c>
    </row>
    <row r="42" spans="1:12">
      <c r="A42" s="3" t="s">
        <v>101</v>
      </c>
      <c r="B42" s="3" t="s">
        <v>156</v>
      </c>
      <c r="C42" s="3" t="s">
        <v>53</v>
      </c>
      <c r="D42" s="1">
        <v>8.9909999999999997</v>
      </c>
      <c r="E42" s="4">
        <f t="shared" si="1"/>
        <v>0.79120799999999991</v>
      </c>
      <c r="F42" t="s">
        <v>395</v>
      </c>
      <c r="G42" t="s">
        <v>396</v>
      </c>
      <c r="H42" t="s">
        <v>236</v>
      </c>
      <c r="I42" t="s">
        <v>18</v>
      </c>
      <c r="J42" s="19">
        <v>32607</v>
      </c>
      <c r="K42" s="13">
        <v>38654</v>
      </c>
      <c r="L42" s="14">
        <v>440416710137537</v>
      </c>
    </row>
    <row r="43" spans="1:12">
      <c r="A43" s="3" t="s">
        <v>85</v>
      </c>
      <c r="B43" s="3" t="s">
        <v>144</v>
      </c>
      <c r="C43" s="3" t="s">
        <v>53</v>
      </c>
      <c r="D43" s="1">
        <v>8.9909999999999997</v>
      </c>
      <c r="E43" s="4">
        <f t="shared" si="1"/>
        <v>0.79120799999999991</v>
      </c>
      <c r="F43" t="s">
        <v>358</v>
      </c>
      <c r="G43" t="s">
        <v>359</v>
      </c>
      <c r="H43" t="s">
        <v>33</v>
      </c>
      <c r="I43" t="s">
        <v>27</v>
      </c>
      <c r="J43" s="19" t="s">
        <v>360</v>
      </c>
      <c r="K43" s="13">
        <v>38801</v>
      </c>
      <c r="L43" s="6">
        <v>430141677832172</v>
      </c>
    </row>
    <row r="44" spans="1:12">
      <c r="A44" s="3" t="s">
        <v>45</v>
      </c>
      <c r="B44" s="3" t="s">
        <v>34</v>
      </c>
      <c r="C44" s="3" t="s">
        <v>53</v>
      </c>
      <c r="D44" s="1">
        <v>8.9909999999999997</v>
      </c>
      <c r="E44" s="4">
        <f t="shared" si="1"/>
        <v>0.79120799999999991</v>
      </c>
      <c r="F44" t="s">
        <v>251</v>
      </c>
      <c r="G44" t="s">
        <v>252</v>
      </c>
      <c r="H44" t="s">
        <v>253</v>
      </c>
      <c r="I44" t="s">
        <v>18</v>
      </c>
      <c r="J44" s="19">
        <v>28570</v>
      </c>
      <c r="K44" s="13">
        <v>38627</v>
      </c>
      <c r="L44" s="14">
        <v>419866645526808</v>
      </c>
    </row>
    <row r="45" spans="1:12">
      <c r="A45" s="3" t="s">
        <v>51</v>
      </c>
      <c r="B45" s="3" t="s">
        <v>52</v>
      </c>
      <c r="C45" s="3" t="s">
        <v>53</v>
      </c>
      <c r="D45" s="1">
        <v>8.9909999999999997</v>
      </c>
      <c r="E45" s="4">
        <f t="shared" si="1"/>
        <v>0.79120799999999991</v>
      </c>
      <c r="F45" t="s">
        <v>302</v>
      </c>
      <c r="G45" t="s">
        <v>303</v>
      </c>
      <c r="H45" t="s">
        <v>300</v>
      </c>
      <c r="I45" t="s">
        <v>27</v>
      </c>
      <c r="J45" s="19" t="s">
        <v>304</v>
      </c>
      <c r="K45" s="13">
        <v>38723</v>
      </c>
      <c r="L45" s="14">
        <v>409591613221444</v>
      </c>
    </row>
    <row r="46" spans="1:12">
      <c r="A46" s="3" t="s">
        <v>114</v>
      </c>
      <c r="B46" s="3" t="s">
        <v>126</v>
      </c>
      <c r="C46" s="3" t="s">
        <v>53</v>
      </c>
      <c r="D46" s="1">
        <v>8.9909999999999997</v>
      </c>
      <c r="E46" s="4">
        <f t="shared" si="1"/>
        <v>0.79120799999999991</v>
      </c>
      <c r="F46" t="s">
        <v>273</v>
      </c>
      <c r="G46" t="s">
        <v>274</v>
      </c>
      <c r="H46" t="s">
        <v>272</v>
      </c>
      <c r="I46" t="s">
        <v>18</v>
      </c>
      <c r="J46" s="19">
        <v>75006</v>
      </c>
      <c r="K46" s="13">
        <v>38830</v>
      </c>
      <c r="L46" s="6">
        <v>387573686852806</v>
      </c>
    </row>
    <row r="47" spans="1:12">
      <c r="A47" s="3" t="s">
        <v>62</v>
      </c>
      <c r="B47" s="3" t="s">
        <v>122</v>
      </c>
      <c r="C47" s="3" t="s">
        <v>53</v>
      </c>
      <c r="D47" s="1">
        <v>8.9909999999999997</v>
      </c>
      <c r="E47" s="4">
        <f t="shared" si="1"/>
        <v>0.79120799999999991</v>
      </c>
      <c r="F47" t="s">
        <v>275</v>
      </c>
      <c r="G47" t="s">
        <v>276</v>
      </c>
      <c r="H47" t="s">
        <v>277</v>
      </c>
      <c r="I47" t="s">
        <v>18</v>
      </c>
      <c r="J47" s="19">
        <v>23456</v>
      </c>
      <c r="K47" s="13">
        <v>38803</v>
      </c>
      <c r="L47" s="6">
        <v>386105825094897</v>
      </c>
    </row>
    <row r="48" spans="1:12">
      <c r="A48" s="3" t="s">
        <v>77</v>
      </c>
      <c r="B48" s="3" t="s">
        <v>136</v>
      </c>
      <c r="C48" s="3" t="s">
        <v>53</v>
      </c>
      <c r="D48" s="1">
        <v>8.9909999999999997</v>
      </c>
      <c r="E48" s="4">
        <f t="shared" si="1"/>
        <v>0.79120799999999991</v>
      </c>
      <c r="F48" t="s">
        <v>381</v>
      </c>
      <c r="G48" t="s">
        <v>54</v>
      </c>
      <c r="H48" t="s">
        <v>55</v>
      </c>
      <c r="I48" t="s">
        <v>27</v>
      </c>
      <c r="J48" s="19" t="s">
        <v>382</v>
      </c>
      <c r="K48" s="13">
        <v>38646</v>
      </c>
      <c r="L48" s="14">
        <v>380234378063260</v>
      </c>
    </row>
    <row r="49" spans="1:12">
      <c r="A49" s="3" t="s">
        <v>74</v>
      </c>
      <c r="B49" s="3" t="s">
        <v>133</v>
      </c>
      <c r="C49" s="3" t="s">
        <v>180</v>
      </c>
      <c r="D49" s="1">
        <v>27.992999999999999</v>
      </c>
      <c r="E49" s="4">
        <f t="shared" si="1"/>
        <v>2.4633839999999996</v>
      </c>
      <c r="F49" t="s">
        <v>389</v>
      </c>
      <c r="G49" t="s">
        <v>390</v>
      </c>
      <c r="H49" t="s">
        <v>50</v>
      </c>
      <c r="I49" t="s">
        <v>18</v>
      </c>
      <c r="J49" s="19">
        <v>91739</v>
      </c>
      <c r="K49" s="13">
        <v>38703</v>
      </c>
      <c r="L49" s="14">
        <v>455095327716628</v>
      </c>
    </row>
    <row r="50" spans="1:12">
      <c r="A50" s="3" t="s">
        <v>107</v>
      </c>
      <c r="B50" s="3" t="s">
        <v>161</v>
      </c>
      <c r="C50" s="3" t="s">
        <v>180</v>
      </c>
      <c r="D50" s="1">
        <v>27.992999999999999</v>
      </c>
      <c r="E50" s="4">
        <f t="shared" si="1"/>
        <v>2.4633839999999996</v>
      </c>
      <c r="F50" t="s">
        <v>333</v>
      </c>
      <c r="G50" t="s">
        <v>334</v>
      </c>
      <c r="H50" t="s">
        <v>332</v>
      </c>
      <c r="I50" t="s">
        <v>323</v>
      </c>
      <c r="J50" s="19">
        <v>6160</v>
      </c>
      <c r="K50" s="13">
        <v>38706</v>
      </c>
      <c r="L50" s="14">
        <v>453627465958719</v>
      </c>
    </row>
    <row r="51" spans="1:12">
      <c r="A51" s="3" t="s">
        <v>102</v>
      </c>
      <c r="B51" s="3" t="s">
        <v>157</v>
      </c>
      <c r="C51" s="3" t="s">
        <v>180</v>
      </c>
      <c r="D51" s="1">
        <v>27.992999999999999</v>
      </c>
      <c r="E51" s="4">
        <f t="shared" si="1"/>
        <v>2.4633839999999996</v>
      </c>
      <c r="F51" t="s">
        <v>393</v>
      </c>
      <c r="G51" t="s">
        <v>394</v>
      </c>
      <c r="H51" t="s">
        <v>229</v>
      </c>
      <c r="I51" t="s">
        <v>18</v>
      </c>
      <c r="J51" s="19">
        <v>6516</v>
      </c>
      <c r="K51" s="13">
        <v>38675</v>
      </c>
      <c r="L51" s="14">
        <v>441884571895446</v>
      </c>
    </row>
    <row r="52" spans="1:12">
      <c r="A52" s="3" t="s">
        <v>111</v>
      </c>
      <c r="B52" s="3" t="s">
        <v>164</v>
      </c>
      <c r="C52" s="3" t="s">
        <v>180</v>
      </c>
      <c r="D52" s="1">
        <v>27.992999999999999</v>
      </c>
      <c r="E52" s="4">
        <f t="shared" si="1"/>
        <v>2.4633839999999996</v>
      </c>
      <c r="F52" t="s">
        <v>400</v>
      </c>
      <c r="G52" t="s">
        <v>401</v>
      </c>
      <c r="H52" t="s">
        <v>402</v>
      </c>
      <c r="I52" t="s">
        <v>18</v>
      </c>
      <c r="J52" s="19">
        <v>21009</v>
      </c>
      <c r="K52" s="13">
        <v>38613</v>
      </c>
      <c r="L52" s="6">
        <v>416930922010990</v>
      </c>
    </row>
    <row r="53" spans="1:12">
      <c r="A53" s="3" t="s">
        <v>82</v>
      </c>
      <c r="B53" s="3" t="s">
        <v>140</v>
      </c>
      <c r="C53" s="3" t="s">
        <v>180</v>
      </c>
      <c r="D53" s="1">
        <v>27.992999999999999</v>
      </c>
      <c r="E53" s="4">
        <f t="shared" si="1"/>
        <v>2.4633839999999996</v>
      </c>
      <c r="F53" t="s">
        <v>270</v>
      </c>
      <c r="G53" t="s">
        <v>271</v>
      </c>
      <c r="H53" t="s">
        <v>272</v>
      </c>
      <c r="I53" t="s">
        <v>18</v>
      </c>
      <c r="J53" s="19">
        <v>76008</v>
      </c>
      <c r="K53" s="13">
        <v>38825</v>
      </c>
      <c r="L53" s="6">
        <v>389041548610715</v>
      </c>
    </row>
    <row r="54" spans="1:12">
      <c r="A54" s="3" t="s">
        <v>69</v>
      </c>
      <c r="B54" s="3" t="s">
        <v>128</v>
      </c>
      <c r="C54" s="3" t="s">
        <v>180</v>
      </c>
      <c r="D54" s="1">
        <v>27.992999999999999</v>
      </c>
      <c r="E54" s="4">
        <f t="shared" si="1"/>
        <v>2.4633839999999996</v>
      </c>
      <c r="F54" t="s">
        <v>406</v>
      </c>
      <c r="G54" t="s">
        <v>407</v>
      </c>
      <c r="H54" t="s">
        <v>408</v>
      </c>
      <c r="I54" t="s">
        <v>18</v>
      </c>
      <c r="J54" s="19">
        <v>73121</v>
      </c>
      <c r="K54" s="13">
        <v>38660</v>
      </c>
      <c r="L54" s="6">
        <v>369959345757896</v>
      </c>
    </row>
    <row r="55" spans="1:12">
      <c r="A55" s="3" t="s">
        <v>75</v>
      </c>
      <c r="B55" s="3" t="s">
        <v>134</v>
      </c>
      <c r="C55" s="3" t="s">
        <v>183</v>
      </c>
      <c r="D55" s="1">
        <v>23.992000000000001</v>
      </c>
      <c r="E55" s="4">
        <f t="shared" si="1"/>
        <v>2.1112959999999998</v>
      </c>
      <c r="F55" t="s">
        <v>305</v>
      </c>
      <c r="G55" t="s">
        <v>306</v>
      </c>
      <c r="H55" t="s">
        <v>300</v>
      </c>
      <c r="I55" t="s">
        <v>27</v>
      </c>
      <c r="J55" s="19" t="s">
        <v>307</v>
      </c>
      <c r="K55" s="13">
        <v>38752</v>
      </c>
      <c r="L55" s="14">
        <v>489732139028321</v>
      </c>
    </row>
    <row r="56" spans="1:12">
      <c r="A56" s="3" t="s">
        <v>116</v>
      </c>
      <c r="B56" s="3" t="s">
        <v>146</v>
      </c>
      <c r="C56" s="3" t="s">
        <v>183</v>
      </c>
      <c r="D56" s="1">
        <v>23.992000000000001</v>
      </c>
      <c r="E56" s="4">
        <f t="shared" si="1"/>
        <v>2.1112959999999998</v>
      </c>
      <c r="F56" t="s">
        <v>311</v>
      </c>
      <c r="G56" t="s">
        <v>312</v>
      </c>
      <c r="H56" t="s">
        <v>300</v>
      </c>
      <c r="I56" t="s">
        <v>27</v>
      </c>
      <c r="J56" s="19" t="s">
        <v>313</v>
      </c>
      <c r="K56" s="13">
        <v>38670</v>
      </c>
      <c r="L56" s="14">
        <v>450691742442901</v>
      </c>
    </row>
    <row r="57" spans="1:12">
      <c r="A57" s="3" t="s">
        <v>85</v>
      </c>
      <c r="B57" s="3" t="s">
        <v>143</v>
      </c>
      <c r="C57" s="3" t="s">
        <v>183</v>
      </c>
      <c r="D57" s="1">
        <v>23.992000000000001</v>
      </c>
      <c r="E57" s="4">
        <f t="shared" si="1"/>
        <v>2.1112959999999998</v>
      </c>
      <c r="F57" t="s">
        <v>242</v>
      </c>
      <c r="G57" t="s">
        <v>243</v>
      </c>
      <c r="H57" t="s">
        <v>244</v>
      </c>
      <c r="I57" t="s">
        <v>18</v>
      </c>
      <c r="J57" s="19">
        <v>62650</v>
      </c>
      <c r="K57" s="13">
        <v>38821</v>
      </c>
      <c r="L57" s="6">
        <v>428673816074263</v>
      </c>
    </row>
    <row r="58" spans="1:12">
      <c r="A58" s="3" t="s">
        <v>90</v>
      </c>
      <c r="B58" s="3" t="s">
        <v>149</v>
      </c>
      <c r="C58" s="3" t="s">
        <v>183</v>
      </c>
      <c r="D58" s="1">
        <v>23.992000000000001</v>
      </c>
      <c r="E58" s="4">
        <f t="shared" si="1"/>
        <v>2.1112959999999998</v>
      </c>
      <c r="F58" t="s">
        <v>403</v>
      </c>
      <c r="G58" t="s">
        <v>404</v>
      </c>
      <c r="H58" t="s">
        <v>250</v>
      </c>
      <c r="I58" t="s">
        <v>18</v>
      </c>
      <c r="J58" s="19">
        <v>48415</v>
      </c>
      <c r="K58" s="13">
        <v>38778</v>
      </c>
      <c r="L58" s="14">
        <v>406655889705625</v>
      </c>
    </row>
    <row r="59" spans="1:12">
      <c r="A59" s="3" t="s">
        <v>93</v>
      </c>
      <c r="B59" s="3" t="s">
        <v>134</v>
      </c>
      <c r="C59" s="3" t="s">
        <v>183</v>
      </c>
      <c r="D59" s="1">
        <v>23.992000000000001</v>
      </c>
      <c r="E59" s="4">
        <f t="shared" si="1"/>
        <v>2.1112959999999998</v>
      </c>
      <c r="F59" t="s">
        <v>405</v>
      </c>
      <c r="G59" t="s">
        <v>249</v>
      </c>
      <c r="H59" t="s">
        <v>250</v>
      </c>
      <c r="I59" t="s">
        <v>18</v>
      </c>
      <c r="J59" s="19">
        <v>48205</v>
      </c>
      <c r="K59" s="13">
        <v>38613</v>
      </c>
      <c r="L59" s="14">
        <v>394912995642352</v>
      </c>
    </row>
    <row r="60" spans="1:12">
      <c r="A60" s="3" t="s">
        <v>79</v>
      </c>
      <c r="B60" s="3" t="s">
        <v>138</v>
      </c>
      <c r="C60" s="3" t="s">
        <v>183</v>
      </c>
      <c r="D60" s="1">
        <v>23.992000000000001</v>
      </c>
      <c r="E60" s="4">
        <f t="shared" si="1"/>
        <v>2.1112959999999998</v>
      </c>
      <c r="F60" t="s">
        <v>316</v>
      </c>
      <c r="G60" t="s">
        <v>317</v>
      </c>
      <c r="H60" t="s">
        <v>318</v>
      </c>
      <c r="I60" t="s">
        <v>27</v>
      </c>
      <c r="J60" s="19" t="s">
        <v>319</v>
      </c>
      <c r="K60" s="13">
        <v>38804</v>
      </c>
      <c r="L60" s="14">
        <v>377298654547442</v>
      </c>
    </row>
    <row r="61" spans="1:12">
      <c r="A61" s="3" t="s">
        <v>84</v>
      </c>
      <c r="B61" s="3" t="s">
        <v>142</v>
      </c>
      <c r="C61" s="3" t="s">
        <v>186</v>
      </c>
      <c r="D61" s="1">
        <v>149.99</v>
      </c>
      <c r="E61" s="4">
        <f t="shared" si="1"/>
        <v>13.199120000000001</v>
      </c>
      <c r="F61" t="s">
        <v>353</v>
      </c>
      <c r="G61" t="s">
        <v>59</v>
      </c>
      <c r="H61" t="s">
        <v>60</v>
      </c>
      <c r="I61" t="s">
        <v>27</v>
      </c>
      <c r="J61" s="19" t="s">
        <v>354</v>
      </c>
      <c r="K61" s="13">
        <v>38633</v>
      </c>
      <c r="L61" s="14">
        <v>489324032348932</v>
      </c>
    </row>
    <row r="62" spans="1:12">
      <c r="A62" s="3" t="s">
        <v>83</v>
      </c>
      <c r="B62" s="3" t="s">
        <v>141</v>
      </c>
      <c r="C62" s="3" t="s">
        <v>185</v>
      </c>
      <c r="D62" s="1">
        <v>119.99200000000002</v>
      </c>
      <c r="E62" s="4">
        <f t="shared" si="1"/>
        <v>10.559296000000002</v>
      </c>
      <c r="F62" t="s">
        <v>237</v>
      </c>
      <c r="G62" t="s">
        <v>238</v>
      </c>
      <c r="H62" t="s">
        <v>236</v>
      </c>
      <c r="I62" t="s">
        <v>18</v>
      </c>
      <c r="J62" s="19">
        <v>33756</v>
      </c>
      <c r="K62" s="13">
        <v>38735</v>
      </c>
      <c r="L62" s="6">
        <v>447756018927083</v>
      </c>
    </row>
    <row r="63" spans="1:12">
      <c r="A63" s="3" t="s">
        <v>97</v>
      </c>
      <c r="B63" s="3" t="s">
        <v>153</v>
      </c>
      <c r="C63" s="3" t="s">
        <v>189</v>
      </c>
      <c r="D63" s="1">
        <v>161.99100000000001</v>
      </c>
      <c r="E63" s="4">
        <f t="shared" si="1"/>
        <v>14.255208</v>
      </c>
      <c r="F63" t="s">
        <v>398</v>
      </c>
      <c r="G63" t="s">
        <v>399</v>
      </c>
      <c r="H63" t="s">
        <v>244</v>
      </c>
      <c r="I63" t="s">
        <v>18</v>
      </c>
      <c r="J63" s="19">
        <v>60510</v>
      </c>
      <c r="K63" s="13">
        <v>38715</v>
      </c>
      <c r="L63" s="14">
        <v>422802369042626</v>
      </c>
    </row>
    <row r="64" spans="1:12">
      <c r="A64" s="3" t="s">
        <v>64</v>
      </c>
      <c r="B64" s="3" t="s">
        <v>124</v>
      </c>
      <c r="C64" s="3" t="s">
        <v>176</v>
      </c>
      <c r="D64" s="1">
        <v>539.99099999999999</v>
      </c>
      <c r="E64" s="4">
        <f t="shared" si="1"/>
        <v>47.519207999999999</v>
      </c>
      <c r="F64" t="s">
        <v>268</v>
      </c>
      <c r="G64" t="s">
        <v>269</v>
      </c>
      <c r="H64" t="s">
        <v>267</v>
      </c>
      <c r="I64" t="s">
        <v>18</v>
      </c>
      <c r="J64" s="19">
        <v>15122</v>
      </c>
      <c r="K64" s="13">
        <v>38597</v>
      </c>
      <c r="L64" s="14">
        <v>391977272126533</v>
      </c>
    </row>
    <row r="65" spans="1:12">
      <c r="A65" s="3" t="s">
        <v>91</v>
      </c>
      <c r="B65" s="3" t="s">
        <v>150</v>
      </c>
      <c r="C65" s="3" t="s">
        <v>178</v>
      </c>
      <c r="D65" s="1">
        <v>8.9909999999999997</v>
      </c>
      <c r="E65" s="4">
        <f t="shared" si="1"/>
        <v>0.79120799999999991</v>
      </c>
      <c r="F65" t="s">
        <v>355</v>
      </c>
      <c r="G65" t="s">
        <v>356</v>
      </c>
      <c r="H65" t="s">
        <v>33</v>
      </c>
      <c r="I65" t="s">
        <v>27</v>
      </c>
      <c r="J65" s="19" t="s">
        <v>357</v>
      </c>
      <c r="K65" s="13">
        <v>38626</v>
      </c>
      <c r="L65" s="14">
        <v>438948848379627</v>
      </c>
    </row>
    <row r="66" spans="1:12">
      <c r="A66" s="3" t="s">
        <v>80</v>
      </c>
      <c r="B66" s="3" t="s">
        <v>126</v>
      </c>
      <c r="C66" s="3" t="s">
        <v>178</v>
      </c>
      <c r="D66" s="1">
        <v>8.9909999999999997</v>
      </c>
      <c r="E66" s="4">
        <f t="shared" ref="E66:E75" si="2">D66*0.088</f>
        <v>0.79120799999999991</v>
      </c>
      <c r="F66" t="s">
        <v>335</v>
      </c>
      <c r="G66" t="s">
        <v>336</v>
      </c>
      <c r="H66" t="s">
        <v>332</v>
      </c>
      <c r="I66" t="s">
        <v>323</v>
      </c>
      <c r="J66" s="19">
        <v>6020</v>
      </c>
      <c r="K66" s="13">
        <v>38613</v>
      </c>
      <c r="L66" s="14">
        <v>437480986621718</v>
      </c>
    </row>
    <row r="67" spans="1:12">
      <c r="A67" s="3" t="s">
        <v>108</v>
      </c>
      <c r="B67" s="3" t="s">
        <v>162</v>
      </c>
      <c r="C67" s="3" t="s">
        <v>178</v>
      </c>
      <c r="D67" s="1">
        <v>8.9909999999999997</v>
      </c>
      <c r="E67" s="4">
        <f t="shared" si="2"/>
        <v>0.79120799999999991</v>
      </c>
      <c r="F67" t="s">
        <v>298</v>
      </c>
      <c r="G67" t="s">
        <v>299</v>
      </c>
      <c r="H67" t="s">
        <v>300</v>
      </c>
      <c r="I67" t="s">
        <v>27</v>
      </c>
      <c r="J67" s="19" t="s">
        <v>301</v>
      </c>
      <c r="K67" s="13">
        <v>38729</v>
      </c>
      <c r="L67" s="14">
        <v>411059474979353</v>
      </c>
    </row>
    <row r="68" spans="1:12">
      <c r="A68" s="3" t="s">
        <v>66</v>
      </c>
      <c r="B68" s="3" t="s">
        <v>126</v>
      </c>
      <c r="C68" s="3" t="s">
        <v>178</v>
      </c>
      <c r="D68" s="1">
        <v>8.9909999999999997</v>
      </c>
      <c r="E68" s="4">
        <f t="shared" si="2"/>
        <v>0.79120799999999991</v>
      </c>
      <c r="F68" t="s">
        <v>279</v>
      </c>
      <c r="G68" t="s">
        <v>280</v>
      </c>
      <c r="H68" t="s">
        <v>281</v>
      </c>
      <c r="I68" t="s">
        <v>18</v>
      </c>
      <c r="J68" s="19">
        <v>25401</v>
      </c>
      <c r="K68" s="13">
        <v>38729</v>
      </c>
      <c r="L68" s="6">
        <v>374362931031623</v>
      </c>
    </row>
    <row r="69" spans="1:12">
      <c r="A69" s="3" t="s">
        <v>28</v>
      </c>
      <c r="B69" s="3" t="s">
        <v>30</v>
      </c>
      <c r="C69" s="3" t="s">
        <v>31</v>
      </c>
      <c r="D69" s="1">
        <v>4.99</v>
      </c>
      <c r="E69" s="4">
        <f t="shared" si="2"/>
        <v>0.43912000000000001</v>
      </c>
      <c r="F69" t="s">
        <v>245</v>
      </c>
      <c r="G69" t="s">
        <v>246</v>
      </c>
      <c r="H69" t="s">
        <v>247</v>
      </c>
      <c r="I69" t="s">
        <v>18</v>
      </c>
      <c r="J69" s="19">
        <v>47304</v>
      </c>
      <c r="K69" s="13">
        <v>38774</v>
      </c>
      <c r="L69" s="14">
        <v>427205954316354</v>
      </c>
    </row>
    <row r="70" spans="1:12">
      <c r="A70" s="3" t="s">
        <v>118</v>
      </c>
      <c r="B70" s="3" t="s">
        <v>170</v>
      </c>
      <c r="C70" s="3" t="s">
        <v>39</v>
      </c>
      <c r="D70" s="1">
        <v>7.9920000000000009</v>
      </c>
      <c r="E70" s="4">
        <f t="shared" si="2"/>
        <v>0.70329600000000003</v>
      </c>
      <c r="F70" t="s">
        <v>391</v>
      </c>
      <c r="G70" t="s">
        <v>392</v>
      </c>
      <c r="H70" t="s">
        <v>50</v>
      </c>
      <c r="I70" t="s">
        <v>18</v>
      </c>
      <c r="J70" s="19">
        <v>95382</v>
      </c>
      <c r="K70" s="13">
        <v>38766</v>
      </c>
      <c r="L70" s="6">
        <v>446288157169173</v>
      </c>
    </row>
    <row r="71" spans="1:12">
      <c r="A71" s="3" t="s">
        <v>38</v>
      </c>
      <c r="B71" s="3" t="s">
        <v>29</v>
      </c>
      <c r="C71" s="3" t="s">
        <v>39</v>
      </c>
      <c r="D71" s="1">
        <v>7.9920000000000009</v>
      </c>
      <c r="E71" s="4">
        <f t="shared" si="2"/>
        <v>0.70329600000000003</v>
      </c>
      <c r="F71" t="s">
        <v>324</v>
      </c>
      <c r="G71" t="s">
        <v>325</v>
      </c>
      <c r="H71" t="s">
        <v>320</v>
      </c>
      <c r="I71" t="s">
        <v>323</v>
      </c>
      <c r="J71" s="19">
        <v>4170</v>
      </c>
      <c r="K71" s="13">
        <v>38780</v>
      </c>
      <c r="L71" s="6">
        <v>444820295411264</v>
      </c>
    </row>
    <row r="72" spans="1:12">
      <c r="A72" s="3" t="s">
        <v>109</v>
      </c>
      <c r="B72" s="3" t="s">
        <v>129</v>
      </c>
      <c r="C72" s="3" t="s">
        <v>39</v>
      </c>
      <c r="D72" s="1">
        <v>7.9920000000000009</v>
      </c>
      <c r="E72" s="4">
        <f t="shared" si="2"/>
        <v>0.70329600000000003</v>
      </c>
      <c r="F72" t="s">
        <v>258</v>
      </c>
      <c r="G72" t="s">
        <v>259</v>
      </c>
      <c r="H72" t="s">
        <v>40</v>
      </c>
      <c r="I72" t="s">
        <v>18</v>
      </c>
      <c r="J72" s="19">
        <v>12401</v>
      </c>
      <c r="K72" s="13">
        <v>38690</v>
      </c>
      <c r="L72" s="14">
        <v>412527336737262</v>
      </c>
    </row>
    <row r="73" spans="1:12">
      <c r="A73" s="3" t="s">
        <v>103</v>
      </c>
      <c r="B73" s="3" t="s">
        <v>142</v>
      </c>
      <c r="C73" s="3" t="s">
        <v>191</v>
      </c>
      <c r="D73" s="1">
        <v>4.99</v>
      </c>
      <c r="E73" s="4">
        <f t="shared" si="2"/>
        <v>0.43912000000000001</v>
      </c>
      <c r="F73" t="s">
        <v>308</v>
      </c>
      <c r="G73" t="s">
        <v>309</v>
      </c>
      <c r="H73" t="s">
        <v>300</v>
      </c>
      <c r="I73" t="s">
        <v>27</v>
      </c>
      <c r="J73" s="19" t="s">
        <v>310</v>
      </c>
      <c r="K73" s="13">
        <v>38545</v>
      </c>
      <c r="L73" s="14">
        <v>409821321897823</v>
      </c>
    </row>
    <row r="74" spans="1:12">
      <c r="A74" s="3" t="s">
        <v>28</v>
      </c>
      <c r="B74" s="3" t="s">
        <v>161</v>
      </c>
      <c r="C74" s="3" t="s">
        <v>191</v>
      </c>
      <c r="D74" s="1">
        <v>4.99</v>
      </c>
      <c r="E74" s="4">
        <f t="shared" si="2"/>
        <v>0.43912000000000001</v>
      </c>
      <c r="F74" t="s">
        <v>248</v>
      </c>
      <c r="G74" t="s">
        <v>249</v>
      </c>
      <c r="H74" t="s">
        <v>250</v>
      </c>
      <c r="I74" t="s">
        <v>18</v>
      </c>
      <c r="J74" s="19">
        <v>48207</v>
      </c>
      <c r="K74" s="13">
        <v>38762</v>
      </c>
      <c r="L74" s="14">
        <v>425738092558445</v>
      </c>
    </row>
    <row r="75" spans="1:12">
      <c r="A75" s="3" t="s">
        <v>112</v>
      </c>
      <c r="B75" s="3" t="s">
        <v>165</v>
      </c>
      <c r="C75" s="3" t="s">
        <v>191</v>
      </c>
      <c r="D75" s="1">
        <v>4.99</v>
      </c>
      <c r="E75" s="4">
        <f t="shared" si="2"/>
        <v>0.43912000000000001</v>
      </c>
      <c r="F75" t="s">
        <v>254</v>
      </c>
      <c r="G75" t="s">
        <v>255</v>
      </c>
      <c r="H75" t="s">
        <v>256</v>
      </c>
      <c r="I75" t="s">
        <v>18</v>
      </c>
      <c r="J75" s="19" t="s">
        <v>257</v>
      </c>
      <c r="K75" s="13">
        <v>38634</v>
      </c>
      <c r="L75" s="6">
        <v>418398783768899</v>
      </c>
    </row>
  </sheetData>
  <conditionalFormatting sqref="D2:D75">
    <cfRule type="dataBar" priority="1">
      <formula>MAX(IF(ISBLANK($D$2:$D$75), "", IF(ISERROR($D$2:$D$75), "", $D$2:$D$75)))</formula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7/main" xmlns:r="http://schemas.openxmlformats.org/officeDocument/2006/relationships">
  <dimension ref="A1:H28"/>
  <sheetViews>
    <sheetView workbookViewId="0">
      <selection activeCell="D38" sqref="D38"/>
    </sheetView>
  </sheetViews>
  <sheetFormatPr defaultRowHeight="15"/>
  <cols>
    <col min="1" max="1" width="9.7109375" bestFit="1" customWidth="1"/>
    <col min="2" max="2" width="35.5703125" bestFit="1" customWidth="1"/>
    <col min="3" max="3" width="16.28515625" bestFit="1" customWidth="1"/>
    <col min="4" max="4" width="19.5703125" bestFit="1" customWidth="1"/>
    <col min="5" max="5" width="11" bestFit="1" customWidth="1"/>
    <col min="6" max="6" width="18" bestFit="1" customWidth="1"/>
    <col min="7" max="7" width="15" bestFit="1" customWidth="1"/>
    <col min="8" max="8" width="18" bestFit="1" customWidth="1"/>
  </cols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21</v>
      </c>
      <c r="H1" t="s">
        <v>13</v>
      </c>
    </row>
    <row r="2" spans="1:8">
      <c r="A2" s="3" t="s">
        <v>24</v>
      </c>
      <c r="B2" t="s">
        <v>198</v>
      </c>
      <c r="C2" s="10">
        <v>79.989999999999995</v>
      </c>
      <c r="D2" s="10">
        <v>189.99</v>
      </c>
      <c r="E2" s="2">
        <v>0.2</v>
      </c>
      <c r="F2" s="1">
        <f t="shared" ref="F2:F28" si="0">D2*(1-E2)</f>
        <v>151.99200000000002</v>
      </c>
      <c r="G2" s="5">
        <f t="shared" ref="G2:G28" si="1">(F2-C2)/C2</f>
        <v>0.90013751718964907</v>
      </c>
      <c r="H2" s="6">
        <v>16</v>
      </c>
    </row>
    <row r="3" spans="1:8">
      <c r="A3" s="3" t="s">
        <v>16</v>
      </c>
      <c r="B3" s="3" t="s">
        <v>208</v>
      </c>
      <c r="C3" s="11">
        <v>149.99</v>
      </c>
      <c r="D3" s="11">
        <v>199.99</v>
      </c>
      <c r="E3" s="9">
        <v>0</v>
      </c>
      <c r="F3" s="3">
        <f t="shared" si="0"/>
        <v>199.99</v>
      </c>
      <c r="G3" s="9">
        <f t="shared" si="1"/>
        <v>0.33335555703713576</v>
      </c>
      <c r="H3" s="8">
        <v>4</v>
      </c>
    </row>
    <row r="4" spans="1:8">
      <c r="A4" s="3" t="s">
        <v>39</v>
      </c>
      <c r="B4" s="3" t="s">
        <v>217</v>
      </c>
      <c r="C4" s="11">
        <v>4.99</v>
      </c>
      <c r="D4" s="11">
        <v>9.99</v>
      </c>
      <c r="E4" s="9">
        <v>0.2</v>
      </c>
      <c r="F4" s="4">
        <f t="shared" si="0"/>
        <v>7.9920000000000009</v>
      </c>
      <c r="G4" s="7">
        <f t="shared" si="1"/>
        <v>0.60160320641282572</v>
      </c>
      <c r="H4" s="8">
        <v>49</v>
      </c>
    </row>
    <row r="5" spans="1:8">
      <c r="A5" s="3" t="s">
        <v>181</v>
      </c>
      <c r="B5" t="s">
        <v>203</v>
      </c>
      <c r="C5" s="10">
        <v>1.99</v>
      </c>
      <c r="D5" s="10">
        <v>9.99</v>
      </c>
      <c r="E5" s="2">
        <v>0.2</v>
      </c>
      <c r="F5" s="1">
        <f t="shared" si="0"/>
        <v>7.9920000000000009</v>
      </c>
      <c r="G5" s="5">
        <f t="shared" si="1"/>
        <v>3.0160804020100507</v>
      </c>
      <c r="H5" s="6">
        <v>198</v>
      </c>
    </row>
    <row r="6" spans="1:8">
      <c r="A6" s="3" t="s">
        <v>180</v>
      </c>
      <c r="B6" s="3" t="s">
        <v>210</v>
      </c>
      <c r="C6" s="11">
        <v>19.989999999999998</v>
      </c>
      <c r="D6" s="11">
        <v>39.99</v>
      </c>
      <c r="E6" s="9">
        <v>0.3</v>
      </c>
      <c r="F6" s="4">
        <f t="shared" si="0"/>
        <v>27.992999999999999</v>
      </c>
      <c r="G6" s="7">
        <f t="shared" si="1"/>
        <v>0.40035017508754384</v>
      </c>
      <c r="H6" s="8">
        <v>14</v>
      </c>
    </row>
    <row r="7" spans="1:8">
      <c r="A7" s="3" t="s">
        <v>185</v>
      </c>
      <c r="B7" t="s">
        <v>212</v>
      </c>
      <c r="C7" s="10">
        <v>89.99</v>
      </c>
      <c r="D7" s="10">
        <v>149.99</v>
      </c>
      <c r="E7" s="2">
        <v>0.2</v>
      </c>
      <c r="F7" s="1">
        <f t="shared" si="0"/>
        <v>119.99200000000002</v>
      </c>
      <c r="G7" s="5">
        <f t="shared" si="1"/>
        <v>0.33339259917768671</v>
      </c>
      <c r="H7" s="6">
        <v>10</v>
      </c>
    </row>
    <row r="8" spans="1:8">
      <c r="A8" s="3" t="s">
        <v>58</v>
      </c>
      <c r="B8" t="s">
        <v>43</v>
      </c>
      <c r="C8" s="10">
        <v>49.99</v>
      </c>
      <c r="D8" s="10">
        <v>129.99</v>
      </c>
      <c r="E8" s="2">
        <v>0.3</v>
      </c>
      <c r="F8" s="1">
        <f t="shared" si="0"/>
        <v>90.992999999999995</v>
      </c>
      <c r="G8" s="5">
        <f t="shared" si="1"/>
        <v>0.82022404480896161</v>
      </c>
      <c r="H8" s="6">
        <v>12</v>
      </c>
    </row>
    <row r="9" spans="1:8">
      <c r="A9" s="3" t="s">
        <v>36</v>
      </c>
      <c r="B9" t="s">
        <v>205</v>
      </c>
      <c r="C9" s="10">
        <v>109.99</v>
      </c>
      <c r="D9" s="10">
        <v>209.99</v>
      </c>
      <c r="E9" s="2">
        <v>0.1</v>
      </c>
      <c r="F9" s="1">
        <f t="shared" si="0"/>
        <v>188.99100000000001</v>
      </c>
      <c r="G9" s="5">
        <f t="shared" si="1"/>
        <v>0.71825620510955557</v>
      </c>
      <c r="H9" s="6">
        <v>8</v>
      </c>
    </row>
    <row r="10" spans="1:8">
      <c r="A10" s="3" t="s">
        <v>182</v>
      </c>
      <c r="B10" t="s">
        <v>206</v>
      </c>
      <c r="C10" s="10">
        <v>79.989999999999995</v>
      </c>
      <c r="D10" s="10">
        <v>149.99</v>
      </c>
      <c r="E10" s="2">
        <v>0.3</v>
      </c>
      <c r="F10" s="1">
        <f t="shared" si="0"/>
        <v>104.99299999999999</v>
      </c>
      <c r="G10" s="5">
        <f t="shared" si="1"/>
        <v>0.31257657207150896</v>
      </c>
      <c r="H10" s="6">
        <v>12</v>
      </c>
    </row>
    <row r="11" spans="1:8">
      <c r="A11" s="3" t="s">
        <v>178</v>
      </c>
      <c r="B11" s="3" t="s">
        <v>215</v>
      </c>
      <c r="C11" s="11">
        <v>4.99</v>
      </c>
      <c r="D11" s="11">
        <v>9.99</v>
      </c>
      <c r="E11" s="9">
        <v>0.1</v>
      </c>
      <c r="F11" s="4">
        <f t="shared" si="0"/>
        <v>8.9909999999999997</v>
      </c>
      <c r="G11" s="7">
        <f t="shared" si="1"/>
        <v>0.80180360721442867</v>
      </c>
      <c r="H11" s="8">
        <v>28</v>
      </c>
    </row>
    <row r="12" spans="1:8">
      <c r="A12" s="3" t="s">
        <v>31</v>
      </c>
      <c r="B12" t="s">
        <v>216</v>
      </c>
      <c r="C12" s="10">
        <v>2.99</v>
      </c>
      <c r="D12" s="10">
        <v>4.99</v>
      </c>
      <c r="E12" s="2">
        <v>0</v>
      </c>
      <c r="F12" s="1">
        <f t="shared" si="0"/>
        <v>4.99</v>
      </c>
      <c r="G12" s="5">
        <f t="shared" si="1"/>
        <v>0.66889632107023411</v>
      </c>
      <c r="H12" s="6">
        <v>34</v>
      </c>
    </row>
    <row r="13" spans="1:8">
      <c r="A13" s="3" t="s">
        <v>189</v>
      </c>
      <c r="B13" t="s">
        <v>213</v>
      </c>
      <c r="C13" s="10">
        <v>99.99</v>
      </c>
      <c r="D13" s="10">
        <v>179.99</v>
      </c>
      <c r="E13" s="2">
        <v>0.1</v>
      </c>
      <c r="F13" s="1">
        <f t="shared" si="0"/>
        <v>161.99100000000001</v>
      </c>
      <c r="G13" s="5">
        <f t="shared" si="1"/>
        <v>0.62007200720072031</v>
      </c>
      <c r="H13" s="6">
        <v>24</v>
      </c>
    </row>
    <row r="14" spans="1:8">
      <c r="A14" s="3" t="s">
        <v>49</v>
      </c>
      <c r="B14" t="s">
        <v>44</v>
      </c>
      <c r="C14" s="10">
        <v>4.99</v>
      </c>
      <c r="D14" s="10">
        <v>29.99</v>
      </c>
      <c r="E14" s="2">
        <v>0.2</v>
      </c>
      <c r="F14" s="1">
        <f t="shared" si="0"/>
        <v>23.992000000000001</v>
      </c>
      <c r="G14" s="5">
        <f t="shared" si="1"/>
        <v>3.8080160320641285</v>
      </c>
      <c r="H14" s="6">
        <v>18</v>
      </c>
    </row>
    <row r="15" spans="1:8">
      <c r="A15" s="3" t="s">
        <v>53</v>
      </c>
      <c r="B15" s="3" t="s">
        <v>209</v>
      </c>
      <c r="C15" s="11">
        <v>4.99</v>
      </c>
      <c r="D15" s="11">
        <v>9.99</v>
      </c>
      <c r="E15" s="9">
        <v>0.1</v>
      </c>
      <c r="F15" s="4">
        <f t="shared" si="0"/>
        <v>8.9909999999999997</v>
      </c>
      <c r="G15" s="7">
        <f t="shared" si="1"/>
        <v>0.80180360721442867</v>
      </c>
      <c r="H15" s="8">
        <v>27</v>
      </c>
    </row>
    <row r="16" spans="1:8">
      <c r="A16" s="3" t="s">
        <v>174</v>
      </c>
      <c r="B16" s="3" t="s">
        <v>207</v>
      </c>
      <c r="C16" s="11">
        <v>109.99</v>
      </c>
      <c r="D16" s="11">
        <v>189.99</v>
      </c>
      <c r="E16" s="9">
        <v>0.2</v>
      </c>
      <c r="F16" s="4">
        <f t="shared" si="0"/>
        <v>151.99200000000002</v>
      </c>
      <c r="G16" s="7">
        <f t="shared" si="1"/>
        <v>0.38187107918901741</v>
      </c>
      <c r="H16" s="8">
        <v>4</v>
      </c>
    </row>
    <row r="17" spans="1:8">
      <c r="A17" s="3" t="s">
        <v>179</v>
      </c>
      <c r="B17" t="s">
        <v>197</v>
      </c>
      <c r="C17" s="10">
        <v>24.99</v>
      </c>
      <c r="D17" s="10">
        <v>49.99</v>
      </c>
      <c r="E17" s="2">
        <v>0</v>
      </c>
      <c r="F17" s="1">
        <f t="shared" si="0"/>
        <v>49.99</v>
      </c>
      <c r="G17" s="5">
        <f t="shared" si="1"/>
        <v>1.0004001600640258</v>
      </c>
      <c r="H17" s="6">
        <v>11</v>
      </c>
    </row>
    <row r="18" spans="1:8">
      <c r="A18" s="3" t="s">
        <v>186</v>
      </c>
      <c r="B18" t="s">
        <v>211</v>
      </c>
      <c r="C18" s="10">
        <v>109.99</v>
      </c>
      <c r="D18" s="10">
        <v>149.99</v>
      </c>
      <c r="E18" s="2">
        <v>0</v>
      </c>
      <c r="F18" s="1">
        <f t="shared" si="0"/>
        <v>149.99</v>
      </c>
      <c r="G18" s="5">
        <f t="shared" si="1"/>
        <v>0.36366942449313588</v>
      </c>
      <c r="H18" s="6">
        <v>18</v>
      </c>
    </row>
    <row r="19" spans="1:8">
      <c r="A19" s="3" t="s">
        <v>176</v>
      </c>
      <c r="B19" t="s">
        <v>214</v>
      </c>
      <c r="C19" s="10">
        <v>299.99</v>
      </c>
      <c r="D19" s="10">
        <v>599.99</v>
      </c>
      <c r="E19" s="2">
        <v>0.1</v>
      </c>
      <c r="F19" s="1">
        <f t="shared" si="0"/>
        <v>539.99099999999999</v>
      </c>
      <c r="G19" s="5">
        <f t="shared" si="1"/>
        <v>0.80003000100003319</v>
      </c>
      <c r="H19" s="6">
        <v>7</v>
      </c>
    </row>
    <row r="20" spans="1:8">
      <c r="A20" s="3" t="s">
        <v>187</v>
      </c>
      <c r="B20" t="s">
        <v>200</v>
      </c>
      <c r="C20" s="10">
        <v>9.99</v>
      </c>
      <c r="D20" s="10">
        <v>29.99</v>
      </c>
      <c r="E20" s="2">
        <v>0.3</v>
      </c>
      <c r="F20" s="1">
        <f t="shared" si="0"/>
        <v>20.992999999999999</v>
      </c>
      <c r="G20" s="5">
        <f t="shared" si="1"/>
        <v>1.1014014014014013</v>
      </c>
      <c r="H20" s="6">
        <v>36</v>
      </c>
    </row>
    <row r="21" spans="1:8">
      <c r="A21" s="3" t="s">
        <v>184</v>
      </c>
      <c r="B21" t="s">
        <v>204</v>
      </c>
      <c r="C21" s="10">
        <v>0.99</v>
      </c>
      <c r="D21" s="10">
        <v>4.99</v>
      </c>
      <c r="E21" s="2">
        <v>0</v>
      </c>
      <c r="F21" s="1">
        <f t="shared" si="0"/>
        <v>4.99</v>
      </c>
      <c r="G21" s="5">
        <f t="shared" si="1"/>
        <v>4.0404040404040407</v>
      </c>
      <c r="H21" s="6">
        <v>503</v>
      </c>
    </row>
    <row r="22" spans="1:8">
      <c r="A22" s="3" t="s">
        <v>188</v>
      </c>
      <c r="B22" t="s">
        <v>199</v>
      </c>
      <c r="C22" s="10">
        <v>2.99</v>
      </c>
      <c r="D22" s="10">
        <v>9.99</v>
      </c>
      <c r="E22" s="2">
        <v>0.4</v>
      </c>
      <c r="F22" s="1">
        <f t="shared" si="0"/>
        <v>5.9939999999999998</v>
      </c>
      <c r="G22" s="5">
        <f t="shared" si="1"/>
        <v>1.0046822742474915</v>
      </c>
      <c r="H22" s="6">
        <v>42</v>
      </c>
    </row>
    <row r="23" spans="1:8">
      <c r="A23" s="3" t="s">
        <v>192</v>
      </c>
      <c r="B23" s="3" t="s">
        <v>195</v>
      </c>
      <c r="C23" s="11">
        <v>249.99</v>
      </c>
      <c r="D23" s="11">
        <v>499.99</v>
      </c>
      <c r="E23" s="9">
        <v>0.15</v>
      </c>
      <c r="F23" s="4">
        <f t="shared" si="0"/>
        <v>424.99149999999997</v>
      </c>
      <c r="G23" s="7">
        <f t="shared" si="1"/>
        <v>0.70003400136005423</v>
      </c>
      <c r="H23" s="8">
        <v>4</v>
      </c>
    </row>
    <row r="24" spans="1:8">
      <c r="A24" s="3" t="s">
        <v>191</v>
      </c>
      <c r="B24" s="3" t="s">
        <v>218</v>
      </c>
      <c r="C24" s="11">
        <v>1.99</v>
      </c>
      <c r="D24" s="11">
        <v>4.99</v>
      </c>
      <c r="E24" s="9">
        <v>0</v>
      </c>
      <c r="F24" s="4">
        <f t="shared" si="0"/>
        <v>4.99</v>
      </c>
      <c r="G24" s="7">
        <f t="shared" si="1"/>
        <v>1.5075376884422111</v>
      </c>
      <c r="H24" s="8">
        <v>74</v>
      </c>
    </row>
    <row r="25" spans="1:8">
      <c r="A25" s="3" t="s">
        <v>190</v>
      </c>
      <c r="B25" t="s">
        <v>202</v>
      </c>
      <c r="C25" s="10">
        <v>1.99</v>
      </c>
      <c r="D25" s="10">
        <v>4.99</v>
      </c>
      <c r="E25" s="2">
        <v>0</v>
      </c>
      <c r="F25" s="1">
        <f t="shared" si="0"/>
        <v>4.99</v>
      </c>
      <c r="G25" s="5">
        <f t="shared" si="1"/>
        <v>1.5075376884422111</v>
      </c>
      <c r="H25" s="6">
        <v>412</v>
      </c>
    </row>
    <row r="26" spans="1:8">
      <c r="A26" s="3" t="s">
        <v>183</v>
      </c>
      <c r="B26" s="3" t="s">
        <v>219</v>
      </c>
      <c r="C26" s="4">
        <v>9.99</v>
      </c>
      <c r="D26" s="4">
        <v>29.99</v>
      </c>
      <c r="E26" s="9">
        <v>0.2</v>
      </c>
      <c r="F26" s="4">
        <f t="shared" si="0"/>
        <v>23.992000000000001</v>
      </c>
      <c r="G26" s="7">
        <f t="shared" si="1"/>
        <v>1.4016016016016017</v>
      </c>
      <c r="H26" s="8">
        <v>18</v>
      </c>
    </row>
    <row r="27" spans="1:8">
      <c r="A27" s="3" t="s">
        <v>177</v>
      </c>
      <c r="B27" t="s">
        <v>196</v>
      </c>
      <c r="C27" s="10">
        <v>29.99</v>
      </c>
      <c r="D27" s="10">
        <v>79.989999999999995</v>
      </c>
      <c r="E27" s="2">
        <v>0.4</v>
      </c>
      <c r="F27" s="1">
        <f t="shared" si="0"/>
        <v>47.993999999999993</v>
      </c>
      <c r="G27" s="2">
        <f t="shared" si="1"/>
        <v>0.60033344448149362</v>
      </c>
      <c r="H27" s="6">
        <v>42</v>
      </c>
    </row>
    <row r="28" spans="1:8">
      <c r="A28" s="3" t="s">
        <v>175</v>
      </c>
      <c r="B28" t="s">
        <v>201</v>
      </c>
      <c r="C28" s="10">
        <v>34.99</v>
      </c>
      <c r="D28" s="10">
        <v>129.99</v>
      </c>
      <c r="E28" s="2">
        <v>0.4</v>
      </c>
      <c r="F28" s="1">
        <f t="shared" si="0"/>
        <v>77.994</v>
      </c>
      <c r="G28" s="5">
        <f t="shared" si="1"/>
        <v>1.2290368676764789</v>
      </c>
      <c r="H28" s="6">
        <v>12</v>
      </c>
    </row>
  </sheetData>
  <conditionalFormatting sqref="C2:C28">
    <cfRule type="dataBar" priority="4">
      <formula>MAX(IF(ISBLANK($C$2:$C$28), "", IF(ISERROR($C$2:$C$28), "", $C$2:$C$28)))</formula>
      <dataBar>
        <cfvo type="min" val="0"/>
        <cfvo type="max" val="0"/>
        <color rgb="FFFF555A"/>
      </dataBar>
    </cfRule>
  </conditionalFormatting>
  <conditionalFormatting sqref="E2:E28">
    <cfRule type="colorScale" priority="3">
      <formula>MAX(IF(ISBLANK($E$2:$E$28), "", IF(ISERROR($E$2:$E$28), "", $E$2:$E$28)))</formula>
      <colorScale>
        <cfvo type="min" val="0"/>
        <cfvo type="percent" val="50"/>
        <cfvo type="max" val="0"/>
        <color rgb="FF63BE7B"/>
        <color rgb="FFFFEB84"/>
        <color rgb="FFF8696B"/>
      </colorScale>
    </cfRule>
  </conditionalFormatting>
  <conditionalFormatting sqref="F2:F28">
    <cfRule type="dataBar" priority="2">
      <formula>MAX(IF(ISBLANK($F$2:$F$28), "", IF(ISERROR($F$2:$F$28), "", $F$2:$F$28)))</formula>
      <dataBar>
        <cfvo type="min" val="0"/>
        <cfvo type="max" val="0"/>
        <color rgb="FF638EC6"/>
      </dataBar>
    </cfRule>
  </conditionalFormatting>
  <conditionalFormatting sqref="G2:G28">
    <cfRule type="dataBar" priority="1">
      <formula>MAX(IF(ISBLANK($G$2:$G$28), "", IF(ISERROR($G$2:$G$28), "", $G$2:$G$28)))</formula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Sales Information</vt:lpstr>
      <vt:lpstr>Item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2006-05-24T02:29:42Z</dcterms:created>
  <dcterms:modified xsi:type="dcterms:W3CDTF">2006-09-06T15:11:02Z</dcterms:modified>
</cp:coreProperties>
</file>