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31" i="1" l="1"/>
  <c r="D23" i="1" l="1"/>
  <c r="C23" i="1"/>
  <c r="B23" i="1"/>
  <c r="F23" i="1" s="1"/>
  <c r="L18" i="1"/>
  <c r="R18" i="1" s="1"/>
  <c r="K18" i="1"/>
  <c r="N18" i="1" s="1"/>
  <c r="L17" i="1"/>
  <c r="T17" i="1" s="1"/>
  <c r="K17" i="1"/>
  <c r="O17" i="1" s="1"/>
  <c r="L16" i="1"/>
  <c r="R16" i="1" s="1"/>
  <c r="K16" i="1"/>
  <c r="P16" i="1" s="1"/>
  <c r="L15" i="1"/>
  <c r="T15" i="1" s="1"/>
  <c r="K15" i="1"/>
  <c r="O15" i="1" s="1"/>
  <c r="L14" i="1"/>
  <c r="R14" i="1" s="1"/>
  <c r="K14" i="1"/>
  <c r="P14" i="1" s="1"/>
  <c r="L13" i="1"/>
  <c r="T13" i="1" s="1"/>
  <c r="K13" i="1"/>
  <c r="O13" i="1" s="1"/>
  <c r="L12" i="1"/>
  <c r="R12" i="1" s="1"/>
  <c r="K12" i="1"/>
  <c r="P12" i="1" s="1"/>
  <c r="L11" i="1"/>
  <c r="T11" i="1" s="1"/>
  <c r="K11" i="1"/>
  <c r="O11" i="1" s="1"/>
  <c r="L10" i="1"/>
  <c r="R10" i="1" s="1"/>
  <c r="K10" i="1"/>
  <c r="P10" i="1" s="1"/>
  <c r="L9" i="1"/>
  <c r="T9" i="1" s="1"/>
  <c r="K9" i="1"/>
  <c r="O9" i="1" s="1"/>
  <c r="L8" i="1"/>
  <c r="R8" i="1" s="1"/>
  <c r="K8" i="1"/>
  <c r="N8" i="1" s="1"/>
  <c r="L7" i="1"/>
  <c r="T7" i="1" s="1"/>
  <c r="K7" i="1"/>
  <c r="O7" i="1" s="1"/>
  <c r="L6" i="1"/>
  <c r="R6" i="1" s="1"/>
  <c r="K6" i="1"/>
  <c r="N6" i="1" s="1"/>
  <c r="L5" i="1"/>
  <c r="T5" i="1" s="1"/>
  <c r="K5" i="1"/>
  <c r="O5" i="1" s="1"/>
  <c r="L4" i="1"/>
  <c r="R4" i="1" s="1"/>
  <c r="K4" i="1"/>
  <c r="P4" i="1" s="1"/>
  <c r="L3" i="1"/>
  <c r="T3" i="1" s="1"/>
  <c r="K3" i="1"/>
  <c r="K21" i="1" l="1"/>
  <c r="S4" i="1"/>
  <c r="S8" i="1"/>
  <c r="S12" i="1"/>
  <c r="S16" i="1"/>
  <c r="P5" i="1"/>
  <c r="P9" i="1"/>
  <c r="P13" i="1"/>
  <c r="P17" i="1"/>
  <c r="S6" i="1"/>
  <c r="S10" i="1"/>
  <c r="S14" i="1"/>
  <c r="S18" i="1"/>
  <c r="N3" i="1"/>
  <c r="P7" i="1"/>
  <c r="P11" i="1"/>
  <c r="P15" i="1"/>
  <c r="L21" i="1"/>
  <c r="N4" i="1"/>
  <c r="N10" i="1"/>
  <c r="N12" i="1"/>
  <c r="N14" i="1"/>
  <c r="N16" i="1"/>
  <c r="R3" i="1"/>
  <c r="O4" i="1"/>
  <c r="T4" i="1"/>
  <c r="R5" i="1"/>
  <c r="O6" i="1"/>
  <c r="T6" i="1"/>
  <c r="R7" i="1"/>
  <c r="O8" i="1"/>
  <c r="T8" i="1"/>
  <c r="R9" i="1"/>
  <c r="O10" i="1"/>
  <c r="T10" i="1"/>
  <c r="R11" i="1"/>
  <c r="O12" i="1"/>
  <c r="T12" i="1"/>
  <c r="R13" i="1"/>
  <c r="O14" i="1"/>
  <c r="T14" i="1"/>
  <c r="R15" i="1"/>
  <c r="O16" i="1"/>
  <c r="T16" i="1"/>
  <c r="R17" i="1"/>
  <c r="O18" i="1"/>
  <c r="T18" i="1"/>
  <c r="O3" i="1"/>
  <c r="S3" i="1"/>
  <c r="N5" i="1"/>
  <c r="S5" i="1"/>
  <c r="P6" i="1"/>
  <c r="N7" i="1"/>
  <c r="S7" i="1"/>
  <c r="P8" i="1"/>
  <c r="N9" i="1"/>
  <c r="S9" i="1"/>
  <c r="N11" i="1"/>
  <c r="S11" i="1"/>
  <c r="N13" i="1"/>
  <c r="S13" i="1"/>
  <c r="N15" i="1"/>
  <c r="S15" i="1"/>
  <c r="N17" i="1"/>
  <c r="S17" i="1"/>
  <c r="P18" i="1"/>
  <c r="P3" i="1"/>
  <c r="O21" i="1" l="1"/>
  <c r="O23" i="1" s="1"/>
  <c r="N21" i="1"/>
  <c r="N23" i="1" s="1"/>
  <c r="T21" i="1"/>
  <c r="T23" i="1" s="1"/>
  <c r="R21" i="1"/>
  <c r="R23" i="1" s="1"/>
  <c r="P21" i="1"/>
  <c r="P23" i="1" s="1"/>
  <c r="S21" i="1"/>
  <c r="S23" i="1" s="1"/>
  <c r="H23" i="1" l="1"/>
  <c r="N25" i="1" s="1"/>
  <c r="P25" i="1"/>
  <c r="O25" i="1"/>
  <c r="N28" i="1" l="1"/>
  <c r="N27" i="1"/>
  <c r="H25" i="1"/>
  <c r="L34" i="1" l="1"/>
  <c r="L35" i="1"/>
  <c r="N34" i="1" l="1"/>
  <c r="P34" i="1" s="1"/>
</calcChain>
</file>

<file path=xl/sharedStrings.xml><?xml version="1.0" encoding="utf-8"?>
<sst xmlns="http://schemas.openxmlformats.org/spreadsheetml/2006/main" count="31" uniqueCount="26">
  <si>
    <t>x</t>
  </si>
  <si>
    <t>y</t>
  </si>
  <si>
    <t>z</t>
  </si>
  <si>
    <t>mx</t>
  </si>
  <si>
    <t>my</t>
  </si>
  <si>
    <t>mz</t>
  </si>
  <si>
    <t>hkl:</t>
  </si>
  <si>
    <t>Re</t>
  </si>
  <si>
    <t>Im</t>
  </si>
  <si>
    <t>b</t>
  </si>
  <si>
    <t>fm</t>
  </si>
  <si>
    <t>muB</t>
  </si>
  <si>
    <t>cm-12</t>
  </si>
  <si>
    <t>FM</t>
  </si>
  <si>
    <t>FM_perp</t>
  </si>
  <si>
    <t>kloc</t>
  </si>
  <si>
    <t>norm</t>
  </si>
  <si>
    <t>k*FM</t>
  </si>
  <si>
    <t>k*FM_perp</t>
  </si>
  <si>
    <t>FM_perp_sq</t>
  </si>
  <si>
    <t>FM_perp_P</t>
  </si>
  <si>
    <t>hloc</t>
  </si>
  <si>
    <t>FN</t>
  </si>
  <si>
    <t>FN_sq</t>
  </si>
  <si>
    <t>I+</t>
  </si>
  <si>
    <t>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</si>
</sst>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C17" workbookViewId="0">
      <selection activeCell="F26" sqref="F26"/>
    </sheetView>
  </sheetViews>
  <sheetFormatPr defaultRowHeight="14.25" x14ac:dyDescent="0.45"/>
  <cols>
    <col min="12" max="12" width="11.19921875" bestFit="1" customWidth="1"/>
    <col min="18" max="20" width="12.19921875" bestFit="1" customWidth="1"/>
  </cols>
  <sheetData>
    <row r="1" spans="1:20" x14ac:dyDescent="0.45">
      <c r="A1" t="s">
        <v>6</v>
      </c>
      <c r="B1">
        <v>0</v>
      </c>
      <c r="C1">
        <v>0</v>
      </c>
      <c r="D1">
        <v>8</v>
      </c>
      <c r="E1" t="s">
        <v>9</v>
      </c>
      <c r="F1">
        <v>0.99</v>
      </c>
      <c r="N1" t="s">
        <v>7</v>
      </c>
      <c r="R1" t="s">
        <v>8</v>
      </c>
    </row>
    <row r="2" spans="1:20" x14ac:dyDescent="0.45"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K2" t="s">
        <v>7</v>
      </c>
      <c r="L2" t="s">
        <v>8</v>
      </c>
      <c r="N2" t="s">
        <v>10</v>
      </c>
    </row>
    <row r="3" spans="1:20" x14ac:dyDescent="0.45">
      <c r="B3">
        <v>0.5</v>
      </c>
      <c r="C3">
        <v>0.5</v>
      </c>
      <c r="D3">
        <v>0.5</v>
      </c>
      <c r="F3">
        <v>5.774</v>
      </c>
      <c r="G3">
        <v>5.774</v>
      </c>
      <c r="H3">
        <v>5.774</v>
      </c>
      <c r="K3">
        <f>COS(2*(B3*B$1+C3*C$1+D3*D$1)*PI())</f>
        <v>1</v>
      </c>
      <c r="L3">
        <f>SIN(2*(B3*B$1+C3*C$1+D3*D$1)*PI())</f>
        <v>-9.8011876392689601E-16</v>
      </c>
      <c r="N3">
        <f>F3*$F$1*K3</f>
        <v>5.7162600000000001</v>
      </c>
      <c r="O3">
        <f>G3*$F$1*K3</f>
        <v>5.7162600000000001</v>
      </c>
      <c r="P3">
        <f>H3*$F$1*K3</f>
        <v>5.7162600000000001</v>
      </c>
      <c r="R3">
        <f>F3*$F$1*L3</f>
        <v>-5.6026136854847588E-15</v>
      </c>
      <c r="S3">
        <f>G3*$F$1*L3</f>
        <v>-5.6026136854847588E-15</v>
      </c>
      <c r="T3">
        <f>H3*$F$1*L3</f>
        <v>-5.6026136854847588E-15</v>
      </c>
    </row>
    <row r="4" spans="1:20" x14ac:dyDescent="0.45">
      <c r="B4">
        <v>0</v>
      </c>
      <c r="C4">
        <v>0</v>
      </c>
      <c r="D4">
        <v>0.5</v>
      </c>
      <c r="F4">
        <v>5.774</v>
      </c>
      <c r="G4">
        <v>5.774</v>
      </c>
      <c r="H4">
        <v>5.774</v>
      </c>
      <c r="K4">
        <f t="shared" ref="K4:K18" si="0">COS(2*(B4*B$1+C4*C$1+D4*D$1)*PI())</f>
        <v>1</v>
      </c>
      <c r="L4">
        <f t="shared" ref="L4:L18" si="1">SIN(2*(B4*B$1+C4*C$1+D4*D$1)*PI())</f>
        <v>-9.8011876392689601E-16</v>
      </c>
      <c r="N4">
        <f t="shared" ref="N4:N18" si="2">F4*$F$1*K4</f>
        <v>5.7162600000000001</v>
      </c>
      <c r="O4">
        <f t="shared" ref="O4:O18" si="3">G4*$F$1*K4</f>
        <v>5.7162600000000001</v>
      </c>
      <c r="P4">
        <f t="shared" ref="P4:P18" si="4">H4*$F$1*K4</f>
        <v>5.7162600000000001</v>
      </c>
      <c r="R4">
        <f t="shared" ref="R4:R18" si="5">F4*$F$1*L4</f>
        <v>-5.6026136854847588E-15</v>
      </c>
      <c r="S4">
        <f t="shared" ref="S4:S18" si="6">G4*$F$1*L4</f>
        <v>-5.6026136854847588E-15</v>
      </c>
      <c r="T4">
        <f t="shared" ref="T4:T18" si="7">H4*$F$1*L4</f>
        <v>-5.6026136854847588E-15</v>
      </c>
    </row>
    <row r="5" spans="1:20" x14ac:dyDescent="0.45">
      <c r="B5">
        <v>0</v>
      </c>
      <c r="C5">
        <v>0.5</v>
      </c>
      <c r="D5">
        <v>0</v>
      </c>
      <c r="F5">
        <v>5.774</v>
      </c>
      <c r="G5">
        <v>5.774</v>
      </c>
      <c r="H5">
        <v>5.774</v>
      </c>
      <c r="K5">
        <f t="shared" si="0"/>
        <v>1</v>
      </c>
      <c r="L5">
        <f t="shared" si="1"/>
        <v>0</v>
      </c>
      <c r="N5">
        <f t="shared" si="2"/>
        <v>5.7162600000000001</v>
      </c>
      <c r="O5">
        <f t="shared" si="3"/>
        <v>5.7162600000000001</v>
      </c>
      <c r="P5">
        <f t="shared" si="4"/>
        <v>5.7162600000000001</v>
      </c>
      <c r="R5">
        <f t="shared" si="5"/>
        <v>0</v>
      </c>
      <c r="S5">
        <f t="shared" si="6"/>
        <v>0</v>
      </c>
      <c r="T5">
        <f t="shared" si="7"/>
        <v>0</v>
      </c>
    </row>
    <row r="6" spans="1:20" x14ac:dyDescent="0.45">
      <c r="B6">
        <v>0.5</v>
      </c>
      <c r="C6">
        <v>0</v>
      </c>
      <c r="D6">
        <v>0</v>
      </c>
      <c r="F6">
        <v>5.774</v>
      </c>
      <c r="G6">
        <v>5.774</v>
      </c>
      <c r="H6">
        <v>5.774</v>
      </c>
      <c r="K6">
        <f t="shared" si="0"/>
        <v>1</v>
      </c>
      <c r="L6">
        <f t="shared" si="1"/>
        <v>0</v>
      </c>
      <c r="N6">
        <f t="shared" si="2"/>
        <v>5.7162600000000001</v>
      </c>
      <c r="O6">
        <f t="shared" si="3"/>
        <v>5.7162600000000001</v>
      </c>
      <c r="P6">
        <f t="shared" si="4"/>
        <v>5.7162600000000001</v>
      </c>
      <c r="R6">
        <f t="shared" si="5"/>
        <v>0</v>
      </c>
      <c r="S6">
        <f t="shared" si="6"/>
        <v>0</v>
      </c>
      <c r="T6">
        <f t="shared" si="7"/>
        <v>0</v>
      </c>
    </row>
    <row r="7" spans="1:20" x14ac:dyDescent="0.45">
      <c r="B7">
        <v>0.25</v>
      </c>
      <c r="C7">
        <v>0.75</v>
      </c>
      <c r="D7">
        <v>0</v>
      </c>
      <c r="F7">
        <v>-5.774</v>
      </c>
      <c r="G7">
        <v>-5.774</v>
      </c>
      <c r="H7">
        <v>5.774</v>
      </c>
      <c r="K7">
        <f t="shared" si="0"/>
        <v>1</v>
      </c>
      <c r="L7">
        <f t="shared" si="1"/>
        <v>0</v>
      </c>
      <c r="N7">
        <f t="shared" si="2"/>
        <v>-5.7162600000000001</v>
      </c>
      <c r="O7">
        <f t="shared" si="3"/>
        <v>-5.7162600000000001</v>
      </c>
      <c r="P7">
        <f t="shared" si="4"/>
        <v>5.7162600000000001</v>
      </c>
      <c r="R7">
        <f t="shared" si="5"/>
        <v>0</v>
      </c>
      <c r="S7">
        <f t="shared" si="6"/>
        <v>0</v>
      </c>
      <c r="T7">
        <f t="shared" si="7"/>
        <v>0</v>
      </c>
    </row>
    <row r="8" spans="1:20" x14ac:dyDescent="0.45">
      <c r="B8">
        <v>0.75</v>
      </c>
      <c r="C8">
        <v>0.25</v>
      </c>
      <c r="D8">
        <v>0</v>
      </c>
      <c r="F8">
        <v>5.774</v>
      </c>
      <c r="G8">
        <v>5.774</v>
      </c>
      <c r="H8">
        <v>-5.774</v>
      </c>
      <c r="K8">
        <f t="shared" si="0"/>
        <v>1</v>
      </c>
      <c r="L8">
        <f t="shared" si="1"/>
        <v>0</v>
      </c>
      <c r="N8">
        <f t="shared" si="2"/>
        <v>5.7162600000000001</v>
      </c>
      <c r="O8">
        <f t="shared" si="3"/>
        <v>5.7162600000000001</v>
      </c>
      <c r="P8">
        <f t="shared" si="4"/>
        <v>-5.7162600000000001</v>
      </c>
      <c r="R8">
        <f t="shared" si="5"/>
        <v>0</v>
      </c>
      <c r="S8">
        <f t="shared" si="6"/>
        <v>0</v>
      </c>
      <c r="T8">
        <f t="shared" si="7"/>
        <v>0</v>
      </c>
    </row>
    <row r="9" spans="1:20" x14ac:dyDescent="0.45">
      <c r="B9">
        <v>0.75</v>
      </c>
      <c r="C9">
        <v>0.75</v>
      </c>
      <c r="D9">
        <v>0.5</v>
      </c>
      <c r="F9">
        <v>-5.774</v>
      </c>
      <c r="G9">
        <v>-5.774</v>
      </c>
      <c r="H9">
        <v>5.774</v>
      </c>
      <c r="K9">
        <f t="shared" si="0"/>
        <v>1</v>
      </c>
      <c r="L9">
        <f t="shared" si="1"/>
        <v>-9.8011876392689601E-16</v>
      </c>
      <c r="N9">
        <f t="shared" si="2"/>
        <v>-5.7162600000000001</v>
      </c>
      <c r="O9">
        <f t="shared" si="3"/>
        <v>-5.7162600000000001</v>
      </c>
      <c r="P9">
        <f t="shared" si="4"/>
        <v>5.7162600000000001</v>
      </c>
      <c r="R9">
        <f t="shared" si="5"/>
        <v>5.6026136854847588E-15</v>
      </c>
      <c r="S9">
        <f t="shared" si="6"/>
        <v>5.6026136854847588E-15</v>
      </c>
      <c r="T9">
        <f t="shared" si="7"/>
        <v>-5.6026136854847588E-15</v>
      </c>
    </row>
    <row r="10" spans="1:20" x14ac:dyDescent="0.45">
      <c r="B10">
        <v>0.25</v>
      </c>
      <c r="C10">
        <v>0.25</v>
      </c>
      <c r="D10">
        <v>0.5</v>
      </c>
      <c r="F10">
        <v>5.774</v>
      </c>
      <c r="G10">
        <v>5.774</v>
      </c>
      <c r="H10">
        <v>-5.774</v>
      </c>
      <c r="K10">
        <f t="shared" si="0"/>
        <v>1</v>
      </c>
      <c r="L10">
        <f t="shared" si="1"/>
        <v>-9.8011876392689601E-16</v>
      </c>
      <c r="N10">
        <f t="shared" si="2"/>
        <v>5.7162600000000001</v>
      </c>
      <c r="O10">
        <f t="shared" si="3"/>
        <v>5.7162600000000001</v>
      </c>
      <c r="P10">
        <f t="shared" si="4"/>
        <v>-5.7162600000000001</v>
      </c>
      <c r="R10">
        <f t="shared" si="5"/>
        <v>-5.6026136854847588E-15</v>
      </c>
      <c r="S10">
        <f t="shared" si="6"/>
        <v>-5.6026136854847588E-15</v>
      </c>
      <c r="T10">
        <f t="shared" si="7"/>
        <v>5.6026136854847588E-15</v>
      </c>
    </row>
    <row r="11" spans="1:20" x14ac:dyDescent="0.45">
      <c r="B11">
        <v>0.75</v>
      </c>
      <c r="C11">
        <v>0</v>
      </c>
      <c r="D11">
        <v>0.25</v>
      </c>
      <c r="F11">
        <v>-5.774</v>
      </c>
      <c r="G11">
        <v>5.774</v>
      </c>
      <c r="H11">
        <v>-5.774</v>
      </c>
      <c r="K11">
        <f t="shared" si="0"/>
        <v>1</v>
      </c>
      <c r="L11">
        <f t="shared" si="1"/>
        <v>-4.90059381963448E-16</v>
      </c>
      <c r="N11">
        <f t="shared" si="2"/>
        <v>-5.7162600000000001</v>
      </c>
      <c r="O11">
        <f t="shared" si="3"/>
        <v>5.7162600000000001</v>
      </c>
      <c r="P11">
        <f t="shared" si="4"/>
        <v>-5.7162600000000001</v>
      </c>
      <c r="R11">
        <f t="shared" si="5"/>
        <v>2.8013068427423794E-15</v>
      </c>
      <c r="S11">
        <f t="shared" si="6"/>
        <v>-2.8013068427423794E-15</v>
      </c>
      <c r="T11">
        <f t="shared" si="7"/>
        <v>2.8013068427423794E-15</v>
      </c>
    </row>
    <row r="12" spans="1:20" x14ac:dyDescent="0.45">
      <c r="B12">
        <v>0.25</v>
      </c>
      <c r="C12">
        <v>0</v>
      </c>
      <c r="D12">
        <v>0.75</v>
      </c>
      <c r="F12">
        <v>5.774</v>
      </c>
      <c r="G12">
        <v>-5.774</v>
      </c>
      <c r="H12">
        <v>5.774</v>
      </c>
      <c r="K12">
        <f t="shared" si="0"/>
        <v>1</v>
      </c>
      <c r="L12">
        <f t="shared" si="1"/>
        <v>-1.470178145890344E-15</v>
      </c>
      <c r="N12">
        <f t="shared" si="2"/>
        <v>5.7162600000000001</v>
      </c>
      <c r="O12">
        <f t="shared" si="3"/>
        <v>-5.7162600000000001</v>
      </c>
      <c r="P12">
        <f t="shared" si="4"/>
        <v>5.7162600000000001</v>
      </c>
      <c r="R12">
        <f t="shared" si="5"/>
        <v>-8.4039205282271379E-15</v>
      </c>
      <c r="S12">
        <f t="shared" si="6"/>
        <v>8.4039205282271379E-15</v>
      </c>
      <c r="T12">
        <f t="shared" si="7"/>
        <v>-8.4039205282271379E-15</v>
      </c>
    </row>
    <row r="13" spans="1:20" x14ac:dyDescent="0.45">
      <c r="B13">
        <v>0.25</v>
      </c>
      <c r="C13">
        <v>0.5</v>
      </c>
      <c r="D13">
        <v>0.25</v>
      </c>
      <c r="F13">
        <v>-5.774</v>
      </c>
      <c r="G13">
        <v>5.774</v>
      </c>
      <c r="H13">
        <v>-5.774</v>
      </c>
      <c r="K13">
        <f t="shared" si="0"/>
        <v>1</v>
      </c>
      <c r="L13">
        <f t="shared" si="1"/>
        <v>-4.90059381963448E-16</v>
      </c>
      <c r="N13">
        <f t="shared" si="2"/>
        <v>-5.7162600000000001</v>
      </c>
      <c r="O13">
        <f t="shared" si="3"/>
        <v>5.7162600000000001</v>
      </c>
      <c r="P13">
        <f t="shared" si="4"/>
        <v>-5.7162600000000001</v>
      </c>
      <c r="R13">
        <f t="shared" si="5"/>
        <v>2.8013068427423794E-15</v>
      </c>
      <c r="S13">
        <f t="shared" si="6"/>
        <v>-2.8013068427423794E-15</v>
      </c>
      <c r="T13">
        <f t="shared" si="7"/>
        <v>2.8013068427423794E-15</v>
      </c>
    </row>
    <row r="14" spans="1:20" x14ac:dyDescent="0.45">
      <c r="B14">
        <v>0.75</v>
      </c>
      <c r="C14">
        <v>0.5</v>
      </c>
      <c r="D14">
        <v>0.75</v>
      </c>
      <c r="F14">
        <v>5.774</v>
      </c>
      <c r="G14">
        <v>-5.774</v>
      </c>
      <c r="H14">
        <v>5.774</v>
      </c>
      <c r="K14">
        <f t="shared" si="0"/>
        <v>1</v>
      </c>
      <c r="L14">
        <f t="shared" si="1"/>
        <v>-1.470178145890344E-15</v>
      </c>
      <c r="N14">
        <f t="shared" si="2"/>
        <v>5.7162600000000001</v>
      </c>
      <c r="O14">
        <f t="shared" si="3"/>
        <v>-5.7162600000000001</v>
      </c>
      <c r="P14">
        <f t="shared" si="4"/>
        <v>5.7162600000000001</v>
      </c>
      <c r="R14">
        <f t="shared" si="5"/>
        <v>-8.4039205282271379E-15</v>
      </c>
      <c r="S14">
        <f t="shared" si="6"/>
        <v>8.4039205282271379E-15</v>
      </c>
      <c r="T14">
        <f t="shared" si="7"/>
        <v>-8.4039205282271379E-15</v>
      </c>
    </row>
    <row r="15" spans="1:20" x14ac:dyDescent="0.45">
      <c r="B15">
        <v>0</v>
      </c>
      <c r="C15">
        <v>0.25</v>
      </c>
      <c r="D15">
        <v>0.75</v>
      </c>
      <c r="F15">
        <v>5.774</v>
      </c>
      <c r="G15">
        <v>-5.774</v>
      </c>
      <c r="H15">
        <v>-5.774</v>
      </c>
      <c r="K15">
        <f t="shared" si="0"/>
        <v>1</v>
      </c>
      <c r="L15">
        <f t="shared" si="1"/>
        <v>-1.470178145890344E-15</v>
      </c>
      <c r="N15">
        <f t="shared" si="2"/>
        <v>5.7162600000000001</v>
      </c>
      <c r="O15">
        <f t="shared" si="3"/>
        <v>-5.7162600000000001</v>
      </c>
      <c r="P15">
        <f t="shared" si="4"/>
        <v>-5.7162600000000001</v>
      </c>
      <c r="R15">
        <f t="shared" si="5"/>
        <v>-8.4039205282271379E-15</v>
      </c>
      <c r="S15">
        <f t="shared" si="6"/>
        <v>8.4039205282271379E-15</v>
      </c>
      <c r="T15">
        <f t="shared" si="7"/>
        <v>8.4039205282271379E-15</v>
      </c>
    </row>
    <row r="16" spans="1:20" x14ac:dyDescent="0.45">
      <c r="B16">
        <v>0</v>
      </c>
      <c r="C16">
        <v>0.75</v>
      </c>
      <c r="D16">
        <v>0.25</v>
      </c>
      <c r="F16">
        <v>-5.774</v>
      </c>
      <c r="G16">
        <v>5.774</v>
      </c>
      <c r="H16">
        <v>5.774</v>
      </c>
      <c r="K16">
        <f t="shared" si="0"/>
        <v>1</v>
      </c>
      <c r="L16">
        <f t="shared" si="1"/>
        <v>-4.90059381963448E-16</v>
      </c>
      <c r="N16">
        <f t="shared" si="2"/>
        <v>-5.7162600000000001</v>
      </c>
      <c r="O16">
        <f t="shared" si="3"/>
        <v>5.7162600000000001</v>
      </c>
      <c r="P16">
        <f t="shared" si="4"/>
        <v>5.7162600000000001</v>
      </c>
      <c r="R16">
        <f t="shared" si="5"/>
        <v>2.8013068427423794E-15</v>
      </c>
      <c r="S16">
        <f t="shared" si="6"/>
        <v>-2.8013068427423794E-15</v>
      </c>
      <c r="T16">
        <f t="shared" si="7"/>
        <v>-2.8013068427423794E-15</v>
      </c>
    </row>
    <row r="17" spans="1:22" x14ac:dyDescent="0.45">
      <c r="B17">
        <v>0.5</v>
      </c>
      <c r="C17">
        <v>0.75</v>
      </c>
      <c r="D17">
        <v>0.75</v>
      </c>
      <c r="F17">
        <v>5.774</v>
      </c>
      <c r="G17">
        <v>-5.774</v>
      </c>
      <c r="H17">
        <v>-5.774</v>
      </c>
      <c r="K17">
        <f t="shared" si="0"/>
        <v>1</v>
      </c>
      <c r="L17">
        <f t="shared" si="1"/>
        <v>-1.470178145890344E-15</v>
      </c>
      <c r="N17">
        <f t="shared" si="2"/>
        <v>5.7162600000000001</v>
      </c>
      <c r="O17">
        <f t="shared" si="3"/>
        <v>-5.7162600000000001</v>
      </c>
      <c r="P17">
        <f t="shared" si="4"/>
        <v>-5.7162600000000001</v>
      </c>
      <c r="R17">
        <f t="shared" si="5"/>
        <v>-8.4039205282271379E-15</v>
      </c>
      <c r="S17">
        <f t="shared" si="6"/>
        <v>8.4039205282271379E-15</v>
      </c>
      <c r="T17">
        <f t="shared" si="7"/>
        <v>8.4039205282271379E-15</v>
      </c>
    </row>
    <row r="18" spans="1:22" x14ac:dyDescent="0.45">
      <c r="B18">
        <v>0.5</v>
      </c>
      <c r="C18">
        <v>0.25</v>
      </c>
      <c r="D18">
        <v>0.25</v>
      </c>
      <c r="F18">
        <v>-5.774</v>
      </c>
      <c r="G18">
        <v>5.774</v>
      </c>
      <c r="H18">
        <v>5.774</v>
      </c>
      <c r="K18">
        <f t="shared" si="0"/>
        <v>1</v>
      </c>
      <c r="L18">
        <f t="shared" si="1"/>
        <v>-4.90059381963448E-16</v>
      </c>
      <c r="N18">
        <f t="shared" si="2"/>
        <v>-5.7162600000000001</v>
      </c>
      <c r="O18">
        <f t="shared" si="3"/>
        <v>5.7162600000000001</v>
      </c>
      <c r="P18">
        <f t="shared" si="4"/>
        <v>5.7162600000000001</v>
      </c>
      <c r="R18">
        <f t="shared" si="5"/>
        <v>2.8013068427423794E-15</v>
      </c>
      <c r="S18">
        <f t="shared" si="6"/>
        <v>-2.8013068427423794E-15</v>
      </c>
      <c r="T18">
        <f t="shared" si="7"/>
        <v>-2.8013068427423794E-15</v>
      </c>
    </row>
    <row r="21" spans="1:22" x14ac:dyDescent="0.45">
      <c r="K21">
        <f>SUM(K3:K18)</f>
        <v>16</v>
      </c>
      <c r="L21">
        <f>SUM(L3:L18)</f>
        <v>-1.1761425167122752E-14</v>
      </c>
      <c r="N21">
        <f>SUM(N3:N18)</f>
        <v>22.86504</v>
      </c>
      <c r="O21">
        <f>SUM(O3:O18)</f>
        <v>22.86504</v>
      </c>
      <c r="P21">
        <f>SUM(P3:P18)</f>
        <v>22.86504</v>
      </c>
      <c r="R21">
        <f>SUM(R3:R18)</f>
        <v>-3.3615682112908551E-14</v>
      </c>
      <c r="S21">
        <f>SUM(S3:S18)</f>
        <v>1.1205227370969515E-14</v>
      </c>
      <c r="T21">
        <f>SUM(T3:T18)</f>
        <v>-1.1205227370969515E-14</v>
      </c>
      <c r="V21" t="s">
        <v>11</v>
      </c>
    </row>
    <row r="22" spans="1:22" x14ac:dyDescent="0.45">
      <c r="F22" t="s">
        <v>16</v>
      </c>
      <c r="H22" t="s">
        <v>17</v>
      </c>
      <c r="M22">
        <v>0.26950000000000002</v>
      </c>
    </row>
    <row r="23" spans="1:22" x14ac:dyDescent="0.45">
      <c r="A23" t="s">
        <v>15</v>
      </c>
      <c r="B23">
        <f>B1/($B1^2+$C1^2+$D1^2)^0.5</f>
        <v>0</v>
      </c>
      <c r="C23">
        <f>C1/($B1^2+$C1^2+$D1^2)^0.5</f>
        <v>0</v>
      </c>
      <c r="D23">
        <f>D1/($B1^2+$C1^2+$D1^2)^0.5</f>
        <v>1</v>
      </c>
      <c r="F23">
        <f>SUMSQ(B23:D23)</f>
        <v>1</v>
      </c>
      <c r="H23">
        <f>B23*N23+C23*O23+D23*P23</f>
        <v>6.1621282800000001</v>
      </c>
      <c r="L23" t="s">
        <v>13</v>
      </c>
      <c r="N23">
        <f>N21*$M22</f>
        <v>6.1621282800000001</v>
      </c>
      <c r="O23">
        <f>O21*$M22</f>
        <v>6.1621282800000001</v>
      </c>
      <c r="P23">
        <f>P21*$M22</f>
        <v>6.1621282800000001</v>
      </c>
      <c r="R23">
        <f>R21*$M22</f>
        <v>-9.0594263294288557E-15</v>
      </c>
      <c r="S23">
        <f>S21*$M22</f>
        <v>3.0198087764762844E-15</v>
      </c>
      <c r="T23">
        <f>T21*$M22</f>
        <v>-3.0198087764762844E-15</v>
      </c>
      <c r="V23" t="s">
        <v>12</v>
      </c>
    </row>
    <row r="24" spans="1:22" x14ac:dyDescent="0.45">
      <c r="H24" t="s">
        <v>18</v>
      </c>
    </row>
    <row r="25" spans="1:22" x14ac:dyDescent="0.45">
      <c r="H25">
        <f>B23*N25+C23*O25+D23*P25</f>
        <v>0</v>
      </c>
      <c r="L25" t="s">
        <v>14</v>
      </c>
      <c r="N25">
        <f>N23-$H23*B23</f>
        <v>6.1621282800000001</v>
      </c>
      <c r="O25">
        <f>O23-$H23*C23</f>
        <v>6.1621282800000001</v>
      </c>
      <c r="P25">
        <f>P23-$H23*D23</f>
        <v>0</v>
      </c>
      <c r="V25" t="s">
        <v>12</v>
      </c>
    </row>
    <row r="26" spans="1:22" x14ac:dyDescent="0.45">
      <c r="A26" t="s">
        <v>21</v>
      </c>
      <c r="B26">
        <v>0.7319312</v>
      </c>
      <c r="C26">
        <v>0.68108040000000003</v>
      </c>
      <c r="D26">
        <v>-1.8318299999999999E-2</v>
      </c>
    </row>
    <row r="27" spans="1:22" x14ac:dyDescent="0.45">
      <c r="L27" t="s">
        <v>19</v>
      </c>
      <c r="N27">
        <f>N25^2+O25^2+P25^2</f>
        <v>75.943649878351522</v>
      </c>
      <c r="V27" t="s">
        <v>12</v>
      </c>
    </row>
    <row r="28" spans="1:22" x14ac:dyDescent="0.45">
      <c r="L28" t="s">
        <v>20</v>
      </c>
      <c r="N28">
        <f>B26*N25+C26*O25+D26*P25</f>
        <v>8.7071587403280475</v>
      </c>
    </row>
    <row r="29" spans="1:22" x14ac:dyDescent="0.45">
      <c r="V29" t="s">
        <v>12</v>
      </c>
    </row>
    <row r="31" spans="1:22" x14ac:dyDescent="0.45">
      <c r="L31" t="s">
        <v>23</v>
      </c>
      <c r="N31">
        <f>N32^2</f>
        <v>455.69440900000006</v>
      </c>
    </row>
    <row r="32" spans="1:22" x14ac:dyDescent="0.45">
      <c r="L32" t="s">
        <v>22</v>
      </c>
      <c r="N32">
        <v>21.347000000000001</v>
      </c>
    </row>
    <row r="34" spans="11:16" x14ac:dyDescent="0.45">
      <c r="K34" t="s">
        <v>24</v>
      </c>
      <c r="L34">
        <f>N31+N27+2*N28*N32</f>
        <v>903.38149413791723</v>
      </c>
      <c r="N34">
        <f>L34/L35</f>
        <v>5.6498553465545021</v>
      </c>
      <c r="P34">
        <f>1/N34</f>
        <v>0.17699568195313856</v>
      </c>
    </row>
    <row r="35" spans="11:16" x14ac:dyDescent="0.45">
      <c r="K35" t="s">
        <v>25</v>
      </c>
      <c r="L35">
        <f>N31+N27-2*N28*N32</f>
        <v>159.89462361878589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2019-02-12T22:59:59Z</dcterms:modified>
</cp:coreProperties>
</file>