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9" i="1"/>
  <c r="H3" i="1"/>
  <c r="I4" i="1" l="1"/>
  <c r="I5" i="1"/>
  <c r="I6" i="1"/>
  <c r="I7" i="1"/>
  <c r="I8" i="1"/>
  <c r="I9" i="1"/>
  <c r="I10" i="1"/>
  <c r="I11" i="1"/>
  <c r="I12" i="1"/>
  <c r="I13" i="1"/>
  <c r="I14" i="1"/>
  <c r="H4" i="1"/>
  <c r="H5" i="1"/>
  <c r="H6" i="1"/>
  <c r="H7" i="1"/>
  <c r="H8" i="1"/>
  <c r="H9" i="1"/>
  <c r="H10" i="1"/>
  <c r="H11" i="1"/>
  <c r="H12" i="1"/>
  <c r="H13" i="1"/>
  <c r="H14" i="1"/>
  <c r="I3" i="1"/>
  <c r="L3" i="1"/>
  <c r="K4" i="1"/>
  <c r="K5" i="1"/>
  <c r="K6" i="1"/>
  <c r="K7" i="1"/>
  <c r="K8" i="1"/>
  <c r="K9" i="1"/>
  <c r="K10" i="1"/>
  <c r="K11" i="1"/>
  <c r="K12" i="1"/>
  <c r="K13" i="1"/>
  <c r="K14" i="1"/>
  <c r="K3" i="1"/>
  <c r="L10" i="1"/>
  <c r="L11" i="1"/>
  <c r="L12" i="1"/>
  <c r="L13" i="1"/>
  <c r="L14" i="1"/>
  <c r="L9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<sst xmlns="http://schemas.openxmlformats.org/spreadsheetml/2006/main" count="12" uniqueCount="12">
  <si>
    <t>DELTA T1</t>
  </si>
  <si>
    <t>DELTAT2</t>
  </si>
  <si>
    <t>PULSE</t>
  </si>
  <si>
    <t>V1</t>
  </si>
  <si>
    <t>V2</t>
  </si>
  <si>
    <t>A1</t>
  </si>
  <si>
    <t>NUMBER(RED)</t>
  </si>
  <si>
    <t>MASS(g)</t>
  </si>
  <si>
    <t>MIDPOINT TIME</t>
  </si>
  <si>
    <t>M2/(M1+M2)</t>
  </si>
  <si>
    <t>MASS HANGER(g)</t>
  </si>
  <si>
    <t>M1 INCLUDING THE FLAG(G)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</si>
</sst>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vs m2/(m1+m2)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22049395076429"/>
                  <c:y val="-4.5760274536497822E-2"/>
                </c:manualLayout>
              </c:layout>
              <c:numFmt formatCode="General" sourceLinked="0"/>
            </c:trendlineLbl>
          </c:trendline>
          <c:xVal>
            <c:numRef>
              <c:f>Sheet1!$K$2:$K$14</c:f>
              <c:numCache>
                <c:formatCode>General</c:formatCode>
                <c:ptCount val="13"/>
                <c:pt idx="0">
                  <c:v>0</c:v>
                </c:pt>
                <c:pt idx="1">
                  <c:v>0.13142739613327847</c:v>
                </c:pt>
                <c:pt idx="2">
                  <c:v>0.17390453834115807</c:v>
                </c:pt>
                <c:pt idx="3">
                  <c:v>0.21242073853039914</c:v>
                </c:pt>
                <c:pt idx="4">
                  <c:v>0.24750534568781185</c:v>
                </c:pt>
                <c:pt idx="5">
                  <c:v>0.27959740702831798</c:v>
                </c:pt>
                <c:pt idx="6">
                  <c:v>0.30906413612565448</c:v>
                </c:pt>
                <c:pt idx="7">
                  <c:v>9.5478231635569011E-2</c:v>
                </c:pt>
                <c:pt idx="8">
                  <c:v>0.15835665004084046</c:v>
                </c:pt>
                <c:pt idx="9">
                  <c:v>0.21306121122503699</c:v>
                </c:pt>
                <c:pt idx="10">
                  <c:v>0.26108847896736398</c:v>
                </c:pt>
                <c:pt idx="11">
                  <c:v>0.30359068750808876</c:v>
                </c:pt>
                <c:pt idx="12">
                  <c:v>0.34146938442501462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0</c:v>
                </c:pt>
                <c:pt idx="1">
                  <c:v>1.2221326886919153</c:v>
                </c:pt>
                <c:pt idx="2">
                  <c:v>1.5904031120759321</c:v>
                </c:pt>
                <c:pt idx="3">
                  <c:v>1.9481096281181554</c:v>
                </c:pt>
                <c:pt idx="4">
                  <c:v>2.3198079597128221</c:v>
                </c:pt>
                <c:pt idx="5">
                  <c:v>2.5306585525234424</c:v>
                </c:pt>
                <c:pt idx="6">
                  <c:v>2.7280912364945973</c:v>
                </c:pt>
                <c:pt idx="7">
                  <c:v>0.90504359599188822</c:v>
                </c:pt>
                <c:pt idx="8">
                  <c:v>1.4999294587630778</c:v>
                </c:pt>
                <c:pt idx="9">
                  <c:v>2.0210456714561014</c:v>
                </c:pt>
                <c:pt idx="10">
                  <c:v>2.4410607958165804</c:v>
                </c:pt>
                <c:pt idx="11">
                  <c:v>2.7670585577450137</c:v>
                </c:pt>
                <c:pt idx="12">
                  <c:v>3.0419218364990619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3088"/>
        <c:axId val="31435008"/>
      </c:scatterChart>
      <c:valAx>
        <c:axId val="314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m2/(m1+m2)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35008"/>
        <c:crosses val="autoZero"/>
        <c:crossBetween val="midCat"/>
      </c:valAx>
      <c:valAx>
        <c:axId val="314350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43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17</xdr:row>
      <xdr:rowOff>71436</xdr:rowOff>
    </xdr:from>
    <xdr:to>
      <xdr:col>7</xdr:col>
      <xdr:colOff>476250</xdr:colOff>
      <xdr:row>39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14" totalsRowShown="0">
  <autoFilter ref="A1:L14"/>
  <tableColumns count="12">
    <tableColumn id="1" name="NUMBER(RED)"/>
    <tableColumn id="2" name="M1 INCLUDING THE FLAG(G)"/>
    <tableColumn id="3" name="MASS HANGER(g)"/>
    <tableColumn id="4" name="MASS(g)"/>
    <tableColumn id="5" name="DELTA T1"/>
    <tableColumn id="6" name="DELTAT2"/>
    <tableColumn id="7" name="PULSE"/>
    <tableColumn id="8" name="V1">
      <calculatedColumnFormula>0.101/E2</calculatedColumnFormula>
    </tableColumn>
    <tableColumn id="9" name="V2">
      <calculatedColumnFormula>0.101/F2</calculatedColumnFormula>
    </tableColumn>
    <tableColumn id="10" name="A1" dataDxfId="0">
      <calculatedColumnFormula>(I2-H2)/(L2)</calculatedColumnFormula>
    </tableColumn>
    <tableColumn id="11" name="M2/(M1+M2)">
      <calculatedColumnFormula>(C2+D2)/(B2+D2+C2)</calculatedColumnFormula>
    </tableColumn>
    <tableColumn id="12" name="MIDPOINT TIME">
      <calculatedColumnFormula>E2/2+F2/2+G2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16" zoomScale="90" zoomScaleNormal="90" workbookViewId="0">
      <selection activeCell="O13" sqref="O13"/>
    </sheetView>
  </sheetViews>
  <sheetFormatPr defaultRowHeight="15" x14ac:dyDescent="0.25"/>
  <cols>
    <col min="1" max="1" width="15.42578125" customWidth="1"/>
    <col min="2" max="2" width="27.28515625" customWidth="1"/>
    <col min="3" max="3" width="18.140625" customWidth="1"/>
    <col min="4" max="4" width="10.28515625" customWidth="1"/>
    <col min="5" max="5" width="11.140625" customWidth="1"/>
    <col min="6" max="6" width="10.5703125" customWidth="1"/>
    <col min="11" max="11" width="15" bestFit="1" customWidth="1"/>
    <col min="12" max="12" width="16.7109375" customWidth="1"/>
  </cols>
  <sheetData>
    <row r="1" spans="1:12" x14ac:dyDescent="0.25">
      <c r="A1" t="s">
        <v>6</v>
      </c>
      <c r="B1" t="s">
        <v>11</v>
      </c>
      <c r="C1" t="s">
        <v>10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9</v>
      </c>
      <c r="L1" t="s">
        <v>8</v>
      </c>
    </row>
    <row r="2" spans="1:12" x14ac:dyDescent="0.25">
      <c r="C2">
        <v>0</v>
      </c>
      <c r="D2">
        <v>0</v>
      </c>
      <c r="J2" t="e">
        <f t="shared" ref="J2:J14" si="0">(I2-H2)/(L2)</f>
        <v>#DIV/0!</v>
      </c>
      <c r="K2">
        <v>0</v>
      </c>
    </row>
    <row r="3" spans="1:12" x14ac:dyDescent="0.25">
      <c r="A3">
        <v>0</v>
      </c>
      <c r="B3">
        <v>337.84</v>
      </c>
      <c r="C3">
        <v>51.12</v>
      </c>
      <c r="D3">
        <v>0</v>
      </c>
      <c r="E3">
        <v>0.255</v>
      </c>
      <c r="F3">
        <v>7.2999999999999995E-2</v>
      </c>
      <c r="G3">
        <v>0.64400000000000002</v>
      </c>
      <c r="H3">
        <f>0.101/E3</f>
        <v>0.39607843137254906</v>
      </c>
      <c r="I3">
        <f>0.101/F3</f>
        <v>1.3835616438356166</v>
      </c>
      <c r="J3">
        <f t="shared" si="0"/>
        <v>1.2221326886919153</v>
      </c>
      <c r="K3">
        <f>(C3+D3)/(B3+D3+C3)</f>
        <v>0.13142739613327847</v>
      </c>
      <c r="L3">
        <f t="shared" ref="L3:L14" si="1">E3/2+F3/2+G3</f>
        <v>0.80800000000000005</v>
      </c>
    </row>
    <row r="4" spans="1:12" x14ac:dyDescent="0.25">
      <c r="A4">
        <v>1</v>
      </c>
      <c r="B4">
        <v>337.84</v>
      </c>
      <c r="C4">
        <v>51.12</v>
      </c>
      <c r="D4">
        <v>20</v>
      </c>
      <c r="E4">
        <v>0.223</v>
      </c>
      <c r="F4">
        <v>6.4000000000000001E-2</v>
      </c>
      <c r="G4">
        <v>0.56399999999999995</v>
      </c>
      <c r="H4">
        <f t="shared" ref="H4:H14" si="2">0.101/E4</f>
        <v>0.45291479820627806</v>
      </c>
      <c r="I4">
        <f t="shared" ref="I4:I14" si="3">0.101/F4</f>
        <v>1.578125</v>
      </c>
      <c r="J4">
        <f t="shared" si="0"/>
        <v>1.5904031120759321</v>
      </c>
      <c r="K4">
        <f t="shared" ref="K4:K14" si="4">(C4+D4)/(B4+D4+C4)</f>
        <v>0.17390453834115807</v>
      </c>
      <c r="L4">
        <f t="shared" si="1"/>
        <v>0.70750000000000002</v>
      </c>
    </row>
    <row r="5" spans="1:12" x14ac:dyDescent="0.25">
      <c r="A5">
        <v>2</v>
      </c>
      <c r="B5">
        <v>337.84</v>
      </c>
      <c r="C5">
        <v>51.12</v>
      </c>
      <c r="D5">
        <v>40</v>
      </c>
      <c r="E5">
        <v>0.21</v>
      </c>
      <c r="F5">
        <v>5.8000000000000003E-2</v>
      </c>
      <c r="G5">
        <v>0.51300000000000001</v>
      </c>
      <c r="H5">
        <f t="shared" si="2"/>
        <v>0.48095238095238102</v>
      </c>
      <c r="I5">
        <f t="shared" si="3"/>
        <v>1.7413793103448276</v>
      </c>
      <c r="J5">
        <f t="shared" si="0"/>
        <v>1.9481096281181554</v>
      </c>
      <c r="K5">
        <f t="shared" si="4"/>
        <v>0.21242073853039914</v>
      </c>
      <c r="L5">
        <f t="shared" si="1"/>
        <v>0.64700000000000002</v>
      </c>
    </row>
    <row r="6" spans="1:12" x14ac:dyDescent="0.25">
      <c r="A6">
        <v>3</v>
      </c>
      <c r="B6">
        <v>337.84</v>
      </c>
      <c r="C6">
        <v>51.12</v>
      </c>
      <c r="D6">
        <v>60</v>
      </c>
      <c r="E6">
        <v>0.20300000000000001</v>
      </c>
      <c r="F6">
        <v>5.2999999999999999E-2</v>
      </c>
      <c r="G6">
        <v>0.47899999999999998</v>
      </c>
      <c r="H6">
        <f t="shared" si="2"/>
        <v>0.49753694581280788</v>
      </c>
      <c r="I6">
        <f t="shared" si="3"/>
        <v>1.9056603773584908</v>
      </c>
      <c r="J6">
        <f t="shared" si="0"/>
        <v>2.3198079597128221</v>
      </c>
      <c r="K6">
        <f t="shared" si="4"/>
        <v>0.24750534568781185</v>
      </c>
      <c r="L6">
        <f t="shared" si="1"/>
        <v>0.60699999999999998</v>
      </c>
    </row>
    <row r="7" spans="1:12" x14ac:dyDescent="0.25">
      <c r="A7">
        <v>4</v>
      </c>
      <c r="B7">
        <v>337.84</v>
      </c>
      <c r="C7">
        <v>51.12</v>
      </c>
      <c r="D7">
        <v>80</v>
      </c>
      <c r="E7">
        <v>0.20100000000000001</v>
      </c>
      <c r="F7">
        <v>5.0999999999999997E-2</v>
      </c>
      <c r="G7">
        <v>0.45800000000000002</v>
      </c>
      <c r="H7">
        <f t="shared" si="2"/>
        <v>0.50248756218905477</v>
      </c>
      <c r="I7">
        <f t="shared" si="3"/>
        <v>1.9803921568627454</v>
      </c>
      <c r="J7">
        <f t="shared" si="0"/>
        <v>2.5306585525234424</v>
      </c>
      <c r="K7">
        <f t="shared" si="4"/>
        <v>0.27959740702831798</v>
      </c>
      <c r="L7">
        <f t="shared" si="1"/>
        <v>0.58400000000000007</v>
      </c>
    </row>
    <row r="8" spans="1:12" x14ac:dyDescent="0.25">
      <c r="A8">
        <v>5</v>
      </c>
      <c r="B8">
        <v>337.84</v>
      </c>
      <c r="C8">
        <v>51.12</v>
      </c>
      <c r="D8">
        <v>100</v>
      </c>
      <c r="E8">
        <v>0.17499999999999999</v>
      </c>
      <c r="F8">
        <v>4.9000000000000002E-2</v>
      </c>
      <c r="G8">
        <v>0.432</v>
      </c>
      <c r="H8">
        <f t="shared" si="2"/>
        <v>0.57714285714285718</v>
      </c>
      <c r="I8">
        <f t="shared" si="3"/>
        <v>2.0612244897959182</v>
      </c>
      <c r="J8">
        <f t="shared" si="0"/>
        <v>2.7280912364945973</v>
      </c>
      <c r="K8">
        <f t="shared" si="4"/>
        <v>0.30906413612565448</v>
      </c>
      <c r="L8">
        <f t="shared" si="1"/>
        <v>0.54400000000000004</v>
      </c>
    </row>
    <row r="9" spans="1:12" x14ac:dyDescent="0.25">
      <c r="A9">
        <v>0</v>
      </c>
      <c r="B9">
        <v>484.29</v>
      </c>
      <c r="C9">
        <v>51.12</v>
      </c>
      <c r="D9">
        <v>0</v>
      </c>
      <c r="E9">
        <v>0.314</v>
      </c>
      <c r="F9">
        <v>8.5000000000000006E-2</v>
      </c>
      <c r="G9">
        <v>0.75800000000000001</v>
      </c>
      <c r="H9">
        <f t="shared" si="2"/>
        <v>0.32165605095541405</v>
      </c>
      <c r="I9">
        <f t="shared" si="3"/>
        <v>1.1882352941176471</v>
      </c>
      <c r="J9">
        <f t="shared" si="0"/>
        <v>0.90504359599188822</v>
      </c>
      <c r="K9">
        <f t="shared" si="4"/>
        <v>9.5478231635569011E-2</v>
      </c>
      <c r="L9">
        <f t="shared" si="1"/>
        <v>0.95750000000000002</v>
      </c>
    </row>
    <row r="10" spans="1:12" x14ac:dyDescent="0.25">
      <c r="A10">
        <v>1</v>
      </c>
      <c r="B10">
        <v>484.29</v>
      </c>
      <c r="C10">
        <v>51.12</v>
      </c>
      <c r="D10">
        <v>40</v>
      </c>
      <c r="E10">
        <v>0.24199999999999999</v>
      </c>
      <c r="F10">
        <v>6.6000000000000003E-2</v>
      </c>
      <c r="G10">
        <v>0.58799999999999997</v>
      </c>
      <c r="H10">
        <f t="shared" si="2"/>
        <v>0.4173553719008265</v>
      </c>
      <c r="I10">
        <f t="shared" si="3"/>
        <v>1.5303030303030303</v>
      </c>
      <c r="J10">
        <f t="shared" si="0"/>
        <v>1.4999294587630778</v>
      </c>
      <c r="K10">
        <f t="shared" si="4"/>
        <v>0.15835665004084046</v>
      </c>
      <c r="L10">
        <f t="shared" si="1"/>
        <v>0.74199999999999999</v>
      </c>
    </row>
    <row r="11" spans="1:12" x14ac:dyDescent="0.25">
      <c r="A11">
        <v>2</v>
      </c>
      <c r="B11">
        <v>484.29</v>
      </c>
      <c r="C11">
        <v>51.12</v>
      </c>
      <c r="D11">
        <v>80</v>
      </c>
      <c r="E11">
        <v>0.218</v>
      </c>
      <c r="F11">
        <v>5.7000000000000002E-2</v>
      </c>
      <c r="G11">
        <v>0.51</v>
      </c>
      <c r="H11">
        <f t="shared" si="2"/>
        <v>0.46330275229357804</v>
      </c>
      <c r="I11">
        <f t="shared" si="3"/>
        <v>1.7719298245614035</v>
      </c>
      <c r="J11">
        <f t="shared" si="0"/>
        <v>2.0210456714561014</v>
      </c>
      <c r="K11">
        <f t="shared" si="4"/>
        <v>0.21306121122503699</v>
      </c>
      <c r="L11">
        <f t="shared" si="1"/>
        <v>0.64749999999999996</v>
      </c>
    </row>
    <row r="12" spans="1:12" x14ac:dyDescent="0.25">
      <c r="A12">
        <v>3</v>
      </c>
      <c r="B12">
        <v>484.29</v>
      </c>
      <c r="C12">
        <v>51.12</v>
      </c>
      <c r="D12">
        <v>120</v>
      </c>
      <c r="E12">
        <v>0.19500000000000001</v>
      </c>
      <c r="F12">
        <v>5.1999999999999998E-2</v>
      </c>
      <c r="G12">
        <v>0.46</v>
      </c>
      <c r="H12">
        <f t="shared" si="2"/>
        <v>0.517948717948718</v>
      </c>
      <c r="I12">
        <f t="shared" si="3"/>
        <v>1.9423076923076925</v>
      </c>
      <c r="J12">
        <f t="shared" si="0"/>
        <v>2.4410607958165804</v>
      </c>
      <c r="K12">
        <f t="shared" si="4"/>
        <v>0.26108847896736398</v>
      </c>
      <c r="L12">
        <f t="shared" si="1"/>
        <v>0.58350000000000002</v>
      </c>
    </row>
    <row r="13" spans="1:12" x14ac:dyDescent="0.25">
      <c r="A13">
        <v>4</v>
      </c>
      <c r="B13">
        <v>484.29</v>
      </c>
      <c r="C13">
        <v>51.12</v>
      </c>
      <c r="D13">
        <v>160</v>
      </c>
      <c r="E13">
        <v>0.17899999999999999</v>
      </c>
      <c r="F13">
        <v>4.9000000000000002E-2</v>
      </c>
      <c r="G13">
        <v>0.42699999999999999</v>
      </c>
      <c r="H13">
        <f t="shared" si="2"/>
        <v>0.56424581005586594</v>
      </c>
      <c r="I13">
        <f t="shared" si="3"/>
        <v>2.0612244897959182</v>
      </c>
      <c r="J13">
        <f t="shared" si="0"/>
        <v>2.7670585577450137</v>
      </c>
      <c r="K13">
        <f t="shared" si="4"/>
        <v>0.30359068750808876</v>
      </c>
      <c r="L13">
        <f t="shared" si="1"/>
        <v>0.54099999999999993</v>
      </c>
    </row>
    <row r="14" spans="1:12" x14ac:dyDescent="0.25">
      <c r="A14">
        <v>5</v>
      </c>
      <c r="B14">
        <v>484.29</v>
      </c>
      <c r="C14">
        <v>51.12</v>
      </c>
      <c r="D14">
        <v>200</v>
      </c>
      <c r="E14">
        <v>0.18099999999999999</v>
      </c>
      <c r="F14">
        <v>4.7E-2</v>
      </c>
      <c r="G14">
        <v>0.40899999999999997</v>
      </c>
      <c r="H14">
        <f t="shared" si="2"/>
        <v>0.55801104972375692</v>
      </c>
      <c r="I14">
        <f t="shared" si="3"/>
        <v>2.1489361702127661</v>
      </c>
      <c r="J14">
        <f t="shared" si="0"/>
        <v>3.0419218364990619</v>
      </c>
      <c r="K14">
        <f t="shared" si="4"/>
        <v>0.34146938442501462</v>
      </c>
      <c r="L14">
        <f t="shared" si="1"/>
        <v>0.52299999999999991</v>
      </c>
    </row>
    <row r="19" spans="10:10" x14ac:dyDescent="0.25">
      <c r="J19">
        <f>(C6+60)*8.91/(C6+B6+D6)</f>
        <v>2.2052726300784036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Tamer</cp:lastModifiedBy>
  <cp:lastPrinted>2013-10-04T20:39:17Z</cp:lastPrinted>
  <dcterms:created xsi:type="dcterms:W3CDTF">2013-10-04T19:27:59Z</dcterms:created>
  <dcterms:modified xsi:type="dcterms:W3CDTF">2013-10-10T18:11:19Z</dcterms:modified>
</cp:coreProperties>
</file>