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7100" windowHeight="1368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Sheet2!$A$1:$N$24</definedName>
    <definedName name="_xlnm.Print_Area" localSheetId="2">Sheet3!$A$1:$R$35</definedName>
  </definedNames>
  <calcPr calcId="145621"/>
</workbook>
</file>

<file path=xl/calcChain.xml><?xml version="1.0" encoding="utf-8"?>
<calcChain xmlns="http://schemas.openxmlformats.org/spreadsheetml/2006/main">
  <c r="L8" i="2" l="1"/>
  <c r="I8" i="2"/>
  <c r="K8" i="2"/>
  <c r="J8" i="2"/>
  <c r="H8" i="2"/>
  <c r="G8" i="2"/>
  <c r="K9" i="2"/>
  <c r="L9" i="2" s="1"/>
  <c r="K10" i="2"/>
  <c r="K11" i="2"/>
  <c r="L11" i="2" s="1"/>
  <c r="K12" i="2"/>
  <c r="J9" i="2"/>
  <c r="J10" i="2"/>
  <c r="L10" i="2" s="1"/>
  <c r="J11" i="2"/>
  <c r="J12" i="2"/>
  <c r="L12" i="2" s="1"/>
  <c r="H9" i="2"/>
  <c r="H10" i="2"/>
  <c r="H11" i="2"/>
  <c r="H12" i="2"/>
  <c r="I10" i="2"/>
  <c r="I12" i="2"/>
  <c r="G9" i="2"/>
  <c r="I9" i="2" s="1"/>
  <c r="G10" i="2"/>
  <c r="G11" i="2"/>
  <c r="I11" i="2" s="1"/>
  <c r="G12" i="2"/>
  <c r="P3" i="3"/>
  <c r="P4" i="3"/>
  <c r="P5" i="3"/>
  <c r="P6" i="3"/>
  <c r="P2" i="3"/>
  <c r="O3" i="3"/>
  <c r="Q3" i="3" s="1"/>
  <c r="O4" i="3"/>
  <c r="O5" i="3"/>
  <c r="Q5" i="3" s="1"/>
  <c r="O6" i="3"/>
  <c r="O2" i="3"/>
  <c r="Q2" i="3" s="1"/>
  <c r="N3" i="3"/>
  <c r="N4" i="3"/>
  <c r="N5" i="3"/>
  <c r="N6" i="3"/>
  <c r="N2" i="3"/>
  <c r="L3" i="3"/>
  <c r="L4" i="3"/>
  <c r="L5" i="3"/>
  <c r="L6" i="3"/>
  <c r="L2" i="3"/>
  <c r="K3" i="3"/>
  <c r="K4" i="3"/>
  <c r="M4" i="3" s="1"/>
  <c r="K5" i="3"/>
  <c r="K6" i="3"/>
  <c r="M6" i="3" s="1"/>
  <c r="K2" i="3"/>
  <c r="J3" i="3"/>
  <c r="J4" i="3"/>
  <c r="J5" i="3"/>
  <c r="J6" i="3"/>
  <c r="J2" i="3"/>
  <c r="K3" i="2"/>
  <c r="K4" i="2"/>
  <c r="L4" i="2" s="1"/>
  <c r="K5" i="2"/>
  <c r="K6" i="2"/>
  <c r="L6" i="2" s="1"/>
  <c r="K2" i="2"/>
  <c r="J3" i="2"/>
  <c r="L3" i="2" s="1"/>
  <c r="J4" i="2"/>
  <c r="J5" i="2"/>
  <c r="L5" i="2" s="1"/>
  <c r="J6" i="2"/>
  <c r="J2" i="2"/>
  <c r="L2" i="2" s="1"/>
  <c r="H3" i="2"/>
  <c r="I3" i="2" s="1"/>
  <c r="H4" i="2"/>
  <c r="I4" i="2" s="1"/>
  <c r="H5" i="2"/>
  <c r="I5" i="2" s="1"/>
  <c r="H6" i="2"/>
  <c r="I6" i="2" s="1"/>
  <c r="H2" i="2"/>
  <c r="I2" i="2" s="1"/>
  <c r="G3" i="2"/>
  <c r="G4" i="2"/>
  <c r="G5" i="2"/>
  <c r="G6" i="2"/>
  <c r="G2" i="2"/>
  <c r="M5" i="3" l="1"/>
  <c r="Q6" i="3"/>
  <c r="Q4" i="3"/>
  <c r="M3" i="3"/>
  <c r="M2" i="3"/>
</calcChain>
</file>

<file path=xl/sharedStrings.xml><?xml version="1.0" encoding="utf-8"?>
<sst xmlns="http://schemas.openxmlformats.org/spreadsheetml/2006/main" count="58" uniqueCount="41">
  <si>
    <t>Elastic Collision</t>
  </si>
  <si>
    <t>EXPERIMENT 1</t>
  </si>
  <si>
    <t>Run #</t>
  </si>
  <si>
    <t>% Difference Momentum</t>
  </si>
  <si>
    <t>% Difference Kinetic</t>
  </si>
  <si>
    <t>100% x (Pf-Pi)/Pi</t>
  </si>
  <si>
    <t>100% x (Kf-Ki)/Ki</t>
  </si>
  <si>
    <t>EXPERIMENT 2</t>
  </si>
  <si>
    <t>EXPERIMENT 3</t>
  </si>
  <si>
    <t>Inelastic Collision</t>
  </si>
  <si>
    <t xml:space="preserve">number </t>
  </si>
  <si>
    <t>gate 2</t>
  </si>
  <si>
    <t>gate 1</t>
  </si>
  <si>
    <t>v1</t>
  </si>
  <si>
    <t>v2</t>
  </si>
  <si>
    <t>p1</t>
  </si>
  <si>
    <t>p2</t>
  </si>
  <si>
    <t>mass</t>
  </si>
  <si>
    <t>%change P</t>
  </si>
  <si>
    <t>kinetic</t>
  </si>
  <si>
    <t>K1</t>
  </si>
  <si>
    <t>k2</t>
  </si>
  <si>
    <t>number</t>
  </si>
  <si>
    <t>mass red</t>
  </si>
  <si>
    <t>mass blue</t>
  </si>
  <si>
    <t>delta2.red</t>
  </si>
  <si>
    <t>delta2.blue</t>
  </si>
  <si>
    <t>delta 1.blue</t>
  </si>
  <si>
    <t>v1.blue</t>
  </si>
  <si>
    <t>v2.red</t>
  </si>
  <si>
    <t>v2.blue</t>
  </si>
  <si>
    <t>p1.blue</t>
  </si>
  <si>
    <t>p2.red</t>
  </si>
  <si>
    <t>p2.blue</t>
  </si>
  <si>
    <t>%p change</t>
  </si>
  <si>
    <t>% k change</t>
  </si>
  <si>
    <t>k1.blue</t>
  </si>
  <si>
    <t>k2.red</t>
  </si>
  <si>
    <t>k2.blue</t>
  </si>
  <si>
    <t>mass total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</si>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</sst>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 applyProtection="1">
      <protection locked="0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6" sqref="D26"/>
    </sheetView>
  </sheetViews>
  <sheetFormatPr defaultRowHeight="15" x14ac:dyDescent="0.25"/>
  <cols>
    <col min="1" max="1" width="20.140625" style="4" customWidth="1"/>
    <col min="2" max="2" width="24.140625" style="4" customWidth="1"/>
    <col min="3" max="3" width="20.140625" style="4" customWidth="1"/>
    <col min="4" max="4" width="24.140625" style="4" customWidth="1"/>
    <col min="5" max="16384" width="9.140625" style="4"/>
  </cols>
  <sheetData>
    <row r="1" spans="1:4" x14ac:dyDescent="0.25">
      <c r="A1" s="1" t="s">
        <v>1</v>
      </c>
      <c r="B1" s="2"/>
      <c r="C1" s="2"/>
      <c r="D1" s="3"/>
    </row>
    <row r="2" spans="1:4" x14ac:dyDescent="0.25">
      <c r="A2" s="5" t="s">
        <v>0</v>
      </c>
      <c r="B2" s="6" t="s">
        <v>5</v>
      </c>
      <c r="C2" s="6" t="s">
        <v>0</v>
      </c>
      <c r="D2" s="7" t="s">
        <v>6</v>
      </c>
    </row>
    <row r="3" spans="1:4" x14ac:dyDescent="0.25">
      <c r="A3" s="5" t="s">
        <v>2</v>
      </c>
      <c r="B3" s="6" t="s">
        <v>3</v>
      </c>
      <c r="C3" s="6" t="s">
        <v>2</v>
      </c>
      <c r="D3" s="7" t="s">
        <v>4</v>
      </c>
    </row>
    <row r="4" spans="1:4" x14ac:dyDescent="0.25">
      <c r="A4" s="5">
        <v>1</v>
      </c>
      <c r="B4" s="10">
        <v>-7.5520800000000001</v>
      </c>
      <c r="C4" s="6">
        <v>1</v>
      </c>
      <c r="D4" s="10">
        <v>-14.533799999999999</v>
      </c>
    </row>
    <row r="5" spans="1:4" x14ac:dyDescent="0.25">
      <c r="A5" s="5">
        <v>2</v>
      </c>
      <c r="B5" s="10">
        <v>-6.4724899999999996</v>
      </c>
      <c r="C5" s="6">
        <v>2</v>
      </c>
      <c r="D5" s="10">
        <v>-12.5261</v>
      </c>
    </row>
    <row r="6" spans="1:4" x14ac:dyDescent="0.25">
      <c r="A6" s="5">
        <v>3</v>
      </c>
      <c r="B6" s="10">
        <v>-4.4715400000000001</v>
      </c>
      <c r="C6" s="6">
        <v>3</v>
      </c>
      <c r="D6" s="10">
        <v>-8.7431400000000004</v>
      </c>
    </row>
    <row r="7" spans="1:4" x14ac:dyDescent="0.25">
      <c r="A7" s="5">
        <v>4</v>
      </c>
      <c r="B7" s="10">
        <v>-3.4883700000000002</v>
      </c>
      <c r="C7" s="6">
        <v>4</v>
      </c>
      <c r="D7" s="10">
        <v>-6.8550599999999999</v>
      </c>
    </row>
    <row r="8" spans="1:4" x14ac:dyDescent="0.25">
      <c r="A8" s="8">
        <v>5</v>
      </c>
      <c r="B8" s="10">
        <v>-4.1401300000000001</v>
      </c>
      <c r="C8" s="9">
        <v>5</v>
      </c>
      <c r="D8" s="10">
        <v>-8.1088500000000003</v>
      </c>
    </row>
    <row r="10" spans="1:4" x14ac:dyDescent="0.25">
      <c r="A10" s="1" t="s">
        <v>7</v>
      </c>
      <c r="B10" s="2"/>
      <c r="C10" s="2"/>
      <c r="D10" s="3"/>
    </row>
    <row r="11" spans="1:4" x14ac:dyDescent="0.25">
      <c r="A11" s="5" t="s">
        <v>0</v>
      </c>
      <c r="B11" s="6" t="s">
        <v>5</v>
      </c>
      <c r="C11" s="6" t="s">
        <v>0</v>
      </c>
      <c r="D11" s="7" t="s">
        <v>6</v>
      </c>
    </row>
    <row r="12" spans="1:4" x14ac:dyDescent="0.25">
      <c r="A12" s="5" t="s">
        <v>2</v>
      </c>
      <c r="B12" s="6" t="s">
        <v>3</v>
      </c>
      <c r="C12" s="6" t="s">
        <v>2</v>
      </c>
      <c r="D12" s="7" t="s">
        <v>4</v>
      </c>
    </row>
    <row r="13" spans="1:4" x14ac:dyDescent="0.25">
      <c r="A13" s="5">
        <v>1</v>
      </c>
      <c r="B13" s="10">
        <v>-11.450200000000001</v>
      </c>
      <c r="C13" s="6">
        <v>1</v>
      </c>
      <c r="D13" s="10">
        <v>-40.712899999999998</v>
      </c>
    </row>
    <row r="14" spans="1:4" x14ac:dyDescent="0.25">
      <c r="A14" s="5">
        <v>2</v>
      </c>
      <c r="B14" s="10">
        <v>-5.18607</v>
      </c>
      <c r="C14" s="6">
        <v>2</v>
      </c>
      <c r="D14" s="10">
        <v>-24.9788</v>
      </c>
    </row>
    <row r="15" spans="1:4" x14ac:dyDescent="0.25">
      <c r="A15" s="5">
        <v>3</v>
      </c>
      <c r="B15" s="10">
        <v>-4.9368699999999999</v>
      </c>
      <c r="C15" s="6">
        <v>3</v>
      </c>
      <c r="D15" s="10">
        <v>-22.572099999999999</v>
      </c>
    </row>
    <row r="16" spans="1:4" x14ac:dyDescent="0.25">
      <c r="A16" s="5">
        <v>4</v>
      </c>
      <c r="B16" s="10">
        <v>-3.7710699999999999</v>
      </c>
      <c r="C16" s="6">
        <v>4</v>
      </c>
      <c r="D16" s="10">
        <v>-22.246200000000002</v>
      </c>
    </row>
    <row r="17" spans="1:4" x14ac:dyDescent="0.25">
      <c r="A17" s="8">
        <v>5</v>
      </c>
      <c r="B17" s="10">
        <v>-3.0800100000000001</v>
      </c>
      <c r="C17" s="9">
        <v>5</v>
      </c>
      <c r="D17" s="10">
        <v>-19.478899999999999</v>
      </c>
    </row>
    <row r="19" spans="1:4" x14ac:dyDescent="0.25">
      <c r="A19" s="1" t="s">
        <v>8</v>
      </c>
      <c r="B19" s="2"/>
      <c r="C19" s="2"/>
      <c r="D19" s="3"/>
    </row>
    <row r="20" spans="1:4" x14ac:dyDescent="0.25">
      <c r="A20" s="5" t="s">
        <v>9</v>
      </c>
      <c r="B20" s="6" t="s">
        <v>5</v>
      </c>
      <c r="C20" s="6" t="s">
        <v>9</v>
      </c>
      <c r="D20" s="7" t="s">
        <v>6</v>
      </c>
    </row>
    <row r="21" spans="1:4" x14ac:dyDescent="0.25">
      <c r="A21" s="5" t="s">
        <v>2</v>
      </c>
      <c r="B21" s="6" t="s">
        <v>3</v>
      </c>
      <c r="C21" s="6" t="s">
        <v>2</v>
      </c>
      <c r="D21" s="7" t="s">
        <v>4</v>
      </c>
    </row>
    <row r="22" spans="1:4" x14ac:dyDescent="0.25">
      <c r="A22" s="5">
        <v>1</v>
      </c>
      <c r="B22" s="10">
        <v>6.7773009999999996</v>
      </c>
      <c r="C22" s="6">
        <v>1</v>
      </c>
      <c r="D22" s="10">
        <v>-33.192799999999998</v>
      </c>
    </row>
    <row r="23" spans="1:4" x14ac:dyDescent="0.25">
      <c r="A23" s="5">
        <v>2</v>
      </c>
      <c r="B23" s="10">
        <v>3.8807040000000002</v>
      </c>
      <c r="C23" s="6">
        <v>2</v>
      </c>
      <c r="D23" s="10">
        <v>-36.768300000000004</v>
      </c>
    </row>
    <row r="24" spans="1:4" x14ac:dyDescent="0.25">
      <c r="A24" s="5">
        <v>3</v>
      </c>
      <c r="B24" s="10">
        <v>4.614325</v>
      </c>
      <c r="C24" s="6">
        <v>3</v>
      </c>
      <c r="D24" s="10">
        <v>-35.872</v>
      </c>
    </row>
    <row r="25" spans="1:4" x14ac:dyDescent="0.25">
      <c r="A25" s="5">
        <v>4</v>
      </c>
      <c r="B25" s="10">
        <v>4.9544069999999998</v>
      </c>
      <c r="C25" s="6">
        <v>4</v>
      </c>
      <c r="D25" s="10">
        <v>-35.4544</v>
      </c>
    </row>
    <row r="26" spans="1:4" x14ac:dyDescent="0.25">
      <c r="A26" s="8">
        <v>5</v>
      </c>
      <c r="B26" s="10">
        <v>3.745384</v>
      </c>
      <c r="C26" s="9">
        <v>5</v>
      </c>
      <c r="D26" s="10">
        <v>-36.932899999999997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view="pageBreakPreview" zoomScale="60" zoomScaleNormal="100" workbookViewId="0">
      <selection activeCell="A7" sqref="A7"/>
    </sheetView>
  </sheetViews>
  <sheetFormatPr defaultRowHeight="15" x14ac:dyDescent="0.25"/>
  <sheetData>
    <row r="1" spans="1:13" x14ac:dyDescent="0.25">
      <c r="A1" t="s">
        <v>10</v>
      </c>
      <c r="B1" t="s">
        <v>17</v>
      </c>
      <c r="C1" t="s">
        <v>12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  <c r="J1" t="s">
        <v>20</v>
      </c>
      <c r="K1" t="s">
        <v>21</v>
      </c>
      <c r="L1" t="s">
        <v>19</v>
      </c>
      <c r="M1" t="s">
        <v>39</v>
      </c>
    </row>
    <row r="2" spans="1:13" x14ac:dyDescent="0.25">
      <c r="A2">
        <v>1</v>
      </c>
      <c r="B2">
        <v>0.34200000000000003</v>
      </c>
      <c r="C2">
        <v>0.26100000000000001</v>
      </c>
      <c r="D2">
        <v>0.28100000000000003</v>
      </c>
      <c r="E2">
        <v>0.38400000000000001</v>
      </c>
      <c r="F2">
        <v>0.35499999999999998</v>
      </c>
      <c r="G2">
        <f>$E2*$B2</f>
        <v>0.131328</v>
      </c>
      <c r="H2">
        <f>$F2*$B2</f>
        <v>0.12141</v>
      </c>
      <c r="I2">
        <f>(($H2-$G2)/$G2)*100</f>
        <v>-7.5520833333333304</v>
      </c>
      <c r="J2">
        <f>0.5*$B2*$E2*$E2</f>
        <v>2.5214976E-2</v>
      </c>
      <c r="K2">
        <f>0.5*$B2*$F2*$F2</f>
        <v>2.1550275000000001E-2</v>
      </c>
      <c r="L2">
        <f>(($K2-$J2)/$J2)*100</f>
        <v>-14.533827039930552</v>
      </c>
      <c r="M2">
        <v>0.82599999999999996</v>
      </c>
    </row>
    <row r="3" spans="1:13" x14ac:dyDescent="0.25">
      <c r="A3">
        <v>2</v>
      </c>
      <c r="B3">
        <v>0.34200000000000003</v>
      </c>
      <c r="C3">
        <v>0.32400000000000001</v>
      </c>
      <c r="D3">
        <v>0.34599999999999997</v>
      </c>
      <c r="E3">
        <v>0.309</v>
      </c>
      <c r="F3">
        <v>0.28899999999999998</v>
      </c>
      <c r="G3">
        <f t="shared" ref="G3:G12" si="0">$E3*$B3</f>
        <v>0.10567800000000001</v>
      </c>
      <c r="H3">
        <f t="shared" ref="H3:H6" si="1">$F3*$B3</f>
        <v>9.8837999999999995E-2</v>
      </c>
      <c r="I3">
        <f t="shared" ref="I3:I12" si="2">(($H3-$G3)/$G3)*100</f>
        <v>-6.4724919093851252</v>
      </c>
      <c r="J3">
        <f t="shared" ref="J3:J12" si="3">0.5*$B3*$E3*$E3</f>
        <v>1.6327251000000001E-2</v>
      </c>
      <c r="K3">
        <f t="shared" ref="K3:K7" si="4">0.5*$B3*$F3*$F3</f>
        <v>1.4282090999999998E-2</v>
      </c>
      <c r="L3">
        <f t="shared" ref="L3:L12" si="5">(($K3-$J3)/$J3)*100</f>
        <v>-12.526052303599682</v>
      </c>
      <c r="M3">
        <v>0.82599999999999996</v>
      </c>
    </row>
    <row r="4" spans="1:13" x14ac:dyDescent="0.25">
      <c r="A4">
        <v>3</v>
      </c>
      <c r="B4">
        <v>0.34200000000000003</v>
      </c>
      <c r="C4">
        <v>0.40600000000000003</v>
      </c>
      <c r="D4">
        <v>0.42499999999999999</v>
      </c>
      <c r="E4">
        <v>0.246</v>
      </c>
      <c r="F4">
        <v>0.23499999999999999</v>
      </c>
      <c r="G4">
        <f t="shared" si="0"/>
        <v>8.4131999999999998E-2</v>
      </c>
      <c r="H4">
        <f t="shared" si="1"/>
        <v>8.0369999999999997E-2</v>
      </c>
      <c r="I4">
        <f t="shared" si="2"/>
        <v>-4.4715447154471564</v>
      </c>
      <c r="J4">
        <f t="shared" si="3"/>
        <v>1.0348236E-2</v>
      </c>
      <c r="K4">
        <f t="shared" si="4"/>
        <v>9.4434749999999998E-3</v>
      </c>
      <c r="L4">
        <f t="shared" si="5"/>
        <v>-8.7431423094718799</v>
      </c>
      <c r="M4">
        <v>0.82599999999999996</v>
      </c>
    </row>
    <row r="5" spans="1:13" x14ac:dyDescent="0.25">
      <c r="A5">
        <v>4</v>
      </c>
      <c r="B5">
        <v>0.34200000000000003</v>
      </c>
      <c r="C5">
        <v>0.29099999999999998</v>
      </c>
      <c r="D5">
        <v>0.30199999999999999</v>
      </c>
      <c r="E5">
        <v>0.34399999999999997</v>
      </c>
      <c r="F5">
        <v>0.33200000000000002</v>
      </c>
      <c r="G5">
        <f t="shared" si="0"/>
        <v>0.117648</v>
      </c>
      <c r="H5">
        <f t="shared" si="1"/>
        <v>0.11354400000000002</v>
      </c>
      <c r="I5">
        <f t="shared" si="2"/>
        <v>-3.4883720930232411</v>
      </c>
      <c r="J5">
        <f t="shared" si="3"/>
        <v>2.0235455999999999E-2</v>
      </c>
      <c r="K5">
        <f t="shared" si="4"/>
        <v>1.8848304000000003E-2</v>
      </c>
      <c r="L5">
        <f t="shared" si="5"/>
        <v>-6.8550567874526553</v>
      </c>
      <c r="M5">
        <v>0.82599999999999996</v>
      </c>
    </row>
    <row r="6" spans="1:13" x14ac:dyDescent="0.25">
      <c r="A6">
        <v>5</v>
      </c>
      <c r="B6">
        <v>0.34200000000000003</v>
      </c>
      <c r="C6">
        <v>0.31900000000000001</v>
      </c>
      <c r="D6">
        <v>0.33200000000000002</v>
      </c>
      <c r="E6">
        <v>0.314</v>
      </c>
      <c r="F6">
        <v>0.30099999999999999</v>
      </c>
      <c r="G6">
        <f t="shared" si="0"/>
        <v>0.10738800000000001</v>
      </c>
      <c r="H6">
        <f t="shared" si="1"/>
        <v>0.10294200000000001</v>
      </c>
      <c r="I6">
        <f t="shared" si="2"/>
        <v>-4.1401273885350367</v>
      </c>
      <c r="J6">
        <f t="shared" si="3"/>
        <v>1.6859916000000003E-2</v>
      </c>
      <c r="K6">
        <f t="shared" si="4"/>
        <v>1.5492771000000001E-2</v>
      </c>
      <c r="L6">
        <f t="shared" si="5"/>
        <v>-8.1088482291370951</v>
      </c>
      <c r="M6">
        <v>0.82599999999999996</v>
      </c>
    </row>
    <row r="7" spans="1:13" x14ac:dyDescent="0.25">
      <c r="A7" t="s">
        <v>40</v>
      </c>
    </row>
    <row r="8" spans="1:13" x14ac:dyDescent="0.25">
      <c r="A8">
        <v>1</v>
      </c>
      <c r="B8">
        <v>0.48399999999999999</v>
      </c>
      <c r="C8">
        <v>0.26700000000000002</v>
      </c>
      <c r="D8">
        <v>0.42699999999999999</v>
      </c>
      <c r="E8">
        <v>0.374</v>
      </c>
      <c r="F8">
        <v>0.23400000000000001</v>
      </c>
      <c r="G8">
        <f>$E8*$B8</f>
        <v>0.18101599999999998</v>
      </c>
      <c r="H8">
        <f>0.826*$F8</f>
        <v>0.19328400000000001</v>
      </c>
      <c r="I8">
        <f>(($H8-$G8)/$G8)*100</f>
        <v>6.7773014540151317</v>
      </c>
      <c r="J8">
        <f>0.5*$B8*$E8*$E8</f>
        <v>3.3849991999999995E-2</v>
      </c>
      <c r="K8">
        <f>0.5*0.826*$F8*$F8</f>
        <v>2.2614228000000004E-2</v>
      </c>
      <c r="L8">
        <f>(($K8-$J8)/$J8)*100</f>
        <v>-33.192811389733841</v>
      </c>
      <c r="M8">
        <v>0.82599999999999996</v>
      </c>
    </row>
    <row r="9" spans="1:13" x14ac:dyDescent="0.25">
      <c r="A9">
        <v>2</v>
      </c>
      <c r="B9">
        <v>0.48399999999999999</v>
      </c>
      <c r="C9">
        <v>0.20699999999999999</v>
      </c>
      <c r="D9">
        <v>0.34</v>
      </c>
      <c r="E9">
        <v>0.48299999999999998</v>
      </c>
      <c r="F9">
        <v>0.29399999999999998</v>
      </c>
      <c r="G9">
        <f t="shared" si="0"/>
        <v>0.23377199999999998</v>
      </c>
      <c r="H9">
        <f t="shared" ref="H9:H12" si="6">0.826*$F9</f>
        <v>0.24284399999999998</v>
      </c>
      <c r="I9">
        <f t="shared" si="2"/>
        <v>3.8807042759611923</v>
      </c>
      <c r="J9">
        <f t="shared" si="3"/>
        <v>5.645593799999999E-2</v>
      </c>
      <c r="K9">
        <f t="shared" ref="K9:K12" si="7">0.5*0.826*$F9*$F9</f>
        <v>3.5698067999999993E-2</v>
      </c>
      <c r="L9">
        <f t="shared" si="5"/>
        <v>-36.768266962458405</v>
      </c>
      <c r="M9">
        <v>0.82599999999999996</v>
      </c>
    </row>
    <row r="10" spans="1:13" x14ac:dyDescent="0.25">
      <c r="A10">
        <v>3</v>
      </c>
      <c r="B10">
        <v>0.48399999999999999</v>
      </c>
      <c r="C10">
        <v>0.28199999999999997</v>
      </c>
      <c r="D10">
        <v>0.46</v>
      </c>
      <c r="E10">
        <v>0.35399999999999998</v>
      </c>
      <c r="F10">
        <v>0.217</v>
      </c>
      <c r="G10">
        <f t="shared" si="0"/>
        <v>0.17133599999999999</v>
      </c>
      <c r="H10">
        <f t="shared" si="6"/>
        <v>0.17924199999999998</v>
      </c>
      <c r="I10">
        <f t="shared" si="2"/>
        <v>4.6143250688705217</v>
      </c>
      <c r="J10">
        <f t="shared" si="3"/>
        <v>3.0326471999999997E-2</v>
      </c>
      <c r="K10">
        <f t="shared" si="7"/>
        <v>1.9447757E-2</v>
      </c>
      <c r="L10">
        <f t="shared" si="5"/>
        <v>-35.872009774166933</v>
      </c>
      <c r="M10">
        <v>0.82599999999999996</v>
      </c>
    </row>
    <row r="11" spans="1:13" x14ac:dyDescent="0.25">
      <c r="A11">
        <v>4</v>
      </c>
      <c r="B11">
        <v>0.48399999999999999</v>
      </c>
      <c r="C11">
        <v>0.25900000000000001</v>
      </c>
      <c r="D11">
        <v>0.42099999999999999</v>
      </c>
      <c r="E11">
        <v>0.38700000000000001</v>
      </c>
      <c r="F11">
        <v>0.23799999999999999</v>
      </c>
      <c r="G11">
        <f t="shared" si="0"/>
        <v>0.187308</v>
      </c>
      <c r="H11">
        <f t="shared" si="6"/>
        <v>0.19658799999999998</v>
      </c>
      <c r="I11">
        <f t="shared" si="2"/>
        <v>4.9544066457385609</v>
      </c>
      <c r="J11">
        <f t="shared" si="3"/>
        <v>3.6244098000000002E-2</v>
      </c>
      <c r="K11">
        <f t="shared" si="7"/>
        <v>2.3393971999999996E-2</v>
      </c>
      <c r="L11">
        <f t="shared" si="5"/>
        <v>-35.454395912956663</v>
      </c>
      <c r="M11">
        <v>0.82599999999999996</v>
      </c>
    </row>
    <row r="12" spans="1:13" x14ac:dyDescent="0.25">
      <c r="A12">
        <v>5</v>
      </c>
      <c r="B12">
        <v>0.48399999999999999</v>
      </c>
      <c r="C12">
        <v>0.30399999999999999</v>
      </c>
      <c r="D12">
        <v>0.499</v>
      </c>
      <c r="E12">
        <v>0.32900000000000001</v>
      </c>
      <c r="F12">
        <v>0.2</v>
      </c>
      <c r="G12">
        <f t="shared" si="0"/>
        <v>0.15923599999999999</v>
      </c>
      <c r="H12">
        <f t="shared" si="6"/>
        <v>0.16520000000000001</v>
      </c>
      <c r="I12">
        <f t="shared" si="2"/>
        <v>3.7453842096008598</v>
      </c>
      <c r="J12">
        <f t="shared" si="3"/>
        <v>2.6194321999999999E-2</v>
      </c>
      <c r="K12">
        <f t="shared" si="7"/>
        <v>1.6520000000000003E-2</v>
      </c>
      <c r="L12">
        <f t="shared" si="5"/>
        <v>-36.932897137020746</v>
      </c>
      <c r="M12">
        <v>0.82599999999999996</v>
      </c>
    </row>
  </sheetData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view="pageBreakPreview" zoomScale="60" zoomScaleNormal="100" workbookViewId="0">
      <selection activeCell="K52" sqref="K52"/>
    </sheetView>
  </sheetViews>
  <sheetFormatPr defaultRowHeight="15" x14ac:dyDescent="0.25"/>
  <sheetData>
    <row r="1" spans="1:18" x14ac:dyDescent="0.25">
      <c r="A1" s="11" t="s">
        <v>22</v>
      </c>
      <c r="B1" s="11" t="s">
        <v>23</v>
      </c>
      <c r="C1" s="11" t="s">
        <v>24</v>
      </c>
      <c r="D1" s="11" t="s">
        <v>27</v>
      </c>
      <c r="E1" s="11" t="s">
        <v>25</v>
      </c>
      <c r="F1" s="11" t="s">
        <v>26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36</v>
      </c>
      <c r="O1" s="11" t="s">
        <v>37</v>
      </c>
      <c r="P1" s="11" t="s">
        <v>38</v>
      </c>
      <c r="Q1" s="11" t="s">
        <v>35</v>
      </c>
      <c r="R1" s="11"/>
    </row>
    <row r="2" spans="1:18" x14ac:dyDescent="0.25">
      <c r="A2" s="11">
        <v>1</v>
      </c>
      <c r="B2" s="11">
        <v>0.34200000000000003</v>
      </c>
      <c r="C2" s="11">
        <v>0.48399999999999999</v>
      </c>
      <c r="D2" s="11">
        <v>0.33</v>
      </c>
      <c r="E2" s="11">
        <v>0.38800000000000001</v>
      </c>
      <c r="F2" s="11">
        <v>1.169</v>
      </c>
      <c r="G2" s="11">
        <v>0.30299999999999999</v>
      </c>
      <c r="H2" s="11">
        <v>0.25800000000000001</v>
      </c>
      <c r="I2" s="11">
        <v>8.5999999999999993E-2</v>
      </c>
      <c r="J2" s="11">
        <f>$C2*$G2</f>
        <v>0.146652</v>
      </c>
      <c r="K2" s="11">
        <f>$B2*$H2</f>
        <v>8.8236000000000009E-2</v>
      </c>
      <c r="L2" s="11">
        <f>$C2*$I2</f>
        <v>4.1623999999999994E-2</v>
      </c>
      <c r="M2" s="11">
        <f>(($K2+$L2-$J2)/$J2)*100</f>
        <v>-11.450235932684178</v>
      </c>
      <c r="N2" s="11">
        <f>0.5*$C2*$G2*$G2</f>
        <v>2.2217778000000001E-2</v>
      </c>
      <c r="O2" s="11">
        <f>0.5*$B2*$H2*$H2</f>
        <v>1.1382444000000002E-2</v>
      </c>
      <c r="P2" s="11">
        <f>0.5*$C2*$I2*$I2</f>
        <v>1.7898319999999997E-3</v>
      </c>
      <c r="Q2" s="11">
        <f>(($O2+$P2-$N2)/N2)*100</f>
        <v>-40.712901173105607</v>
      </c>
      <c r="R2" s="11"/>
    </row>
    <row r="3" spans="1:18" x14ac:dyDescent="0.25">
      <c r="A3" s="11">
        <v>2</v>
      </c>
      <c r="B3" s="11">
        <v>0.34200000000000003</v>
      </c>
      <c r="C3" s="11">
        <v>0.48399999999999999</v>
      </c>
      <c r="D3" s="11">
        <v>0.27900000000000003</v>
      </c>
      <c r="E3" s="11">
        <v>0.28299999999999997</v>
      </c>
      <c r="F3" s="11">
        <v>1.1060000000000001</v>
      </c>
      <c r="G3" s="11">
        <v>0.35799999999999998</v>
      </c>
      <c r="H3" s="11">
        <v>0.35299999999999998</v>
      </c>
      <c r="I3" s="11">
        <v>0.09</v>
      </c>
      <c r="J3" s="11">
        <f t="shared" ref="J3:J6" si="0">$C3*$G3</f>
        <v>0.17327199999999998</v>
      </c>
      <c r="K3" s="11">
        <f t="shared" ref="K3:K6" si="1">$B3*$H3</f>
        <v>0.120726</v>
      </c>
      <c r="L3" s="11">
        <f t="shared" ref="L3:L6" si="2">$C3*$I3</f>
        <v>4.3559999999999995E-2</v>
      </c>
      <c r="M3" s="11">
        <f t="shared" ref="M3:M6" si="3">(($K3+$L3-$J3)/$J3)*100</f>
        <v>-5.1860658386813769</v>
      </c>
      <c r="N3" s="11">
        <f t="shared" ref="N3:N6" si="4">0.5*$C3*$G3*$G3</f>
        <v>3.1015687999999996E-2</v>
      </c>
      <c r="O3" s="11">
        <f t="shared" ref="O3:O6" si="5">0.5*$B3*$H3*$H3</f>
        <v>2.1308139E-2</v>
      </c>
      <c r="P3" s="11">
        <f t="shared" ref="P3:P6" si="6">0.5*$C3*$I3*$I3</f>
        <v>1.9601999999999996E-3</v>
      </c>
      <c r="Q3" s="11">
        <f t="shared" ref="Q3:Q6" si="7">(($O3+$P3-$N3)/N3)*100</f>
        <v>-24.978807498966322</v>
      </c>
      <c r="R3" s="11"/>
    </row>
    <row r="4" spans="1:18" x14ac:dyDescent="0.25">
      <c r="A4" s="11">
        <v>3</v>
      </c>
      <c r="B4" s="11">
        <v>0.34200000000000003</v>
      </c>
      <c r="C4" s="11">
        <v>0.48399999999999999</v>
      </c>
      <c r="D4" s="11">
        <v>0.251</v>
      </c>
      <c r="E4" s="11">
        <v>0.249</v>
      </c>
      <c r="F4" s="11">
        <v>1.0489999999999999</v>
      </c>
      <c r="G4" s="11">
        <v>0.39800000000000002</v>
      </c>
      <c r="H4" s="11">
        <v>0.40100000000000002</v>
      </c>
      <c r="I4" s="11">
        <v>9.5000000000000001E-2</v>
      </c>
      <c r="J4" s="11">
        <f t="shared" si="0"/>
        <v>0.192632</v>
      </c>
      <c r="K4" s="11">
        <f t="shared" si="1"/>
        <v>0.13714200000000001</v>
      </c>
      <c r="L4" s="11">
        <f t="shared" si="2"/>
        <v>4.598E-2</v>
      </c>
      <c r="M4" s="11">
        <f t="shared" si="3"/>
        <v>-4.9368744549192201</v>
      </c>
      <c r="N4" s="11">
        <f t="shared" si="4"/>
        <v>3.8333768000000004E-2</v>
      </c>
      <c r="O4" s="11">
        <f t="shared" si="5"/>
        <v>2.7496971000000005E-2</v>
      </c>
      <c r="P4" s="11">
        <f t="shared" si="6"/>
        <v>2.1840499999999999E-3</v>
      </c>
      <c r="Q4" s="11">
        <f t="shared" si="7"/>
        <v>-22.572127529962611</v>
      </c>
      <c r="R4" s="11"/>
    </row>
    <row r="5" spans="1:18" x14ac:dyDescent="0.25">
      <c r="A5" s="11">
        <v>4</v>
      </c>
      <c r="B5" s="11">
        <v>0.34200000000000003</v>
      </c>
      <c r="C5" s="11">
        <v>0.48399999999999999</v>
      </c>
      <c r="D5" s="11">
        <v>0.26300000000000001</v>
      </c>
      <c r="E5" s="11">
        <v>0.26100000000000001</v>
      </c>
      <c r="F5" s="11">
        <v>1.0389999999999999</v>
      </c>
      <c r="G5" s="11">
        <v>0.38100000000000001</v>
      </c>
      <c r="H5" s="11">
        <v>0.38300000000000001</v>
      </c>
      <c r="I5" s="11">
        <v>9.6000000000000002E-2</v>
      </c>
      <c r="J5" s="11">
        <f t="shared" si="0"/>
        <v>0.18440399999999998</v>
      </c>
      <c r="K5" s="11">
        <f t="shared" si="1"/>
        <v>0.13098600000000002</v>
      </c>
      <c r="L5" s="11">
        <f t="shared" si="2"/>
        <v>4.6463999999999998E-2</v>
      </c>
      <c r="M5" s="11">
        <f t="shared" si="3"/>
        <v>-3.7710678727142364</v>
      </c>
      <c r="N5" s="11">
        <f t="shared" si="4"/>
        <v>3.5128962E-2</v>
      </c>
      <c r="O5" s="11">
        <f t="shared" si="5"/>
        <v>2.5083819000000004E-2</v>
      </c>
      <c r="P5" s="11">
        <f t="shared" si="6"/>
        <v>2.2302720000000002E-3</v>
      </c>
      <c r="Q5" s="11">
        <f t="shared" si="7"/>
        <v>-22.246233748665826</v>
      </c>
      <c r="R5" s="11"/>
    </row>
    <row r="6" spans="1:18" x14ac:dyDescent="0.25">
      <c r="A6" s="11">
        <v>5</v>
      </c>
      <c r="B6" s="11">
        <v>0.34200000000000003</v>
      </c>
      <c r="C6" s="11">
        <v>0.48399999999999999</v>
      </c>
      <c r="D6" s="11">
        <v>0.251</v>
      </c>
      <c r="E6" s="11">
        <v>0.24399999999999999</v>
      </c>
      <c r="F6" s="11">
        <v>1.036</v>
      </c>
      <c r="G6" s="11">
        <v>0.39900000000000002</v>
      </c>
      <c r="H6" s="11">
        <v>0.41</v>
      </c>
      <c r="I6" s="11">
        <v>9.7000000000000003E-2</v>
      </c>
      <c r="J6" s="11">
        <f t="shared" si="0"/>
        <v>0.19311600000000001</v>
      </c>
      <c r="K6" s="11">
        <f t="shared" si="1"/>
        <v>0.14022000000000001</v>
      </c>
      <c r="L6" s="11">
        <f t="shared" si="2"/>
        <v>4.6947999999999997E-2</v>
      </c>
      <c r="M6" s="11">
        <f t="shared" si="3"/>
        <v>-3.080014084798778</v>
      </c>
      <c r="N6" s="11">
        <f t="shared" si="4"/>
        <v>3.8526642000000007E-2</v>
      </c>
      <c r="O6" s="11">
        <f t="shared" si="5"/>
        <v>2.8745099999999999E-2</v>
      </c>
      <c r="P6" s="11">
        <f t="shared" si="6"/>
        <v>2.2769779999999998E-3</v>
      </c>
      <c r="Q6" s="11">
        <f t="shared" si="7"/>
        <v>-19.478894630889471</v>
      </c>
      <c r="R6" s="11"/>
    </row>
  </sheetData>
  <pageMargins left="0.7" right="0.7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Sheet3!Print_Area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physics151</cp:lastModifiedBy>
  <cp:lastPrinted>2013-10-25T20:27:18Z</cp:lastPrinted>
  <dcterms:created xsi:type="dcterms:W3CDTF">2013-10-21T16:24:02Z</dcterms:created>
  <dcterms:modified xsi:type="dcterms:W3CDTF">2013-10-25T20:27:22Z</dcterms:modified>
</cp:coreProperties>
</file>