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pstone Project\Half_Year_Sales\"/>
    </mc:Choice>
  </mc:AlternateContent>
  <xr:revisionPtr revIDLastSave="0" documentId="13_ncr:1_{C79F41FE-2D0E-4AB5-BE01-A36ED35BA001}" xr6:coauthVersionLast="47" xr6:coauthVersionMax="47" xr10:uidLastSave="{00000000-0000-0000-0000-000000000000}"/>
  <bookViews>
    <workbookView xWindow="-96" yWindow="-96" windowWidth="23232" windowHeight="12432" firstSheet="2" activeTab="2" xr2:uid="{00000000-000D-0000-FFFF-FFFF00000000}"/>
  </bookViews>
  <sheets>
    <sheet name="Total Sales by Company" sheetId="7" r:id="rId1"/>
    <sheet name="Top Selling Model" sheetId="13" r:id="rId2"/>
    <sheet name="Total Sales by Sales Rep" sheetId="14" r:id="rId3"/>
    <sheet name="Sales Data" sheetId="2" r:id="rId4"/>
    <sheet name="Customer Info" sheetId="3" r:id="rId5"/>
  </sheets>
  <calcPr calcId="191028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2" l="1"/>
  <c r="G5" i="2"/>
  <c r="H6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 l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Q79" i="2" l="1"/>
  <c r="R79" i="2" s="1"/>
  <c r="Q55" i="2"/>
  <c r="R55" i="2" s="1"/>
  <c r="Q47" i="2"/>
  <c r="R47" i="2" s="1"/>
  <c r="Q31" i="2"/>
  <c r="R31" i="2" s="1"/>
  <c r="Q23" i="2"/>
  <c r="R23" i="2" s="1"/>
  <c r="Q15" i="2"/>
  <c r="R15" i="2" s="1"/>
  <c r="Q7" i="2"/>
  <c r="R7" i="2" s="1"/>
  <c r="Q78" i="2"/>
  <c r="R78" i="2" s="1"/>
  <c r="Q62" i="2"/>
  <c r="R62" i="2" s="1"/>
  <c r="Q54" i="2"/>
  <c r="R54" i="2" s="1"/>
  <c r="Q38" i="2"/>
  <c r="R38" i="2" s="1"/>
  <c r="Q30" i="2"/>
  <c r="R30" i="2" s="1"/>
  <c r="Q22" i="2"/>
  <c r="R22" i="2" s="1"/>
  <c r="Q14" i="2"/>
  <c r="R14" i="2" s="1"/>
  <c r="Q6" i="2"/>
  <c r="R6" i="2" s="1"/>
  <c r="Q77" i="2"/>
  <c r="R77" i="2" s="1"/>
  <c r="Q69" i="2"/>
  <c r="R69" i="2" s="1"/>
  <c r="Q61" i="2"/>
  <c r="R61" i="2" s="1"/>
  <c r="Q53" i="2"/>
  <c r="R53" i="2" s="1"/>
  <c r="Q45" i="2"/>
  <c r="R45" i="2" s="1"/>
  <c r="Q37" i="2"/>
  <c r="R37" i="2" s="1"/>
  <c r="Q29" i="2"/>
  <c r="R29" i="2" s="1"/>
  <c r="Q21" i="2"/>
  <c r="R21" i="2" s="1"/>
  <c r="Q13" i="2"/>
  <c r="R13" i="2" s="1"/>
  <c r="Q5" i="2"/>
  <c r="R5" i="2" s="1"/>
  <c r="Q84" i="2"/>
  <c r="R84" i="2" s="1"/>
  <c r="Q76" i="2"/>
  <c r="R76" i="2" s="1"/>
  <c r="Q68" i="2"/>
  <c r="R68" i="2" s="1"/>
  <c r="Q60" i="2"/>
  <c r="R60" i="2" s="1"/>
  <c r="Q52" i="2"/>
  <c r="R52" i="2" s="1"/>
  <c r="Q44" i="2"/>
  <c r="R44" i="2" s="1"/>
  <c r="Q36" i="2"/>
  <c r="R36" i="2" s="1"/>
  <c r="Q28" i="2"/>
  <c r="R28" i="2" s="1"/>
  <c r="Q20" i="2"/>
  <c r="R20" i="2" s="1"/>
  <c r="Q12" i="2"/>
  <c r="R12" i="2" s="1"/>
  <c r="Q59" i="2"/>
  <c r="R59" i="2" s="1"/>
  <c r="Q11" i="2"/>
  <c r="R11" i="2" s="1"/>
  <c r="Q51" i="2"/>
  <c r="R51" i="2" s="1"/>
  <c r="Q75" i="2"/>
  <c r="R75" i="2" s="1"/>
  <c r="Q66" i="2"/>
  <c r="R66" i="2" s="1"/>
  <c r="Q83" i="2"/>
  <c r="R83" i="2" s="1"/>
  <c r="Q67" i="2"/>
  <c r="R67" i="2" s="1"/>
  <c r="Q43" i="2"/>
  <c r="R43" i="2" s="1"/>
  <c r="Q35" i="2"/>
  <c r="R35" i="2" s="1"/>
  <c r="Q27" i="2"/>
  <c r="R27" i="2" s="1"/>
  <c r="Q19" i="2"/>
  <c r="R19" i="2" s="1"/>
  <c r="Q82" i="2"/>
  <c r="R82" i="2" s="1"/>
  <c r="Q74" i="2"/>
  <c r="R74" i="2" s="1"/>
  <c r="Q58" i="2"/>
  <c r="R58" i="2" s="1"/>
  <c r="Q50" i="2"/>
  <c r="R50" i="2" s="1"/>
  <c r="Q42" i="2"/>
  <c r="R42" i="2" s="1"/>
  <c r="Q34" i="2"/>
  <c r="R34" i="2" s="1"/>
  <c r="Q26" i="2"/>
  <c r="R26" i="2" s="1"/>
  <c r="Q18" i="2"/>
  <c r="R18" i="2" s="1"/>
  <c r="Q10" i="2"/>
  <c r="R10" i="2" s="1"/>
  <c r="Q81" i="2"/>
  <c r="R81" i="2" s="1"/>
  <c r="Q73" i="2"/>
  <c r="R73" i="2" s="1"/>
  <c r="Q65" i="2"/>
  <c r="R65" i="2" s="1"/>
  <c r="Q57" i="2"/>
  <c r="R57" i="2" s="1"/>
  <c r="Q49" i="2"/>
  <c r="R49" i="2" s="1"/>
  <c r="Q41" i="2"/>
  <c r="R41" i="2" s="1"/>
  <c r="Q33" i="2"/>
  <c r="R33" i="2" s="1"/>
  <c r="Q25" i="2"/>
  <c r="R25" i="2" s="1"/>
  <c r="Q17" i="2"/>
  <c r="R17" i="2" s="1"/>
  <c r="Q9" i="2"/>
  <c r="R9" i="2" s="1"/>
  <c r="Q80" i="2"/>
  <c r="R80" i="2" s="1"/>
  <c r="Q72" i="2"/>
  <c r="R72" i="2" s="1"/>
  <c r="Q64" i="2"/>
  <c r="R64" i="2" s="1"/>
  <c r="Q56" i="2"/>
  <c r="R56" i="2" s="1"/>
  <c r="Q48" i="2"/>
  <c r="R48" i="2" s="1"/>
  <c r="Q40" i="2"/>
  <c r="R40" i="2" s="1"/>
  <c r="Q32" i="2"/>
  <c r="R32" i="2" s="1"/>
  <c r="Q24" i="2"/>
  <c r="R24" i="2" s="1"/>
  <c r="Q16" i="2"/>
  <c r="R16" i="2" s="1"/>
  <c r="Q8" i="2"/>
  <c r="R8" i="2" s="1"/>
  <c r="Q39" i="2"/>
  <c r="R39" i="2" s="1"/>
  <c r="Q63" i="2"/>
  <c r="R63" i="2" s="1"/>
  <c r="Q46" i="2"/>
  <c r="R46" i="2" s="1"/>
  <c r="Q71" i="2"/>
  <c r="R71" i="2" s="1"/>
  <c r="Q70" i="2"/>
  <c r="R70" i="2" s="1"/>
  <c r="R86" i="2" l="1"/>
</calcChain>
</file>

<file path=xl/sharedStrings.xml><?xml version="1.0" encoding="utf-8"?>
<sst xmlns="http://schemas.openxmlformats.org/spreadsheetml/2006/main" count="556" uniqueCount="97">
  <si>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</si>
  <si>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</si>
  <si>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</si>
  <si>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</si>
  <si>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</si>
  <si>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</si>
  <si>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</si>
  <si>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</si>
  <si>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</si>
  <si>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</si>
  <si>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</si>
  <si>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</si>
  <si>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</si>
  <si>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</si>
  <si>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</si>
  <si>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</si>
  <si>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</si>
  <si>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</si>
  <si>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</si>
  <si>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</si>
  <si>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</si>
  <si>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</si>
  <si>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</si>
  <si>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</si>
  <si>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</si>
  <si>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</si>
  <si>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</si>
  <si>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</si>
  <si>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</si>
  <si>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</si>
  <si>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</si>
  <si>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</si>
  <si>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</si>
  <si>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</si>
  <si>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</si>
  <si>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</si>
  <si>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</si>
  <si>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</si>
  <si>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</si>
  <si>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</si>
  <si>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</si>
  <si>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</si>
  <si>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</si>
  <si>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</si>
  <si>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</si>
  <si>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</si>
  <si>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</si>
  <si>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</si>
  <si>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</si>
  <si>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</si>
  <si>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</si>
  <si>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</si>
  <si>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</si>
  <si>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</si>
  <si>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</si>
  <si>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</si>
  <si>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</si>
  <si>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</si>
  <si>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</si>
  <si>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</si>
  <si>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</si>
  <si>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</si>
  <si>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</si>
  <si>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</si>
  <si>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</si>
  <si>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</si>
  <si>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</si>
  <si>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</si>
  <si>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</si>
  <si>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</si>
  <si>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</si>
  <si>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</si>
  <si>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</si>
  <si>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</si>
  <si>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</si>
  <si>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</si>
  <si>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</si>
  <si>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</si>
  <si>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</si>
  <si>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</si>
  <si>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</si>
  <si>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</si>
  <si>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</si>
  <si>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</si>
  <si>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</si>
  <si>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</si>
  <si>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</si>
  <si>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Final Price</t>
  </si>
  <si>
    <t>Company</t>
  </si>
  <si>
    <t>Grand Total</t>
  </si>
  <si>
    <t>Sum of Number</t>
  </si>
  <si>
    <t>Discount_7%</t>
  </si>
  <si>
    <t>Sum of Final Price</t>
  </si>
  <si>
    <t>Discount</t>
  </si>
  <si>
    <t>Discount %</t>
  </si>
  <si>
    <t>Average Discount %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</si>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</sst>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2" borderId="7" xfId="0" applyFont="1" applyFill="1" applyBorder="1"/>
    <xf numFmtId="0" fontId="0" fillId="0" borderId="7" xfId="0" applyFont="1" applyBorder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numFmt numFmtId="1" formatCode="0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[sales_data_analysis_analysis.xlsx]Total Sales by Company!PivotTable3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</a:t>
            </a:r>
            <a:r>
              <a:rPr lang="en-US" baseline="0"/>
              <a:t>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Company'!$B$3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Company'!$A$4:$A$13</c:f>
              <c:strCache>
                <c:ptCount val="9"/>
                <c:pt idx="0">
                  <c:v>MarkPlus</c:v>
                </c:pt>
                <c:pt idx="1">
                  <c:v>Secspace</c:v>
                </c:pt>
                <c:pt idx="2">
                  <c:v>Port Royale</c:v>
                </c:pt>
                <c:pt idx="3">
                  <c:v>Vento</c:v>
                </c:pt>
                <c:pt idx="4">
                  <c:v>Affinity</c:v>
                </c:pt>
                <c:pt idx="5">
                  <c:v>Telmark</c:v>
                </c:pt>
                <c:pt idx="6">
                  <c:v>Milago</c:v>
                </c:pt>
                <c:pt idx="7">
                  <c:v>Cruise</c:v>
                </c:pt>
                <c:pt idx="8">
                  <c:v>Bankia</c:v>
                </c:pt>
              </c:strCache>
            </c:strRef>
          </c:cat>
          <c:val>
            <c:numRef>
              <c:f>'Total Sales by Company'!$B$4:$B$13</c:f>
              <c:numCache>
                <c:formatCode>General</c:formatCode>
                <c:ptCount val="9"/>
                <c:pt idx="0">
                  <c:v>35680.5</c:v>
                </c:pt>
                <c:pt idx="1">
                  <c:v>35832</c:v>
                </c:pt>
                <c:pt idx="2">
                  <c:v>51001.75</c:v>
                </c:pt>
                <c:pt idx="3">
                  <c:v>51621.25</c:v>
                </c:pt>
                <c:pt idx="4">
                  <c:v>55648.5</c:v>
                </c:pt>
                <c:pt idx="5">
                  <c:v>69847</c:v>
                </c:pt>
                <c:pt idx="6">
                  <c:v>74311.25</c:v>
                </c:pt>
                <c:pt idx="7">
                  <c:v>77778.5</c:v>
                </c:pt>
                <c:pt idx="8">
                  <c:v>110389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BC4-4D95-ACA7-EF270B8C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035279"/>
        <c:axId val="1175046319"/>
      </c:barChart>
      <c:catAx>
        <c:axId val="11750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46319"/>
        <c:crosses val="autoZero"/>
        <c:auto val="1"/>
        <c:lblAlgn val="ctr"/>
        <c:lblOffset val="100"/>
        <c:noMultiLvlLbl val="0"/>
      </c:catAx>
      <c:valAx>
        <c:axId val="11750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3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[sales_data_analysis_analysis.xlsx]Top Selling Model!PivotTable8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Total Selling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Selling Model'!$C$3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Selling Model'!$B$4:$B$10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Volt</c:v>
                </c:pt>
                <c:pt idx="3">
                  <c:v>Energy</c:v>
                </c:pt>
                <c:pt idx="4">
                  <c:v>Flash</c:v>
                </c:pt>
                <c:pt idx="5">
                  <c:v>Urban</c:v>
                </c:pt>
              </c:strCache>
            </c:strRef>
          </c:cat>
          <c:val>
            <c:numRef>
              <c:f>'Top Selling Model'!$C$4:$C$10</c:f>
              <c:numCache>
                <c:formatCode>General</c:formatCode>
                <c:ptCount val="6"/>
                <c:pt idx="0">
                  <c:v>238</c:v>
                </c:pt>
                <c:pt idx="1">
                  <c:v>263</c:v>
                </c:pt>
                <c:pt idx="2">
                  <c:v>356</c:v>
                </c:pt>
                <c:pt idx="3">
                  <c:v>375</c:v>
                </c:pt>
                <c:pt idx="4">
                  <c:v>385</c:v>
                </c:pt>
                <c:pt idx="5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1-4E1A-810E-D4ABC71D9F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436096"/>
        <c:axId val="15430816"/>
      </c:barChart>
      <c:catAx>
        <c:axId val="1543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816"/>
        <c:crosses val="autoZero"/>
        <c:auto val="1"/>
        <c:lblAlgn val="ctr"/>
        <c:lblOffset val="100"/>
        <c:noMultiLvlLbl val="0"/>
      </c:catAx>
      <c:valAx>
        <c:axId val="15430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4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[sales_data_analysis_analysis.xlsx]Total Sales by Sales Rep!PivotTable9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Sales Representative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 by Sales Rep'!$C$3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Sales by Sales Rep'!$B$4:$B$13</c:f>
              <c:strCache>
                <c:ptCount val="9"/>
                <c:pt idx="0">
                  <c:v>Lucas Adams</c:v>
                </c:pt>
                <c:pt idx="1">
                  <c:v>Denise Harris</c:v>
                </c:pt>
                <c:pt idx="2">
                  <c:v>Sam Cooper</c:v>
                </c:pt>
                <c:pt idx="3">
                  <c:v>Emily Flores</c:v>
                </c:pt>
                <c:pt idx="4">
                  <c:v>Christina Bell</c:v>
                </c:pt>
                <c:pt idx="5">
                  <c:v>Amanda Wood</c:v>
                </c:pt>
                <c:pt idx="6">
                  <c:v>Dan Hill</c:v>
                </c:pt>
                <c:pt idx="7">
                  <c:v>Rob Nelson</c:v>
                </c:pt>
                <c:pt idx="8">
                  <c:v>Matt Reed</c:v>
                </c:pt>
              </c:strCache>
            </c:strRef>
          </c:cat>
          <c:val>
            <c:numRef>
              <c:f>'Total Sales by Sales Rep'!$C$4:$C$13</c:f>
              <c:numCache>
                <c:formatCode>General</c:formatCode>
                <c:ptCount val="9"/>
                <c:pt idx="0">
                  <c:v>110389</c:v>
                </c:pt>
                <c:pt idx="1">
                  <c:v>77778.5</c:v>
                </c:pt>
                <c:pt idx="2">
                  <c:v>74311.25</c:v>
                </c:pt>
                <c:pt idx="3">
                  <c:v>69847</c:v>
                </c:pt>
                <c:pt idx="4">
                  <c:v>55648.5</c:v>
                </c:pt>
                <c:pt idx="5">
                  <c:v>51621.25</c:v>
                </c:pt>
                <c:pt idx="6">
                  <c:v>51001.75</c:v>
                </c:pt>
                <c:pt idx="7">
                  <c:v>35832</c:v>
                </c:pt>
                <c:pt idx="8">
                  <c:v>35680.5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2-4E0F-A68E-F4EDA7A2A6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4003072"/>
        <c:axId val="94000672"/>
      </c:barChart>
      <c:catAx>
        <c:axId val="9400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Representative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0672"/>
        <c:crosses val="autoZero"/>
        <c:auto val="1"/>
        <c:lblAlgn val="ctr"/>
        <c:lblOffset val="100"/>
        <c:noMultiLvlLbl val="0"/>
      </c:catAx>
      <c:valAx>
        <c:axId val="940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Discount percentage and Total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'Sales Data'!$N$5:$N$84</c:f>
              <c:numCache>
                <c:formatCode>"$"#,##0</c:formatCode>
                <c:ptCount val="80"/>
                <c:pt idx="0">
                  <c:v>3525</c:v>
                </c:pt>
                <c:pt idx="1">
                  <c:v>5720</c:v>
                </c:pt>
                <c:pt idx="2">
                  <c:v>5600</c:v>
                </c:pt>
                <c:pt idx="3">
                  <c:v>7050</c:v>
                </c:pt>
                <c:pt idx="4">
                  <c:v>9440</c:v>
                </c:pt>
                <c:pt idx="5">
                  <c:v>4900</c:v>
                </c:pt>
                <c:pt idx="6">
                  <c:v>3000</c:v>
                </c:pt>
                <c:pt idx="7">
                  <c:v>5170</c:v>
                </c:pt>
                <c:pt idx="8">
                  <c:v>10400</c:v>
                </c:pt>
                <c:pt idx="9">
                  <c:v>8750</c:v>
                </c:pt>
                <c:pt idx="10">
                  <c:v>11550</c:v>
                </c:pt>
                <c:pt idx="11">
                  <c:v>4425</c:v>
                </c:pt>
                <c:pt idx="12">
                  <c:v>3750</c:v>
                </c:pt>
                <c:pt idx="13">
                  <c:v>11700</c:v>
                </c:pt>
                <c:pt idx="14">
                  <c:v>11200</c:v>
                </c:pt>
                <c:pt idx="15">
                  <c:v>9800</c:v>
                </c:pt>
                <c:pt idx="16">
                  <c:v>2200</c:v>
                </c:pt>
                <c:pt idx="17">
                  <c:v>4160</c:v>
                </c:pt>
                <c:pt idx="18">
                  <c:v>8225</c:v>
                </c:pt>
                <c:pt idx="19">
                  <c:v>3540</c:v>
                </c:pt>
                <c:pt idx="20">
                  <c:v>15000</c:v>
                </c:pt>
                <c:pt idx="21">
                  <c:v>3500</c:v>
                </c:pt>
                <c:pt idx="22">
                  <c:v>9375</c:v>
                </c:pt>
                <c:pt idx="23">
                  <c:v>13000</c:v>
                </c:pt>
                <c:pt idx="24">
                  <c:v>5170</c:v>
                </c:pt>
                <c:pt idx="25">
                  <c:v>4425</c:v>
                </c:pt>
                <c:pt idx="26">
                  <c:v>2200</c:v>
                </c:pt>
                <c:pt idx="27">
                  <c:v>7000</c:v>
                </c:pt>
                <c:pt idx="28">
                  <c:v>3290</c:v>
                </c:pt>
                <c:pt idx="29">
                  <c:v>6160</c:v>
                </c:pt>
                <c:pt idx="30">
                  <c:v>2820</c:v>
                </c:pt>
                <c:pt idx="31">
                  <c:v>10325</c:v>
                </c:pt>
                <c:pt idx="32">
                  <c:v>7500</c:v>
                </c:pt>
                <c:pt idx="33">
                  <c:v>9900</c:v>
                </c:pt>
                <c:pt idx="34">
                  <c:v>5625</c:v>
                </c:pt>
                <c:pt idx="35">
                  <c:v>4900</c:v>
                </c:pt>
                <c:pt idx="36">
                  <c:v>9440</c:v>
                </c:pt>
                <c:pt idx="37">
                  <c:v>10400</c:v>
                </c:pt>
                <c:pt idx="38">
                  <c:v>10575</c:v>
                </c:pt>
                <c:pt idx="39">
                  <c:v>5280</c:v>
                </c:pt>
                <c:pt idx="40">
                  <c:v>11250</c:v>
                </c:pt>
                <c:pt idx="41">
                  <c:v>3900</c:v>
                </c:pt>
                <c:pt idx="42">
                  <c:v>5625</c:v>
                </c:pt>
                <c:pt idx="43">
                  <c:v>12390</c:v>
                </c:pt>
                <c:pt idx="44">
                  <c:v>9100</c:v>
                </c:pt>
                <c:pt idx="45">
                  <c:v>9100</c:v>
                </c:pt>
                <c:pt idx="46">
                  <c:v>7040</c:v>
                </c:pt>
                <c:pt idx="47">
                  <c:v>5310</c:v>
                </c:pt>
                <c:pt idx="48">
                  <c:v>7700</c:v>
                </c:pt>
                <c:pt idx="49">
                  <c:v>8930</c:v>
                </c:pt>
                <c:pt idx="50">
                  <c:v>9240</c:v>
                </c:pt>
                <c:pt idx="51">
                  <c:v>4425</c:v>
                </c:pt>
                <c:pt idx="52">
                  <c:v>3750</c:v>
                </c:pt>
                <c:pt idx="53">
                  <c:v>6110</c:v>
                </c:pt>
                <c:pt idx="54">
                  <c:v>9400</c:v>
                </c:pt>
                <c:pt idx="55">
                  <c:v>7800</c:v>
                </c:pt>
                <c:pt idx="56">
                  <c:v>9100</c:v>
                </c:pt>
                <c:pt idx="57">
                  <c:v>5310</c:v>
                </c:pt>
                <c:pt idx="58">
                  <c:v>5170</c:v>
                </c:pt>
                <c:pt idx="59">
                  <c:v>14700</c:v>
                </c:pt>
                <c:pt idx="60">
                  <c:v>15750</c:v>
                </c:pt>
                <c:pt idx="61">
                  <c:v>5900</c:v>
                </c:pt>
                <c:pt idx="62">
                  <c:v>6490</c:v>
                </c:pt>
                <c:pt idx="63">
                  <c:v>3300</c:v>
                </c:pt>
                <c:pt idx="64">
                  <c:v>8225</c:v>
                </c:pt>
                <c:pt idx="65">
                  <c:v>12375</c:v>
                </c:pt>
                <c:pt idx="66">
                  <c:v>5720</c:v>
                </c:pt>
                <c:pt idx="67">
                  <c:v>6760</c:v>
                </c:pt>
                <c:pt idx="68">
                  <c:v>3520</c:v>
                </c:pt>
                <c:pt idx="69">
                  <c:v>2950</c:v>
                </c:pt>
                <c:pt idx="70">
                  <c:v>10400</c:v>
                </c:pt>
                <c:pt idx="71">
                  <c:v>3525</c:v>
                </c:pt>
                <c:pt idx="72">
                  <c:v>9375</c:v>
                </c:pt>
                <c:pt idx="73">
                  <c:v>5900</c:v>
                </c:pt>
                <c:pt idx="74">
                  <c:v>9100</c:v>
                </c:pt>
                <c:pt idx="75">
                  <c:v>7700</c:v>
                </c:pt>
                <c:pt idx="76">
                  <c:v>3520</c:v>
                </c:pt>
                <c:pt idx="77">
                  <c:v>14750</c:v>
                </c:pt>
                <c:pt idx="78">
                  <c:v>12000</c:v>
                </c:pt>
                <c:pt idx="79">
                  <c:v>3290</c:v>
                </c:pt>
              </c:numCache>
            </c:numRef>
          </c:xVal>
          <c:yVal>
            <c:numRef>
              <c:f>'Sales Data'!$R$5:$R$84</c:f>
              <c:numCache>
                <c:formatCode>0</c:formatCode>
                <c:ptCount val="80"/>
                <c:pt idx="0">
                  <c:v>0</c:v>
                </c:pt>
                <c:pt idx="1">
                  <c:v>6.9999999999999938</c:v>
                </c:pt>
                <c:pt idx="2">
                  <c:v>0</c:v>
                </c:pt>
                <c:pt idx="3">
                  <c:v>7.0000000000000009</c:v>
                </c:pt>
                <c:pt idx="4">
                  <c:v>6.999999999999992</c:v>
                </c:pt>
                <c:pt idx="5">
                  <c:v>0</c:v>
                </c:pt>
                <c:pt idx="6">
                  <c:v>0</c:v>
                </c:pt>
                <c:pt idx="7">
                  <c:v>6.999999999999992</c:v>
                </c:pt>
                <c:pt idx="8">
                  <c:v>7.0000000000000009</c:v>
                </c:pt>
                <c:pt idx="9">
                  <c:v>7.0000000000000009</c:v>
                </c:pt>
                <c:pt idx="10">
                  <c:v>7.0000000000000009</c:v>
                </c:pt>
                <c:pt idx="11">
                  <c:v>0</c:v>
                </c:pt>
                <c:pt idx="12">
                  <c:v>0</c:v>
                </c:pt>
                <c:pt idx="13">
                  <c:v>7.0000000000000009</c:v>
                </c:pt>
                <c:pt idx="14">
                  <c:v>7.0000000000000009</c:v>
                </c:pt>
                <c:pt idx="15">
                  <c:v>7.0000000000000009</c:v>
                </c:pt>
                <c:pt idx="16">
                  <c:v>0</c:v>
                </c:pt>
                <c:pt idx="17">
                  <c:v>0</c:v>
                </c:pt>
                <c:pt idx="18">
                  <c:v>7.0000000000000009</c:v>
                </c:pt>
                <c:pt idx="19">
                  <c:v>0</c:v>
                </c:pt>
                <c:pt idx="20">
                  <c:v>7.0000000000000009</c:v>
                </c:pt>
                <c:pt idx="21">
                  <c:v>0</c:v>
                </c:pt>
                <c:pt idx="22">
                  <c:v>7.0000000000000009</c:v>
                </c:pt>
                <c:pt idx="23">
                  <c:v>7.0000000000000009</c:v>
                </c:pt>
                <c:pt idx="24">
                  <c:v>6.999999999999992</c:v>
                </c:pt>
                <c:pt idx="25">
                  <c:v>0</c:v>
                </c:pt>
                <c:pt idx="26">
                  <c:v>0</c:v>
                </c:pt>
                <c:pt idx="27">
                  <c:v>7.0000000000000009</c:v>
                </c:pt>
                <c:pt idx="28">
                  <c:v>0</c:v>
                </c:pt>
                <c:pt idx="29">
                  <c:v>6.9999999999999964</c:v>
                </c:pt>
                <c:pt idx="30">
                  <c:v>0</c:v>
                </c:pt>
                <c:pt idx="31">
                  <c:v>7.0000000000000009</c:v>
                </c:pt>
                <c:pt idx="32">
                  <c:v>7.0000000000000009</c:v>
                </c:pt>
                <c:pt idx="33">
                  <c:v>7.0000000000000009</c:v>
                </c:pt>
                <c:pt idx="34">
                  <c:v>0</c:v>
                </c:pt>
                <c:pt idx="35">
                  <c:v>0</c:v>
                </c:pt>
                <c:pt idx="36">
                  <c:v>6.999999999999992</c:v>
                </c:pt>
                <c:pt idx="37">
                  <c:v>7.0000000000000009</c:v>
                </c:pt>
                <c:pt idx="38">
                  <c:v>7.0000000000000009</c:v>
                </c:pt>
                <c:pt idx="39">
                  <c:v>7.0000000000000062</c:v>
                </c:pt>
                <c:pt idx="40">
                  <c:v>7.0000000000000009</c:v>
                </c:pt>
                <c:pt idx="41">
                  <c:v>0</c:v>
                </c:pt>
                <c:pt idx="42">
                  <c:v>0</c:v>
                </c:pt>
                <c:pt idx="43">
                  <c:v>6.9999999999999938</c:v>
                </c:pt>
                <c:pt idx="44">
                  <c:v>7.0000000000000009</c:v>
                </c:pt>
                <c:pt idx="45">
                  <c:v>7.0000000000000009</c:v>
                </c:pt>
                <c:pt idx="46">
                  <c:v>7.0000000000000018</c:v>
                </c:pt>
                <c:pt idx="47">
                  <c:v>0</c:v>
                </c:pt>
                <c:pt idx="48">
                  <c:v>7.0000000000000009</c:v>
                </c:pt>
                <c:pt idx="49">
                  <c:v>7.0000000000000036</c:v>
                </c:pt>
                <c:pt idx="50">
                  <c:v>6.999999999999992</c:v>
                </c:pt>
                <c:pt idx="51">
                  <c:v>0</c:v>
                </c:pt>
                <c:pt idx="52">
                  <c:v>0</c:v>
                </c:pt>
                <c:pt idx="53">
                  <c:v>6.9999999999999964</c:v>
                </c:pt>
                <c:pt idx="54">
                  <c:v>7.0000000000000009</c:v>
                </c:pt>
                <c:pt idx="55">
                  <c:v>7.0000000000000009</c:v>
                </c:pt>
                <c:pt idx="56">
                  <c:v>7.0000000000000009</c:v>
                </c:pt>
                <c:pt idx="57">
                  <c:v>0</c:v>
                </c:pt>
                <c:pt idx="58">
                  <c:v>6.999999999999992</c:v>
                </c:pt>
                <c:pt idx="59">
                  <c:v>7.0000000000000009</c:v>
                </c:pt>
                <c:pt idx="60">
                  <c:v>7.0000000000000009</c:v>
                </c:pt>
                <c:pt idx="61">
                  <c:v>7.0000000000000009</c:v>
                </c:pt>
                <c:pt idx="62">
                  <c:v>7.0000000000000036</c:v>
                </c:pt>
                <c:pt idx="63">
                  <c:v>0</c:v>
                </c:pt>
                <c:pt idx="64">
                  <c:v>7.0000000000000009</c:v>
                </c:pt>
                <c:pt idx="65">
                  <c:v>7.0000000000000009</c:v>
                </c:pt>
                <c:pt idx="66">
                  <c:v>6.9999999999999938</c:v>
                </c:pt>
                <c:pt idx="67">
                  <c:v>6.9999999999999982</c:v>
                </c:pt>
                <c:pt idx="68">
                  <c:v>0</c:v>
                </c:pt>
                <c:pt idx="69">
                  <c:v>0</c:v>
                </c:pt>
                <c:pt idx="70">
                  <c:v>7.0000000000000009</c:v>
                </c:pt>
                <c:pt idx="71">
                  <c:v>0</c:v>
                </c:pt>
                <c:pt idx="72">
                  <c:v>7.0000000000000009</c:v>
                </c:pt>
                <c:pt idx="73">
                  <c:v>7.0000000000000009</c:v>
                </c:pt>
                <c:pt idx="74">
                  <c:v>7.0000000000000009</c:v>
                </c:pt>
                <c:pt idx="75">
                  <c:v>7.0000000000000009</c:v>
                </c:pt>
                <c:pt idx="76">
                  <c:v>0</c:v>
                </c:pt>
                <c:pt idx="77">
                  <c:v>7.0000000000000009</c:v>
                </c:pt>
                <c:pt idx="78">
                  <c:v>7.0000000000000009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6-4336-833A-374FE8DBC1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863024"/>
        <c:axId val="19860144"/>
      </c:scatterChart>
      <c:valAx>
        <c:axId val="198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44"/>
        <c:crosses val="autoZero"/>
        <c:crossBetween val="midCat"/>
      </c:valAx>
      <c:valAx>
        <c:axId val="198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8875</xdr:colOff>
      <xdr:row>2</xdr:row>
      <xdr:rowOff>12500</xdr:rowOff>
    </xdr:from>
    <xdr:to>
      <xdr:col>15</xdr:col>
      <xdr:colOff>57411</xdr:colOff>
      <xdr:row>24</xdr:row>
      <xdr:rowOff>177452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F478E-A4A3-DE2F-353A-56411ED93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2</xdr:row>
      <xdr:rowOff>171450</xdr:rowOff>
    </xdr:from>
    <xdr:to>
      <xdr:col>11</xdr:col>
      <xdr:colOff>552450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D8E26-BBB1-2684-92F1-B9C41CC17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66675</xdr:rowOff>
    </xdr:from>
    <xdr:to>
      <xdr:col>12</xdr:col>
      <xdr:colOff>624840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A3CDB-03D9-A10D-742B-97E714664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145472</xdr:colOff>
      <xdr:row>1</xdr:row>
      <xdr:rowOff>174420</xdr:rowOff>
    </xdr:from>
    <xdr:to>
      <xdr:col>38</xdr:col>
      <xdr:colOff>58387</xdr:colOff>
      <xdr:row>28</xdr:row>
      <xdr:rowOff>177142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9A0D6-3076-1CA4-02BB-1F49BC5E5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28.569343981479" createdVersion="8" refreshedVersion="8" minRefreshableVersion="3" recordCount="80" xr:uid="{8DEFEEF8-7C1A-4B85-8592-4FAC29C20CF3}">
  <cacheSource type="worksheet">
    <worksheetSource name="Table1"/>
  </cacheSource>
  <cacheFields count="19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 count="72">
        <d v="2020-01-02T00:00:00"/>
        <d v="2020-01-06T00:00:00"/>
        <d v="2020-01-09T00:00:00"/>
        <d v="2020-01-12T00:00:00"/>
        <d v="2020-01-15T00:00:00"/>
        <d v="2020-01-18T00:00:00"/>
        <d v="2020-01-22T00:00:00"/>
        <d v="2020-01-26T00:00:00"/>
        <d v="2020-01-28T00:00:00"/>
        <d v="2020-02-04T00:00:00"/>
        <d v="2020-02-07T00:00:00"/>
        <d v="2020-02-08T00:00:00"/>
        <d v="2020-02-10T00:00:00"/>
        <d v="2020-02-12T00:00:00"/>
        <d v="2020-02-14T00:00:00"/>
        <d v="2020-02-15T00:00:00"/>
        <d v="2020-02-19T00:00:00"/>
        <d v="2020-02-21T00:00:00"/>
        <d v="2020-02-26T00:00:00"/>
        <d v="2020-02-28T00:00:00"/>
        <d v="2020-03-01T00:00:00"/>
        <d v="2020-03-04T00:00:00"/>
        <d v="2020-03-07T00:00:00"/>
        <d v="2020-03-09T00:00:00"/>
        <d v="2020-03-11T00:00:00"/>
        <d v="2020-03-12T00:00:00"/>
        <d v="2020-03-14T00:00:00"/>
        <d v="2020-03-18T00:00:00"/>
        <d v="2020-03-23T00:00:00"/>
        <d v="2020-03-24T00:00:00"/>
        <d v="2020-03-26T00:00:00"/>
        <d v="2020-03-28T00:00:00"/>
        <d v="2020-04-02T00:00:00"/>
        <d v="2020-04-06T00:00:00"/>
        <d v="2020-04-07T00:00:00"/>
        <d v="2020-04-11T00:00:00"/>
        <d v="2020-04-12T00:00:00"/>
        <d v="2020-04-14T00:00:00"/>
        <d v="2020-04-15T00:00:00"/>
        <d v="2020-04-16T00:00:00"/>
        <d v="2020-04-19T00:00:00"/>
        <d v="2020-04-20T00:00:00"/>
        <d v="2020-04-22T00:00:00"/>
        <d v="2020-04-23T00:00:00"/>
        <d v="2020-04-27T00:00:00"/>
        <d v="2020-04-30T00:00:00"/>
        <d v="2020-05-01T00:00:00"/>
        <d v="2020-05-03T00:00:00"/>
        <d v="2020-05-07T00:00:00"/>
        <d v="2020-05-08T00:00:00"/>
        <d v="2020-05-12T00:00:00"/>
        <d v="2020-05-13T00:00:00"/>
        <d v="2020-05-15T00:00:00"/>
        <d v="2020-05-17T00:00:00"/>
        <d v="2020-05-19T00:00:00"/>
        <d v="2020-05-21T00:00:00"/>
        <d v="2020-05-24T00:00:00"/>
        <d v="2020-05-26T00:00:00"/>
        <d v="2020-05-27T00:00:00"/>
        <d v="2020-05-28T00:00:00"/>
        <d v="2020-06-02T00:00:00"/>
        <d v="2020-06-05T00:00:00"/>
        <d v="2020-06-08T00:00:00"/>
        <d v="2020-06-09T00:00:00"/>
        <d v="2020-06-12T00:00:00"/>
        <d v="2020-06-14T00:00:00"/>
        <d v="1900-06-15T00:00:00"/>
        <d v="2020-06-18T00:00:00"/>
        <d v="2020-06-23T00:00:00"/>
        <d v="2020-06-24T00:00:00"/>
        <d v="2020-06-27T00:00:00"/>
        <d v="2020-06-29T00:00:00"/>
      </sharedItems>
      <fieldGroup par="18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Company" numFmtId="0">
      <sharedItems count="9">
        <s v="Bankia"/>
        <s v="Affinity"/>
        <s v="Telmark"/>
        <s v="Port Royale"/>
        <s v="Secspace"/>
        <s v="MarkPlus"/>
        <s v="Vento"/>
        <s v="Milago"/>
        <s v="Cruise"/>
      </sharedItems>
    </cacheField>
    <cacheField name="Representative" numFmtId="0">
      <sharedItems count="9">
        <s v="Lucas Adams"/>
        <s v="Christina Bell"/>
        <s v="Emily Flores"/>
        <s v="Dan Hill"/>
        <s v="Rob Nelson"/>
        <s v="Matt Reed"/>
        <s v="Amanda Wood"/>
        <s v="Sam Cooper"/>
        <s v="Denise Harris"/>
      </sharedItems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 count="5">
        <s v="black"/>
        <s v="red"/>
        <s v="brown"/>
        <s v="gray"/>
        <s v="white"/>
      </sharedItems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 count="57">
        <n v="3525"/>
        <n v="5434"/>
        <n v="5600"/>
        <n v="6697.5"/>
        <n v="8968"/>
        <n v="4900"/>
        <n v="3000"/>
        <n v="4911.5"/>
        <n v="9880"/>
        <n v="8312.5"/>
        <n v="10972.5"/>
        <n v="4425"/>
        <n v="3750"/>
        <n v="11115"/>
        <n v="10640"/>
        <n v="9310"/>
        <n v="2200"/>
        <n v="4160"/>
        <n v="7813.75"/>
        <n v="3540"/>
        <n v="14250"/>
        <n v="3500"/>
        <n v="8906.25"/>
        <n v="12350"/>
        <n v="6650"/>
        <n v="3290"/>
        <n v="5852"/>
        <n v="2820"/>
        <n v="9808.75"/>
        <n v="7125"/>
        <n v="9405"/>
        <n v="5625"/>
        <n v="10046.25"/>
        <n v="5016"/>
        <n v="10687.5"/>
        <n v="3900"/>
        <n v="11770.5"/>
        <n v="8645"/>
        <n v="6688"/>
        <n v="5310"/>
        <n v="7315"/>
        <n v="8483.5"/>
        <n v="8778"/>
        <n v="5804.5"/>
        <n v="8930"/>
        <n v="7410"/>
        <n v="13965"/>
        <n v="14962.5"/>
        <n v="5605"/>
        <n v="6165.5"/>
        <n v="3300"/>
        <n v="11756.25"/>
        <n v="6422"/>
        <n v="3520"/>
        <n v="2950"/>
        <n v="14012.5"/>
        <n v="11400"/>
      </sharedItems>
    </cacheField>
    <cacheField name="Months (Date)" numFmtId="0" databaseField="0">
      <fieldGroup base="1">
        <rangePr groupBy="months" startDate="1900-06-15T00:00:00" endDate="2020-06-30T00:00:00"/>
        <groupItems count="14">
          <s v="&lt;6/15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0"/>
        </groupItems>
      </fieldGroup>
    </cacheField>
    <cacheField name="Quarters (Date)" numFmtId="0" databaseField="0">
      <fieldGroup base="1">
        <rangePr groupBy="quarters" startDate="1900-06-15T00:00:00" endDate="2020-06-30T00:00:00"/>
        <groupItems count="6">
          <s v="&lt;6/15/1900"/>
          <s v="Qtr1"/>
          <s v="Qtr2"/>
          <s v="Qtr3"/>
          <s v="Qtr4"/>
          <s v="&gt;6/30/2020"/>
        </groupItems>
      </fieldGroup>
    </cacheField>
    <cacheField name="Years (Date)" numFmtId="0" databaseField="0">
      <fieldGroup base="1">
        <rangePr groupBy="years" startDate="1900-06-15T00:00:00" endDate="2020-06-30T00:00:00"/>
        <groupItems count="123">
          <s v="&lt;6/15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6/3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x v="0"/>
    <x v="0"/>
    <x v="0"/>
    <n v="132"/>
    <x v="0"/>
    <x v="0"/>
    <x v="0"/>
    <x v="0"/>
    <s v="F2248bl"/>
    <n v="15"/>
    <n v="235"/>
    <n v="3525"/>
    <s v="N"/>
    <x v="0"/>
  </r>
  <r>
    <n v="2"/>
    <x v="1"/>
    <x v="0"/>
    <x v="1"/>
    <x v="1"/>
    <n v="144"/>
    <x v="1"/>
    <x v="1"/>
    <x v="1"/>
    <x v="1"/>
    <s v="U2683rd"/>
    <n v="22"/>
    <n v="260"/>
    <n v="5720"/>
    <s v="Y"/>
    <x v="1"/>
  </r>
  <r>
    <n v="3"/>
    <x v="2"/>
    <x v="0"/>
    <x v="2"/>
    <x v="1"/>
    <n v="136"/>
    <x v="2"/>
    <x v="2"/>
    <x v="2"/>
    <x v="0"/>
    <s v="E2376bl"/>
    <n v="16"/>
    <n v="350"/>
    <n v="5600"/>
    <s v="N"/>
    <x v="2"/>
  </r>
  <r>
    <n v="4"/>
    <x v="3"/>
    <x v="0"/>
    <x v="3"/>
    <x v="2"/>
    <n v="144"/>
    <x v="1"/>
    <x v="1"/>
    <x v="0"/>
    <x v="2"/>
    <s v="F2248br"/>
    <n v="30"/>
    <n v="235"/>
    <n v="7050"/>
    <s v="Y"/>
    <x v="3"/>
  </r>
  <r>
    <n v="5"/>
    <x v="3"/>
    <x v="0"/>
    <x v="0"/>
    <x v="0"/>
    <n v="166"/>
    <x v="3"/>
    <x v="3"/>
    <x v="3"/>
    <x v="3"/>
    <s v="V2944gr"/>
    <n v="32"/>
    <n v="295"/>
    <n v="9440"/>
    <s v="Y"/>
    <x v="4"/>
  </r>
  <r>
    <n v="6"/>
    <x v="4"/>
    <x v="0"/>
    <x v="4"/>
    <x v="0"/>
    <n v="136"/>
    <x v="2"/>
    <x v="2"/>
    <x v="2"/>
    <x v="2"/>
    <s v="E2376br"/>
    <n v="14"/>
    <n v="350"/>
    <n v="4900"/>
    <s v="N"/>
    <x v="5"/>
  </r>
  <r>
    <n v="7"/>
    <x v="5"/>
    <x v="0"/>
    <x v="5"/>
    <x v="2"/>
    <n v="152"/>
    <x v="4"/>
    <x v="4"/>
    <x v="4"/>
    <x v="4"/>
    <s v="C2699wh"/>
    <n v="8"/>
    <n v="375"/>
    <n v="3000"/>
    <s v="N"/>
    <x v="6"/>
  </r>
  <r>
    <n v="8"/>
    <x v="6"/>
    <x v="0"/>
    <x v="1"/>
    <x v="1"/>
    <n v="132"/>
    <x v="0"/>
    <x v="0"/>
    <x v="0"/>
    <x v="2"/>
    <s v="F2248br"/>
    <n v="22"/>
    <n v="235"/>
    <n v="5170"/>
    <s v="Y"/>
    <x v="7"/>
  </r>
  <r>
    <n v="9"/>
    <x v="6"/>
    <x v="0"/>
    <x v="2"/>
    <x v="1"/>
    <n v="136"/>
    <x v="2"/>
    <x v="2"/>
    <x v="1"/>
    <x v="2"/>
    <s v="U2683br"/>
    <n v="40"/>
    <n v="260"/>
    <n v="10400"/>
    <s v="Y"/>
    <x v="8"/>
  </r>
  <r>
    <n v="10"/>
    <x v="7"/>
    <x v="0"/>
    <x v="0"/>
    <x v="0"/>
    <n v="166"/>
    <x v="3"/>
    <x v="3"/>
    <x v="2"/>
    <x v="0"/>
    <s v="E2376bl"/>
    <n v="25"/>
    <n v="350"/>
    <n v="8750"/>
    <s v="Y"/>
    <x v="9"/>
  </r>
  <r>
    <n v="11"/>
    <x v="8"/>
    <x v="0"/>
    <x v="5"/>
    <x v="2"/>
    <n v="157"/>
    <x v="5"/>
    <x v="5"/>
    <x v="2"/>
    <x v="0"/>
    <s v="E2376bl"/>
    <n v="33"/>
    <n v="350"/>
    <n v="11550"/>
    <s v="Y"/>
    <x v="10"/>
  </r>
  <r>
    <n v="12"/>
    <x v="9"/>
    <x v="1"/>
    <x v="3"/>
    <x v="2"/>
    <n v="178"/>
    <x v="6"/>
    <x v="6"/>
    <x v="3"/>
    <x v="4"/>
    <s v="V2944wh"/>
    <n v="15"/>
    <n v="295"/>
    <n v="4425"/>
    <s v="N"/>
    <x v="11"/>
  </r>
  <r>
    <n v="13"/>
    <x v="10"/>
    <x v="1"/>
    <x v="0"/>
    <x v="0"/>
    <n v="180"/>
    <x v="7"/>
    <x v="7"/>
    <x v="4"/>
    <x v="3"/>
    <s v="C2699gr"/>
    <n v="10"/>
    <n v="375"/>
    <n v="3750"/>
    <s v="N"/>
    <x v="12"/>
  </r>
  <r>
    <n v="14"/>
    <x v="11"/>
    <x v="1"/>
    <x v="6"/>
    <x v="1"/>
    <n v="132"/>
    <x v="0"/>
    <x v="0"/>
    <x v="1"/>
    <x v="2"/>
    <s v="U2683br"/>
    <n v="45"/>
    <n v="260"/>
    <n v="11700"/>
    <s v="Y"/>
    <x v="13"/>
  </r>
  <r>
    <n v="15"/>
    <x v="12"/>
    <x v="1"/>
    <x v="1"/>
    <x v="1"/>
    <n v="180"/>
    <x v="7"/>
    <x v="7"/>
    <x v="2"/>
    <x v="4"/>
    <s v="E2376wh"/>
    <n v="32"/>
    <n v="350"/>
    <n v="11200"/>
    <s v="Y"/>
    <x v="14"/>
  </r>
  <r>
    <n v="16"/>
    <x v="13"/>
    <x v="1"/>
    <x v="3"/>
    <x v="2"/>
    <n v="166"/>
    <x v="3"/>
    <x v="3"/>
    <x v="2"/>
    <x v="0"/>
    <s v="E2376bl"/>
    <n v="28"/>
    <n v="350"/>
    <n v="9800"/>
    <s v="Y"/>
    <x v="15"/>
  </r>
  <r>
    <n v="17"/>
    <x v="14"/>
    <x v="1"/>
    <x v="2"/>
    <x v="1"/>
    <n v="162"/>
    <x v="8"/>
    <x v="8"/>
    <x v="5"/>
    <x v="1"/>
    <s v="A2258rd"/>
    <n v="10"/>
    <n v="220"/>
    <n v="2200"/>
    <s v="N"/>
    <x v="16"/>
  </r>
  <r>
    <n v="18"/>
    <x v="15"/>
    <x v="1"/>
    <x v="0"/>
    <x v="0"/>
    <n v="136"/>
    <x v="2"/>
    <x v="2"/>
    <x v="1"/>
    <x v="2"/>
    <s v="U2683br"/>
    <n v="16"/>
    <n v="260"/>
    <n v="4160"/>
    <s v="N"/>
    <x v="17"/>
  </r>
  <r>
    <n v="19"/>
    <x v="16"/>
    <x v="1"/>
    <x v="5"/>
    <x v="2"/>
    <n v="132"/>
    <x v="0"/>
    <x v="0"/>
    <x v="0"/>
    <x v="2"/>
    <s v="F2248br"/>
    <n v="35"/>
    <n v="235"/>
    <n v="8225"/>
    <s v="Y"/>
    <x v="18"/>
  </r>
  <r>
    <n v="20"/>
    <x v="17"/>
    <x v="1"/>
    <x v="1"/>
    <x v="1"/>
    <n v="132"/>
    <x v="0"/>
    <x v="0"/>
    <x v="3"/>
    <x v="0"/>
    <s v="V2944bl"/>
    <n v="12"/>
    <n v="295"/>
    <n v="3540"/>
    <s v="N"/>
    <x v="19"/>
  </r>
  <r>
    <n v="21"/>
    <x v="18"/>
    <x v="1"/>
    <x v="3"/>
    <x v="2"/>
    <n v="136"/>
    <x v="2"/>
    <x v="2"/>
    <x v="4"/>
    <x v="3"/>
    <s v="C2699gr"/>
    <n v="40"/>
    <n v="375"/>
    <n v="15000"/>
    <s v="Y"/>
    <x v="20"/>
  </r>
  <r>
    <n v="22"/>
    <x v="19"/>
    <x v="1"/>
    <x v="4"/>
    <x v="0"/>
    <n v="144"/>
    <x v="1"/>
    <x v="1"/>
    <x v="2"/>
    <x v="2"/>
    <s v="E2376br"/>
    <n v="10"/>
    <n v="350"/>
    <n v="3500"/>
    <s v="N"/>
    <x v="21"/>
  </r>
  <r>
    <n v="23"/>
    <x v="20"/>
    <x v="2"/>
    <x v="2"/>
    <x v="1"/>
    <n v="132"/>
    <x v="0"/>
    <x v="0"/>
    <x v="4"/>
    <x v="0"/>
    <s v="C2699bl"/>
    <n v="25"/>
    <n v="375"/>
    <n v="9375"/>
    <s v="Y"/>
    <x v="22"/>
  </r>
  <r>
    <n v="24"/>
    <x v="21"/>
    <x v="2"/>
    <x v="6"/>
    <x v="1"/>
    <n v="162"/>
    <x v="8"/>
    <x v="8"/>
    <x v="1"/>
    <x v="0"/>
    <s v="U2683bl"/>
    <n v="50"/>
    <n v="260"/>
    <n v="13000"/>
    <s v="Y"/>
    <x v="23"/>
  </r>
  <r>
    <n v="25"/>
    <x v="22"/>
    <x v="2"/>
    <x v="1"/>
    <x v="1"/>
    <n v="180"/>
    <x v="7"/>
    <x v="7"/>
    <x v="0"/>
    <x v="4"/>
    <s v="F2248wh"/>
    <n v="22"/>
    <n v="235"/>
    <n v="5170"/>
    <s v="Y"/>
    <x v="7"/>
  </r>
  <r>
    <n v="26"/>
    <x v="23"/>
    <x v="2"/>
    <x v="0"/>
    <x v="0"/>
    <n v="144"/>
    <x v="1"/>
    <x v="1"/>
    <x v="3"/>
    <x v="2"/>
    <s v="V2944br"/>
    <n v="15"/>
    <n v="295"/>
    <n v="4425"/>
    <s v="N"/>
    <x v="11"/>
  </r>
  <r>
    <n v="27"/>
    <x v="24"/>
    <x v="2"/>
    <x v="4"/>
    <x v="0"/>
    <n v="166"/>
    <x v="3"/>
    <x v="3"/>
    <x v="5"/>
    <x v="4"/>
    <s v="A2258wh"/>
    <n v="10"/>
    <n v="220"/>
    <n v="2200"/>
    <s v="N"/>
    <x v="16"/>
  </r>
  <r>
    <n v="28"/>
    <x v="25"/>
    <x v="2"/>
    <x v="3"/>
    <x v="2"/>
    <n v="178"/>
    <x v="6"/>
    <x v="6"/>
    <x v="2"/>
    <x v="0"/>
    <s v="E2376bl"/>
    <n v="20"/>
    <n v="350"/>
    <n v="7000"/>
    <s v="Y"/>
    <x v="24"/>
  </r>
  <r>
    <n v="29"/>
    <x v="26"/>
    <x v="2"/>
    <x v="6"/>
    <x v="1"/>
    <n v="157"/>
    <x v="5"/>
    <x v="5"/>
    <x v="0"/>
    <x v="3"/>
    <s v="F2248gr"/>
    <n v="14"/>
    <n v="235"/>
    <n v="3290"/>
    <s v="N"/>
    <x v="25"/>
  </r>
  <r>
    <n v="30"/>
    <x v="27"/>
    <x v="2"/>
    <x v="1"/>
    <x v="1"/>
    <n v="152"/>
    <x v="4"/>
    <x v="4"/>
    <x v="5"/>
    <x v="3"/>
    <s v="A2258gr"/>
    <n v="28"/>
    <n v="220"/>
    <n v="6160"/>
    <s v="Y"/>
    <x v="26"/>
  </r>
  <r>
    <n v="31"/>
    <x v="28"/>
    <x v="2"/>
    <x v="6"/>
    <x v="1"/>
    <n v="162"/>
    <x v="8"/>
    <x v="8"/>
    <x v="0"/>
    <x v="0"/>
    <s v="F2248bl"/>
    <n v="12"/>
    <n v="235"/>
    <n v="2820"/>
    <s v="N"/>
    <x v="27"/>
  </r>
  <r>
    <n v="32"/>
    <x v="29"/>
    <x v="2"/>
    <x v="0"/>
    <x v="0"/>
    <n v="180"/>
    <x v="7"/>
    <x v="7"/>
    <x v="3"/>
    <x v="4"/>
    <s v="V2944wh"/>
    <n v="35"/>
    <n v="295"/>
    <n v="10325"/>
    <s v="Y"/>
    <x v="28"/>
  </r>
  <r>
    <n v="33"/>
    <x v="30"/>
    <x v="2"/>
    <x v="3"/>
    <x v="2"/>
    <n v="178"/>
    <x v="6"/>
    <x v="6"/>
    <x v="4"/>
    <x v="4"/>
    <s v="C2699wh"/>
    <n v="20"/>
    <n v="375"/>
    <n v="7500"/>
    <s v="Y"/>
    <x v="29"/>
  </r>
  <r>
    <n v="34"/>
    <x v="31"/>
    <x v="2"/>
    <x v="4"/>
    <x v="0"/>
    <n v="152"/>
    <x v="4"/>
    <x v="4"/>
    <x v="5"/>
    <x v="3"/>
    <s v="A2258gr"/>
    <n v="45"/>
    <n v="220"/>
    <n v="9900"/>
    <s v="Y"/>
    <x v="30"/>
  </r>
  <r>
    <n v="35"/>
    <x v="32"/>
    <x v="3"/>
    <x v="1"/>
    <x v="1"/>
    <n v="136"/>
    <x v="2"/>
    <x v="2"/>
    <x v="4"/>
    <x v="0"/>
    <s v="C2699bl"/>
    <n v="15"/>
    <n v="375"/>
    <n v="5625"/>
    <s v="N"/>
    <x v="31"/>
  </r>
  <r>
    <n v="36"/>
    <x v="33"/>
    <x v="3"/>
    <x v="6"/>
    <x v="1"/>
    <n v="132"/>
    <x v="0"/>
    <x v="0"/>
    <x v="2"/>
    <x v="0"/>
    <s v="E2376bl"/>
    <n v="14"/>
    <n v="350"/>
    <n v="4900"/>
    <s v="N"/>
    <x v="5"/>
  </r>
  <r>
    <n v="37"/>
    <x v="34"/>
    <x v="3"/>
    <x v="3"/>
    <x v="2"/>
    <n v="157"/>
    <x v="5"/>
    <x v="5"/>
    <x v="3"/>
    <x v="3"/>
    <s v="V2944gr"/>
    <n v="32"/>
    <n v="295"/>
    <n v="9440"/>
    <s v="Y"/>
    <x v="4"/>
  </r>
  <r>
    <n v="38"/>
    <x v="35"/>
    <x v="3"/>
    <x v="2"/>
    <x v="1"/>
    <n v="132"/>
    <x v="0"/>
    <x v="0"/>
    <x v="1"/>
    <x v="0"/>
    <s v="U2683bl"/>
    <n v="40"/>
    <n v="260"/>
    <n v="10400"/>
    <s v="Y"/>
    <x v="8"/>
  </r>
  <r>
    <n v="39"/>
    <x v="36"/>
    <x v="3"/>
    <x v="4"/>
    <x v="0"/>
    <n v="166"/>
    <x v="3"/>
    <x v="3"/>
    <x v="0"/>
    <x v="0"/>
    <s v="F2248bl"/>
    <n v="45"/>
    <n v="235"/>
    <n v="10575"/>
    <s v="Y"/>
    <x v="32"/>
  </r>
  <r>
    <n v="40"/>
    <x v="36"/>
    <x v="3"/>
    <x v="1"/>
    <x v="1"/>
    <n v="180"/>
    <x v="7"/>
    <x v="7"/>
    <x v="5"/>
    <x v="4"/>
    <s v="A2258wh"/>
    <n v="24"/>
    <n v="220"/>
    <n v="5280"/>
    <s v="Y"/>
    <x v="33"/>
  </r>
  <r>
    <n v="41"/>
    <x v="37"/>
    <x v="3"/>
    <x v="6"/>
    <x v="1"/>
    <n v="132"/>
    <x v="0"/>
    <x v="0"/>
    <x v="4"/>
    <x v="0"/>
    <s v="C2699bl"/>
    <n v="30"/>
    <n v="375"/>
    <n v="11250"/>
    <s v="Y"/>
    <x v="34"/>
  </r>
  <r>
    <n v="42"/>
    <x v="38"/>
    <x v="3"/>
    <x v="6"/>
    <x v="1"/>
    <n v="144"/>
    <x v="1"/>
    <x v="1"/>
    <x v="1"/>
    <x v="1"/>
    <s v="U2683rd"/>
    <n v="15"/>
    <n v="260"/>
    <n v="3900"/>
    <s v="N"/>
    <x v="35"/>
  </r>
  <r>
    <n v="43"/>
    <x v="39"/>
    <x v="3"/>
    <x v="4"/>
    <x v="0"/>
    <n v="157"/>
    <x v="5"/>
    <x v="5"/>
    <x v="4"/>
    <x v="0"/>
    <s v="C2699bl"/>
    <n v="15"/>
    <n v="375"/>
    <n v="5625"/>
    <s v="N"/>
    <x v="31"/>
  </r>
  <r>
    <n v="44"/>
    <x v="40"/>
    <x v="3"/>
    <x v="0"/>
    <x v="0"/>
    <n v="180"/>
    <x v="7"/>
    <x v="7"/>
    <x v="3"/>
    <x v="2"/>
    <s v="V2944br"/>
    <n v="42"/>
    <n v="295"/>
    <n v="12390"/>
    <s v="Y"/>
    <x v="36"/>
  </r>
  <r>
    <n v="45"/>
    <x v="41"/>
    <x v="3"/>
    <x v="0"/>
    <x v="0"/>
    <n v="132"/>
    <x v="0"/>
    <x v="0"/>
    <x v="2"/>
    <x v="0"/>
    <s v="E2376bl"/>
    <n v="26"/>
    <n v="350"/>
    <n v="9100"/>
    <s v="Y"/>
    <x v="37"/>
  </r>
  <r>
    <n v="46"/>
    <x v="42"/>
    <x v="3"/>
    <x v="3"/>
    <x v="2"/>
    <n v="162"/>
    <x v="8"/>
    <x v="8"/>
    <x v="1"/>
    <x v="3"/>
    <s v="U2683gr"/>
    <n v="35"/>
    <n v="260"/>
    <n v="9100"/>
    <s v="Y"/>
    <x v="37"/>
  </r>
  <r>
    <n v="47"/>
    <x v="43"/>
    <x v="3"/>
    <x v="4"/>
    <x v="0"/>
    <n v="144"/>
    <x v="1"/>
    <x v="1"/>
    <x v="5"/>
    <x v="4"/>
    <s v="A2258wh"/>
    <n v="32"/>
    <n v="220"/>
    <n v="7040"/>
    <s v="Y"/>
    <x v="38"/>
  </r>
  <r>
    <n v="48"/>
    <x v="44"/>
    <x v="3"/>
    <x v="6"/>
    <x v="1"/>
    <n v="132"/>
    <x v="0"/>
    <x v="0"/>
    <x v="3"/>
    <x v="2"/>
    <s v="V2944br"/>
    <n v="18"/>
    <n v="295"/>
    <n v="5310"/>
    <s v="N"/>
    <x v="39"/>
  </r>
  <r>
    <n v="49"/>
    <x v="44"/>
    <x v="3"/>
    <x v="3"/>
    <x v="2"/>
    <n v="180"/>
    <x v="7"/>
    <x v="7"/>
    <x v="2"/>
    <x v="0"/>
    <s v="E2376bl"/>
    <n v="22"/>
    <n v="350"/>
    <n v="7700"/>
    <s v="Y"/>
    <x v="40"/>
  </r>
  <r>
    <n v="50"/>
    <x v="45"/>
    <x v="3"/>
    <x v="5"/>
    <x v="2"/>
    <n v="162"/>
    <x v="8"/>
    <x v="8"/>
    <x v="0"/>
    <x v="3"/>
    <s v="F2248gr"/>
    <n v="38"/>
    <n v="235"/>
    <n v="8930"/>
    <s v="Y"/>
    <x v="41"/>
  </r>
  <r>
    <n v="51"/>
    <x v="46"/>
    <x v="4"/>
    <x v="0"/>
    <x v="0"/>
    <n v="180"/>
    <x v="7"/>
    <x v="7"/>
    <x v="5"/>
    <x v="0"/>
    <s v="A2258bl"/>
    <n v="42"/>
    <n v="220"/>
    <n v="9240"/>
    <s v="Y"/>
    <x v="42"/>
  </r>
  <r>
    <n v="52"/>
    <x v="47"/>
    <x v="4"/>
    <x v="6"/>
    <x v="1"/>
    <n v="162"/>
    <x v="8"/>
    <x v="8"/>
    <x v="3"/>
    <x v="1"/>
    <s v="V2944rd"/>
    <n v="15"/>
    <n v="295"/>
    <n v="4425"/>
    <s v="N"/>
    <x v="11"/>
  </r>
  <r>
    <n v="53"/>
    <x v="48"/>
    <x v="4"/>
    <x v="3"/>
    <x v="2"/>
    <n v="136"/>
    <x v="2"/>
    <x v="2"/>
    <x v="4"/>
    <x v="3"/>
    <s v="C2699gr"/>
    <n v="10"/>
    <n v="375"/>
    <n v="3750"/>
    <s v="N"/>
    <x v="12"/>
  </r>
  <r>
    <n v="54"/>
    <x v="49"/>
    <x v="4"/>
    <x v="2"/>
    <x v="1"/>
    <n v="136"/>
    <x v="2"/>
    <x v="2"/>
    <x v="0"/>
    <x v="0"/>
    <s v="F2248bl"/>
    <n v="26"/>
    <n v="235"/>
    <n v="6110"/>
    <s v="Y"/>
    <x v="43"/>
  </r>
  <r>
    <n v="55"/>
    <x v="50"/>
    <x v="4"/>
    <x v="4"/>
    <x v="0"/>
    <n v="152"/>
    <x v="4"/>
    <x v="4"/>
    <x v="0"/>
    <x v="1"/>
    <s v="F2248rd"/>
    <n v="40"/>
    <n v="235"/>
    <n v="9400"/>
    <s v="Y"/>
    <x v="44"/>
  </r>
  <r>
    <n v="56"/>
    <x v="51"/>
    <x v="4"/>
    <x v="5"/>
    <x v="2"/>
    <n v="180"/>
    <x v="7"/>
    <x v="7"/>
    <x v="1"/>
    <x v="0"/>
    <s v="U2683bl"/>
    <n v="30"/>
    <n v="260"/>
    <n v="7800"/>
    <s v="Y"/>
    <x v="45"/>
  </r>
  <r>
    <n v="57"/>
    <x v="52"/>
    <x v="4"/>
    <x v="3"/>
    <x v="2"/>
    <n v="152"/>
    <x v="4"/>
    <x v="4"/>
    <x v="2"/>
    <x v="3"/>
    <s v="E2376gr"/>
    <n v="26"/>
    <n v="350"/>
    <n v="9100"/>
    <s v="Y"/>
    <x v="37"/>
  </r>
  <r>
    <n v="58"/>
    <x v="53"/>
    <x v="4"/>
    <x v="4"/>
    <x v="0"/>
    <n v="132"/>
    <x v="0"/>
    <x v="0"/>
    <x v="3"/>
    <x v="0"/>
    <s v="V2944bl"/>
    <n v="18"/>
    <n v="295"/>
    <n v="5310"/>
    <s v="N"/>
    <x v="39"/>
  </r>
  <r>
    <n v="59"/>
    <x v="54"/>
    <x v="4"/>
    <x v="2"/>
    <x v="1"/>
    <n v="180"/>
    <x v="7"/>
    <x v="7"/>
    <x v="0"/>
    <x v="3"/>
    <s v="F2248gr"/>
    <n v="22"/>
    <n v="235"/>
    <n v="5170"/>
    <s v="Y"/>
    <x v="7"/>
  </r>
  <r>
    <n v="60"/>
    <x v="55"/>
    <x v="4"/>
    <x v="3"/>
    <x v="2"/>
    <n v="144"/>
    <x v="1"/>
    <x v="1"/>
    <x v="2"/>
    <x v="0"/>
    <s v="E2376bl"/>
    <n v="42"/>
    <n v="350"/>
    <n v="14700"/>
    <s v="Y"/>
    <x v="46"/>
  </r>
  <r>
    <n v="61"/>
    <x v="55"/>
    <x v="4"/>
    <x v="6"/>
    <x v="1"/>
    <n v="162"/>
    <x v="8"/>
    <x v="8"/>
    <x v="2"/>
    <x v="4"/>
    <s v="E2376wh"/>
    <n v="45"/>
    <n v="350"/>
    <n v="15750"/>
    <s v="Y"/>
    <x v="47"/>
  </r>
  <r>
    <n v="62"/>
    <x v="56"/>
    <x v="4"/>
    <x v="3"/>
    <x v="2"/>
    <n v="132"/>
    <x v="0"/>
    <x v="0"/>
    <x v="3"/>
    <x v="1"/>
    <s v="V2944rd"/>
    <n v="20"/>
    <n v="295"/>
    <n v="5900"/>
    <s v="Y"/>
    <x v="48"/>
  </r>
  <r>
    <n v="63"/>
    <x v="57"/>
    <x v="4"/>
    <x v="0"/>
    <x v="0"/>
    <n v="136"/>
    <x v="2"/>
    <x v="2"/>
    <x v="3"/>
    <x v="0"/>
    <s v="V2944bl"/>
    <n v="22"/>
    <n v="295"/>
    <n v="6490"/>
    <s v="Y"/>
    <x v="49"/>
  </r>
  <r>
    <n v="64"/>
    <x v="58"/>
    <x v="4"/>
    <x v="5"/>
    <x v="2"/>
    <n v="157"/>
    <x v="5"/>
    <x v="5"/>
    <x v="5"/>
    <x v="4"/>
    <s v="A2258wh"/>
    <n v="15"/>
    <n v="220"/>
    <n v="3300"/>
    <s v="N"/>
    <x v="50"/>
  </r>
  <r>
    <n v="65"/>
    <x v="59"/>
    <x v="4"/>
    <x v="4"/>
    <x v="0"/>
    <n v="132"/>
    <x v="0"/>
    <x v="0"/>
    <x v="0"/>
    <x v="2"/>
    <s v="F2248br"/>
    <n v="35"/>
    <n v="235"/>
    <n v="8225"/>
    <s v="Y"/>
    <x v="18"/>
  </r>
  <r>
    <n v="66"/>
    <x v="60"/>
    <x v="5"/>
    <x v="5"/>
    <x v="2"/>
    <n v="178"/>
    <x v="6"/>
    <x v="6"/>
    <x v="4"/>
    <x v="3"/>
    <s v="C2699gr"/>
    <n v="33"/>
    <n v="375"/>
    <n v="12375"/>
    <s v="Y"/>
    <x v="51"/>
  </r>
  <r>
    <n v="67"/>
    <x v="61"/>
    <x v="5"/>
    <x v="3"/>
    <x v="2"/>
    <n v="144"/>
    <x v="1"/>
    <x v="1"/>
    <x v="1"/>
    <x v="0"/>
    <s v="U2683bl"/>
    <n v="22"/>
    <n v="260"/>
    <n v="5720"/>
    <s v="Y"/>
    <x v="1"/>
  </r>
  <r>
    <n v="68"/>
    <x v="61"/>
    <x v="5"/>
    <x v="5"/>
    <x v="2"/>
    <n v="136"/>
    <x v="2"/>
    <x v="2"/>
    <x v="1"/>
    <x v="3"/>
    <s v="U2683gr"/>
    <n v="26"/>
    <n v="260"/>
    <n v="6760"/>
    <s v="Y"/>
    <x v="52"/>
  </r>
  <r>
    <n v="69"/>
    <x v="62"/>
    <x v="5"/>
    <x v="0"/>
    <x v="0"/>
    <n v="132"/>
    <x v="0"/>
    <x v="0"/>
    <x v="5"/>
    <x v="1"/>
    <s v="A2258rd"/>
    <n v="16"/>
    <n v="220"/>
    <n v="3520"/>
    <s v="N"/>
    <x v="53"/>
  </r>
  <r>
    <n v="70"/>
    <x v="63"/>
    <x v="5"/>
    <x v="6"/>
    <x v="1"/>
    <n v="178"/>
    <x v="6"/>
    <x v="6"/>
    <x v="3"/>
    <x v="0"/>
    <s v="V2944bl"/>
    <n v="10"/>
    <n v="295"/>
    <n v="2950"/>
    <s v="N"/>
    <x v="54"/>
  </r>
  <r>
    <n v="71"/>
    <x v="63"/>
    <x v="5"/>
    <x v="2"/>
    <x v="1"/>
    <n v="162"/>
    <x v="8"/>
    <x v="8"/>
    <x v="1"/>
    <x v="0"/>
    <s v="U2683bl"/>
    <n v="40"/>
    <n v="260"/>
    <n v="10400"/>
    <s v="Y"/>
    <x v="8"/>
  </r>
  <r>
    <n v="72"/>
    <x v="64"/>
    <x v="5"/>
    <x v="1"/>
    <x v="1"/>
    <n v="157"/>
    <x v="5"/>
    <x v="5"/>
    <x v="0"/>
    <x v="2"/>
    <s v="F2248br"/>
    <n v="15"/>
    <n v="235"/>
    <n v="3525"/>
    <s v="N"/>
    <x v="0"/>
  </r>
  <r>
    <n v="73"/>
    <x v="65"/>
    <x v="5"/>
    <x v="4"/>
    <x v="0"/>
    <n v="132"/>
    <x v="0"/>
    <x v="0"/>
    <x v="4"/>
    <x v="3"/>
    <s v="C2699gr"/>
    <n v="25"/>
    <n v="375"/>
    <n v="9375"/>
    <s v="Y"/>
    <x v="22"/>
  </r>
  <r>
    <n v="74"/>
    <x v="66"/>
    <x v="5"/>
    <x v="0"/>
    <x v="0"/>
    <n v="144"/>
    <x v="1"/>
    <x v="1"/>
    <x v="3"/>
    <x v="3"/>
    <s v="V2944gr"/>
    <n v="20"/>
    <n v="295"/>
    <n v="5900"/>
    <s v="Y"/>
    <x v="48"/>
  </r>
  <r>
    <n v="75"/>
    <x v="67"/>
    <x v="5"/>
    <x v="5"/>
    <x v="2"/>
    <n v="166"/>
    <x v="3"/>
    <x v="3"/>
    <x v="1"/>
    <x v="1"/>
    <s v="U2683rd"/>
    <n v="35"/>
    <n v="260"/>
    <n v="9100"/>
    <s v="Y"/>
    <x v="37"/>
  </r>
  <r>
    <n v="76"/>
    <x v="68"/>
    <x v="5"/>
    <x v="3"/>
    <x v="2"/>
    <n v="178"/>
    <x v="6"/>
    <x v="6"/>
    <x v="2"/>
    <x v="0"/>
    <s v="E2376bl"/>
    <n v="22"/>
    <n v="350"/>
    <n v="7700"/>
    <s v="Y"/>
    <x v="40"/>
  </r>
  <r>
    <n v="77"/>
    <x v="69"/>
    <x v="5"/>
    <x v="1"/>
    <x v="1"/>
    <n v="166"/>
    <x v="3"/>
    <x v="3"/>
    <x v="5"/>
    <x v="4"/>
    <s v="A2258wh"/>
    <n v="16"/>
    <n v="220"/>
    <n v="3520"/>
    <s v="N"/>
    <x v="53"/>
  </r>
  <r>
    <n v="78"/>
    <x v="70"/>
    <x v="5"/>
    <x v="2"/>
    <x v="1"/>
    <n v="162"/>
    <x v="8"/>
    <x v="8"/>
    <x v="3"/>
    <x v="0"/>
    <s v="V2944bl"/>
    <n v="50"/>
    <n v="295"/>
    <n v="14750"/>
    <s v="Y"/>
    <x v="55"/>
  </r>
  <r>
    <n v="79"/>
    <x v="71"/>
    <x v="5"/>
    <x v="4"/>
    <x v="0"/>
    <n v="178"/>
    <x v="6"/>
    <x v="6"/>
    <x v="4"/>
    <x v="3"/>
    <s v="C2699gr"/>
    <n v="32"/>
    <n v="375"/>
    <n v="12000"/>
    <s v="Y"/>
    <x v="56"/>
  </r>
  <r>
    <n v="80"/>
    <x v="71"/>
    <x v="5"/>
    <x v="1"/>
    <x v="1"/>
    <n v="136"/>
    <x v="2"/>
    <x v="2"/>
    <x v="0"/>
    <x v="4"/>
    <s v="F2248wh"/>
    <n v="14"/>
    <n v="235"/>
    <n v="3290"/>
    <s v="N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C238E-E5A3-4C2E-B1FD-18B588197097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ompany">
  <location ref="A3:B13" firstHeaderRow="1" firstDataRow="1" firstDataCol="1"/>
  <pivotFields count="19">
    <pivotField showAll="0"/>
    <pivotField numFmtId="14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10">
        <item x="1"/>
        <item x="0"/>
        <item x="8"/>
        <item x="5"/>
        <item x="7"/>
        <item x="3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5"/>
        <item x="4"/>
        <item x="2"/>
        <item x="0"/>
        <item x="1"/>
        <item x="3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numFmtId="164" showAll="0"/>
    <pivotField numFmtId="164" showAll="0"/>
    <pivotField showAll="0"/>
    <pivotField dataField="1" numFmtId="164" showAll="0">
      <items count="58">
        <item x="16"/>
        <item x="27"/>
        <item x="54"/>
        <item x="6"/>
        <item x="25"/>
        <item x="50"/>
        <item x="21"/>
        <item x="53"/>
        <item x="0"/>
        <item x="19"/>
        <item x="12"/>
        <item x="35"/>
        <item x="17"/>
        <item x="11"/>
        <item x="5"/>
        <item x="7"/>
        <item x="33"/>
        <item x="39"/>
        <item x="1"/>
        <item x="2"/>
        <item x="48"/>
        <item x="31"/>
        <item x="43"/>
        <item x="26"/>
        <item x="49"/>
        <item x="52"/>
        <item x="24"/>
        <item x="38"/>
        <item x="3"/>
        <item x="29"/>
        <item x="40"/>
        <item x="45"/>
        <item x="18"/>
        <item x="9"/>
        <item x="41"/>
        <item x="37"/>
        <item x="42"/>
        <item x="22"/>
        <item x="44"/>
        <item x="4"/>
        <item x="15"/>
        <item x="30"/>
        <item x="28"/>
        <item x="8"/>
        <item x="32"/>
        <item x="14"/>
        <item x="34"/>
        <item x="10"/>
        <item x="13"/>
        <item x="56"/>
        <item x="51"/>
        <item x="36"/>
        <item x="23"/>
        <item x="46"/>
        <item x="55"/>
        <item x="20"/>
        <item x="4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</pivotFields>
  <rowFields count="1">
    <field x="6"/>
  </rowFields>
  <rowItems count="10">
    <i>
      <x v="3"/>
    </i>
    <i>
      <x v="6"/>
    </i>
    <i>
      <x v="5"/>
    </i>
    <i>
      <x v="8"/>
    </i>
    <i>
      <x/>
    </i>
    <i>
      <x v="7"/>
    </i>
    <i>
      <x v="4"/>
    </i>
    <i>
      <x v="2"/>
    </i>
    <i>
      <x v="1"/>
    </i>
    <i t="grand">
      <x/>
    </i>
  </rowItems>
  <colItems count="1">
    <i/>
  </colItems>
  <dataFields count="1">
    <dataField name="Sum of Final Price" fld="15" baseField="0" baseItem="0"/>
  </dataFields>
  <chartFormats count="1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A56EB-3A6E-49F3-BA7A-11FA0CC5B42D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dels">
  <location ref="B3:C10" firstHeaderRow="1" firstDataRow="1" firstDataCol="1"/>
  <pivotFields count="19">
    <pivotField showAll="0"/>
    <pivotField numFmtId="14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5"/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64" showAll="0"/>
    <pivotField numFmtId="164" showAll="0"/>
    <pivotField showAll="0"/>
    <pivotField numFmtId="164" showAll="0"/>
    <pivotField showAll="0" defaultSubtotal="0"/>
    <pivotField showAll="0" defaultSubtotal="0"/>
    <pivotField showAll="0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</pivotFields>
  <rowFields count="1">
    <field x="8"/>
  </rowFields>
  <rowItems count="7">
    <i>
      <x/>
    </i>
    <i>
      <x v="1"/>
    </i>
    <i>
      <x v="5"/>
    </i>
    <i>
      <x v="2"/>
    </i>
    <i>
      <x v="3"/>
    </i>
    <i>
      <x v="4"/>
    </i>
    <i t="grand">
      <x/>
    </i>
  </rowItems>
  <colItems count="1">
    <i/>
  </colItems>
  <dataFields count="1">
    <dataField name="Sum of Number" fld="1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4BA1E-E8F4-4A0D-AB05-FAFEAF2A1C92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epresentative">
  <location ref="B3:C13" firstHeaderRow="1" firstDataRow="1" firstDataCol="1"/>
  <pivotFields count="19">
    <pivotField showAll="0"/>
    <pivotField numFmtId="14" showAll="0">
      <items count="73">
        <item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0">
        <item x="6"/>
        <item x="1"/>
        <item x="3"/>
        <item x="8"/>
        <item x="2"/>
        <item x="0"/>
        <item x="5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4" showAll="0"/>
    <pivotField showAll="0" defaultSubtotal="0"/>
    <pivotField showAll="0" defaultSubtotal="0"/>
    <pivotField showAll="0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</pivotFields>
  <rowFields count="1">
    <field x="7"/>
  </rowFields>
  <rowItems count="10">
    <i>
      <x v="5"/>
    </i>
    <i>
      <x v="3"/>
    </i>
    <i>
      <x v="8"/>
    </i>
    <i>
      <x v="4"/>
    </i>
    <i>
      <x v="1"/>
    </i>
    <i>
      <x/>
    </i>
    <i>
      <x v="2"/>
    </i>
    <i>
      <x v="7"/>
    </i>
    <i>
      <x v="6"/>
    </i>
    <i t="grand">
      <x/>
    </i>
  </rowItems>
  <colItems count="1">
    <i/>
  </colItems>
  <dataFields count="1">
    <dataField name="Sum of Final Price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43577-C27B-49DF-AA87-47AACB7824F5}" name="Table1" displayName="Table1" ref="A4:R84" totalsRowShown="0" headerRowDxfId="13">
  <autoFilter ref="A4:R84" xr:uid="{1B143577-C27B-49DF-AA87-47AACB7824F5}"/>
  <sortState xmlns:xlrd2="http://schemas.microsoft.com/office/spreadsheetml/2017/richdata2" ref="A5:N84">
    <sortCondition ref="A4:A84"/>
  </sortState>
  <tableColumns count="18">
    <tableColumn id="1" xr3:uid="{F4DF135B-9DC7-4F4C-A3E8-58B394C1FCD4}" name="Num"/>
    <tableColumn id="2" xr3:uid="{BB94BAB1-449E-4079-AFCB-6C70EBB0E165}" name="Date" dataDxfId="12"/>
    <tableColumn id="3" xr3:uid="{8A17F62F-3133-471C-AB90-DF9BC4E1296E}" name="Month" dataDxfId="11"/>
    <tableColumn id="4" xr3:uid="{BA13AE32-76BE-499A-A9FC-4BB8AA673B0D}" name="Sales Rep" dataDxfId="10"/>
    <tableColumn id="5" xr3:uid="{7D4C930E-008F-4518-B3C1-5DBEFED45244}" name="Region" dataDxfId="9"/>
    <tableColumn id="6" xr3:uid="{A46273A1-777A-4F5D-AC47-530C20AADBD3}" name="Customer ID" dataDxfId="8"/>
    <tableColumn id="15" xr3:uid="{5648A5AD-6A4A-494E-A528-B39E1DC7D75C}" name="Company" dataDxfId="7">
      <calculatedColumnFormula>VLOOKUP(Table1[[#This Row],[Customer ID]],'Customer Info'!$A$4:$C$12,2,FALSE)</calculatedColumnFormula>
    </tableColumn>
    <tableColumn id="16" xr3:uid="{CA819979-9DF3-47EB-AB90-49D2D94972D8}" name="Representative" dataDxfId="6">
      <calculatedColumnFormula>VLOOKUP(Table1[[#This Row],[Customer ID]],'Customer Info'!$A$4:$C$12,3,FALSE)</calculatedColumnFormula>
    </tableColumn>
    <tableColumn id="7" xr3:uid="{3519F193-ACCE-4166-A596-54A8045ECBFB}" name="Model"/>
    <tableColumn id="8" xr3:uid="{D56962D4-0BEA-45F0-B9E6-9C3666DBD536}" name="Color"/>
    <tableColumn id="9" xr3:uid="{27656216-CECA-435B-B04F-21FC5D249F1B}" name="Item Code"/>
    <tableColumn id="10" xr3:uid="{DA596DE4-DB0F-46AD-B35B-D241B79E3F79}" name="Number"/>
    <tableColumn id="11" xr3:uid="{C89ACA1F-E0C7-408A-9F87-6B0485A293D4}" name="Price / Unit" dataDxfId="5"/>
    <tableColumn id="12" xr3:uid="{693BD655-213C-49F1-A814-DCFC4F9E2BA2}" name="Total" dataDxfId="4"/>
    <tableColumn id="13" xr3:uid="{647EA819-E84B-44F5-84A2-504B5FD8B084}" name="Discount_7%" dataDxfId="3">
      <calculatedColumnFormula>IF(Table1[[#This Row],[Number]]&gt;=20,"Y","N")</calculatedColumnFormula>
    </tableColumn>
    <tableColumn id="14" xr3:uid="{58B3D75B-835B-425A-9105-2EED99E89A77}" name="Final Price" dataDxfId="2">
      <calculatedColumnFormula>IF(O5="Y",N5-(N5*7%),N5)</calculatedColumnFormula>
    </tableColumn>
    <tableColumn id="17" xr3:uid="{3AA66741-B5D4-4835-B730-13C3536D072F}" name="Discount" dataDxfId="1">
      <calculatedColumnFormula>Table1[[#This Row],[Total]]-Table1[[#This Row],[Final Price]]</calculatedColumnFormula>
    </tableColumn>
    <tableColumn id="18" xr3:uid="{0C9A5B37-883C-4D8D-9A2F-F38155486380}" name="Discount %" dataDxfId="0">
      <calculatedColumnFormula>Table1[[#This Row],[Discount]]/Table1[[#This Row],[Total]]*100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0ECE-06AD-4B19-8539-E48E59330AD7}">
  <dimension ref="A3:B13"/>
  <sheetViews>
    <sheetView zoomScale="73" zoomScaleNormal="73" workbookViewId="0">
      <selection activeCell="A3" sqref="A3:C13"/>
    </sheetView>
  </sheetViews>
  <sheetFormatPr defaultRowHeight="14.4" x14ac:dyDescent="0.55000000000000004"/>
  <cols>
    <col min="1" max="1" width="11.3671875" bestFit="1" customWidth="1"/>
    <col min="2" max="2" width="15.26171875" bestFit="1" customWidth="1"/>
    <col min="3" max="3" width="11" bestFit="1" customWidth="1"/>
    <col min="4" max="4" width="4.3125" bestFit="1" customWidth="1"/>
    <col min="5" max="5" width="3.5234375" bestFit="1" customWidth="1"/>
    <col min="6" max="6" width="5.3671875" bestFit="1" customWidth="1"/>
    <col min="7" max="9" width="10.20703125" bestFit="1" customWidth="1"/>
  </cols>
  <sheetData>
    <row r="3" spans="1:2" x14ac:dyDescent="0.55000000000000004">
      <c r="A3" s="17" t="s">
        <v>88</v>
      </c>
      <c r="B3" t="s">
        <v>92</v>
      </c>
    </row>
    <row r="4" spans="1:2" x14ac:dyDescent="0.55000000000000004">
      <c r="A4" s="6" t="s">
        <v>77</v>
      </c>
      <c r="B4" s="18">
        <v>35680.5</v>
      </c>
    </row>
    <row r="5" spans="1:2" x14ac:dyDescent="0.55000000000000004">
      <c r="A5" s="6" t="s">
        <v>75</v>
      </c>
      <c r="B5" s="18">
        <v>35832</v>
      </c>
    </row>
    <row r="6" spans="1:2" x14ac:dyDescent="0.55000000000000004">
      <c r="A6" s="6" t="s">
        <v>81</v>
      </c>
      <c r="B6" s="18">
        <v>51001.75</v>
      </c>
    </row>
    <row r="7" spans="1:2" x14ac:dyDescent="0.55000000000000004">
      <c r="A7" s="6" t="s">
        <v>83</v>
      </c>
      <c r="B7" s="18">
        <v>51621.25</v>
      </c>
    </row>
    <row r="8" spans="1:2" x14ac:dyDescent="0.55000000000000004">
      <c r="A8" s="6" t="s">
        <v>73</v>
      </c>
      <c r="B8" s="18">
        <v>55648.5</v>
      </c>
    </row>
    <row r="9" spans="1:2" x14ac:dyDescent="0.55000000000000004">
      <c r="A9" s="6" t="s">
        <v>71</v>
      </c>
      <c r="B9" s="18">
        <v>69847</v>
      </c>
    </row>
    <row r="10" spans="1:2" x14ac:dyDescent="0.55000000000000004">
      <c r="A10" s="6" t="s">
        <v>85</v>
      </c>
      <c r="B10" s="18">
        <v>74311.25</v>
      </c>
    </row>
    <row r="11" spans="1:2" x14ac:dyDescent="0.55000000000000004">
      <c r="A11" s="6" t="s">
        <v>79</v>
      </c>
      <c r="B11" s="18">
        <v>77778.5</v>
      </c>
    </row>
    <row r="12" spans="1:2" x14ac:dyDescent="0.55000000000000004">
      <c r="A12" s="6" t="s">
        <v>69</v>
      </c>
      <c r="B12" s="18">
        <v>110389</v>
      </c>
    </row>
    <row r="13" spans="1:2" x14ac:dyDescent="0.55000000000000004">
      <c r="A13" s="6" t="s">
        <v>89</v>
      </c>
      <c r="B13" s="18">
        <v>562109.75</v>
      </c>
    </row>
  </sheetData>
  <pageMargins left="0.7" right="0.7" top="0.75" bottom="0.75" header="0.3" footer="0.3"/>
  <pageSetup orientation="portrait" horizontalDpi="4294967295" verticalDpi="4294967295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9AEF-EC76-46E3-83D0-BF120A708053}">
  <dimension ref="B3:C10"/>
  <sheetViews>
    <sheetView workbookViewId="0">
      <selection activeCell="C13" sqref="C13"/>
    </sheetView>
  </sheetViews>
  <sheetFormatPr defaultRowHeight="14.4" x14ac:dyDescent="0.55000000000000004"/>
  <cols>
    <col min="2" max="2" width="12.05078125" bestFit="1" customWidth="1"/>
    <col min="3" max="3" width="13.41796875" bestFit="1" customWidth="1"/>
  </cols>
  <sheetData>
    <row r="3" spans="2:3" x14ac:dyDescent="0.55000000000000004">
      <c r="B3" s="17" t="s">
        <v>96</v>
      </c>
      <c r="C3" t="s">
        <v>90</v>
      </c>
    </row>
    <row r="4" spans="2:3" x14ac:dyDescent="0.55000000000000004">
      <c r="B4" s="6" t="s">
        <v>47</v>
      </c>
      <c r="C4" s="18">
        <v>238</v>
      </c>
    </row>
    <row r="5" spans="2:3" x14ac:dyDescent="0.55000000000000004">
      <c r="B5" s="6" t="s">
        <v>38</v>
      </c>
      <c r="C5" s="18">
        <v>263</v>
      </c>
    </row>
    <row r="6" spans="2:3" x14ac:dyDescent="0.55000000000000004">
      <c r="B6" s="6" t="s">
        <v>32</v>
      </c>
      <c r="C6" s="18">
        <v>356</v>
      </c>
    </row>
    <row r="7" spans="2:3" x14ac:dyDescent="0.55000000000000004">
      <c r="B7" s="6" t="s">
        <v>26</v>
      </c>
      <c r="C7" s="18">
        <v>375</v>
      </c>
    </row>
    <row r="8" spans="2:3" x14ac:dyDescent="0.55000000000000004">
      <c r="B8" s="6" t="s">
        <v>17</v>
      </c>
      <c r="C8" s="18">
        <v>385</v>
      </c>
    </row>
    <row r="9" spans="2:3" x14ac:dyDescent="0.55000000000000004">
      <c r="B9" s="6" t="s">
        <v>22</v>
      </c>
      <c r="C9" s="18">
        <v>416</v>
      </c>
    </row>
    <row r="10" spans="2:3" x14ac:dyDescent="0.55000000000000004">
      <c r="B10" s="6" t="s">
        <v>89</v>
      </c>
      <c r="C10" s="18">
        <v>2033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6B2F-C8E4-4F67-8ED9-C20F80D2B0FD}">
  <dimension ref="B3:C13"/>
  <sheetViews>
    <sheetView tabSelected="1" workbookViewId="0">
      <selection activeCell="M2" sqref="M2"/>
    </sheetView>
  </sheetViews>
  <sheetFormatPr defaultRowHeight="14.4" x14ac:dyDescent="0.55000000000000004"/>
  <cols>
    <col min="2" max="2" width="15.3671875" bestFit="1" customWidth="1"/>
    <col min="3" max="3" width="15.05078125" bestFit="1" customWidth="1"/>
  </cols>
  <sheetData>
    <row r="3" spans="2:3" x14ac:dyDescent="0.55000000000000004">
      <c r="B3" s="17" t="s">
        <v>68</v>
      </c>
      <c r="C3" t="s">
        <v>92</v>
      </c>
    </row>
    <row r="4" spans="2:3" x14ac:dyDescent="0.55000000000000004">
      <c r="B4" s="6" t="s">
        <v>70</v>
      </c>
      <c r="C4" s="18">
        <v>110389</v>
      </c>
    </row>
    <row r="5" spans="2:3" x14ac:dyDescent="0.55000000000000004">
      <c r="B5" s="6" t="s">
        <v>80</v>
      </c>
      <c r="C5" s="18">
        <v>77778.5</v>
      </c>
    </row>
    <row r="6" spans="2:3" x14ac:dyDescent="0.55000000000000004">
      <c r="B6" s="6" t="s">
        <v>86</v>
      </c>
      <c r="C6" s="18">
        <v>74311.25</v>
      </c>
    </row>
    <row r="7" spans="2:3" x14ac:dyDescent="0.55000000000000004">
      <c r="B7" s="6" t="s">
        <v>72</v>
      </c>
      <c r="C7" s="18">
        <v>69847</v>
      </c>
    </row>
    <row r="8" spans="2:3" x14ac:dyDescent="0.55000000000000004">
      <c r="B8" s="6" t="s">
        <v>74</v>
      </c>
      <c r="C8" s="18">
        <v>55648.5</v>
      </c>
    </row>
    <row r="9" spans="2:3" x14ac:dyDescent="0.55000000000000004">
      <c r="B9" s="6" t="s">
        <v>84</v>
      </c>
      <c r="C9" s="18">
        <v>51621.25</v>
      </c>
    </row>
    <row r="10" spans="2:3" x14ac:dyDescent="0.55000000000000004">
      <c r="B10" s="6" t="s">
        <v>82</v>
      </c>
      <c r="C10" s="18">
        <v>51001.75</v>
      </c>
    </row>
    <row r="11" spans="2:3" x14ac:dyDescent="0.55000000000000004">
      <c r="B11" s="6" t="s">
        <v>76</v>
      </c>
      <c r="C11" s="18">
        <v>35832</v>
      </c>
    </row>
    <row r="12" spans="2:3" x14ac:dyDescent="0.55000000000000004">
      <c r="B12" s="6" t="s">
        <v>78</v>
      </c>
      <c r="C12" s="18">
        <v>35680.5</v>
      </c>
    </row>
    <row r="13" spans="2:3" x14ac:dyDescent="0.55000000000000004">
      <c r="B13" s="6" t="s">
        <v>89</v>
      </c>
      <c r="C13" s="18">
        <v>562109.75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T86"/>
  <sheetViews>
    <sheetView topLeftCell="A5" zoomScale="55" zoomScaleNormal="55" workbookViewId="0">
      <selection activeCell="A5" sqref="A5:R84"/>
    </sheetView>
  </sheetViews>
  <sheetFormatPr defaultColWidth="8.83984375" defaultRowHeight="14.4" x14ac:dyDescent="0.55000000000000004"/>
  <cols>
    <col min="2" max="2" width="10.47265625" bestFit="1" customWidth="1"/>
    <col min="3" max="3" width="11.3671875" bestFit="1" customWidth="1"/>
    <col min="4" max="4" width="13.47265625" bestFit="1" customWidth="1"/>
    <col min="5" max="5" width="11.41796875" bestFit="1" customWidth="1"/>
    <col min="6" max="6" width="17.1015625" bestFit="1" customWidth="1"/>
    <col min="7" max="8" width="19.734375" customWidth="1"/>
    <col min="9" max="9" width="12.3671875" bestFit="1" customWidth="1"/>
    <col min="10" max="10" width="11.41796875" bestFit="1" customWidth="1"/>
    <col min="11" max="11" width="14.1015625" bestFit="1" customWidth="1"/>
    <col min="12" max="12" width="13.734375" bestFit="1" customWidth="1"/>
    <col min="13" max="13" width="15.05078125" bestFit="1" customWidth="1"/>
    <col min="14" max="14" width="11.15625" bestFit="1" customWidth="1"/>
    <col min="15" max="15" width="17.578125" style="3" bestFit="1" customWidth="1"/>
    <col min="16" max="16" width="15.3671875" style="5" bestFit="1" customWidth="1"/>
    <col min="17" max="17" width="16.83984375" bestFit="1" customWidth="1"/>
    <col min="18" max="18" width="16.05078125" style="21" bestFit="1" customWidth="1"/>
  </cols>
  <sheetData>
    <row r="1" spans="1:20" ht="20.399999999999999" x14ac:dyDescent="0.75">
      <c r="A1" s="1" t="s">
        <v>0</v>
      </c>
    </row>
    <row r="2" spans="1:20" ht="20.399999999999999" x14ac:dyDescent="0.75">
      <c r="A2" s="1" t="s">
        <v>1</v>
      </c>
      <c r="L2" s="5"/>
    </row>
    <row r="4" spans="1:20" x14ac:dyDescent="0.5500000000000000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88</v>
      </c>
      <c r="H4" s="3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91</v>
      </c>
      <c r="P4" s="16" t="s">
        <v>87</v>
      </c>
      <c r="Q4" s="16" t="s">
        <v>93</v>
      </c>
      <c r="R4" s="22" t="s">
        <v>94</v>
      </c>
    </row>
    <row r="5" spans="1:20" x14ac:dyDescent="0.55000000000000004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>IF(Table1[[#This Row],[Number]]&gt;=20,"Y","N")</f>
        <v>N</v>
      </c>
      <c r="P5" s="5">
        <f t="shared" ref="P5:P36" si="0">IF(O5="Y",N5-(N5*7%),N5)</f>
        <v>3525</v>
      </c>
      <c r="Q5" s="5">
        <f>Table1[[#This Row],[Total]]-Table1[[#This Row],[Final Price]]</f>
        <v>0</v>
      </c>
      <c r="R5" s="21">
        <f>Table1[[#This Row],[Discount]]/Table1[[#This Row],[Total]]*100</f>
        <v>0</v>
      </c>
    </row>
    <row r="6" spans="1:20" x14ac:dyDescent="0.55000000000000004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>IF(Table1[[#This Row],[Number]]&gt;=20,"Y","N")</f>
        <v>Y</v>
      </c>
      <c r="P6" s="5">
        <f t="shared" si="0"/>
        <v>5319.6</v>
      </c>
      <c r="Q6" s="5">
        <f>Table1[[#This Row],[Total]]-Table1[[#This Row],[Final Price]]</f>
        <v>400.39999999999964</v>
      </c>
      <c r="R6" s="21">
        <f>Table1[[#This Row],[Discount]]/Table1[[#This Row],[Total]]*100</f>
        <v>6.9999999999999938</v>
      </c>
    </row>
    <row r="7" spans="1:20" x14ac:dyDescent="0.55000000000000004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>IF(Table1[[#This Row],[Number]]&gt;=20,"Y","N")</f>
        <v>N</v>
      </c>
      <c r="P7" s="5">
        <f t="shared" si="0"/>
        <v>5600</v>
      </c>
      <c r="Q7" s="5">
        <f>Table1[[#This Row],[Total]]-Table1[[#This Row],[Final Price]]</f>
        <v>0</v>
      </c>
      <c r="R7" s="21">
        <f>Table1[[#This Row],[Discount]]/Table1[[#This Row],[Total]]*100</f>
        <v>0</v>
      </c>
    </row>
    <row r="8" spans="1:20" x14ac:dyDescent="0.55000000000000004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>IF(Table1[[#This Row],[Number]]&gt;=20,"Y","N")</f>
        <v>Y</v>
      </c>
      <c r="P8" s="5">
        <f t="shared" si="0"/>
        <v>6556.5</v>
      </c>
      <c r="Q8" s="5">
        <f>Table1[[#This Row],[Total]]-Table1[[#This Row],[Final Price]]</f>
        <v>493.5</v>
      </c>
      <c r="R8" s="21">
        <f>Table1[[#This Row],[Discount]]/Table1[[#This Row],[Total]]*100</f>
        <v>7.0000000000000009</v>
      </c>
    </row>
    <row r="9" spans="1:20" x14ac:dyDescent="0.55000000000000004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>IF(Table1[[#This Row],[Number]]&gt;=20,"Y","N")</f>
        <v>Y</v>
      </c>
      <c r="P9" s="5">
        <f t="shared" si="0"/>
        <v>8779.2000000000007</v>
      </c>
      <c r="Q9" s="5">
        <f>Table1[[#This Row],[Total]]-Table1[[#This Row],[Final Price]]</f>
        <v>660.79999999999927</v>
      </c>
      <c r="R9" s="21">
        <f>Table1[[#This Row],[Discount]]/Table1[[#This Row],[Total]]*100</f>
        <v>6.999999999999992</v>
      </c>
      <c r="S9" s="5"/>
      <c r="T9" s="5"/>
    </row>
    <row r="10" spans="1:20" x14ac:dyDescent="0.55000000000000004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>IF(Table1[[#This Row],[Number]]&gt;=20,"Y","N")</f>
        <v>N</v>
      </c>
      <c r="P10" s="5">
        <f t="shared" si="0"/>
        <v>4900</v>
      </c>
      <c r="Q10" s="5">
        <f>Table1[[#This Row],[Total]]-Table1[[#This Row],[Final Price]]</f>
        <v>0</v>
      </c>
      <c r="R10" s="21">
        <f>Table1[[#This Row],[Discount]]/Table1[[#This Row],[Total]]*100</f>
        <v>0</v>
      </c>
    </row>
    <row r="11" spans="1:20" x14ac:dyDescent="0.55000000000000004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>IF(Table1[[#This Row],[Number]]&gt;=20,"Y","N")</f>
        <v>N</v>
      </c>
      <c r="P11" s="5">
        <f t="shared" si="0"/>
        <v>3000</v>
      </c>
      <c r="Q11" s="5">
        <f>Table1[[#This Row],[Total]]-Table1[[#This Row],[Final Price]]</f>
        <v>0</v>
      </c>
      <c r="R11" s="21">
        <f>Table1[[#This Row],[Discount]]/Table1[[#This Row],[Total]]*100</f>
        <v>0</v>
      </c>
    </row>
    <row r="12" spans="1:20" x14ac:dyDescent="0.55000000000000004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>IF(Table1[[#This Row],[Number]]&gt;=20,"Y","N")</f>
        <v>Y</v>
      </c>
      <c r="P12" s="5">
        <f t="shared" si="0"/>
        <v>4808.1000000000004</v>
      </c>
      <c r="Q12" s="5">
        <f>Table1[[#This Row],[Total]]-Table1[[#This Row],[Final Price]]</f>
        <v>361.89999999999964</v>
      </c>
      <c r="R12" s="21">
        <f>Table1[[#This Row],[Discount]]/Table1[[#This Row],[Total]]*100</f>
        <v>6.999999999999992</v>
      </c>
    </row>
    <row r="13" spans="1:20" x14ac:dyDescent="0.55000000000000004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>IF(Table1[[#This Row],[Number]]&gt;=20,"Y","N")</f>
        <v>Y</v>
      </c>
      <c r="P13" s="5">
        <f t="shared" si="0"/>
        <v>9672</v>
      </c>
      <c r="Q13" s="5">
        <f>Table1[[#This Row],[Total]]-Table1[[#This Row],[Final Price]]</f>
        <v>728</v>
      </c>
      <c r="R13" s="21">
        <f>Table1[[#This Row],[Discount]]/Table1[[#This Row],[Total]]*100</f>
        <v>7.0000000000000009</v>
      </c>
    </row>
    <row r="14" spans="1:20" x14ac:dyDescent="0.55000000000000004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>IF(Table1[[#This Row],[Number]]&gt;=20,"Y","N")</f>
        <v>Y</v>
      </c>
      <c r="P14" s="5">
        <f t="shared" si="0"/>
        <v>8137.5</v>
      </c>
      <c r="Q14" s="5">
        <f>Table1[[#This Row],[Total]]-Table1[[#This Row],[Final Price]]</f>
        <v>612.5</v>
      </c>
      <c r="R14" s="21">
        <f>Table1[[#This Row],[Discount]]/Table1[[#This Row],[Total]]*100</f>
        <v>7.0000000000000009</v>
      </c>
    </row>
    <row r="15" spans="1:20" x14ac:dyDescent="0.55000000000000004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>IF(Table1[[#This Row],[Number]]&gt;=20,"Y","N")</f>
        <v>Y</v>
      </c>
      <c r="P15" s="5">
        <f t="shared" si="0"/>
        <v>10741.5</v>
      </c>
      <c r="Q15" s="5">
        <f>Table1[[#This Row],[Total]]-Table1[[#This Row],[Final Price]]</f>
        <v>808.5</v>
      </c>
      <c r="R15" s="21">
        <f>Table1[[#This Row],[Discount]]/Table1[[#This Row],[Total]]*100</f>
        <v>7.0000000000000009</v>
      </c>
    </row>
    <row r="16" spans="1:20" x14ac:dyDescent="0.55000000000000004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>IF(Table1[[#This Row],[Number]]&gt;=20,"Y","N")</f>
        <v>N</v>
      </c>
      <c r="P16" s="5">
        <f t="shared" si="0"/>
        <v>4425</v>
      </c>
      <c r="Q16" s="5">
        <f>Table1[[#This Row],[Total]]-Table1[[#This Row],[Final Price]]</f>
        <v>0</v>
      </c>
      <c r="R16" s="21">
        <f>Table1[[#This Row],[Discount]]/Table1[[#This Row],[Total]]*100</f>
        <v>0</v>
      </c>
    </row>
    <row r="17" spans="1:18" x14ac:dyDescent="0.55000000000000004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>IF(Table1[[#This Row],[Number]]&gt;=20,"Y","N")</f>
        <v>N</v>
      </c>
      <c r="P17" s="5">
        <f t="shared" si="0"/>
        <v>3750</v>
      </c>
      <c r="Q17" s="5">
        <f>Table1[[#This Row],[Total]]-Table1[[#This Row],[Final Price]]</f>
        <v>0</v>
      </c>
      <c r="R17" s="21">
        <f>Table1[[#This Row],[Discount]]/Table1[[#This Row],[Total]]*100</f>
        <v>0</v>
      </c>
    </row>
    <row r="18" spans="1:18" x14ac:dyDescent="0.55000000000000004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>IF(Table1[[#This Row],[Number]]&gt;=20,"Y","N")</f>
        <v>Y</v>
      </c>
      <c r="P18" s="5">
        <f t="shared" si="0"/>
        <v>10881</v>
      </c>
      <c r="Q18" s="5">
        <f>Table1[[#This Row],[Total]]-Table1[[#This Row],[Final Price]]</f>
        <v>819</v>
      </c>
      <c r="R18" s="21">
        <f>Table1[[#This Row],[Discount]]/Table1[[#This Row],[Total]]*100</f>
        <v>7.0000000000000009</v>
      </c>
    </row>
    <row r="19" spans="1:18" x14ac:dyDescent="0.55000000000000004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>IF(Table1[[#This Row],[Number]]&gt;=20,"Y","N")</f>
        <v>Y</v>
      </c>
      <c r="P19" s="5">
        <f t="shared" si="0"/>
        <v>10416</v>
      </c>
      <c r="Q19" s="5">
        <f>Table1[[#This Row],[Total]]-Table1[[#This Row],[Final Price]]</f>
        <v>784</v>
      </c>
      <c r="R19" s="21">
        <f>Table1[[#This Row],[Discount]]/Table1[[#This Row],[Total]]*100</f>
        <v>7.0000000000000009</v>
      </c>
    </row>
    <row r="20" spans="1:18" x14ac:dyDescent="0.55000000000000004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>IF(Table1[[#This Row],[Number]]&gt;=20,"Y","N")</f>
        <v>Y</v>
      </c>
      <c r="P20" s="5">
        <f t="shared" si="0"/>
        <v>9114</v>
      </c>
      <c r="Q20" s="5">
        <f>Table1[[#This Row],[Total]]-Table1[[#This Row],[Final Price]]</f>
        <v>686</v>
      </c>
      <c r="R20" s="21">
        <f>Table1[[#This Row],[Discount]]/Table1[[#This Row],[Total]]*100</f>
        <v>7.0000000000000009</v>
      </c>
    </row>
    <row r="21" spans="1:18" x14ac:dyDescent="0.55000000000000004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>IF(Table1[[#This Row],[Number]]&gt;=20,"Y","N")</f>
        <v>N</v>
      </c>
      <c r="P21" s="5">
        <f t="shared" si="0"/>
        <v>2200</v>
      </c>
      <c r="Q21" s="5">
        <f>Table1[[#This Row],[Total]]-Table1[[#This Row],[Final Price]]</f>
        <v>0</v>
      </c>
      <c r="R21" s="21">
        <f>Table1[[#This Row],[Discount]]/Table1[[#This Row],[Total]]*100</f>
        <v>0</v>
      </c>
    </row>
    <row r="22" spans="1:18" x14ac:dyDescent="0.55000000000000004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>IF(Table1[[#This Row],[Number]]&gt;=20,"Y","N")</f>
        <v>N</v>
      </c>
      <c r="P22" s="5">
        <f t="shared" si="0"/>
        <v>4160</v>
      </c>
      <c r="Q22" s="5">
        <f>Table1[[#This Row],[Total]]-Table1[[#This Row],[Final Price]]</f>
        <v>0</v>
      </c>
      <c r="R22" s="21">
        <f>Table1[[#This Row],[Discount]]/Table1[[#This Row],[Total]]*100</f>
        <v>0</v>
      </c>
    </row>
    <row r="23" spans="1:18" x14ac:dyDescent="0.55000000000000004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>IF(Table1[[#This Row],[Number]]&gt;=20,"Y","N")</f>
        <v>Y</v>
      </c>
      <c r="P23" s="5">
        <f t="shared" si="0"/>
        <v>7649.25</v>
      </c>
      <c r="Q23" s="5">
        <f>Table1[[#This Row],[Total]]-Table1[[#This Row],[Final Price]]</f>
        <v>575.75</v>
      </c>
      <c r="R23" s="21">
        <f>Table1[[#This Row],[Discount]]/Table1[[#This Row],[Total]]*100</f>
        <v>7.0000000000000009</v>
      </c>
    </row>
    <row r="24" spans="1:18" x14ac:dyDescent="0.55000000000000004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>IF(Table1[[#This Row],[Number]]&gt;=20,"Y","N")</f>
        <v>N</v>
      </c>
      <c r="P24" s="5">
        <f t="shared" si="0"/>
        <v>3540</v>
      </c>
      <c r="Q24" s="5">
        <f>Table1[[#This Row],[Total]]-Table1[[#This Row],[Final Price]]</f>
        <v>0</v>
      </c>
      <c r="R24" s="21">
        <f>Table1[[#This Row],[Discount]]/Table1[[#This Row],[Total]]*100</f>
        <v>0</v>
      </c>
    </row>
    <row r="25" spans="1:18" x14ac:dyDescent="0.55000000000000004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>IF(Table1[[#This Row],[Number]]&gt;=20,"Y","N")</f>
        <v>Y</v>
      </c>
      <c r="P25" s="5">
        <f t="shared" si="0"/>
        <v>13950</v>
      </c>
      <c r="Q25" s="5">
        <f>Table1[[#This Row],[Total]]-Table1[[#This Row],[Final Price]]</f>
        <v>1050</v>
      </c>
      <c r="R25" s="21">
        <f>Table1[[#This Row],[Discount]]/Table1[[#This Row],[Total]]*100</f>
        <v>7.0000000000000009</v>
      </c>
    </row>
    <row r="26" spans="1:18" x14ac:dyDescent="0.55000000000000004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>IF(Table1[[#This Row],[Number]]&gt;=20,"Y","N")</f>
        <v>N</v>
      </c>
      <c r="P26" s="5">
        <f t="shared" si="0"/>
        <v>3500</v>
      </c>
      <c r="Q26" s="5">
        <f>Table1[[#This Row],[Total]]-Table1[[#This Row],[Final Price]]</f>
        <v>0</v>
      </c>
      <c r="R26" s="21">
        <f>Table1[[#This Row],[Discount]]/Table1[[#This Row],[Total]]*100</f>
        <v>0</v>
      </c>
    </row>
    <row r="27" spans="1:18" x14ac:dyDescent="0.55000000000000004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>IF(Table1[[#This Row],[Number]]&gt;=20,"Y","N")</f>
        <v>Y</v>
      </c>
      <c r="P27" s="5">
        <f t="shared" si="0"/>
        <v>8718.75</v>
      </c>
      <c r="Q27" s="5">
        <f>Table1[[#This Row],[Total]]-Table1[[#This Row],[Final Price]]</f>
        <v>656.25</v>
      </c>
      <c r="R27" s="21">
        <f>Table1[[#This Row],[Discount]]/Table1[[#This Row],[Total]]*100</f>
        <v>7.0000000000000009</v>
      </c>
    </row>
    <row r="28" spans="1:18" x14ac:dyDescent="0.55000000000000004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>IF(Table1[[#This Row],[Number]]&gt;=20,"Y","N")</f>
        <v>Y</v>
      </c>
      <c r="P28" s="5">
        <f t="shared" si="0"/>
        <v>12090</v>
      </c>
      <c r="Q28" s="5">
        <f>Table1[[#This Row],[Total]]-Table1[[#This Row],[Final Price]]</f>
        <v>910</v>
      </c>
      <c r="R28" s="21">
        <f>Table1[[#This Row],[Discount]]/Table1[[#This Row],[Total]]*100</f>
        <v>7.0000000000000009</v>
      </c>
    </row>
    <row r="29" spans="1:18" x14ac:dyDescent="0.55000000000000004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>IF(Table1[[#This Row],[Number]]&gt;=20,"Y","N")</f>
        <v>Y</v>
      </c>
      <c r="P29" s="5">
        <f t="shared" si="0"/>
        <v>4808.1000000000004</v>
      </c>
      <c r="Q29" s="5">
        <f>Table1[[#This Row],[Total]]-Table1[[#This Row],[Final Price]]</f>
        <v>361.89999999999964</v>
      </c>
      <c r="R29" s="21">
        <f>Table1[[#This Row],[Discount]]/Table1[[#This Row],[Total]]*100</f>
        <v>6.999999999999992</v>
      </c>
    </row>
    <row r="30" spans="1:18" x14ac:dyDescent="0.55000000000000004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>IF(Table1[[#This Row],[Number]]&gt;=20,"Y","N")</f>
        <v>N</v>
      </c>
      <c r="P30" s="5">
        <f t="shared" si="0"/>
        <v>4425</v>
      </c>
      <c r="Q30" s="5">
        <f>Table1[[#This Row],[Total]]-Table1[[#This Row],[Final Price]]</f>
        <v>0</v>
      </c>
      <c r="R30" s="21">
        <f>Table1[[#This Row],[Discount]]/Table1[[#This Row],[Total]]*100</f>
        <v>0</v>
      </c>
    </row>
    <row r="31" spans="1:18" x14ac:dyDescent="0.55000000000000004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>IF(Table1[[#This Row],[Number]]&gt;=20,"Y","N")</f>
        <v>N</v>
      </c>
      <c r="P31" s="5">
        <f t="shared" si="0"/>
        <v>2200</v>
      </c>
      <c r="Q31" s="5">
        <f>Table1[[#This Row],[Total]]-Table1[[#This Row],[Final Price]]</f>
        <v>0</v>
      </c>
      <c r="R31" s="21">
        <f>Table1[[#This Row],[Discount]]/Table1[[#This Row],[Total]]*100</f>
        <v>0</v>
      </c>
    </row>
    <row r="32" spans="1:18" x14ac:dyDescent="0.55000000000000004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>IF(Table1[[#This Row],[Number]]&gt;=20,"Y","N")</f>
        <v>Y</v>
      </c>
      <c r="P32" s="5">
        <f t="shared" si="0"/>
        <v>6510</v>
      </c>
      <c r="Q32" s="5">
        <f>Table1[[#This Row],[Total]]-Table1[[#This Row],[Final Price]]</f>
        <v>490</v>
      </c>
      <c r="R32" s="21">
        <f>Table1[[#This Row],[Discount]]/Table1[[#This Row],[Total]]*100</f>
        <v>7.0000000000000009</v>
      </c>
    </row>
    <row r="33" spans="1:18" x14ac:dyDescent="0.55000000000000004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5">
        <f t="shared" si="0"/>
        <v>3290</v>
      </c>
      <c r="Q33" s="5">
        <f>Table1[[#This Row],[Total]]-Table1[[#This Row],[Final Price]]</f>
        <v>0</v>
      </c>
      <c r="R33" s="21">
        <f>Table1[[#This Row],[Discount]]/Table1[[#This Row],[Total]]*100</f>
        <v>0</v>
      </c>
    </row>
    <row r="34" spans="1:18" x14ac:dyDescent="0.55000000000000004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>IF(Table1[[#This Row],[Number]]&gt;=20,"Y","N")</f>
        <v>Y</v>
      </c>
      <c r="P34" s="5">
        <f t="shared" si="0"/>
        <v>5728.8</v>
      </c>
      <c r="Q34" s="5">
        <f>Table1[[#This Row],[Total]]-Table1[[#This Row],[Final Price]]</f>
        <v>431.19999999999982</v>
      </c>
      <c r="R34" s="21">
        <f>Table1[[#This Row],[Discount]]/Table1[[#This Row],[Total]]*100</f>
        <v>6.9999999999999964</v>
      </c>
    </row>
    <row r="35" spans="1:18" x14ac:dyDescent="0.55000000000000004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>IF(Table1[[#This Row],[Number]]&gt;=20,"Y","N")</f>
        <v>N</v>
      </c>
      <c r="P35" s="5">
        <f t="shared" si="0"/>
        <v>2820</v>
      </c>
      <c r="Q35" s="5">
        <f>Table1[[#This Row],[Total]]-Table1[[#This Row],[Final Price]]</f>
        <v>0</v>
      </c>
      <c r="R35" s="21">
        <f>Table1[[#This Row],[Discount]]/Table1[[#This Row],[Total]]*100</f>
        <v>0</v>
      </c>
    </row>
    <row r="36" spans="1:18" x14ac:dyDescent="0.55000000000000004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>IF(Table1[[#This Row],[Number]]&gt;=20,"Y","N")</f>
        <v>Y</v>
      </c>
      <c r="P36" s="5">
        <f t="shared" si="0"/>
        <v>9602.25</v>
      </c>
      <c r="Q36" s="5">
        <f>Table1[[#This Row],[Total]]-Table1[[#This Row],[Final Price]]</f>
        <v>722.75</v>
      </c>
      <c r="R36" s="21">
        <f>Table1[[#This Row],[Discount]]/Table1[[#This Row],[Total]]*100</f>
        <v>7.0000000000000009</v>
      </c>
    </row>
    <row r="37" spans="1:18" x14ac:dyDescent="0.55000000000000004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>IF(Table1[[#This Row],[Number]]&gt;=20,"Y","N")</f>
        <v>Y</v>
      </c>
      <c r="P37" s="5">
        <f t="shared" ref="P37:P68" si="1">IF(O37="Y",N37-(N37*7%),N37)</f>
        <v>6975</v>
      </c>
      <c r="Q37" s="5">
        <f>Table1[[#This Row],[Total]]-Table1[[#This Row],[Final Price]]</f>
        <v>525</v>
      </c>
      <c r="R37" s="21">
        <f>Table1[[#This Row],[Discount]]/Table1[[#This Row],[Total]]*100</f>
        <v>7.0000000000000009</v>
      </c>
    </row>
    <row r="38" spans="1:18" x14ac:dyDescent="0.55000000000000004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>IF(Table1[[#This Row],[Number]]&gt;=20,"Y","N")</f>
        <v>Y</v>
      </c>
      <c r="P38" s="5">
        <f t="shared" si="1"/>
        <v>9207</v>
      </c>
      <c r="Q38" s="5">
        <f>Table1[[#This Row],[Total]]-Table1[[#This Row],[Final Price]]</f>
        <v>693</v>
      </c>
      <c r="R38" s="21">
        <f>Table1[[#This Row],[Discount]]/Table1[[#This Row],[Total]]*100</f>
        <v>7.0000000000000009</v>
      </c>
    </row>
    <row r="39" spans="1:18" x14ac:dyDescent="0.55000000000000004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>IF(Table1[[#This Row],[Number]]&gt;=20,"Y","N")</f>
        <v>N</v>
      </c>
      <c r="P39" s="5">
        <f t="shared" si="1"/>
        <v>5625</v>
      </c>
      <c r="Q39" s="5">
        <f>Table1[[#This Row],[Total]]-Table1[[#This Row],[Final Price]]</f>
        <v>0</v>
      </c>
      <c r="R39" s="21">
        <f>Table1[[#This Row],[Discount]]/Table1[[#This Row],[Total]]*100</f>
        <v>0</v>
      </c>
    </row>
    <row r="40" spans="1:18" x14ac:dyDescent="0.55000000000000004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>IF(Table1[[#This Row],[Number]]&gt;=20,"Y","N")</f>
        <v>N</v>
      </c>
      <c r="P40" s="5">
        <f t="shared" si="1"/>
        <v>4900</v>
      </c>
      <c r="Q40" s="5">
        <f>Table1[[#This Row],[Total]]-Table1[[#This Row],[Final Price]]</f>
        <v>0</v>
      </c>
      <c r="R40" s="21">
        <f>Table1[[#This Row],[Discount]]/Table1[[#This Row],[Total]]*100</f>
        <v>0</v>
      </c>
    </row>
    <row r="41" spans="1:18" x14ac:dyDescent="0.55000000000000004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>IF(Table1[[#This Row],[Number]]&gt;=20,"Y","N")</f>
        <v>Y</v>
      </c>
      <c r="P41" s="5">
        <f t="shared" si="1"/>
        <v>8779.2000000000007</v>
      </c>
      <c r="Q41" s="5">
        <f>Table1[[#This Row],[Total]]-Table1[[#This Row],[Final Price]]</f>
        <v>660.79999999999927</v>
      </c>
      <c r="R41" s="21">
        <f>Table1[[#This Row],[Discount]]/Table1[[#This Row],[Total]]*100</f>
        <v>6.999999999999992</v>
      </c>
    </row>
    <row r="42" spans="1:18" x14ac:dyDescent="0.55000000000000004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>IF(Table1[[#This Row],[Number]]&gt;=20,"Y","N")</f>
        <v>Y</v>
      </c>
      <c r="P42" s="5">
        <f t="shared" si="1"/>
        <v>9672</v>
      </c>
      <c r="Q42" s="5">
        <f>Table1[[#This Row],[Total]]-Table1[[#This Row],[Final Price]]</f>
        <v>728</v>
      </c>
      <c r="R42" s="21">
        <f>Table1[[#This Row],[Discount]]/Table1[[#This Row],[Total]]*100</f>
        <v>7.0000000000000009</v>
      </c>
    </row>
    <row r="43" spans="1:18" x14ac:dyDescent="0.55000000000000004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>IF(Table1[[#This Row],[Number]]&gt;=20,"Y","N")</f>
        <v>Y</v>
      </c>
      <c r="P43" s="5">
        <f t="shared" si="1"/>
        <v>9834.75</v>
      </c>
      <c r="Q43" s="5">
        <f>Table1[[#This Row],[Total]]-Table1[[#This Row],[Final Price]]</f>
        <v>740.25</v>
      </c>
      <c r="R43" s="21">
        <f>Table1[[#This Row],[Discount]]/Table1[[#This Row],[Total]]*100</f>
        <v>7.0000000000000009</v>
      </c>
    </row>
    <row r="44" spans="1:18" x14ac:dyDescent="0.55000000000000004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>IF(Table1[[#This Row],[Number]]&gt;=20,"Y","N")</f>
        <v>Y</v>
      </c>
      <c r="P44" s="5">
        <f t="shared" si="1"/>
        <v>4910.3999999999996</v>
      </c>
      <c r="Q44" s="5">
        <f>Table1[[#This Row],[Total]]-Table1[[#This Row],[Final Price]]</f>
        <v>369.60000000000036</v>
      </c>
      <c r="R44" s="21">
        <f>Table1[[#This Row],[Discount]]/Table1[[#This Row],[Total]]*100</f>
        <v>7.0000000000000062</v>
      </c>
    </row>
    <row r="45" spans="1:18" x14ac:dyDescent="0.55000000000000004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>IF(Table1[[#This Row],[Number]]&gt;=20,"Y","N")</f>
        <v>Y</v>
      </c>
      <c r="P45" s="5">
        <f t="shared" si="1"/>
        <v>10462.5</v>
      </c>
      <c r="Q45" s="5">
        <f>Table1[[#This Row],[Total]]-Table1[[#This Row],[Final Price]]</f>
        <v>787.5</v>
      </c>
      <c r="R45" s="21">
        <f>Table1[[#This Row],[Discount]]/Table1[[#This Row],[Total]]*100</f>
        <v>7.0000000000000009</v>
      </c>
    </row>
    <row r="46" spans="1:18" x14ac:dyDescent="0.55000000000000004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>IF(Table1[[#This Row],[Number]]&gt;=20,"Y","N")</f>
        <v>N</v>
      </c>
      <c r="P46" s="5">
        <f t="shared" si="1"/>
        <v>3900</v>
      </c>
      <c r="Q46" s="5">
        <f>Table1[[#This Row],[Total]]-Table1[[#This Row],[Final Price]]</f>
        <v>0</v>
      </c>
      <c r="R46" s="21">
        <f>Table1[[#This Row],[Discount]]/Table1[[#This Row],[Total]]*100</f>
        <v>0</v>
      </c>
    </row>
    <row r="47" spans="1:18" x14ac:dyDescent="0.55000000000000004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>IF(Table1[[#This Row],[Number]]&gt;=20,"Y","N")</f>
        <v>N</v>
      </c>
      <c r="P47" s="5">
        <f t="shared" si="1"/>
        <v>5625</v>
      </c>
      <c r="Q47" s="5">
        <f>Table1[[#This Row],[Total]]-Table1[[#This Row],[Final Price]]</f>
        <v>0</v>
      </c>
      <c r="R47" s="21">
        <f>Table1[[#This Row],[Discount]]/Table1[[#This Row],[Total]]*100</f>
        <v>0</v>
      </c>
    </row>
    <row r="48" spans="1:18" x14ac:dyDescent="0.55000000000000004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>IF(Table1[[#This Row],[Number]]&gt;=20,"Y","N")</f>
        <v>Y</v>
      </c>
      <c r="P48" s="5">
        <f t="shared" si="1"/>
        <v>11522.7</v>
      </c>
      <c r="Q48" s="5">
        <f>Table1[[#This Row],[Total]]-Table1[[#This Row],[Final Price]]</f>
        <v>867.29999999999927</v>
      </c>
      <c r="R48" s="21">
        <f>Table1[[#This Row],[Discount]]/Table1[[#This Row],[Total]]*100</f>
        <v>6.9999999999999938</v>
      </c>
    </row>
    <row r="49" spans="1:18" x14ac:dyDescent="0.55000000000000004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>IF(Table1[[#This Row],[Number]]&gt;=20,"Y","N")</f>
        <v>Y</v>
      </c>
      <c r="P49" s="5">
        <f t="shared" si="1"/>
        <v>8463</v>
      </c>
      <c r="Q49" s="5">
        <f>Table1[[#This Row],[Total]]-Table1[[#This Row],[Final Price]]</f>
        <v>637</v>
      </c>
      <c r="R49" s="21">
        <f>Table1[[#This Row],[Discount]]/Table1[[#This Row],[Total]]*100</f>
        <v>7.0000000000000009</v>
      </c>
    </row>
    <row r="50" spans="1:18" x14ac:dyDescent="0.55000000000000004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>IF(Table1[[#This Row],[Number]]&gt;=20,"Y","N")</f>
        <v>Y</v>
      </c>
      <c r="P50" s="5">
        <f t="shared" si="1"/>
        <v>8463</v>
      </c>
      <c r="Q50" s="5">
        <f>Table1[[#This Row],[Total]]-Table1[[#This Row],[Final Price]]</f>
        <v>637</v>
      </c>
      <c r="R50" s="21">
        <f>Table1[[#This Row],[Discount]]/Table1[[#This Row],[Total]]*100</f>
        <v>7.0000000000000009</v>
      </c>
    </row>
    <row r="51" spans="1:18" x14ac:dyDescent="0.55000000000000004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>IF(Table1[[#This Row],[Number]]&gt;=20,"Y","N")</f>
        <v>Y</v>
      </c>
      <c r="P51" s="5">
        <f t="shared" si="1"/>
        <v>6547.2</v>
      </c>
      <c r="Q51" s="5">
        <f>Table1[[#This Row],[Total]]-Table1[[#This Row],[Final Price]]</f>
        <v>492.80000000000018</v>
      </c>
      <c r="R51" s="21">
        <f>Table1[[#This Row],[Discount]]/Table1[[#This Row],[Total]]*100</f>
        <v>7.0000000000000018</v>
      </c>
    </row>
    <row r="52" spans="1:18" x14ac:dyDescent="0.55000000000000004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>IF(Table1[[#This Row],[Number]]&gt;=20,"Y","N")</f>
        <v>N</v>
      </c>
      <c r="P52" s="5">
        <f t="shared" si="1"/>
        <v>5310</v>
      </c>
      <c r="Q52" s="5">
        <f>Table1[[#This Row],[Total]]-Table1[[#This Row],[Final Price]]</f>
        <v>0</v>
      </c>
      <c r="R52" s="21">
        <f>Table1[[#This Row],[Discount]]/Table1[[#This Row],[Total]]*100</f>
        <v>0</v>
      </c>
    </row>
    <row r="53" spans="1:18" x14ac:dyDescent="0.55000000000000004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>IF(Table1[[#This Row],[Number]]&gt;=20,"Y","N")</f>
        <v>Y</v>
      </c>
      <c r="P53" s="5">
        <f t="shared" si="1"/>
        <v>7161</v>
      </c>
      <c r="Q53" s="5">
        <f>Table1[[#This Row],[Total]]-Table1[[#This Row],[Final Price]]</f>
        <v>539</v>
      </c>
      <c r="R53" s="21">
        <f>Table1[[#This Row],[Discount]]/Table1[[#This Row],[Total]]*100</f>
        <v>7.0000000000000009</v>
      </c>
    </row>
    <row r="54" spans="1:18" x14ac:dyDescent="0.55000000000000004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>IF(Table1[[#This Row],[Number]]&gt;=20,"Y","N")</f>
        <v>Y</v>
      </c>
      <c r="P54" s="5">
        <f t="shared" si="1"/>
        <v>8304.9</v>
      </c>
      <c r="Q54" s="5">
        <f>Table1[[#This Row],[Total]]-Table1[[#This Row],[Final Price]]</f>
        <v>625.10000000000036</v>
      </c>
      <c r="R54" s="21">
        <f>Table1[[#This Row],[Discount]]/Table1[[#This Row],[Total]]*100</f>
        <v>7.0000000000000036</v>
      </c>
    </row>
    <row r="55" spans="1:18" x14ac:dyDescent="0.55000000000000004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>IF(Table1[[#This Row],[Number]]&gt;=20,"Y","N")</f>
        <v>Y</v>
      </c>
      <c r="P55" s="5">
        <f t="shared" si="1"/>
        <v>8593.2000000000007</v>
      </c>
      <c r="Q55" s="5">
        <f>Table1[[#This Row],[Total]]-Table1[[#This Row],[Final Price]]</f>
        <v>646.79999999999927</v>
      </c>
      <c r="R55" s="21">
        <f>Table1[[#This Row],[Discount]]/Table1[[#This Row],[Total]]*100</f>
        <v>6.999999999999992</v>
      </c>
    </row>
    <row r="56" spans="1:18" x14ac:dyDescent="0.55000000000000004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>IF(Table1[[#This Row],[Number]]&gt;=20,"Y","N")</f>
        <v>N</v>
      </c>
      <c r="P56" s="5">
        <f t="shared" si="1"/>
        <v>4425</v>
      </c>
      <c r="Q56" s="5">
        <f>Table1[[#This Row],[Total]]-Table1[[#This Row],[Final Price]]</f>
        <v>0</v>
      </c>
      <c r="R56" s="21">
        <f>Table1[[#This Row],[Discount]]/Table1[[#This Row],[Total]]*100</f>
        <v>0</v>
      </c>
    </row>
    <row r="57" spans="1:18" x14ac:dyDescent="0.55000000000000004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>IF(Table1[[#This Row],[Number]]&gt;=20,"Y","N")</f>
        <v>N</v>
      </c>
      <c r="P57" s="5">
        <f t="shared" si="1"/>
        <v>3750</v>
      </c>
      <c r="Q57" s="5">
        <f>Table1[[#This Row],[Total]]-Table1[[#This Row],[Final Price]]</f>
        <v>0</v>
      </c>
      <c r="R57" s="21">
        <f>Table1[[#This Row],[Discount]]/Table1[[#This Row],[Total]]*100</f>
        <v>0</v>
      </c>
    </row>
    <row r="58" spans="1:18" x14ac:dyDescent="0.55000000000000004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>IF(Table1[[#This Row],[Number]]&gt;=20,"Y","N")</f>
        <v>Y</v>
      </c>
      <c r="P58" s="5">
        <f t="shared" si="1"/>
        <v>5682.3</v>
      </c>
      <c r="Q58" s="5">
        <f>Table1[[#This Row],[Total]]-Table1[[#This Row],[Final Price]]</f>
        <v>427.69999999999982</v>
      </c>
      <c r="R58" s="21">
        <f>Table1[[#This Row],[Discount]]/Table1[[#This Row],[Total]]*100</f>
        <v>6.9999999999999964</v>
      </c>
    </row>
    <row r="59" spans="1:18" x14ac:dyDescent="0.55000000000000004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>IF(Table1[[#This Row],[Number]]&gt;=20,"Y","N")</f>
        <v>Y</v>
      </c>
      <c r="P59" s="5">
        <f t="shared" si="1"/>
        <v>8742</v>
      </c>
      <c r="Q59" s="5">
        <f>Table1[[#This Row],[Total]]-Table1[[#This Row],[Final Price]]</f>
        <v>658</v>
      </c>
      <c r="R59" s="21">
        <f>Table1[[#This Row],[Discount]]/Table1[[#This Row],[Total]]*100</f>
        <v>7.0000000000000009</v>
      </c>
    </row>
    <row r="60" spans="1:18" x14ac:dyDescent="0.55000000000000004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>IF(Table1[[#This Row],[Number]]&gt;=20,"Y","N")</f>
        <v>Y</v>
      </c>
      <c r="P60" s="5">
        <f t="shared" si="1"/>
        <v>7254</v>
      </c>
      <c r="Q60" s="5">
        <f>Table1[[#This Row],[Total]]-Table1[[#This Row],[Final Price]]</f>
        <v>546</v>
      </c>
      <c r="R60" s="21">
        <f>Table1[[#This Row],[Discount]]/Table1[[#This Row],[Total]]*100</f>
        <v>7.0000000000000009</v>
      </c>
    </row>
    <row r="61" spans="1:18" x14ac:dyDescent="0.55000000000000004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>IF(Table1[[#This Row],[Number]]&gt;=20,"Y","N")</f>
        <v>Y</v>
      </c>
      <c r="P61" s="5">
        <f t="shared" si="1"/>
        <v>8463</v>
      </c>
      <c r="Q61" s="5">
        <f>Table1[[#This Row],[Total]]-Table1[[#This Row],[Final Price]]</f>
        <v>637</v>
      </c>
      <c r="R61" s="21">
        <f>Table1[[#This Row],[Discount]]/Table1[[#This Row],[Total]]*100</f>
        <v>7.0000000000000009</v>
      </c>
    </row>
    <row r="62" spans="1:18" x14ac:dyDescent="0.55000000000000004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>IF(Table1[[#This Row],[Number]]&gt;=20,"Y","N")</f>
        <v>N</v>
      </c>
      <c r="P62" s="5">
        <f t="shared" si="1"/>
        <v>5310</v>
      </c>
      <c r="Q62" s="5">
        <f>Table1[[#This Row],[Total]]-Table1[[#This Row],[Final Price]]</f>
        <v>0</v>
      </c>
      <c r="R62" s="21">
        <f>Table1[[#This Row],[Discount]]/Table1[[#This Row],[Total]]*100</f>
        <v>0</v>
      </c>
    </row>
    <row r="63" spans="1:18" x14ac:dyDescent="0.55000000000000004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>IF(Table1[[#This Row],[Number]]&gt;=20,"Y","N")</f>
        <v>Y</v>
      </c>
      <c r="P63" s="5">
        <f t="shared" si="1"/>
        <v>4808.1000000000004</v>
      </c>
      <c r="Q63" s="5">
        <f>Table1[[#This Row],[Total]]-Table1[[#This Row],[Final Price]]</f>
        <v>361.89999999999964</v>
      </c>
      <c r="R63" s="21">
        <f>Table1[[#This Row],[Discount]]/Table1[[#This Row],[Total]]*100</f>
        <v>6.999999999999992</v>
      </c>
    </row>
    <row r="64" spans="1:18" x14ac:dyDescent="0.55000000000000004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>IF(Table1[[#This Row],[Number]]&gt;=20,"Y","N")</f>
        <v>Y</v>
      </c>
      <c r="P64" s="5">
        <f t="shared" si="1"/>
        <v>13671</v>
      </c>
      <c r="Q64" s="5">
        <f>Table1[[#This Row],[Total]]-Table1[[#This Row],[Final Price]]</f>
        <v>1029</v>
      </c>
      <c r="R64" s="21">
        <f>Table1[[#This Row],[Discount]]/Table1[[#This Row],[Total]]*100</f>
        <v>7.0000000000000009</v>
      </c>
    </row>
    <row r="65" spans="1:18" x14ac:dyDescent="0.55000000000000004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>IF(Table1[[#This Row],[Number]]&gt;=20,"Y","N")</f>
        <v>Y</v>
      </c>
      <c r="P65" s="5">
        <f t="shared" si="1"/>
        <v>14647.5</v>
      </c>
      <c r="Q65" s="5">
        <f>Table1[[#This Row],[Total]]-Table1[[#This Row],[Final Price]]</f>
        <v>1102.5</v>
      </c>
      <c r="R65" s="21">
        <f>Table1[[#This Row],[Discount]]/Table1[[#This Row],[Total]]*100</f>
        <v>7.0000000000000009</v>
      </c>
    </row>
    <row r="66" spans="1:18" x14ac:dyDescent="0.55000000000000004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>IF(Table1[[#This Row],[Number]]&gt;=20,"Y","N")</f>
        <v>Y</v>
      </c>
      <c r="P66" s="5">
        <f t="shared" si="1"/>
        <v>5487</v>
      </c>
      <c r="Q66" s="5">
        <f>Table1[[#This Row],[Total]]-Table1[[#This Row],[Final Price]]</f>
        <v>413</v>
      </c>
      <c r="R66" s="21">
        <f>Table1[[#This Row],[Discount]]/Table1[[#This Row],[Total]]*100</f>
        <v>7.0000000000000009</v>
      </c>
    </row>
    <row r="67" spans="1:18" x14ac:dyDescent="0.55000000000000004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>IF(Table1[[#This Row],[Number]]&gt;=20,"Y","N")</f>
        <v>Y</v>
      </c>
      <c r="P67" s="5">
        <f t="shared" si="1"/>
        <v>6035.7</v>
      </c>
      <c r="Q67" s="5">
        <f>Table1[[#This Row],[Total]]-Table1[[#This Row],[Final Price]]</f>
        <v>454.30000000000018</v>
      </c>
      <c r="R67" s="21">
        <f>Table1[[#This Row],[Discount]]/Table1[[#This Row],[Total]]*100</f>
        <v>7.0000000000000036</v>
      </c>
    </row>
    <row r="68" spans="1:18" x14ac:dyDescent="0.55000000000000004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>IF(Table1[[#This Row],[Number]]&gt;=20,"Y","N")</f>
        <v>N</v>
      </c>
      <c r="P68" s="5">
        <f t="shared" si="1"/>
        <v>3300</v>
      </c>
      <c r="Q68" s="5">
        <f>Table1[[#This Row],[Total]]-Table1[[#This Row],[Final Price]]</f>
        <v>0</v>
      </c>
      <c r="R68" s="21">
        <f>Table1[[#This Row],[Discount]]/Table1[[#This Row],[Total]]*100</f>
        <v>0</v>
      </c>
    </row>
    <row r="69" spans="1:18" x14ac:dyDescent="0.55000000000000004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>IF(Table1[[#This Row],[Number]]&gt;=20,"Y","N")</f>
        <v>Y</v>
      </c>
      <c r="P69" s="5">
        <f t="shared" ref="P69:P84" si="2">IF(O69="Y",N69-(N69*7%),N69)</f>
        <v>7649.25</v>
      </c>
      <c r="Q69" s="5">
        <f>Table1[[#This Row],[Total]]-Table1[[#This Row],[Final Price]]</f>
        <v>575.75</v>
      </c>
      <c r="R69" s="21">
        <f>Table1[[#This Row],[Discount]]/Table1[[#This Row],[Total]]*100</f>
        <v>7.0000000000000009</v>
      </c>
    </row>
    <row r="70" spans="1:18" x14ac:dyDescent="0.55000000000000004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>IF(Table1[[#This Row],[Number]]&gt;=20,"Y","N")</f>
        <v>Y</v>
      </c>
      <c r="P70" s="5">
        <f t="shared" si="2"/>
        <v>11508.75</v>
      </c>
      <c r="Q70" s="5">
        <f>Table1[[#This Row],[Total]]-Table1[[#This Row],[Final Price]]</f>
        <v>866.25</v>
      </c>
      <c r="R70" s="21">
        <f>Table1[[#This Row],[Discount]]/Table1[[#This Row],[Total]]*100</f>
        <v>7.0000000000000009</v>
      </c>
    </row>
    <row r="71" spans="1:18" x14ac:dyDescent="0.55000000000000004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>IF(Table1[[#This Row],[Number]]&gt;=20,"Y","N")</f>
        <v>Y</v>
      </c>
      <c r="P71" s="5">
        <f t="shared" si="2"/>
        <v>5319.6</v>
      </c>
      <c r="Q71" s="5">
        <f>Table1[[#This Row],[Total]]-Table1[[#This Row],[Final Price]]</f>
        <v>400.39999999999964</v>
      </c>
      <c r="R71" s="21">
        <f>Table1[[#This Row],[Discount]]/Table1[[#This Row],[Total]]*100</f>
        <v>6.9999999999999938</v>
      </c>
    </row>
    <row r="72" spans="1:18" x14ac:dyDescent="0.55000000000000004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>IF(Table1[[#This Row],[Number]]&gt;=20,"Y","N")</f>
        <v>Y</v>
      </c>
      <c r="P72" s="5">
        <f t="shared" si="2"/>
        <v>6286.8</v>
      </c>
      <c r="Q72" s="5">
        <f>Table1[[#This Row],[Total]]-Table1[[#This Row],[Final Price]]</f>
        <v>473.19999999999982</v>
      </c>
      <c r="R72" s="21">
        <f>Table1[[#This Row],[Discount]]/Table1[[#This Row],[Total]]*100</f>
        <v>6.9999999999999982</v>
      </c>
    </row>
    <row r="73" spans="1:18" x14ac:dyDescent="0.55000000000000004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>IF(Table1[[#This Row],[Number]]&gt;=20,"Y","N")</f>
        <v>N</v>
      </c>
      <c r="P73" s="5">
        <f t="shared" si="2"/>
        <v>3520</v>
      </c>
      <c r="Q73" s="5">
        <f>Table1[[#This Row],[Total]]-Table1[[#This Row],[Final Price]]</f>
        <v>0</v>
      </c>
      <c r="R73" s="21">
        <f>Table1[[#This Row],[Discount]]/Table1[[#This Row],[Total]]*100</f>
        <v>0</v>
      </c>
    </row>
    <row r="74" spans="1:18" x14ac:dyDescent="0.55000000000000004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>IF(Table1[[#This Row],[Number]]&gt;=20,"Y","N")</f>
        <v>N</v>
      </c>
      <c r="P74" s="5">
        <f t="shared" si="2"/>
        <v>2950</v>
      </c>
      <c r="Q74" s="5">
        <f>Table1[[#This Row],[Total]]-Table1[[#This Row],[Final Price]]</f>
        <v>0</v>
      </c>
      <c r="R74" s="21">
        <f>Table1[[#This Row],[Discount]]/Table1[[#This Row],[Total]]*100</f>
        <v>0</v>
      </c>
    </row>
    <row r="75" spans="1:18" x14ac:dyDescent="0.55000000000000004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>IF(Table1[[#This Row],[Number]]&gt;=20,"Y","N")</f>
        <v>Y</v>
      </c>
      <c r="P75" s="5">
        <f t="shared" si="2"/>
        <v>9672</v>
      </c>
      <c r="Q75" s="5">
        <f>Table1[[#This Row],[Total]]-Table1[[#This Row],[Final Price]]</f>
        <v>728</v>
      </c>
      <c r="R75" s="21">
        <f>Table1[[#This Row],[Discount]]/Table1[[#This Row],[Total]]*100</f>
        <v>7.0000000000000009</v>
      </c>
    </row>
    <row r="76" spans="1:18" x14ac:dyDescent="0.55000000000000004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>IF(Table1[[#This Row],[Number]]&gt;=20,"Y","N")</f>
        <v>N</v>
      </c>
      <c r="P76" s="5">
        <f t="shared" si="2"/>
        <v>3525</v>
      </c>
      <c r="Q76" s="5">
        <f>Table1[[#This Row],[Total]]-Table1[[#This Row],[Final Price]]</f>
        <v>0</v>
      </c>
      <c r="R76" s="21">
        <f>Table1[[#This Row],[Discount]]/Table1[[#This Row],[Total]]*100</f>
        <v>0</v>
      </c>
    </row>
    <row r="77" spans="1:18" x14ac:dyDescent="0.55000000000000004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>IF(Table1[[#This Row],[Number]]&gt;=20,"Y","N")</f>
        <v>Y</v>
      </c>
      <c r="P77" s="5">
        <f t="shared" si="2"/>
        <v>8718.75</v>
      </c>
      <c r="Q77" s="5">
        <f>Table1[[#This Row],[Total]]-Table1[[#This Row],[Final Price]]</f>
        <v>656.25</v>
      </c>
      <c r="R77" s="21">
        <f>Table1[[#This Row],[Discount]]/Table1[[#This Row],[Total]]*100</f>
        <v>7.0000000000000009</v>
      </c>
    </row>
    <row r="78" spans="1:18" x14ac:dyDescent="0.55000000000000004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>IF(Table1[[#This Row],[Number]]&gt;=20,"Y","N")</f>
        <v>Y</v>
      </c>
      <c r="P78" s="5">
        <f t="shared" si="2"/>
        <v>5487</v>
      </c>
      <c r="Q78" s="5">
        <f>Table1[[#This Row],[Total]]-Table1[[#This Row],[Final Price]]</f>
        <v>413</v>
      </c>
      <c r="R78" s="21">
        <f>Table1[[#This Row],[Discount]]/Table1[[#This Row],[Total]]*100</f>
        <v>7.0000000000000009</v>
      </c>
    </row>
    <row r="79" spans="1:18" x14ac:dyDescent="0.55000000000000004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>IF(Table1[[#This Row],[Number]]&gt;=20,"Y","N")</f>
        <v>Y</v>
      </c>
      <c r="P79" s="5">
        <f t="shared" si="2"/>
        <v>8463</v>
      </c>
      <c r="Q79" s="5">
        <f>Table1[[#This Row],[Total]]-Table1[[#This Row],[Final Price]]</f>
        <v>637</v>
      </c>
      <c r="R79" s="21">
        <f>Table1[[#This Row],[Discount]]/Table1[[#This Row],[Total]]*100</f>
        <v>7.0000000000000009</v>
      </c>
    </row>
    <row r="80" spans="1:18" x14ac:dyDescent="0.55000000000000004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>IF(Table1[[#This Row],[Number]]&gt;=20,"Y","N")</f>
        <v>Y</v>
      </c>
      <c r="P80" s="5">
        <f t="shared" si="2"/>
        <v>7161</v>
      </c>
      <c r="Q80" s="5">
        <f>Table1[[#This Row],[Total]]-Table1[[#This Row],[Final Price]]</f>
        <v>539</v>
      </c>
      <c r="R80" s="21">
        <f>Table1[[#This Row],[Discount]]/Table1[[#This Row],[Total]]*100</f>
        <v>7.0000000000000009</v>
      </c>
    </row>
    <row r="81" spans="1:18" x14ac:dyDescent="0.55000000000000004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>IF(Table1[[#This Row],[Number]]&gt;=20,"Y","N")</f>
        <v>N</v>
      </c>
      <c r="P81" s="5">
        <f t="shared" si="2"/>
        <v>3520</v>
      </c>
      <c r="Q81" s="5">
        <f>Table1[[#This Row],[Total]]-Table1[[#This Row],[Final Price]]</f>
        <v>0</v>
      </c>
      <c r="R81" s="21">
        <f>Table1[[#This Row],[Discount]]/Table1[[#This Row],[Total]]*100</f>
        <v>0</v>
      </c>
    </row>
    <row r="82" spans="1:18" x14ac:dyDescent="0.55000000000000004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>IF(Table1[[#This Row],[Number]]&gt;=20,"Y","N")</f>
        <v>Y</v>
      </c>
      <c r="P82" s="5">
        <f t="shared" si="2"/>
        <v>13717.5</v>
      </c>
      <c r="Q82" s="5">
        <f>Table1[[#This Row],[Total]]-Table1[[#This Row],[Final Price]]</f>
        <v>1032.5</v>
      </c>
      <c r="R82" s="21">
        <f>Table1[[#This Row],[Discount]]/Table1[[#This Row],[Total]]*100</f>
        <v>7.0000000000000009</v>
      </c>
    </row>
    <row r="83" spans="1:18" x14ac:dyDescent="0.55000000000000004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>IF(Table1[[#This Row],[Number]]&gt;=20,"Y","N")</f>
        <v>Y</v>
      </c>
      <c r="P83" s="5">
        <f t="shared" si="2"/>
        <v>11160</v>
      </c>
      <c r="Q83" s="5">
        <f>Table1[[#This Row],[Total]]-Table1[[#This Row],[Final Price]]</f>
        <v>840</v>
      </c>
      <c r="R83" s="21">
        <f>Table1[[#This Row],[Discount]]/Table1[[#This Row],[Total]]*100</f>
        <v>7.0000000000000009</v>
      </c>
    </row>
    <row r="84" spans="1:18" x14ac:dyDescent="0.55000000000000004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>IF(Table1[[#This Row],[Number]]&gt;=20,"Y","N")</f>
        <v>N</v>
      </c>
      <c r="P84" s="5">
        <f t="shared" si="2"/>
        <v>3290</v>
      </c>
      <c r="Q84" s="5">
        <f>Table1[[#This Row],[Total]]-Table1[[#This Row],[Final Price]]</f>
        <v>0</v>
      </c>
      <c r="R84" s="21">
        <f>Table1[[#This Row],[Discount]]/Table1[[#This Row],[Total]]*100</f>
        <v>0</v>
      </c>
    </row>
    <row r="86" spans="1:18" x14ac:dyDescent="0.55000000000000004">
      <c r="Q86" t="s">
        <v>95</v>
      </c>
      <c r="R86" s="21">
        <f>AVERAGE(R5:R84)</f>
        <v>4.5499999999999989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F13"/>
  <sheetViews>
    <sheetView workbookViewId="0">
      <selection activeCell="F4" sqref="F4:F16"/>
    </sheetView>
  </sheetViews>
  <sheetFormatPr defaultColWidth="10.9453125" defaultRowHeight="14.4" x14ac:dyDescent="0.55000000000000004"/>
  <cols>
    <col min="1" max="1" width="18.83984375" customWidth="1"/>
    <col min="2" max="2" width="13.15625" bestFit="1" customWidth="1"/>
    <col min="3" max="3" width="13" bestFit="1" customWidth="1"/>
  </cols>
  <sheetData>
    <row r="1" spans="1:6" ht="20.399999999999999" x14ac:dyDescent="0.75">
      <c r="A1" s="7" t="s">
        <v>66</v>
      </c>
      <c r="B1" s="8"/>
      <c r="C1" s="8"/>
    </row>
    <row r="2" spans="1:6" x14ac:dyDescent="0.55000000000000004">
      <c r="A2" s="8"/>
      <c r="B2" s="8"/>
      <c r="C2" s="8"/>
    </row>
    <row r="3" spans="1:6" x14ac:dyDescent="0.55000000000000004">
      <c r="A3" s="9" t="s">
        <v>7</v>
      </c>
      <c r="B3" s="9" t="s">
        <v>67</v>
      </c>
      <c r="C3" s="9" t="s">
        <v>68</v>
      </c>
    </row>
    <row r="4" spans="1:6" x14ac:dyDescent="0.55000000000000004">
      <c r="A4" s="10">
        <v>132</v>
      </c>
      <c r="B4" s="10" t="s">
        <v>69</v>
      </c>
      <c r="C4" s="11" t="s">
        <v>70</v>
      </c>
      <c r="F4" s="19"/>
    </row>
    <row r="5" spans="1:6" x14ac:dyDescent="0.55000000000000004">
      <c r="A5" s="12">
        <v>136</v>
      </c>
      <c r="B5" s="12" t="s">
        <v>71</v>
      </c>
      <c r="C5" s="13" t="s">
        <v>72</v>
      </c>
      <c r="F5" s="20"/>
    </row>
    <row r="6" spans="1:6" x14ac:dyDescent="0.55000000000000004">
      <c r="A6" s="12">
        <v>144</v>
      </c>
      <c r="B6" s="12" t="s">
        <v>73</v>
      </c>
      <c r="C6" s="13" t="s">
        <v>74</v>
      </c>
      <c r="F6" s="19"/>
    </row>
    <row r="7" spans="1:6" x14ac:dyDescent="0.55000000000000004">
      <c r="A7" s="12">
        <v>152</v>
      </c>
      <c r="B7" s="12" t="s">
        <v>75</v>
      </c>
      <c r="C7" s="13" t="s">
        <v>76</v>
      </c>
      <c r="F7" s="20"/>
    </row>
    <row r="8" spans="1:6" x14ac:dyDescent="0.55000000000000004">
      <c r="A8" s="12">
        <v>157</v>
      </c>
      <c r="B8" s="12" t="s">
        <v>77</v>
      </c>
      <c r="C8" s="13" t="s">
        <v>78</v>
      </c>
      <c r="F8" s="19"/>
    </row>
    <row r="9" spans="1:6" x14ac:dyDescent="0.55000000000000004">
      <c r="A9" s="12">
        <v>162</v>
      </c>
      <c r="B9" s="12" t="s">
        <v>79</v>
      </c>
      <c r="C9" s="13" t="s">
        <v>80</v>
      </c>
      <c r="F9" s="20"/>
    </row>
    <row r="10" spans="1:6" x14ac:dyDescent="0.55000000000000004">
      <c r="A10" s="12">
        <v>166</v>
      </c>
      <c r="B10" s="12" t="s">
        <v>81</v>
      </c>
      <c r="C10" s="13" t="s">
        <v>82</v>
      </c>
      <c r="F10" s="19"/>
    </row>
    <row r="11" spans="1:6" x14ac:dyDescent="0.55000000000000004">
      <c r="A11" s="12">
        <v>178</v>
      </c>
      <c r="B11" s="12" t="s">
        <v>83</v>
      </c>
      <c r="C11" s="13" t="s">
        <v>84</v>
      </c>
      <c r="F11" s="20"/>
    </row>
    <row r="12" spans="1:6" x14ac:dyDescent="0.55000000000000004">
      <c r="A12" s="14">
        <v>180</v>
      </c>
      <c r="B12" s="14" t="s">
        <v>85</v>
      </c>
      <c r="C12" s="15" t="s">
        <v>86</v>
      </c>
      <c r="F12" s="19"/>
    </row>
    <row r="13" spans="1:6" x14ac:dyDescent="0.55000000000000004">
      <c r="F1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 by Company</vt:lpstr>
      <vt:lpstr>Top Selling Model</vt:lpstr>
      <vt:lpstr>Total Sales by Sales Rep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Windows User</cp:lastModifiedBy>
  <cp:revision/>
  <dcterms:created xsi:type="dcterms:W3CDTF">2021-09-09T16:24:17Z</dcterms:created>
  <dcterms:modified xsi:type="dcterms:W3CDTF">2023-07-27T03:42:38Z</dcterms:modified>
  <cp:category/>
  <cp:contentStatus/>
</cp:coreProperties>
</file>