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berty\Dropbox\DocumentosCIC\Semestre6\Compiladores\ProjetoCompiladoresEbertyPhiliphe\Arquivos\"/>
    </mc:Choice>
  </mc:AlternateContent>
  <bookViews>
    <workbookView xWindow="-24" yWindow="156" windowWidth="11520" windowHeight="9516" tabRatio="393" activeTab="1"/>
  </bookViews>
  <sheets>
    <sheet name="Critérios" sheetId="105" r:id="rId1"/>
    <sheet name="Erros" sheetId="37" r:id="rId2"/>
    <sheet name="Notas" sheetId="43" r:id="rId3"/>
  </sheets>
  <calcPr calcId="162913"/>
</workbook>
</file>

<file path=xl/calcChain.xml><?xml version="1.0" encoding="utf-8"?>
<calcChain xmlns="http://schemas.openxmlformats.org/spreadsheetml/2006/main">
  <c r="U16" i="43" l="1"/>
  <c r="A2" i="43"/>
  <c r="A1" i="43"/>
  <c r="A16" i="43" l="1"/>
  <c r="A15" i="43"/>
  <c r="B15" i="43" l="1"/>
  <c r="B16" i="43"/>
  <c r="M9" i="43" l="1"/>
  <c r="L9" i="43"/>
  <c r="K9" i="43"/>
  <c r="J9" i="43"/>
  <c r="I9" i="43"/>
  <c r="H9" i="43"/>
  <c r="G9" i="43"/>
  <c r="F9" i="43"/>
  <c r="E9" i="43"/>
  <c r="D9" i="43"/>
  <c r="D10" i="37" a="1"/>
  <c r="F10" i="37" s="1"/>
  <c r="X7" i="37"/>
  <c r="U7" i="37"/>
  <c r="R7" i="37"/>
  <c r="P7" i="37"/>
  <c r="M7" i="37"/>
  <c r="H7" i="37"/>
  <c r="D7" i="37"/>
  <c r="M5" i="37"/>
  <c r="D5" i="37"/>
  <c r="Z5" i="37"/>
  <c r="AF7" i="37"/>
  <c r="AC7" i="37"/>
  <c r="Z7" i="37"/>
  <c r="K7" i="43" l="1"/>
  <c r="F7" i="43"/>
  <c r="D10" i="37"/>
  <c r="T10" i="37"/>
  <c r="L10" i="37"/>
  <c r="AA10" i="37"/>
  <c r="U10" i="37"/>
  <c r="AC10" i="37"/>
  <c r="K10" i="37"/>
  <c r="S10" i="37"/>
  <c r="M10" i="37"/>
  <c r="AB10" i="37"/>
  <c r="E10" i="37"/>
  <c r="AH10" i="37"/>
  <c r="Z10" i="37"/>
  <c r="R10" i="37"/>
  <c r="J10" i="37"/>
  <c r="AG10" i="37"/>
  <c r="Y10" i="37"/>
  <c r="Q10" i="37"/>
  <c r="I10" i="37"/>
  <c r="AF10" i="37"/>
  <c r="X10" i="37"/>
  <c r="P10" i="37"/>
  <c r="H10" i="37"/>
  <c r="AE10" i="37"/>
  <c r="W10" i="37"/>
  <c r="O10" i="37"/>
  <c r="G10" i="37"/>
  <c r="AD10" i="37"/>
  <c r="V10" i="37"/>
  <c r="N10" i="37"/>
  <c r="D7" i="105"/>
  <c r="A1" i="37"/>
  <c r="E16" i="43" l="1" a="1"/>
  <c r="E16" i="43" s="1"/>
  <c r="F16" i="43" a="1"/>
  <c r="F16" i="43" s="1"/>
  <c r="D16" i="43" a="1"/>
  <c r="D16" i="43" s="1"/>
  <c r="G16" i="43" a="1"/>
  <c r="G16" i="43" s="1"/>
  <c r="L16" i="43" a="1"/>
  <c r="L16" i="43" s="1"/>
  <c r="H16" i="43" a="1"/>
  <c r="H16" i="43" s="1"/>
  <c r="K16" i="43" a="1"/>
  <c r="K16" i="43" s="1"/>
  <c r="I16" i="43" a="1"/>
  <c r="I16" i="43" s="1"/>
  <c r="D8" i="105"/>
  <c r="D9" i="105" s="1"/>
  <c r="D10" i="105" s="1"/>
  <c r="J16" i="43" a="1"/>
  <c r="J16" i="43" s="1"/>
  <c r="M16" i="43" a="1"/>
  <c r="M16" i="43" s="1"/>
  <c r="E15" i="43" a="1"/>
  <c r="E15" i="43" s="1"/>
  <c r="J15" i="43" a="1"/>
  <c r="J15" i="43" s="1"/>
  <c r="K15" i="43" a="1"/>
  <c r="K15" i="43" s="1"/>
  <c r="F15" i="43" a="1"/>
  <c r="F15" i="43" s="1"/>
  <c r="I15" i="43" a="1"/>
  <c r="I15" i="43" s="1"/>
  <c r="D15" i="43" a="1"/>
  <c r="D15" i="43" s="1"/>
  <c r="M15" i="43" a="1"/>
  <c r="M15" i="43" s="1"/>
  <c r="G15" i="43" a="1"/>
  <c r="G15" i="43" s="1"/>
  <c r="H15" i="43" a="1"/>
  <c r="H15" i="43" s="1"/>
  <c r="L15" i="43" a="1"/>
  <c r="L15" i="43" s="1"/>
  <c r="A2" i="37"/>
  <c r="D11" i="105" l="1"/>
  <c r="D12" i="105" s="1"/>
  <c r="D13" i="105" s="1"/>
  <c r="D14" i="105" s="1"/>
  <c r="D15" i="105" s="1"/>
  <c r="D16" i="105" s="1"/>
  <c r="D17" i="105" s="1"/>
  <c r="D18" i="105" s="1"/>
  <c r="D19" i="105" s="1"/>
  <c r="D20" i="105" s="1"/>
  <c r="D21" i="105" s="1"/>
  <c r="D22" i="105" l="1"/>
  <c r="D23" i="105" s="1"/>
  <c r="D24" i="105" s="1"/>
  <c r="D25" i="105" s="1"/>
  <c r="D26" i="105" s="1"/>
  <c r="D27" i="105" s="1"/>
  <c r="D28" i="105" s="1"/>
  <c r="D29" i="105" s="1"/>
  <c r="D30" i="105" s="1"/>
  <c r="D31" i="105" s="1"/>
  <c r="D32" i="105" s="1"/>
  <c r="D33" i="105" s="1"/>
  <c r="D34" i="105" s="1"/>
  <c r="D35" i="105" s="1"/>
  <c r="D36" i="105" s="1"/>
  <c r="D9" i="37" l="1" a="1"/>
  <c r="D9" i="37" l="1"/>
  <c r="I9" i="37"/>
  <c r="N9" i="37"/>
  <c r="K9" i="37"/>
  <c r="AB9" i="37"/>
  <c r="F9" i="37"/>
  <c r="AH9" i="37"/>
  <c r="R9" i="37"/>
  <c r="W9" i="37"/>
  <c r="E9" i="37"/>
  <c r="J9" i="37"/>
  <c r="X9" i="37"/>
  <c r="T9" i="37"/>
  <c r="AC9" i="37"/>
  <c r="L9" i="37"/>
  <c r="AG9" i="37"/>
  <c r="O9" i="37"/>
  <c r="H9" i="37"/>
  <c r="U9" i="37"/>
  <c r="Q9" i="37"/>
  <c r="G9" i="37"/>
  <c r="P9" i="37"/>
  <c r="Z9" i="37"/>
  <c r="AA9" i="37"/>
  <c r="AD9" i="37"/>
  <c r="Y9" i="37"/>
  <c r="V9" i="37"/>
  <c r="S9" i="37"/>
  <c r="AE9" i="37"/>
  <c r="M9" i="37"/>
  <c r="AF9" i="37"/>
  <c r="O9" i="43" l="1"/>
  <c r="O16" i="43" l="1" a="1"/>
  <c r="O16" i="43" s="1"/>
  <c r="S16" i="43" s="1"/>
  <c r="O15" i="43" a="1"/>
  <c r="O15" i="43" s="1"/>
  <c r="S15" i="43" s="1"/>
  <c r="W15" i="43" s="1"/>
  <c r="W16" i="43" l="1"/>
  <c r="Y16" i="43" s="1"/>
  <c r="Y15" i="43"/>
</calcChain>
</file>

<file path=xl/sharedStrings.xml><?xml version="1.0" encoding="utf-8"?>
<sst xmlns="http://schemas.openxmlformats.org/spreadsheetml/2006/main" count="82" uniqueCount="72">
  <si>
    <t>Peso</t>
  </si>
  <si>
    <t>Critérios de avaliação e pesos</t>
  </si>
  <si>
    <t>Nome</t>
  </si>
  <si>
    <t>Comentários</t>
  </si>
  <si>
    <t xml:space="preserve">Curso: Ciência da Computação </t>
  </si>
  <si>
    <t>Critério</t>
  </si>
  <si>
    <t>Tabela de símbolos</t>
  </si>
  <si>
    <t>Palavras reservadas</t>
  </si>
  <si>
    <t>Implementação</t>
  </si>
  <si>
    <t>Tokens</t>
  </si>
  <si>
    <t>Tabela faltando</t>
  </si>
  <si>
    <t>Diagrama faltando</t>
  </si>
  <si>
    <t>Ocorrência</t>
  </si>
  <si>
    <t>Sintaxe implementada incorretamente</t>
  </si>
  <si>
    <t>Conjunto incorreto de palavras reservadas</t>
  </si>
  <si>
    <t>Erros cometidos, por categoria</t>
  </si>
  <si>
    <t>Tabela não implementada</t>
  </si>
  <si>
    <t>Tabela de transições</t>
  </si>
  <si>
    <t>Transições entre estados</t>
  </si>
  <si>
    <t>Diagrama ilegível</t>
  </si>
  <si>
    <t>Diagrama incompleto ou incorreto</t>
  </si>
  <si>
    <t>Tabela desordenada, mal formatada ou fora da especificação</t>
  </si>
  <si>
    <t>Desc</t>
  </si>
  <si>
    <t>Tabela sub-utilizada (transições guiadas a mão)</t>
  </si>
  <si>
    <t>Tabela incongruente com diagrama de estados</t>
  </si>
  <si>
    <t>Tabela incompleta ou incorreta</t>
  </si>
  <si>
    <t>Tratamento incorreto de maiúsculas, minúsculas ou acentos</t>
  </si>
  <si>
    <t>Cód</t>
  </si>
  <si>
    <t>Dupla</t>
  </si>
  <si>
    <t>Lexemas numéricos armazenados como string</t>
  </si>
  <si>
    <t>Autômato</t>
  </si>
  <si>
    <t>Scanner retorna tokens incorretos ou mais de um por chamada</t>
  </si>
  <si>
    <t>Saídas</t>
  </si>
  <si>
    <t>Lista de tokens reconhecidos</t>
  </si>
  <si>
    <t>Listagem com conteúdo incompleto ou incorreto</t>
  </si>
  <si>
    <t>Listagem desordenada, mal formatada ou fora da especificação</t>
  </si>
  <si>
    <t>Lista não é gerada</t>
  </si>
  <si>
    <t>Lista com conteúdo incompleto ou incorreto</t>
  </si>
  <si>
    <t>Lista desordenada, mal formatada ou fora da especificação</t>
  </si>
  <si>
    <t>Listagem não é gerada</t>
  </si>
  <si>
    <t>Tabela não é gerada</t>
  </si>
  <si>
    <t>Tabela com conteúdo incompleto ou incorreto</t>
  </si>
  <si>
    <t>Transições não implementadas na forma de uma tabela</t>
  </si>
  <si>
    <t>Tabela ilegível</t>
  </si>
  <si>
    <t>Tabela de transições (imagem)</t>
  </si>
  <si>
    <t>Diagrama de transições (imagem)</t>
  </si>
  <si>
    <t>Registros ou campos a mais, a menos, duplicados ou errados</t>
  </si>
  <si>
    <t>Tabelas diferentes para cada teste</t>
  </si>
  <si>
    <t>Tabela (imagem)</t>
  </si>
  <si>
    <t>Diagrama (imagem)</t>
  </si>
  <si>
    <t>Listagem entrada e erros</t>
  </si>
  <si>
    <t>Lista de tokens</t>
  </si>
  <si>
    <t>Listagem da entrada e erros</t>
  </si>
  <si>
    <t>1ª Avaliação - Analisador Léxico - Erros de execução</t>
  </si>
  <si>
    <t>1ª Avaliação - Analisador Léxico - Notas</t>
  </si>
  <si>
    <t>1ª Avaliação - Análisador Léxico - Critérios de Avaliação</t>
  </si>
  <si>
    <t>Nota do trabalho</t>
  </si>
  <si>
    <t>Nota individual</t>
  </si>
  <si>
    <t>Desconto posterior</t>
  </si>
  <si>
    <t>Divisão da nota (após defesa)</t>
  </si>
  <si>
    <t>Não ignorados como devido (ex: token retornado, msg de erro)</t>
  </si>
  <si>
    <t>Diagr. desordenado, mal formatado ou fora da especificação</t>
  </si>
  <si>
    <t>Autôm</t>
  </si>
  <si>
    <t>Nomes</t>
  </si>
  <si>
    <t>Aluno 1</t>
  </si>
  <si>
    <t>Aluno 2</t>
  </si>
  <si>
    <t>Mude somente as três células com molduras vermelhas</t>
  </si>
  <si>
    <t>Mude somente as células dentro da moldura vermelha</t>
  </si>
  <si>
    <t>Nota arredondada, uma decimal</t>
  </si>
  <si>
    <r>
      <t xml:space="preserve">Tokens declarados com </t>
    </r>
    <r>
      <rPr>
        <b/>
        <sz val="10"/>
        <rFont val="Arial"/>
        <family val="2"/>
      </rPr>
      <t>#define</t>
    </r>
    <r>
      <rPr>
        <sz val="10"/>
        <rFont val="Arial"/>
        <family val="2"/>
      </rPr>
      <t xml:space="preserve"> ou </t>
    </r>
    <r>
      <rPr>
        <b/>
        <sz val="10"/>
        <rFont val="Arial"/>
        <family val="2"/>
      </rPr>
      <t>const int</t>
    </r>
  </si>
  <si>
    <r>
      <t xml:space="preserve">Tokens diferentes de </t>
    </r>
    <r>
      <rPr>
        <b/>
        <sz val="10"/>
        <rFont val="Arial"/>
        <family val="2"/>
      </rPr>
      <t>#define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const int</t>
    </r>
    <r>
      <rPr>
        <sz val="10"/>
        <rFont val="Arial"/>
        <family val="2"/>
      </rPr>
      <t xml:space="preserve"> ou </t>
    </r>
    <r>
      <rPr>
        <b/>
        <sz val="10"/>
        <rFont val="Arial"/>
        <family val="2"/>
      </rPr>
      <t>enum</t>
    </r>
  </si>
  <si>
    <t>Compiladores - 2017.2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</si>
</sst>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d\ mmm"/>
    <numFmt numFmtId="166" formatCode="dd\-mm\-yyyy"/>
    <numFmt numFmtId="167" formatCode="00"/>
    <numFmt numFmtId="168" formatCode="0.000"/>
  </numFmts>
  <fonts count="75">
    <font>
      <sz val="10"/>
      <name val="Arial"/>
    </font>
    <font>
      <sz val="10"/>
      <name val="Arial"/>
      <family val="2"/>
    </font>
    <font>
      <b/>
      <sz val="14"/>
      <color theme="9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4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0"/>
      <color indexed="2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63"/>
      <name val="Calibri"/>
      <family val="2"/>
      <scheme val="minor"/>
    </font>
    <font>
      <sz val="11"/>
      <name val="Calibri"/>
      <family val="2"/>
      <scheme val="minor"/>
    </font>
    <font>
      <sz val="10"/>
      <color indexed="63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4"/>
      <name val="Calibri"/>
      <family val="2"/>
      <scheme val="minor"/>
    </font>
    <font>
      <sz val="10"/>
      <color indexed="6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60"/>
      <name val="Calibri"/>
      <family val="2"/>
      <scheme val="minor"/>
    </font>
    <font>
      <b/>
      <sz val="24"/>
      <color indexed="9"/>
      <name val="Calibri"/>
      <family val="2"/>
      <scheme val="minor"/>
    </font>
    <font>
      <sz val="11"/>
      <color indexed="53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2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53"/>
      <name val="Calibri"/>
      <family val="2"/>
      <scheme val="minor"/>
    </font>
    <font>
      <b/>
      <sz val="13"/>
      <color indexed="63"/>
      <name val="Calibri"/>
      <family val="2"/>
      <scheme val="minor"/>
    </font>
    <font>
      <b/>
      <sz val="10"/>
      <color indexed="63"/>
      <name val="Calibri"/>
      <family val="2"/>
      <scheme val="minor"/>
    </font>
    <font>
      <sz val="20"/>
      <name val="Calibri"/>
      <family val="2"/>
      <scheme val="minor"/>
    </font>
    <font>
      <sz val="18"/>
      <name val="Calibri"/>
      <family val="2"/>
      <scheme val="minor"/>
    </font>
    <font>
      <b/>
      <sz val="12"/>
      <color rgb="FF0033CC"/>
      <name val="Calibri"/>
      <family val="2"/>
      <scheme val="minor"/>
    </font>
    <font>
      <b/>
      <sz val="12"/>
      <color rgb="FF00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sz val="10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0"/>
      <color rgb="FF00660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sz val="11"/>
      <color rgb="FF0033CC"/>
      <name val="Calibri"/>
      <family val="2"/>
      <scheme val="minor"/>
    </font>
    <font>
      <b/>
      <sz val="10"/>
      <color rgb="FF0033CC"/>
      <name val="Calibri"/>
      <family val="2"/>
      <scheme val="minor"/>
    </font>
    <font>
      <sz val="10"/>
      <color rgb="FF0033CC"/>
      <name val="Calibri"/>
      <family val="2"/>
      <scheme val="minor"/>
    </font>
    <font>
      <b/>
      <sz val="12"/>
      <color rgb="FFFF3300"/>
      <name val="Calibri"/>
      <family val="2"/>
      <scheme val="minor"/>
    </font>
    <font>
      <b/>
      <sz val="11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0"/>
      <color rgb="FFFF3300"/>
      <name val="Calibri"/>
      <family val="2"/>
      <scheme val="minor"/>
    </font>
    <font>
      <b/>
      <sz val="12"/>
      <color rgb="FF996633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0"/>
      <name val="Arial"/>
      <family val="2"/>
    </font>
    <font>
      <b/>
      <sz val="11"/>
      <color theme="1" tint="0.499984740745262"/>
      <name val="Calibri"/>
      <family val="2"/>
      <scheme val="minor"/>
    </font>
    <font>
      <sz val="10"/>
      <color rgb="FF0033CC"/>
      <name val="Franklin Gothic Medium Cond"/>
      <family val="2"/>
    </font>
    <font>
      <sz val="10"/>
      <color rgb="FF006600"/>
      <name val="Franklin Gothic Medium Cond"/>
      <family val="2"/>
    </font>
    <font>
      <sz val="10"/>
      <color rgb="FFFF3300"/>
      <name val="Franklin Gothic Medium Cond"/>
      <family val="2"/>
    </font>
    <font>
      <b/>
      <sz val="15"/>
      <color indexed="9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b/>
      <sz val="24"/>
      <color indexed="9"/>
      <name val="Calibri"/>
      <family val="2"/>
      <scheme val="minor"/>
    </font>
    <font>
      <b/>
      <sz val="18"/>
      <color indexed="9"/>
      <name val="DejaVu Sans Condensed"/>
      <family val="2"/>
    </font>
    <font>
      <sz val="10"/>
      <name val="DejaVu Sans Condensed"/>
      <family val="2"/>
    </font>
    <font>
      <sz val="20"/>
      <name val="Calibri"/>
      <family val="2"/>
      <scheme val="minor"/>
    </font>
    <font>
      <sz val="16"/>
      <color indexed="18"/>
      <name val="DejaVu Sans Condensed"/>
      <family val="2"/>
    </font>
    <font>
      <sz val="18"/>
      <name val="Calibri"/>
      <family val="2"/>
      <scheme val="minor"/>
    </font>
    <font>
      <b/>
      <sz val="14"/>
      <color indexed="18"/>
      <name val="DejaVu Sans Condensed"/>
      <family val="2"/>
    </font>
    <font>
      <b/>
      <sz val="11"/>
      <name val="DejaVu Sans Condensed"/>
      <family val="2"/>
    </font>
    <font>
      <sz val="9"/>
      <name val="DejaVu Sans Condensed"/>
      <family val="2"/>
    </font>
    <font>
      <b/>
      <sz val="10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name val="DejaVu Sans Condensed"/>
      <family val="2"/>
    </font>
    <font>
      <b/>
      <sz val="14"/>
      <color indexed="9"/>
      <name val="Calibri"/>
      <family val="2"/>
      <scheme val="minor"/>
    </font>
    <font>
      <sz val="12"/>
      <color rgb="FF0033CC"/>
      <name val="Calibri"/>
      <family val="2"/>
      <scheme val="minor"/>
    </font>
    <font>
      <sz val="11"/>
      <color rgb="FF0033CC"/>
      <name val="Calibri"/>
      <family val="2"/>
      <scheme val="minor"/>
    </font>
    <font>
      <sz val="12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0"/>
      <name val="Arial"/>
      <family val="2"/>
    </font>
    <font>
      <b/>
      <sz val="14"/>
      <color theme="0"/>
      <name val="Calibri"/>
      <family val="2"/>
      <scheme val="minor"/>
    </font>
    <font>
      <sz val="12"/>
      <color rgb="FFFF3300"/>
      <name val="Calibri"/>
      <family val="2"/>
      <scheme val="minor"/>
    </font>
    <font>
      <sz val="11"/>
      <color rgb="FFFF33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E4FFC9"/>
        <bgColor indexed="64"/>
      </patternFill>
    </fill>
    <fill>
      <patternFill patternType="solid">
        <fgColor rgb="FFF0E0D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EEBFF"/>
        <bgColor indexed="64"/>
      </patternFill>
    </fill>
    <fill>
      <patternFill patternType="solid">
        <fgColor rgb="FFD8FF98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58647"/>
        <bgColor indexed="64"/>
      </patternFill>
    </fill>
    <fill>
      <patternFill patternType="solid">
        <fgColor rgb="FFD2A1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06932"/>
        <bgColor indexed="64"/>
      </patternFill>
    </fill>
    <fill>
      <patternFill patternType="solid">
        <fgColor rgb="FFE7CDB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2" tint="-0.89996032593768116"/>
      </left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/>
      <top style="thin">
        <color theme="2" tint="-0.89996032593768116"/>
      </top>
      <bottom style="thin">
        <color theme="2" tint="-0.89996032593768116"/>
      </bottom>
      <diagonal/>
    </border>
    <border>
      <left/>
      <right style="thin">
        <color theme="2" tint="-0.89996032593768116"/>
      </right>
      <top style="thin">
        <color theme="2" tint="-0.89996032593768116"/>
      </top>
      <bottom style="thin">
        <color theme="2" tint="-0.89996032593768116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rgb="FF996633"/>
      </left>
      <right style="thin">
        <color rgb="FF996633"/>
      </right>
      <top style="thin">
        <color rgb="FF996633"/>
      </top>
      <bottom style="thin">
        <color rgb="FF996633"/>
      </bottom>
      <diagonal/>
    </border>
    <border>
      <left style="thin">
        <color rgb="FF996633"/>
      </left>
      <right style="thin">
        <color rgb="FF996633"/>
      </right>
      <top/>
      <bottom style="thin">
        <color rgb="FF99663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rgb="FF996633"/>
      </left>
      <right style="thin">
        <color rgb="FF996633"/>
      </right>
      <top style="thin">
        <color rgb="FF996633"/>
      </top>
      <bottom/>
      <diagonal/>
    </border>
    <border>
      <left style="thin">
        <color rgb="FF996633"/>
      </left>
      <right style="thin">
        <color rgb="FF996633"/>
      </right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ck">
        <color rgb="FFFF0000"/>
      </left>
      <right style="thin">
        <color theme="1" tint="0.499984740745262"/>
      </right>
      <top style="thick">
        <color rgb="FFFF0000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rgb="FFFF0000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rgb="FFFF0000"/>
      </right>
      <top style="thick">
        <color rgb="FFFF0000"/>
      </top>
      <bottom style="thin">
        <color theme="1" tint="0.499984740745262"/>
      </bottom>
      <diagonal/>
    </border>
    <border>
      <left style="thick">
        <color rgb="FFFF0000"/>
      </left>
      <right style="thin">
        <color theme="1" tint="0.499984740745262"/>
      </right>
      <top style="thin">
        <color theme="1" tint="0.499984740745262"/>
      </top>
      <bottom style="thick">
        <color rgb="FFFF000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rgb="FFFF0000"/>
      </bottom>
      <diagonal/>
    </border>
    <border>
      <left style="thin">
        <color theme="1" tint="0.499984740745262"/>
      </left>
      <right style="thick">
        <color rgb="FFFF0000"/>
      </right>
      <top style="thin">
        <color theme="1" tint="0.499984740745262"/>
      </top>
      <bottom style="thick">
        <color rgb="FFFF0000"/>
      </bottom>
      <diagonal/>
    </border>
  </borders>
  <cellStyleXfs count="3">
    <xf numFmtId="0" fontId="0" fillId="0" borderId="0"/>
    <xf numFmtId="0" fontId="1" fillId="0" borderId="0"/>
    <xf numFmtId="9" fontId="46" fillId="0" borderId="0" applyFont="0" applyFill="0" applyBorder="0" applyAlignment="0" applyProtection="0"/>
  </cellStyleXfs>
  <cellXfs count="218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165" fontId="7" fillId="0" borderId="0" xfId="0" applyNumberFormat="1" applyFont="1" applyFill="1" applyBorder="1" applyAlignment="1">
      <alignment horizontal="center" textRotation="90"/>
    </xf>
    <xf numFmtId="165" fontId="7" fillId="0" borderId="0" xfId="0" applyNumberFormat="1" applyFont="1" applyBorder="1" applyAlignment="1">
      <alignment horizontal="center" vertical="center" textRotation="90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6" fontId="6" fillId="0" borderId="0" xfId="0" applyNumberFormat="1" applyFont="1" applyFill="1" applyBorder="1" applyAlignment="1">
      <alignment vertical="center" textRotation="90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 vertical="center"/>
    </xf>
    <xf numFmtId="0" fontId="39" fillId="0" borderId="0" xfId="0" applyFont="1" applyFill="1" applyBorder="1" applyAlignment="1">
      <alignment horizontal="center" vertical="center"/>
    </xf>
    <xf numFmtId="164" fontId="37" fillId="2" borderId="11" xfId="0" applyNumberFormat="1" applyFont="1" applyFill="1" applyBorder="1" applyAlignment="1">
      <alignment horizontal="right" vertical="center"/>
    </xf>
    <xf numFmtId="166" fontId="38" fillId="12" borderId="14" xfId="0" applyNumberFormat="1" applyFont="1" applyFill="1" applyBorder="1" applyAlignment="1">
      <alignment horizontal="center" textRotation="90"/>
    </xf>
    <xf numFmtId="166" fontId="35" fillId="11" borderId="14" xfId="0" applyNumberFormat="1" applyFont="1" applyFill="1" applyBorder="1" applyAlignment="1">
      <alignment horizontal="center" textRotation="90"/>
    </xf>
    <xf numFmtId="0" fontId="33" fillId="0" borderId="0" xfId="0" applyFont="1" applyFill="1" applyBorder="1" applyAlignment="1">
      <alignment horizontal="center" vertical="center"/>
    </xf>
    <xf numFmtId="166" fontId="43" fillId="6" borderId="14" xfId="0" applyNumberFormat="1" applyFont="1" applyFill="1" applyBorder="1" applyAlignment="1">
      <alignment horizontal="center" textRotation="90"/>
    </xf>
    <xf numFmtId="164" fontId="34" fillId="13" borderId="11" xfId="0" applyNumberFormat="1" applyFont="1" applyFill="1" applyBorder="1" applyAlignment="1">
      <alignment horizontal="right" vertical="center"/>
    </xf>
    <xf numFmtId="164" fontId="42" fillId="5" borderId="11" xfId="0" applyNumberFormat="1" applyFont="1" applyFill="1" applyBorder="1" applyAlignment="1">
      <alignment horizontal="right" vertical="center"/>
    </xf>
    <xf numFmtId="0" fontId="44" fillId="14" borderId="23" xfId="0" applyFont="1" applyFill="1" applyBorder="1" applyAlignment="1">
      <alignment horizontal="center" vertical="center"/>
    </xf>
    <xf numFmtId="0" fontId="36" fillId="16" borderId="11" xfId="0" applyFont="1" applyFill="1" applyBorder="1" applyAlignment="1">
      <alignment horizontal="center" vertical="center"/>
    </xf>
    <xf numFmtId="0" fontId="32" fillId="17" borderId="11" xfId="0" applyFont="1" applyFill="1" applyBorder="1" applyAlignment="1">
      <alignment horizontal="center" vertical="center"/>
    </xf>
    <xf numFmtId="0" fontId="41" fillId="4" borderId="11" xfId="0" applyFont="1" applyFill="1" applyBorder="1" applyAlignment="1">
      <alignment horizontal="center" vertical="center"/>
    </xf>
    <xf numFmtId="0" fontId="45" fillId="21" borderId="1" xfId="0" applyFont="1" applyFill="1" applyBorder="1" applyAlignment="1">
      <alignment horizontal="left" vertical="center"/>
    </xf>
    <xf numFmtId="166" fontId="18" fillId="23" borderId="24" xfId="0" applyNumberFormat="1" applyFont="1" applyFill="1" applyBorder="1" applyAlignment="1">
      <alignment horizontal="center" textRotation="90"/>
    </xf>
    <xf numFmtId="166" fontId="18" fillId="24" borderId="24" xfId="0" applyNumberFormat="1" applyFont="1" applyFill="1" applyBorder="1" applyAlignment="1">
      <alignment horizontal="center" textRotation="90"/>
    </xf>
    <xf numFmtId="166" fontId="18" fillId="25" borderId="14" xfId="0" applyNumberFormat="1" applyFont="1" applyFill="1" applyBorder="1" applyAlignment="1">
      <alignment horizontal="center" textRotation="90"/>
    </xf>
    <xf numFmtId="166" fontId="18" fillId="26" borderId="24" xfId="0" applyNumberFormat="1" applyFont="1" applyFill="1" applyBorder="1" applyAlignment="1">
      <alignment horizontal="center" textRotation="90"/>
    </xf>
    <xf numFmtId="1" fontId="8" fillId="28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7" fillId="27" borderId="23" xfId="1" applyNumberFormat="1" applyFont="1" applyFill="1" applyBorder="1" applyAlignment="1">
      <alignment horizontal="right" vertical="center"/>
    </xf>
    <xf numFmtId="9" fontId="47" fillId="10" borderId="33" xfId="2" applyFont="1" applyFill="1" applyBorder="1" applyAlignment="1">
      <alignment horizontal="center" vertical="center"/>
    </xf>
    <xf numFmtId="9" fontId="47" fillId="10" borderId="32" xfId="2" applyFont="1" applyFill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horizontal="center" vertical="center"/>
    </xf>
    <xf numFmtId="166" fontId="15" fillId="12" borderId="15" xfId="0" applyNumberFormat="1" applyFont="1" applyFill="1" applyBorder="1" applyAlignment="1" applyProtection="1">
      <alignment textRotation="90"/>
    </xf>
    <xf numFmtId="166" fontId="15" fillId="12" borderId="16" xfId="0" applyNumberFormat="1" applyFont="1" applyFill="1" applyBorder="1" applyAlignment="1" applyProtection="1">
      <alignment textRotation="90"/>
    </xf>
    <xf numFmtId="166" fontId="15" fillId="12" borderId="17" xfId="0" applyNumberFormat="1" applyFont="1" applyFill="1" applyBorder="1" applyAlignment="1" applyProtection="1">
      <alignment textRotation="90"/>
    </xf>
    <xf numFmtId="166" fontId="31" fillId="11" borderId="15" xfId="0" applyNumberFormat="1" applyFont="1" applyFill="1" applyBorder="1" applyAlignment="1" applyProtection="1">
      <alignment textRotation="90"/>
    </xf>
    <xf numFmtId="166" fontId="31" fillId="11" borderId="16" xfId="0" applyNumberFormat="1" applyFont="1" applyFill="1" applyBorder="1" applyAlignment="1" applyProtection="1">
      <alignment textRotation="90"/>
    </xf>
    <xf numFmtId="166" fontId="31" fillId="11" borderId="17" xfId="0" applyNumberFormat="1" applyFont="1" applyFill="1" applyBorder="1" applyAlignment="1" applyProtection="1">
      <alignment textRotation="90"/>
    </xf>
    <xf numFmtId="166" fontId="40" fillId="6" borderId="15" xfId="0" applyNumberFormat="1" applyFont="1" applyFill="1" applyBorder="1" applyAlignment="1" applyProtection="1">
      <alignment textRotation="90"/>
    </xf>
    <xf numFmtId="166" fontId="40" fillId="6" borderId="16" xfId="0" applyNumberFormat="1" applyFont="1" applyFill="1" applyBorder="1" applyAlignment="1" applyProtection="1">
      <alignment textRotation="90"/>
    </xf>
    <xf numFmtId="166" fontId="40" fillId="6" borderId="17" xfId="0" applyNumberFormat="1" applyFont="1" applyFill="1" applyBorder="1" applyAlignment="1" applyProtection="1">
      <alignment textRotation="90"/>
    </xf>
    <xf numFmtId="165" fontId="7" fillId="0" borderId="0" xfId="0" applyNumberFormat="1" applyFont="1" applyFill="1" applyBorder="1" applyAlignment="1" applyProtection="1">
      <alignment horizontal="center" textRotation="90"/>
    </xf>
    <xf numFmtId="165" fontId="7" fillId="0" borderId="0" xfId="0" applyNumberFormat="1" applyFont="1" applyBorder="1" applyAlignment="1" applyProtection="1">
      <alignment horizontal="center" vertical="center" textRotation="90"/>
    </xf>
    <xf numFmtId="166" fontId="6" fillId="0" borderId="0" xfId="0" applyNumberFormat="1" applyFont="1" applyFill="1" applyBorder="1" applyAlignment="1" applyProtection="1">
      <alignment vertical="center" textRotation="90"/>
    </xf>
    <xf numFmtId="0" fontId="7" fillId="0" borderId="0" xfId="0" applyFont="1" applyFill="1" applyBorder="1" applyAlignment="1" applyProtection="1">
      <alignment horizontal="left" vertical="center"/>
    </xf>
    <xf numFmtId="166" fontId="30" fillId="12" borderId="20" xfId="0" applyNumberFormat="1" applyFont="1" applyFill="1" applyBorder="1" applyAlignment="1" applyProtection="1">
      <alignment textRotation="90"/>
    </xf>
    <xf numFmtId="166" fontId="30" fillId="12" borderId="21" xfId="0" applyNumberFormat="1" applyFont="1" applyFill="1" applyBorder="1" applyAlignment="1" applyProtection="1">
      <alignment textRotation="90"/>
    </xf>
    <xf numFmtId="166" fontId="30" fillId="12" borderId="12" xfId="0" applyNumberFormat="1" applyFont="1" applyFill="1" applyBorder="1" applyAlignment="1" applyProtection="1">
      <alignment textRotation="90"/>
    </xf>
    <xf numFmtId="166" fontId="31" fillId="11" borderId="20" xfId="0" applyNumberFormat="1" applyFont="1" applyFill="1" applyBorder="1" applyAlignment="1" applyProtection="1">
      <alignment textRotation="90"/>
    </xf>
    <xf numFmtId="166" fontId="31" fillId="11" borderId="21" xfId="0" applyNumberFormat="1" applyFont="1" applyFill="1" applyBorder="1" applyAlignment="1" applyProtection="1">
      <alignment textRotation="90"/>
    </xf>
    <xf numFmtId="166" fontId="31" fillId="11" borderId="12" xfId="0" applyNumberFormat="1" applyFont="1" applyFill="1" applyBorder="1" applyAlignment="1" applyProtection="1">
      <alignment textRotation="90"/>
    </xf>
    <xf numFmtId="166" fontId="40" fillId="6" borderId="20" xfId="0" applyNumberFormat="1" applyFont="1" applyFill="1" applyBorder="1" applyAlignment="1" applyProtection="1">
      <alignment textRotation="90"/>
    </xf>
    <xf numFmtId="166" fontId="40" fillId="6" borderId="21" xfId="0" applyNumberFormat="1" applyFont="1" applyFill="1" applyBorder="1" applyAlignment="1" applyProtection="1">
      <alignment textRotation="90"/>
    </xf>
    <xf numFmtId="166" fontId="40" fillId="6" borderId="12" xfId="0" applyNumberFormat="1" applyFont="1" applyFill="1" applyBorder="1" applyAlignment="1" applyProtection="1">
      <alignment textRotation="90"/>
    </xf>
    <xf numFmtId="165" fontId="7" fillId="0" borderId="0" xfId="0" applyNumberFormat="1" applyFont="1" applyFill="1" applyBorder="1" applyAlignment="1" applyProtection="1">
      <alignment horizontal="center" vertical="center" textRotation="90"/>
    </xf>
    <xf numFmtId="1" fontId="38" fillId="16" borderId="14" xfId="0" applyNumberFormat="1" applyFont="1" applyFill="1" applyBorder="1" applyAlignment="1" applyProtection="1">
      <alignment horizontal="center" vertical="top" textRotation="90"/>
    </xf>
    <xf numFmtId="1" fontId="35" fillId="17" borderId="14" xfId="0" applyNumberFormat="1" applyFont="1" applyFill="1" applyBorder="1" applyAlignment="1" applyProtection="1">
      <alignment horizontal="center" vertical="top" textRotation="90"/>
    </xf>
    <xf numFmtId="1" fontId="43" fillId="4" borderId="14" xfId="0" applyNumberFormat="1" applyFont="1" applyFill="1" applyBorder="1" applyAlignment="1" applyProtection="1">
      <alignment horizontal="center" vertical="top" textRotation="90"/>
    </xf>
    <xf numFmtId="0" fontId="2" fillId="21" borderId="1" xfId="0" applyFont="1" applyFill="1" applyBorder="1" applyAlignment="1" applyProtection="1">
      <alignment vertical="center" wrapText="1"/>
    </xf>
    <xf numFmtId="164" fontId="37" fillId="16" borderId="11" xfId="0" applyNumberFormat="1" applyFont="1" applyFill="1" applyBorder="1" applyAlignment="1" applyProtection="1">
      <alignment horizontal="center" vertical="top" textRotation="90"/>
    </xf>
    <xf numFmtId="164" fontId="34" fillId="17" borderId="11" xfId="0" applyNumberFormat="1" applyFont="1" applyFill="1" applyBorder="1" applyAlignment="1" applyProtection="1">
      <alignment horizontal="center" vertical="top" textRotation="90"/>
    </xf>
    <xf numFmtId="164" fontId="42" fillId="4" borderId="11" xfId="0" applyNumberFormat="1" applyFont="1" applyFill="1" applyBorder="1" applyAlignment="1" applyProtection="1">
      <alignment horizontal="center" vertical="top" textRotation="90"/>
    </xf>
    <xf numFmtId="166" fontId="8" fillId="0" borderId="0" xfId="0" applyNumberFormat="1" applyFont="1" applyFill="1" applyBorder="1" applyAlignment="1" applyProtection="1">
      <alignment vertical="center"/>
    </xf>
    <xf numFmtId="0" fontId="23" fillId="0" borderId="0" xfId="0" applyFont="1" applyFill="1" applyBorder="1" applyAlignment="1" applyProtection="1">
      <alignment vertical="center" wrapText="1"/>
    </xf>
    <xf numFmtId="0" fontId="12" fillId="0" borderId="0" xfId="0" applyFont="1" applyFill="1" applyBorder="1" applyAlignment="1" applyProtection="1">
      <alignment horizontal="center" vertical="center"/>
    </xf>
    <xf numFmtId="0" fontId="37" fillId="0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>
      <alignment horizontal="center" vertical="center"/>
    </xf>
    <xf numFmtId="1" fontId="8" fillId="28" borderId="1" xfId="0" applyNumberFormat="1" applyFont="1" applyFill="1" applyBorder="1" applyAlignment="1" applyProtection="1">
      <alignment horizontal="center" vertical="center"/>
    </xf>
    <xf numFmtId="0" fontId="45" fillId="21" borderId="1" xfId="0" applyFont="1" applyFill="1" applyBorder="1" applyAlignment="1" applyProtection="1">
      <alignment horizontal="left" vertical="center"/>
    </xf>
    <xf numFmtId="0" fontId="12" fillId="0" borderId="0" xfId="0" applyFont="1" applyBorder="1" applyAlignment="1" applyProtection="1">
      <alignment horizontal="center" vertical="center"/>
    </xf>
    <xf numFmtId="1" fontId="48" fillId="2" borderId="34" xfId="0" applyNumberFormat="1" applyFont="1" applyFill="1" applyBorder="1" applyAlignment="1" applyProtection="1">
      <alignment horizontal="center" vertical="center"/>
      <protection locked="0"/>
    </xf>
    <xf numFmtId="1" fontId="48" fillId="2" borderId="35" xfId="0" applyNumberFormat="1" applyFont="1" applyFill="1" applyBorder="1" applyAlignment="1" applyProtection="1">
      <alignment horizontal="center" vertical="center"/>
      <protection locked="0"/>
    </xf>
    <xf numFmtId="1" fontId="49" fillId="13" borderId="35" xfId="0" applyNumberFormat="1" applyFont="1" applyFill="1" applyBorder="1" applyAlignment="1" applyProtection="1">
      <alignment horizontal="center" vertical="center"/>
      <protection locked="0"/>
    </xf>
    <xf numFmtId="1" fontId="50" fillId="5" borderId="35" xfId="0" applyNumberFormat="1" applyFont="1" applyFill="1" applyBorder="1" applyAlignment="1" applyProtection="1">
      <alignment horizontal="center" vertical="center"/>
      <protection locked="0"/>
    </xf>
    <xf numFmtId="1" fontId="50" fillId="5" borderId="36" xfId="0" applyNumberFormat="1" applyFont="1" applyFill="1" applyBorder="1" applyAlignment="1" applyProtection="1">
      <alignment horizontal="center" vertical="center"/>
      <protection locked="0"/>
    </xf>
    <xf numFmtId="1" fontId="48" fillId="2" borderId="37" xfId="0" applyNumberFormat="1" applyFont="1" applyFill="1" applyBorder="1" applyAlignment="1" applyProtection="1">
      <alignment horizontal="center" vertical="center"/>
      <protection locked="0"/>
    </xf>
    <xf numFmtId="1" fontId="48" fillId="2" borderId="38" xfId="0" applyNumberFormat="1" applyFont="1" applyFill="1" applyBorder="1" applyAlignment="1" applyProtection="1">
      <alignment horizontal="center" vertical="center"/>
      <protection locked="0"/>
    </xf>
    <xf numFmtId="1" fontId="49" fillId="13" borderId="38" xfId="0" applyNumberFormat="1" applyFont="1" applyFill="1" applyBorder="1" applyAlignment="1" applyProtection="1">
      <alignment horizontal="center" vertical="center"/>
      <protection locked="0"/>
    </xf>
    <xf numFmtId="1" fontId="50" fillId="5" borderId="38" xfId="0" applyNumberFormat="1" applyFont="1" applyFill="1" applyBorder="1" applyAlignment="1" applyProtection="1">
      <alignment horizontal="center" vertical="center"/>
      <protection locked="0"/>
    </xf>
    <xf numFmtId="1" fontId="50" fillId="5" borderId="39" xfId="0" applyNumberFormat="1" applyFont="1" applyFill="1" applyBorder="1" applyAlignment="1" applyProtection="1">
      <alignment horizontal="center" vertical="center"/>
      <protection locked="0"/>
    </xf>
    <xf numFmtId="168" fontId="7" fillId="27" borderId="23" xfId="1" applyNumberFormat="1" applyFont="1" applyFill="1" applyBorder="1" applyAlignment="1">
      <alignment horizontal="right" vertical="center"/>
    </xf>
    <xf numFmtId="168" fontId="7" fillId="14" borderId="23" xfId="1" applyNumberFormat="1" applyFont="1" applyFill="1" applyBorder="1" applyAlignment="1">
      <alignment horizontal="right" vertical="center"/>
    </xf>
    <xf numFmtId="0" fontId="54" fillId="0" borderId="0" xfId="0" applyFont="1" applyFill="1" applyBorder="1" applyAlignment="1" applyProtection="1">
      <alignment vertical="center"/>
    </xf>
    <xf numFmtId="0" fontId="55" fillId="0" borderId="0" xfId="0" applyFont="1" applyBorder="1" applyAlignment="1" applyProtection="1">
      <alignment horizontal="center" vertical="center"/>
    </xf>
    <xf numFmtId="0" fontId="57" fillId="0" borderId="0" xfId="0" applyFont="1" applyFill="1" applyBorder="1" applyAlignment="1" applyProtection="1">
      <alignment vertical="center" wrapText="1"/>
    </xf>
    <xf numFmtId="0" fontId="55" fillId="0" borderId="0" xfId="0" applyFont="1" applyFill="1" applyBorder="1" applyAlignment="1" applyProtection="1">
      <alignment horizontal="center" vertical="center"/>
    </xf>
    <xf numFmtId="0" fontId="59" fillId="0" borderId="0" xfId="0" applyFont="1" applyFill="1" applyBorder="1" applyAlignment="1" applyProtection="1">
      <alignment vertical="center" wrapText="1"/>
    </xf>
    <xf numFmtId="0" fontId="60" fillId="0" borderId="0" xfId="0" applyFont="1" applyFill="1" applyBorder="1" applyAlignment="1" applyProtection="1">
      <alignment vertical="center"/>
    </xf>
    <xf numFmtId="0" fontId="60" fillId="0" borderId="0" xfId="0" applyFont="1" applyFill="1" applyBorder="1" applyAlignment="1" applyProtection="1">
      <alignment horizontal="center" vertical="center"/>
    </xf>
    <xf numFmtId="0" fontId="61" fillId="0" borderId="0" xfId="0" applyFont="1" applyFill="1" applyBorder="1" applyAlignment="1" applyProtection="1">
      <alignment horizontal="left" vertical="center"/>
    </xf>
    <xf numFmtId="0" fontId="60" fillId="0" borderId="0" xfId="0" applyFont="1" applyFill="1" applyBorder="1" applyAlignment="1" applyProtection="1">
      <alignment horizontal="right" vertical="center"/>
    </xf>
    <xf numFmtId="0" fontId="59" fillId="0" borderId="0" xfId="0" applyFont="1" applyFill="1" applyBorder="1" applyAlignment="1" applyProtection="1">
      <alignment vertical="center"/>
    </xf>
    <xf numFmtId="0" fontId="62" fillId="0" borderId="12" xfId="0" applyFont="1" applyFill="1" applyBorder="1" applyAlignment="1" applyProtection="1">
      <alignment horizontal="center" vertical="center" wrapText="1"/>
    </xf>
    <xf numFmtId="0" fontId="63" fillId="3" borderId="11" xfId="0" applyFont="1" applyFill="1" applyBorder="1" applyAlignment="1" applyProtection="1">
      <alignment horizontal="center" vertical="center"/>
    </xf>
    <xf numFmtId="0" fontId="64" fillId="3" borderId="11" xfId="0" applyFont="1" applyFill="1" applyBorder="1" applyAlignment="1" applyProtection="1">
      <alignment horizontal="center" vertical="center" wrapText="1"/>
    </xf>
    <xf numFmtId="0" fontId="63" fillId="3" borderId="11" xfId="0" applyFont="1" applyFill="1" applyBorder="1" applyAlignment="1" applyProtection="1">
      <alignment horizontal="center" vertical="center" wrapText="1"/>
    </xf>
    <xf numFmtId="164" fontId="64" fillId="3" borderId="11" xfId="0" applyNumberFormat="1" applyFont="1" applyFill="1" applyBorder="1" applyAlignment="1" applyProtection="1">
      <alignment horizontal="center" vertical="center" wrapText="1"/>
    </xf>
    <xf numFmtId="0" fontId="65" fillId="0" borderId="0" xfId="0" applyFont="1" applyAlignment="1" applyProtection="1">
      <alignment vertical="center"/>
    </xf>
    <xf numFmtId="167" fontId="68" fillId="16" borderId="11" xfId="0" applyNumberFormat="1" applyFont="1" applyFill="1" applyBorder="1" applyAlignment="1" applyProtection="1">
      <alignment horizontal="center" vertical="center" wrapText="1"/>
    </xf>
    <xf numFmtId="0" fontId="68" fillId="15" borderId="11" xfId="0" applyFont="1" applyFill="1" applyBorder="1" applyAlignment="1" applyProtection="1">
      <alignment horizontal="left" vertical="center" wrapText="1"/>
    </xf>
    <xf numFmtId="164" fontId="68" fillId="16" borderId="11" xfId="0" applyNumberFormat="1" applyFont="1" applyFill="1" applyBorder="1" applyAlignment="1" applyProtection="1">
      <alignment horizontal="right" vertical="center"/>
    </xf>
    <xf numFmtId="0" fontId="55" fillId="0" borderId="0" xfId="0" applyFont="1" applyAlignment="1" applyProtection="1">
      <alignment vertical="center"/>
    </xf>
    <xf numFmtId="167" fontId="70" fillId="17" borderId="11" xfId="0" applyNumberFormat="1" applyFont="1" applyFill="1" applyBorder="1" applyAlignment="1" applyProtection="1">
      <alignment horizontal="center" vertical="center" wrapText="1"/>
    </xf>
    <xf numFmtId="0" fontId="70" fillId="13" borderId="11" xfId="0" applyFont="1" applyFill="1" applyBorder="1" applyAlignment="1" applyProtection="1">
      <alignment horizontal="left" vertical="center" wrapText="1"/>
    </xf>
    <xf numFmtId="164" fontId="70" fillId="17" borderId="11" xfId="0" applyNumberFormat="1" applyFont="1" applyFill="1" applyBorder="1" applyAlignment="1" applyProtection="1">
      <alignment horizontal="right" vertical="center"/>
    </xf>
    <xf numFmtId="167" fontId="74" fillId="4" borderId="11" xfId="0" applyNumberFormat="1" applyFont="1" applyFill="1" applyBorder="1" applyAlignment="1" applyProtection="1">
      <alignment horizontal="center" vertical="center" wrapText="1"/>
    </xf>
    <xf numFmtId="0" fontId="74" fillId="5" borderId="11" xfId="0" applyFont="1" applyFill="1" applyBorder="1" applyAlignment="1" applyProtection="1">
      <alignment horizontal="left" vertical="center" wrapText="1"/>
    </xf>
    <xf numFmtId="164" fontId="74" fillId="4" borderId="11" xfId="0" applyNumberFormat="1" applyFont="1" applyFill="1" applyBorder="1" applyAlignment="1" applyProtection="1">
      <alignment horizontal="right" vertical="center"/>
    </xf>
    <xf numFmtId="0" fontId="55" fillId="0" borderId="0" xfId="0" applyFont="1" applyAlignment="1" applyProtection="1">
      <alignment horizontal="left" vertical="center" wrapText="1" indent="1"/>
    </xf>
    <xf numFmtId="0" fontId="55" fillId="0" borderId="0" xfId="0" applyFont="1" applyAlignment="1" applyProtection="1">
      <alignment horizontal="center" vertical="center" wrapText="1"/>
    </xf>
    <xf numFmtId="0" fontId="55" fillId="0" borderId="0" xfId="0" applyFont="1" applyAlignment="1" applyProtection="1">
      <alignment horizontal="left" vertical="center" wrapText="1"/>
    </xf>
    <xf numFmtId="0" fontId="61" fillId="0" borderId="0" xfId="0" applyFont="1" applyAlignment="1" applyProtection="1">
      <alignment horizontal="left" vertical="center" wrapText="1"/>
    </xf>
    <xf numFmtId="164" fontId="55" fillId="0" borderId="0" xfId="0" applyNumberFormat="1" applyFont="1" applyAlignment="1" applyProtection="1">
      <alignment horizontal="right" vertical="center"/>
    </xf>
    <xf numFmtId="0" fontId="69" fillId="11" borderId="11" xfId="0" applyFont="1" applyFill="1" applyBorder="1" applyAlignment="1" applyProtection="1">
      <alignment horizontal="left" vertical="center" wrapText="1"/>
    </xf>
    <xf numFmtId="0" fontId="69" fillId="11" borderId="11" xfId="0" applyFont="1" applyFill="1" applyBorder="1" applyAlignment="1" applyProtection="1">
      <alignment horizontal="center" vertical="center" wrapText="1"/>
    </xf>
    <xf numFmtId="0" fontId="72" fillId="20" borderId="13" xfId="0" applyFont="1" applyFill="1" applyBorder="1" applyAlignment="1" applyProtection="1">
      <alignment horizontal="center" vertical="center" textRotation="90" wrapText="1"/>
    </xf>
    <xf numFmtId="0" fontId="72" fillId="20" borderId="22" xfId="0" applyFont="1" applyFill="1" applyBorder="1" applyAlignment="1" applyProtection="1">
      <alignment horizontal="center" vertical="center" textRotation="90" wrapText="1"/>
    </xf>
    <xf numFmtId="0" fontId="72" fillId="20" borderId="14" xfId="0" applyFont="1" applyFill="1" applyBorder="1" applyAlignment="1" applyProtection="1">
      <alignment horizontal="center" vertical="center" textRotation="90" wrapText="1"/>
    </xf>
    <xf numFmtId="0" fontId="73" fillId="6" borderId="11" xfId="0" applyFont="1" applyFill="1" applyBorder="1" applyAlignment="1" applyProtection="1">
      <alignment horizontal="center" vertical="center" wrapText="1"/>
    </xf>
    <xf numFmtId="0" fontId="73" fillId="6" borderId="11" xfId="0" applyFont="1" applyFill="1" applyBorder="1" applyAlignment="1" applyProtection="1">
      <alignment horizontal="left" vertical="center" wrapText="1"/>
    </xf>
    <xf numFmtId="0" fontId="53" fillId="7" borderId="2" xfId="0" applyFont="1" applyFill="1" applyBorder="1" applyAlignment="1" applyProtection="1">
      <alignment horizontal="center" vertical="center"/>
    </xf>
    <xf numFmtId="0" fontId="53" fillId="7" borderId="3" xfId="0" applyFont="1" applyFill="1" applyBorder="1" applyAlignment="1" applyProtection="1">
      <alignment horizontal="center" vertical="center"/>
    </xf>
    <xf numFmtId="0" fontId="53" fillId="7" borderId="4" xfId="0" applyFont="1" applyFill="1" applyBorder="1" applyAlignment="1" applyProtection="1">
      <alignment horizontal="center" vertical="center"/>
    </xf>
    <xf numFmtId="0" fontId="56" fillId="8" borderId="2" xfId="0" applyFont="1" applyFill="1" applyBorder="1" applyAlignment="1" applyProtection="1">
      <alignment horizontal="center" vertical="center" wrapText="1"/>
    </xf>
    <xf numFmtId="0" fontId="56" fillId="8" borderId="3" xfId="0" applyFont="1" applyFill="1" applyBorder="1" applyAlignment="1" applyProtection="1">
      <alignment horizontal="center" vertical="center" wrapText="1"/>
    </xf>
    <xf numFmtId="0" fontId="56" fillId="8" borderId="4" xfId="0" applyFont="1" applyFill="1" applyBorder="1" applyAlignment="1" applyProtection="1">
      <alignment horizontal="center" vertical="center" wrapText="1"/>
    </xf>
    <xf numFmtId="0" fontId="58" fillId="9" borderId="2" xfId="0" applyFont="1" applyFill="1" applyBorder="1" applyAlignment="1" applyProtection="1">
      <alignment horizontal="center" vertical="center" wrapText="1"/>
    </xf>
    <xf numFmtId="0" fontId="58" fillId="9" borderId="3" xfId="0" applyFont="1" applyFill="1" applyBorder="1" applyAlignment="1" applyProtection="1">
      <alignment horizontal="center" vertical="center" wrapText="1"/>
    </xf>
    <xf numFmtId="0" fontId="58" fillId="9" borderId="4" xfId="0" applyFont="1" applyFill="1" applyBorder="1" applyAlignment="1" applyProtection="1">
      <alignment horizontal="center" vertical="center" wrapText="1"/>
    </xf>
    <xf numFmtId="0" fontId="66" fillId="18" borderId="11" xfId="0" applyFont="1" applyFill="1" applyBorder="1" applyAlignment="1" applyProtection="1">
      <alignment horizontal="center" vertical="center" textRotation="90" wrapText="1"/>
    </xf>
    <xf numFmtId="0" fontId="67" fillId="12" borderId="13" xfId="0" applyFont="1" applyFill="1" applyBorder="1" applyAlignment="1" applyProtection="1">
      <alignment horizontal="center" vertical="center" wrapText="1"/>
    </xf>
    <xf numFmtId="0" fontId="67" fillId="12" borderId="22" xfId="0" applyFont="1" applyFill="1" applyBorder="1" applyAlignment="1" applyProtection="1">
      <alignment horizontal="center" vertical="center" wrapText="1"/>
    </xf>
    <xf numFmtId="0" fontId="67" fillId="12" borderId="14" xfId="0" applyFont="1" applyFill="1" applyBorder="1" applyAlignment="1" applyProtection="1">
      <alignment horizontal="center" vertical="center" wrapText="1"/>
    </xf>
    <xf numFmtId="0" fontId="67" fillId="12" borderId="13" xfId="0" applyFont="1" applyFill="1" applyBorder="1" applyAlignment="1" applyProtection="1">
      <alignment horizontal="left" vertical="center" wrapText="1"/>
    </xf>
    <xf numFmtId="0" fontId="67" fillId="12" borderId="22" xfId="0" applyFont="1" applyFill="1" applyBorder="1" applyAlignment="1" applyProtection="1">
      <alignment horizontal="left" vertical="center" wrapText="1"/>
    </xf>
    <xf numFmtId="0" fontId="67" fillId="12" borderId="14" xfId="0" applyFont="1" applyFill="1" applyBorder="1" applyAlignment="1" applyProtection="1">
      <alignment horizontal="left" vertical="center" wrapText="1"/>
    </xf>
    <xf numFmtId="0" fontId="66" fillId="19" borderId="11" xfId="0" applyFont="1" applyFill="1" applyBorder="1" applyAlignment="1" applyProtection="1">
      <alignment horizontal="center" vertical="center" textRotation="90" wrapText="1"/>
    </xf>
    <xf numFmtId="0" fontId="52" fillId="29" borderId="0" xfId="0" applyFont="1" applyFill="1" applyBorder="1" applyAlignment="1">
      <alignment horizontal="center" vertical="center"/>
    </xf>
    <xf numFmtId="166" fontId="8" fillId="22" borderId="25" xfId="0" applyNumberFormat="1" applyFont="1" applyFill="1" applyBorder="1" applyAlignment="1" applyProtection="1">
      <alignment horizontal="center" vertical="center" textRotation="90"/>
    </xf>
    <xf numFmtId="166" fontId="8" fillId="22" borderId="26" xfId="0" applyNumberFormat="1" applyFont="1" applyFill="1" applyBorder="1" applyAlignment="1" applyProtection="1">
      <alignment horizontal="center" vertical="center" textRotation="90"/>
    </xf>
    <xf numFmtId="0" fontId="29" fillId="9" borderId="2" xfId="0" applyFont="1" applyFill="1" applyBorder="1" applyAlignment="1" applyProtection="1">
      <alignment horizontal="center" vertical="center" wrapText="1"/>
    </xf>
    <xf numFmtId="0" fontId="29" fillId="9" borderId="3" xfId="0" applyFont="1" applyFill="1" applyBorder="1" applyAlignment="1" applyProtection="1">
      <alignment horizontal="center" vertical="center" wrapText="1"/>
    </xf>
    <xf numFmtId="0" fontId="29" fillId="9" borderId="4" xfId="0" applyFont="1" applyFill="1" applyBorder="1" applyAlignment="1" applyProtection="1">
      <alignment horizontal="center" vertical="center" wrapText="1"/>
    </xf>
    <xf numFmtId="166" fontId="30" fillId="12" borderId="18" xfId="0" applyNumberFormat="1" applyFont="1" applyFill="1" applyBorder="1" applyAlignment="1" applyProtection="1">
      <alignment horizontal="center" textRotation="90" wrapText="1"/>
    </xf>
    <xf numFmtId="166" fontId="30" fillId="12" borderId="0" xfId="0" applyNumberFormat="1" applyFont="1" applyFill="1" applyBorder="1" applyAlignment="1" applyProtection="1">
      <alignment horizontal="center" textRotation="90" wrapText="1"/>
    </xf>
    <xf numFmtId="166" fontId="30" fillId="12" borderId="19" xfId="0" applyNumberFormat="1" applyFont="1" applyFill="1" applyBorder="1" applyAlignment="1" applyProtection="1">
      <alignment horizontal="center" textRotation="90" wrapText="1"/>
    </xf>
    <xf numFmtId="0" fontId="14" fillId="19" borderId="13" xfId="0" applyFont="1" applyFill="1" applyBorder="1" applyAlignment="1" applyProtection="1">
      <alignment horizontal="center" vertical="center"/>
    </xf>
    <xf numFmtId="0" fontId="14" fillId="20" borderId="13" xfId="0" applyFont="1" applyFill="1" applyBorder="1" applyAlignment="1" applyProtection="1">
      <alignment horizontal="center" vertical="center"/>
    </xf>
    <xf numFmtId="0" fontId="20" fillId="7" borderId="2" xfId="0" applyFont="1" applyFill="1" applyBorder="1" applyAlignment="1" applyProtection="1">
      <alignment horizontal="center" vertical="center"/>
    </xf>
    <xf numFmtId="0" fontId="20" fillId="7" borderId="3" xfId="0" applyFont="1" applyFill="1" applyBorder="1" applyAlignment="1" applyProtection="1">
      <alignment horizontal="center" vertical="center"/>
    </xf>
    <xf numFmtId="0" fontId="20" fillId="7" borderId="4" xfId="0" applyFont="1" applyFill="1" applyBorder="1" applyAlignment="1" applyProtection="1">
      <alignment horizontal="center" vertical="center"/>
    </xf>
    <xf numFmtId="0" fontId="28" fillId="8" borderId="2" xfId="0" applyFont="1" applyFill="1" applyBorder="1" applyAlignment="1" applyProtection="1">
      <alignment horizontal="center" vertical="center" wrapText="1"/>
    </xf>
    <xf numFmtId="0" fontId="28" fillId="8" borderId="3" xfId="0" applyFont="1" applyFill="1" applyBorder="1" applyAlignment="1" applyProtection="1">
      <alignment horizontal="center" vertical="center" wrapText="1"/>
    </xf>
    <xf numFmtId="0" fontId="28" fillId="8" borderId="4" xfId="0" applyFont="1" applyFill="1" applyBorder="1" applyAlignment="1" applyProtection="1">
      <alignment horizontal="center" vertical="center" wrapText="1"/>
    </xf>
    <xf numFmtId="166" fontId="31" fillId="11" borderId="18" xfId="0" applyNumberFormat="1" applyFont="1" applyFill="1" applyBorder="1" applyAlignment="1" applyProtection="1">
      <alignment horizontal="center" textRotation="90" wrapText="1"/>
    </xf>
    <xf numFmtId="166" fontId="31" fillId="11" borderId="0" xfId="0" applyNumberFormat="1" applyFont="1" applyFill="1" applyBorder="1" applyAlignment="1" applyProtection="1">
      <alignment horizontal="center" textRotation="90" wrapText="1"/>
    </xf>
    <xf numFmtId="166" fontId="31" fillId="11" borderId="19" xfId="0" applyNumberFormat="1" applyFont="1" applyFill="1" applyBorder="1" applyAlignment="1" applyProtection="1">
      <alignment horizontal="center" textRotation="90" wrapText="1"/>
    </xf>
    <xf numFmtId="0" fontId="5" fillId="0" borderId="0" xfId="0" applyFont="1" applyFill="1" applyBorder="1" applyAlignment="1" applyProtection="1">
      <alignment horizontal="center" vertical="center"/>
    </xf>
    <xf numFmtId="0" fontId="51" fillId="3" borderId="5" xfId="0" applyFont="1" applyFill="1" applyBorder="1" applyAlignment="1" applyProtection="1">
      <alignment horizontal="center" vertical="center" wrapText="1"/>
    </xf>
    <xf numFmtId="0" fontId="51" fillId="3" borderId="6" xfId="0" applyFont="1" applyFill="1" applyBorder="1" applyAlignment="1" applyProtection="1">
      <alignment horizontal="center" vertical="center" wrapText="1"/>
    </xf>
    <xf numFmtId="0" fontId="51" fillId="3" borderId="7" xfId="0" applyFont="1" applyFill="1" applyBorder="1" applyAlignment="1" applyProtection="1">
      <alignment horizontal="center" vertical="center" wrapText="1"/>
    </xf>
    <xf numFmtId="0" fontId="51" fillId="3" borderId="8" xfId="0" applyFont="1" applyFill="1" applyBorder="1" applyAlignment="1" applyProtection="1">
      <alignment horizontal="center" vertical="center" wrapText="1"/>
    </xf>
    <xf numFmtId="0" fontId="51" fillId="3" borderId="9" xfId="0" applyFont="1" applyFill="1" applyBorder="1" applyAlignment="1" applyProtection="1">
      <alignment horizontal="center" vertical="center" wrapText="1"/>
    </xf>
    <xf numFmtId="0" fontId="51" fillId="3" borderId="10" xfId="0" applyFont="1" applyFill="1" applyBorder="1" applyAlignment="1" applyProtection="1">
      <alignment horizontal="center" vertical="center" wrapText="1"/>
    </xf>
    <xf numFmtId="0" fontId="14" fillId="18" borderId="13" xfId="0" applyFont="1" applyFill="1" applyBorder="1" applyAlignment="1" applyProtection="1">
      <alignment horizontal="center" vertical="center"/>
    </xf>
    <xf numFmtId="166" fontId="40" fillId="6" borderId="18" xfId="0" applyNumberFormat="1" applyFont="1" applyFill="1" applyBorder="1" applyAlignment="1" applyProtection="1">
      <alignment horizontal="center" textRotation="90" wrapText="1"/>
    </xf>
    <xf numFmtId="166" fontId="40" fillId="6" borderId="0" xfId="0" applyNumberFormat="1" applyFont="1" applyFill="1" applyBorder="1" applyAlignment="1" applyProtection="1">
      <alignment horizontal="center" textRotation="90" wrapText="1"/>
    </xf>
    <xf numFmtId="166" fontId="40" fillId="6" borderId="19" xfId="0" applyNumberFormat="1" applyFont="1" applyFill="1" applyBorder="1" applyAlignment="1" applyProtection="1">
      <alignment horizontal="center" textRotation="90" wrapText="1"/>
    </xf>
    <xf numFmtId="166" fontId="3" fillId="26" borderId="27" xfId="0" applyNumberFormat="1" applyFont="1" applyFill="1" applyBorder="1" applyAlignment="1">
      <alignment horizontal="center" textRotation="90"/>
    </xf>
    <xf numFmtId="166" fontId="3" fillId="26" borderId="28" xfId="0" applyNumberFormat="1" applyFont="1" applyFill="1" applyBorder="1" applyAlignment="1">
      <alignment horizontal="center" textRotation="90"/>
    </xf>
    <xf numFmtId="0" fontId="20" fillId="7" borderId="29" xfId="0" applyFont="1" applyFill="1" applyBorder="1" applyAlignment="1">
      <alignment horizontal="center" vertical="center"/>
    </xf>
    <xf numFmtId="0" fontId="20" fillId="7" borderId="30" xfId="0" applyFont="1" applyFill="1" applyBorder="1" applyAlignment="1">
      <alignment horizontal="center" vertical="center"/>
    </xf>
    <xf numFmtId="0" fontId="20" fillId="7" borderId="31" xfId="0" applyFont="1" applyFill="1" applyBorder="1" applyAlignment="1">
      <alignment horizontal="center" vertical="center"/>
    </xf>
    <xf numFmtId="0" fontId="28" fillId="8" borderId="29" xfId="0" applyFont="1" applyFill="1" applyBorder="1" applyAlignment="1">
      <alignment horizontal="center" vertical="center" wrapText="1"/>
    </xf>
    <xf numFmtId="0" fontId="28" fillId="8" borderId="30" xfId="0" applyFont="1" applyFill="1" applyBorder="1" applyAlignment="1">
      <alignment horizontal="center" vertical="center" wrapText="1"/>
    </xf>
    <xf numFmtId="0" fontId="28" fillId="8" borderId="31" xfId="0" applyFont="1" applyFill="1" applyBorder="1" applyAlignment="1">
      <alignment horizontal="center" vertical="center" wrapText="1"/>
    </xf>
    <xf numFmtId="0" fontId="29" fillId="9" borderId="29" xfId="0" applyFont="1" applyFill="1" applyBorder="1" applyAlignment="1">
      <alignment horizontal="center" vertical="center" wrapText="1"/>
    </xf>
    <xf numFmtId="0" fontId="29" fillId="9" borderId="30" xfId="0" applyFont="1" applyFill="1" applyBorder="1" applyAlignment="1">
      <alignment horizontal="center" vertical="center" wrapText="1"/>
    </xf>
    <xf numFmtId="0" fontId="29" fillId="9" borderId="31" xfId="0" applyFont="1" applyFill="1" applyBorder="1" applyAlignment="1">
      <alignment horizontal="center" vertical="center" wrapText="1"/>
    </xf>
    <xf numFmtId="166" fontId="3" fillId="23" borderId="27" xfId="0" applyNumberFormat="1" applyFont="1" applyFill="1" applyBorder="1" applyAlignment="1">
      <alignment horizontal="center" textRotation="90"/>
    </xf>
    <xf numFmtId="166" fontId="3" fillId="23" borderId="28" xfId="0" applyNumberFormat="1" applyFont="1" applyFill="1" applyBorder="1" applyAlignment="1">
      <alignment horizontal="center" textRotation="90"/>
    </xf>
    <xf numFmtId="166" fontId="3" fillId="25" borderId="13" xfId="0" applyNumberFormat="1" applyFont="1" applyFill="1" applyBorder="1" applyAlignment="1">
      <alignment horizontal="center" textRotation="90"/>
    </xf>
    <xf numFmtId="166" fontId="3" fillId="25" borderId="22" xfId="0" applyNumberFormat="1" applyFont="1" applyFill="1" applyBorder="1" applyAlignment="1">
      <alignment horizontal="center" textRotation="90"/>
    </xf>
    <xf numFmtId="0" fontId="14" fillId="18" borderId="1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9" borderId="11" xfId="0" applyFont="1" applyFill="1" applyBorder="1" applyAlignment="1">
      <alignment horizontal="center" vertical="center" wrapText="1"/>
    </xf>
    <xf numFmtId="0" fontId="14" fillId="20" borderId="11" xfId="0" applyFont="1" applyFill="1" applyBorder="1" applyAlignment="1">
      <alignment horizontal="center" vertical="center" wrapText="1"/>
    </xf>
    <xf numFmtId="166" fontId="3" fillId="24" borderId="27" xfId="0" applyNumberFormat="1" applyFont="1" applyFill="1" applyBorder="1" applyAlignment="1">
      <alignment horizontal="center" textRotation="90"/>
    </xf>
    <xf numFmtId="166" fontId="3" fillId="24" borderId="28" xfId="0" applyNumberFormat="1" applyFont="1" applyFill="1" applyBorder="1" applyAlignment="1">
      <alignment horizontal="center" textRotation="90"/>
    </xf>
    <xf numFmtId="166" fontId="40" fillId="6" borderId="13" xfId="0" applyNumberFormat="1" applyFont="1" applyFill="1" applyBorder="1" applyAlignment="1">
      <alignment horizontal="center" textRotation="90"/>
    </xf>
    <xf numFmtId="166" fontId="40" fillId="6" borderId="22" xfId="0" applyNumberFormat="1" applyFont="1" applyFill="1" applyBorder="1" applyAlignment="1">
      <alignment horizontal="center" textRotation="90"/>
    </xf>
    <xf numFmtId="166" fontId="8" fillId="22" borderId="25" xfId="0" applyNumberFormat="1" applyFont="1" applyFill="1" applyBorder="1" applyAlignment="1">
      <alignment horizontal="center" vertical="center" textRotation="90"/>
    </xf>
    <xf numFmtId="166" fontId="8" fillId="22" borderId="26" xfId="0" applyNumberFormat="1" applyFont="1" applyFill="1" applyBorder="1" applyAlignment="1">
      <alignment horizontal="center" vertical="center" textRotation="90"/>
    </xf>
    <xf numFmtId="166" fontId="30" fillId="12" borderId="13" xfId="0" applyNumberFormat="1" applyFont="1" applyFill="1" applyBorder="1" applyAlignment="1">
      <alignment horizontal="center" textRotation="90"/>
    </xf>
    <xf numFmtId="166" fontId="30" fillId="12" borderId="22" xfId="0" applyNumberFormat="1" applyFont="1" applyFill="1" applyBorder="1" applyAlignment="1">
      <alignment horizontal="center" textRotation="90"/>
    </xf>
    <xf numFmtId="166" fontId="31" fillId="11" borderId="13" xfId="0" applyNumberFormat="1" applyFont="1" applyFill="1" applyBorder="1" applyAlignment="1">
      <alignment horizontal="center" textRotation="90"/>
    </xf>
    <xf numFmtId="166" fontId="31" fillId="11" borderId="22" xfId="0" applyNumberFormat="1" applyFont="1" applyFill="1" applyBorder="1" applyAlignment="1">
      <alignment horizontal="center" textRotation="90"/>
    </xf>
    <xf numFmtId="0" fontId="2" fillId="21" borderId="25" xfId="0" applyFont="1" applyFill="1" applyBorder="1" applyAlignment="1">
      <alignment horizontal="left" vertical="center" wrapText="1"/>
    </xf>
    <xf numFmtId="0" fontId="2" fillId="21" borderId="2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Porcentagem" xfId="2" builtinId="5"/>
  </cellStyles>
  <dxfs count="4"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43"/>
      </font>
    </dxf>
    <dxf>
      <font>
        <condense val="0"/>
        <extend val="0"/>
        <color indexed="41"/>
      </font>
    </dxf>
  </dxfs>
  <tableStyles count="0" defaultTableStyle="TableStyleMedium9" defaultPivotStyle="PivotStyleLight16"/>
  <colors>
    <mruColors>
      <color rgb="FF006600"/>
      <color rgb="FF0066FF"/>
      <color rgb="FF339933"/>
      <color rgb="FFFFFF99"/>
      <color rgb="FFFEF2E8"/>
      <color rgb="FFFFFFCC"/>
      <color rgb="FFF9AD6F"/>
      <color rgb="FFEBFFEB"/>
      <color rgb="FFC4884C"/>
      <color rgb="FFEA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13</xdr:row>
      <xdr:rowOff>0</xdr:rowOff>
    </xdr:from>
    <xdr:to>
      <xdr:col>3</xdr:col>
      <xdr:colOff>104777</xdr:colOff>
      <xdr:row>15</xdr:row>
      <xdr:rowOff>1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V="1">
          <a:off x="928688" y="4100512"/>
          <a:ext cx="447676" cy="2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95250</xdr:colOff>
      <xdr:row>13</xdr:row>
      <xdr:rowOff>0</xdr:rowOff>
    </xdr:from>
    <xdr:to>
      <xdr:col>33</xdr:col>
      <xdr:colOff>95252</xdr:colOff>
      <xdr:row>15</xdr:row>
      <xdr:rowOff>1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rot="16200000" flipV="1">
          <a:off x="7491413" y="4100512"/>
          <a:ext cx="447676" cy="2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317047</xdr:colOff>
      <xdr:row>16</xdr:row>
      <xdr:rowOff>1</xdr:rowOff>
    </xdr:from>
    <xdr:to>
      <xdr:col>16</xdr:col>
      <xdr:colOff>317047</xdr:colOff>
      <xdr:row>17</xdr:row>
      <xdr:rowOff>10885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5411561" y="4223658"/>
          <a:ext cx="0" cy="293913"/>
        </a:xfrm>
        <a:prstGeom prst="straightConnector1">
          <a:avLst/>
        </a:pr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12485</xdr:colOff>
      <xdr:row>14</xdr:row>
      <xdr:rowOff>97971</xdr:rowOff>
    </xdr:from>
    <xdr:to>
      <xdr:col>18</xdr:col>
      <xdr:colOff>119743</xdr:colOff>
      <xdr:row>17</xdr:row>
      <xdr:rowOff>19051</xdr:rowOff>
    </xdr:to>
    <xdr:sp macro="" textlink="">
      <xdr:nvSpPr>
        <xdr:cNvPr id="4" name="Forma livre 1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 flipH="1">
          <a:off x="5482556" y="3984171"/>
          <a:ext cx="167130" cy="541566"/>
        </a:xfrm>
        <a:custGeom>
          <a:avLst/>
          <a:gdLst>
            <a:gd name="connsiteX0" fmla="*/ 10319 w 72232"/>
            <a:gd name="connsiteY0" fmla="*/ 469106 h 469106"/>
            <a:gd name="connsiteX1" fmla="*/ 10319 w 72232"/>
            <a:gd name="connsiteY1" fmla="*/ 230981 h 469106"/>
            <a:gd name="connsiteX2" fmla="*/ 72232 w 72232"/>
            <a:gd name="connsiteY2" fmla="*/ 0 h 469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2232" h="469106">
              <a:moveTo>
                <a:pt x="10319" y="469106"/>
              </a:moveTo>
              <a:cubicBezTo>
                <a:pt x="5159" y="389135"/>
                <a:pt x="0" y="309165"/>
                <a:pt x="10319" y="230981"/>
              </a:cubicBezTo>
              <a:cubicBezTo>
                <a:pt x="20638" y="152797"/>
                <a:pt x="46435" y="76398"/>
                <a:pt x="72232" y="0"/>
              </a:cubicBezTo>
            </a:path>
          </a:pathLst>
        </a:cu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21</xdr:col>
      <xdr:colOff>17927</xdr:colOff>
      <xdr:row>14</xdr:row>
      <xdr:rowOff>97971</xdr:rowOff>
    </xdr:from>
    <xdr:to>
      <xdr:col>22</xdr:col>
      <xdr:colOff>125186</xdr:colOff>
      <xdr:row>17</xdr:row>
      <xdr:rowOff>19051</xdr:rowOff>
    </xdr:to>
    <xdr:sp macro="" textlink="">
      <xdr:nvSpPr>
        <xdr:cNvPr id="6" name="Forma livre 17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flipH="1">
          <a:off x="6505813" y="3984171"/>
          <a:ext cx="167130" cy="541566"/>
        </a:xfrm>
        <a:custGeom>
          <a:avLst/>
          <a:gdLst>
            <a:gd name="connsiteX0" fmla="*/ 10319 w 72232"/>
            <a:gd name="connsiteY0" fmla="*/ 469106 h 469106"/>
            <a:gd name="connsiteX1" fmla="*/ 10319 w 72232"/>
            <a:gd name="connsiteY1" fmla="*/ 230981 h 469106"/>
            <a:gd name="connsiteX2" fmla="*/ 72232 w 72232"/>
            <a:gd name="connsiteY2" fmla="*/ 0 h 4691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2232" h="469106">
              <a:moveTo>
                <a:pt x="10319" y="469106"/>
              </a:moveTo>
              <a:cubicBezTo>
                <a:pt x="5159" y="389135"/>
                <a:pt x="0" y="309165"/>
                <a:pt x="10319" y="230981"/>
              </a:cubicBezTo>
              <a:cubicBezTo>
                <a:pt x="20638" y="152797"/>
                <a:pt x="46435" y="76398"/>
                <a:pt x="72232" y="0"/>
              </a:cubicBezTo>
            </a:path>
          </a:pathLst>
        </a:custGeom>
        <a:ln w="19050">
          <a:solidFill>
            <a:srgbClr val="FF0000"/>
          </a:solidFill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5" workbookViewId="0">
      <selection sqref="A1:F1"/>
    </sheetView>
  </sheetViews>
  <sheetFormatPr defaultColWidth="9.21875" defaultRowHeight="13.2"/>
  <cols>
    <col min="1" max="1" width="4" style="126" customWidth="1"/>
    <col min="2" max="2" width="4.77734375" style="127" customWidth="1"/>
    <col min="3" max="3" width="19.77734375" style="128" customWidth="1"/>
    <col min="4" max="4" width="4.21875" style="129" customWidth="1"/>
    <col min="5" max="5" width="58" style="128" bestFit="1" customWidth="1"/>
    <col min="6" max="6" width="5.21875" style="130" bestFit="1" customWidth="1"/>
    <col min="7" max="16384" width="9.21875" style="119"/>
  </cols>
  <sheetData>
    <row r="1" spans="1:9" s="101" customFormat="1" ht="31.2">
      <c r="A1" s="138" t="s">
        <v>71</v>
      </c>
      <c r="B1" s="139"/>
      <c r="C1" s="139"/>
      <c r="D1" s="139"/>
      <c r="E1" s="139"/>
      <c r="F1" s="140"/>
      <c r="G1" s="100"/>
      <c r="H1" s="100"/>
      <c r="I1" s="100"/>
    </row>
    <row r="2" spans="1:9" s="103" customFormat="1" ht="25.8">
      <c r="A2" s="141" t="s">
        <v>4</v>
      </c>
      <c r="B2" s="142"/>
      <c r="C2" s="142"/>
      <c r="D2" s="142"/>
      <c r="E2" s="142"/>
      <c r="F2" s="143"/>
      <c r="G2" s="102"/>
      <c r="H2" s="102"/>
      <c r="I2" s="102"/>
    </row>
    <row r="3" spans="1:9" s="103" customFormat="1" ht="23.4">
      <c r="A3" s="144" t="s">
        <v>55</v>
      </c>
      <c r="B3" s="145"/>
      <c r="C3" s="145"/>
      <c r="D3" s="145"/>
      <c r="E3" s="145"/>
      <c r="F3" s="146"/>
      <c r="G3" s="104"/>
      <c r="H3" s="104"/>
      <c r="I3" s="104"/>
    </row>
    <row r="4" spans="1:9" s="101" customFormat="1" ht="15" customHeight="1">
      <c r="A4" s="105"/>
      <c r="B4" s="106"/>
      <c r="C4" s="105"/>
      <c r="D4" s="107"/>
      <c r="E4" s="105"/>
      <c r="F4" s="108"/>
      <c r="G4" s="105"/>
      <c r="H4" s="109"/>
      <c r="I4" s="109"/>
    </row>
    <row r="5" spans="1:9" s="115" customFormat="1" ht="16.5" customHeight="1">
      <c r="A5" s="110"/>
      <c r="B5" s="111" t="s">
        <v>0</v>
      </c>
      <c r="C5" s="112" t="s">
        <v>5</v>
      </c>
      <c r="D5" s="113" t="s">
        <v>27</v>
      </c>
      <c r="E5" s="112" t="s">
        <v>12</v>
      </c>
      <c r="F5" s="114" t="s">
        <v>22</v>
      </c>
    </row>
    <row r="6" spans="1:9" ht="13.2" customHeight="1">
      <c r="A6" s="147" t="s">
        <v>30</v>
      </c>
      <c r="B6" s="148">
        <v>2</v>
      </c>
      <c r="C6" s="151" t="s">
        <v>45</v>
      </c>
      <c r="D6" s="116">
        <v>1</v>
      </c>
      <c r="E6" s="117" t="s">
        <v>11</v>
      </c>
      <c r="F6" s="118">
        <v>10</v>
      </c>
    </row>
    <row r="7" spans="1:9" ht="13.2" customHeight="1">
      <c r="A7" s="147"/>
      <c r="B7" s="149"/>
      <c r="C7" s="152"/>
      <c r="D7" s="116">
        <f t="shared" ref="D7:D13" si="0">D6+1</f>
        <v>2</v>
      </c>
      <c r="E7" s="117" t="s">
        <v>19</v>
      </c>
      <c r="F7" s="118">
        <v>10</v>
      </c>
    </row>
    <row r="8" spans="1:9" ht="13.2" customHeight="1">
      <c r="A8" s="147"/>
      <c r="B8" s="149"/>
      <c r="C8" s="152"/>
      <c r="D8" s="116">
        <f t="shared" si="0"/>
        <v>3</v>
      </c>
      <c r="E8" s="117" t="s">
        <v>20</v>
      </c>
      <c r="F8" s="118">
        <v>5</v>
      </c>
    </row>
    <row r="9" spans="1:9" ht="13.2" customHeight="1">
      <c r="A9" s="147"/>
      <c r="B9" s="150"/>
      <c r="C9" s="153"/>
      <c r="D9" s="116">
        <f t="shared" si="0"/>
        <v>4</v>
      </c>
      <c r="E9" s="117" t="s">
        <v>61</v>
      </c>
      <c r="F9" s="118">
        <v>3</v>
      </c>
    </row>
    <row r="10" spans="1:9" ht="13.2" customHeight="1">
      <c r="A10" s="147"/>
      <c r="B10" s="148">
        <v>2</v>
      </c>
      <c r="C10" s="151" t="s">
        <v>44</v>
      </c>
      <c r="D10" s="116">
        <f t="shared" si="0"/>
        <v>5</v>
      </c>
      <c r="E10" s="117" t="s">
        <v>10</v>
      </c>
      <c r="F10" s="118">
        <v>10</v>
      </c>
    </row>
    <row r="11" spans="1:9" ht="13.2" customHeight="1">
      <c r="A11" s="147"/>
      <c r="B11" s="149"/>
      <c r="C11" s="152"/>
      <c r="D11" s="116">
        <f t="shared" si="0"/>
        <v>6</v>
      </c>
      <c r="E11" s="117" t="s">
        <v>43</v>
      </c>
      <c r="F11" s="118">
        <v>10</v>
      </c>
    </row>
    <row r="12" spans="1:9" ht="13.2" customHeight="1">
      <c r="A12" s="147"/>
      <c r="B12" s="149"/>
      <c r="C12" s="152"/>
      <c r="D12" s="116">
        <f t="shared" si="0"/>
        <v>7</v>
      </c>
      <c r="E12" s="117" t="s">
        <v>47</v>
      </c>
      <c r="F12" s="118">
        <v>10</v>
      </c>
    </row>
    <row r="13" spans="1:9" ht="13.2" customHeight="1">
      <c r="A13" s="147"/>
      <c r="B13" s="149"/>
      <c r="C13" s="152"/>
      <c r="D13" s="116">
        <f t="shared" si="0"/>
        <v>8</v>
      </c>
      <c r="E13" s="117" t="s">
        <v>25</v>
      </c>
      <c r="F13" s="118">
        <v>5</v>
      </c>
    </row>
    <row r="14" spans="1:9" ht="13.2" customHeight="1">
      <c r="A14" s="147"/>
      <c r="B14" s="150"/>
      <c r="C14" s="153"/>
      <c r="D14" s="116">
        <f t="shared" ref="D14:D29" si="1">D13+1</f>
        <v>9</v>
      </c>
      <c r="E14" s="117" t="s">
        <v>21</v>
      </c>
      <c r="F14" s="118">
        <v>3</v>
      </c>
    </row>
    <row r="15" spans="1:9" ht="13.2" customHeight="1">
      <c r="A15" s="154" t="s">
        <v>8</v>
      </c>
      <c r="B15" s="132">
        <v>4</v>
      </c>
      <c r="C15" s="131" t="s">
        <v>9</v>
      </c>
      <c r="D15" s="120">
        <f t="shared" si="1"/>
        <v>10</v>
      </c>
      <c r="E15" s="121" t="s">
        <v>31</v>
      </c>
      <c r="F15" s="122">
        <v>5</v>
      </c>
    </row>
    <row r="16" spans="1:9" ht="13.2" customHeight="1">
      <c r="A16" s="154"/>
      <c r="B16" s="132"/>
      <c r="C16" s="131"/>
      <c r="D16" s="120">
        <f t="shared" si="1"/>
        <v>11</v>
      </c>
      <c r="E16" s="121" t="s">
        <v>69</v>
      </c>
      <c r="F16" s="122">
        <v>2</v>
      </c>
    </row>
    <row r="17" spans="1:6" ht="13.2" customHeight="1">
      <c r="A17" s="154"/>
      <c r="B17" s="132"/>
      <c r="C17" s="131"/>
      <c r="D17" s="120">
        <f t="shared" si="1"/>
        <v>12</v>
      </c>
      <c r="E17" s="121" t="s">
        <v>70</v>
      </c>
      <c r="F17" s="122">
        <v>4</v>
      </c>
    </row>
    <row r="18" spans="1:6" ht="13.2" customHeight="1">
      <c r="A18" s="154"/>
      <c r="B18" s="132">
        <v>3</v>
      </c>
      <c r="C18" s="131" t="s">
        <v>7</v>
      </c>
      <c r="D18" s="120">
        <f t="shared" si="1"/>
        <v>13</v>
      </c>
      <c r="E18" s="121" t="s">
        <v>14</v>
      </c>
      <c r="F18" s="122">
        <v>8</v>
      </c>
    </row>
    <row r="19" spans="1:6" ht="13.2" customHeight="1">
      <c r="A19" s="154"/>
      <c r="B19" s="132"/>
      <c r="C19" s="131"/>
      <c r="D19" s="120">
        <f t="shared" si="1"/>
        <v>14</v>
      </c>
      <c r="E19" s="121" t="s">
        <v>26</v>
      </c>
      <c r="F19" s="122">
        <v>4</v>
      </c>
    </row>
    <row r="20" spans="1:6" ht="13.2" customHeight="1">
      <c r="A20" s="154"/>
      <c r="B20" s="132">
        <v>4</v>
      </c>
      <c r="C20" s="131" t="s">
        <v>18</v>
      </c>
      <c r="D20" s="120">
        <f t="shared" si="1"/>
        <v>15</v>
      </c>
      <c r="E20" s="121" t="s">
        <v>42</v>
      </c>
      <c r="F20" s="122">
        <v>10</v>
      </c>
    </row>
    <row r="21" spans="1:6" ht="13.2" customHeight="1">
      <c r="A21" s="154"/>
      <c r="B21" s="132"/>
      <c r="C21" s="131"/>
      <c r="D21" s="120">
        <f t="shared" si="1"/>
        <v>16</v>
      </c>
      <c r="E21" s="121" t="s">
        <v>23</v>
      </c>
      <c r="F21" s="122">
        <v>8</v>
      </c>
    </row>
    <row r="22" spans="1:6" ht="13.2" customHeight="1">
      <c r="A22" s="154"/>
      <c r="B22" s="132"/>
      <c r="C22" s="131"/>
      <c r="D22" s="120">
        <f t="shared" si="1"/>
        <v>17</v>
      </c>
      <c r="E22" s="121" t="s">
        <v>24</v>
      </c>
      <c r="F22" s="122">
        <v>5</v>
      </c>
    </row>
    <row r="23" spans="1:6" ht="13.2" customHeight="1">
      <c r="A23" s="154"/>
      <c r="B23" s="132">
        <v>4</v>
      </c>
      <c r="C23" s="131" t="s">
        <v>6</v>
      </c>
      <c r="D23" s="120">
        <f t="shared" si="1"/>
        <v>18</v>
      </c>
      <c r="E23" s="121" t="s">
        <v>16</v>
      </c>
      <c r="F23" s="122">
        <v>10</v>
      </c>
    </row>
    <row r="24" spans="1:6" ht="13.2" customHeight="1">
      <c r="A24" s="154"/>
      <c r="B24" s="132"/>
      <c r="C24" s="131"/>
      <c r="D24" s="120">
        <f t="shared" si="1"/>
        <v>19</v>
      </c>
      <c r="E24" s="121" t="s">
        <v>46</v>
      </c>
      <c r="F24" s="122">
        <v>5</v>
      </c>
    </row>
    <row r="25" spans="1:6" ht="13.2" customHeight="1">
      <c r="A25" s="154"/>
      <c r="B25" s="132"/>
      <c r="C25" s="131"/>
      <c r="D25" s="120">
        <f t="shared" si="1"/>
        <v>20</v>
      </c>
      <c r="E25" s="121" t="s">
        <v>29</v>
      </c>
      <c r="F25" s="122">
        <v>3</v>
      </c>
    </row>
    <row r="26" spans="1:6" ht="13.2" customHeight="1">
      <c r="A26" s="154"/>
      <c r="B26" s="132">
        <v>3</v>
      </c>
      <c r="C26" s="131" t="s">
        <v>3</v>
      </c>
      <c r="D26" s="120">
        <f t="shared" si="1"/>
        <v>21</v>
      </c>
      <c r="E26" s="121" t="s">
        <v>13</v>
      </c>
      <c r="F26" s="122">
        <v>8</v>
      </c>
    </row>
    <row r="27" spans="1:6" ht="13.2" customHeight="1">
      <c r="A27" s="154"/>
      <c r="B27" s="132"/>
      <c r="C27" s="131"/>
      <c r="D27" s="120">
        <f t="shared" si="1"/>
        <v>22</v>
      </c>
      <c r="E27" s="121" t="s">
        <v>60</v>
      </c>
      <c r="F27" s="122">
        <v>10</v>
      </c>
    </row>
    <row r="28" spans="1:6" ht="13.2" customHeight="1">
      <c r="A28" s="133" t="s">
        <v>32</v>
      </c>
      <c r="B28" s="136">
        <v>3</v>
      </c>
      <c r="C28" s="137" t="s">
        <v>52</v>
      </c>
      <c r="D28" s="123">
        <f t="shared" si="1"/>
        <v>23</v>
      </c>
      <c r="E28" s="124" t="s">
        <v>39</v>
      </c>
      <c r="F28" s="125">
        <v>10</v>
      </c>
    </row>
    <row r="29" spans="1:6" ht="13.2" customHeight="1">
      <c r="A29" s="134"/>
      <c r="B29" s="136"/>
      <c r="C29" s="137"/>
      <c r="D29" s="123">
        <f t="shared" si="1"/>
        <v>24</v>
      </c>
      <c r="E29" s="124" t="s">
        <v>34</v>
      </c>
      <c r="F29" s="125">
        <v>5</v>
      </c>
    </row>
    <row r="30" spans="1:6" ht="13.2" customHeight="1">
      <c r="A30" s="134"/>
      <c r="B30" s="136"/>
      <c r="C30" s="137"/>
      <c r="D30" s="123">
        <f t="shared" ref="D30:D36" si="2">D29+1</f>
        <v>25</v>
      </c>
      <c r="E30" s="124" t="s">
        <v>35</v>
      </c>
      <c r="F30" s="125">
        <v>3</v>
      </c>
    </row>
    <row r="31" spans="1:6" ht="13.2" customHeight="1">
      <c r="A31" s="134"/>
      <c r="B31" s="136">
        <v>3</v>
      </c>
      <c r="C31" s="137" t="s">
        <v>33</v>
      </c>
      <c r="D31" s="123">
        <f t="shared" si="2"/>
        <v>26</v>
      </c>
      <c r="E31" s="124" t="s">
        <v>36</v>
      </c>
      <c r="F31" s="125">
        <v>10</v>
      </c>
    </row>
    <row r="32" spans="1:6" ht="13.2" customHeight="1">
      <c r="A32" s="134"/>
      <c r="B32" s="136"/>
      <c r="C32" s="137"/>
      <c r="D32" s="123">
        <f t="shared" si="2"/>
        <v>27</v>
      </c>
      <c r="E32" s="124" t="s">
        <v>37</v>
      </c>
      <c r="F32" s="125">
        <v>5</v>
      </c>
    </row>
    <row r="33" spans="1:6" ht="13.2" customHeight="1">
      <c r="A33" s="134"/>
      <c r="B33" s="136"/>
      <c r="C33" s="137"/>
      <c r="D33" s="123">
        <f t="shared" si="2"/>
        <v>28</v>
      </c>
      <c r="E33" s="124" t="s">
        <v>38</v>
      </c>
      <c r="F33" s="125">
        <v>3</v>
      </c>
    </row>
    <row r="34" spans="1:6" ht="13.2" customHeight="1">
      <c r="A34" s="134"/>
      <c r="B34" s="136">
        <v>3</v>
      </c>
      <c r="C34" s="137" t="s">
        <v>6</v>
      </c>
      <c r="D34" s="123">
        <f t="shared" si="2"/>
        <v>29</v>
      </c>
      <c r="E34" s="124" t="s">
        <v>40</v>
      </c>
      <c r="F34" s="125">
        <v>10</v>
      </c>
    </row>
    <row r="35" spans="1:6" ht="13.2" customHeight="1">
      <c r="A35" s="134"/>
      <c r="B35" s="136"/>
      <c r="C35" s="137"/>
      <c r="D35" s="123">
        <f t="shared" si="2"/>
        <v>30</v>
      </c>
      <c r="E35" s="124" t="s">
        <v>41</v>
      </c>
      <c r="F35" s="125">
        <v>5</v>
      </c>
    </row>
    <row r="36" spans="1:6" ht="13.2" customHeight="1">
      <c r="A36" s="135"/>
      <c r="B36" s="136"/>
      <c r="C36" s="137"/>
      <c r="D36" s="123">
        <f t="shared" si="2"/>
        <v>31</v>
      </c>
      <c r="E36" s="124" t="s">
        <v>21</v>
      </c>
      <c r="F36" s="125">
        <v>3</v>
      </c>
    </row>
  </sheetData>
  <sheetProtection algorithmName="SHA-512" hashValue="KqNut4hCh69Sb0PqXSv829DxFk5RGTgajjLn8UwyyrYJicRoeU7L1fCjt28IPkUt1EiJWUd7+8pY7LXd/wL8BA==" saltValue="SaLu4bDBU1A+eULNBhv9UA==" spinCount="100000" sheet="1" objects="1" scenarios="1" selectLockedCells="1"/>
  <mergeCells count="26">
    <mergeCell ref="A1:F1"/>
    <mergeCell ref="A2:F2"/>
    <mergeCell ref="A3:F3"/>
    <mergeCell ref="B26:B27"/>
    <mergeCell ref="C26:C27"/>
    <mergeCell ref="A6:A14"/>
    <mergeCell ref="B6:B9"/>
    <mergeCell ref="C6:C9"/>
    <mergeCell ref="B10:B14"/>
    <mergeCell ref="C10:C14"/>
    <mergeCell ref="A15:A27"/>
    <mergeCell ref="B15:B17"/>
    <mergeCell ref="C15:C17"/>
    <mergeCell ref="B18:B19"/>
    <mergeCell ref="C18:C19"/>
    <mergeCell ref="B20:B22"/>
    <mergeCell ref="C20:C22"/>
    <mergeCell ref="B23:B25"/>
    <mergeCell ref="C23:C25"/>
    <mergeCell ref="A28:A36"/>
    <mergeCell ref="B28:B30"/>
    <mergeCell ref="C28:C30"/>
    <mergeCell ref="B31:B33"/>
    <mergeCell ref="C31:C33"/>
    <mergeCell ref="B34:B36"/>
    <mergeCell ref="C34:C36"/>
  </mergeCells>
  <pageMargins left="0.59055118110236227" right="0.59055118110236227" top="0.59055118110236227" bottom="0.59055118110236227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H16"/>
  <sheetViews>
    <sheetView tabSelected="1" zoomScale="85" zoomScaleNormal="85" workbookViewId="0">
      <selection activeCell="P12" sqref="P12"/>
    </sheetView>
  </sheetViews>
  <sheetFormatPr defaultColWidth="9.21875" defaultRowHeight="13.8"/>
  <cols>
    <col min="1" max="1" width="2.77734375" style="47" customWidth="1"/>
    <col min="2" max="2" width="12.21875" style="46" customWidth="1"/>
    <col min="3" max="3" width="0.77734375" style="47" customWidth="1"/>
    <col min="4" max="34" width="3.21875" style="46" customWidth="1"/>
    <col min="35" max="16384" width="9.21875" style="46"/>
  </cols>
  <sheetData>
    <row r="1" spans="1:34" ht="31.2">
      <c r="A1" s="166" t="str">
        <f>Critérios!A1</f>
        <v>Compiladores - 2017.2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8"/>
    </row>
    <row r="2" spans="1:34" ht="25.8">
      <c r="A2" s="169" t="str">
        <f>Critérios!A2</f>
        <v xml:space="preserve">Curso: Ciência da Computação 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1"/>
    </row>
    <row r="3" spans="1:34" s="47" customFormat="1" ht="23.4">
      <c r="A3" s="158" t="s">
        <v>53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59"/>
      <c r="AF3" s="159"/>
      <c r="AG3" s="159"/>
      <c r="AH3" s="160"/>
    </row>
    <row r="4" spans="1:34" ht="10.5" customHeight="1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</row>
    <row r="5" spans="1:34" ht="17.25" customHeight="1">
      <c r="A5" s="176" t="s">
        <v>15</v>
      </c>
      <c r="B5" s="177"/>
      <c r="C5" s="49"/>
      <c r="D5" s="182" t="str">
        <f>Critérios!A6</f>
        <v>Autômato</v>
      </c>
      <c r="E5" s="182"/>
      <c r="F5" s="182"/>
      <c r="G5" s="182"/>
      <c r="H5" s="182"/>
      <c r="I5" s="182"/>
      <c r="J5" s="182"/>
      <c r="K5" s="182"/>
      <c r="L5" s="182"/>
      <c r="M5" s="164" t="str">
        <f>Critérios!A15</f>
        <v>Implementação</v>
      </c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5" t="str">
        <f>Critérios!A28</f>
        <v>Saídas</v>
      </c>
      <c r="AA5" s="165"/>
      <c r="AB5" s="165"/>
      <c r="AC5" s="165"/>
      <c r="AD5" s="165"/>
      <c r="AE5" s="165"/>
      <c r="AF5" s="165"/>
      <c r="AG5" s="165"/>
      <c r="AH5" s="165"/>
    </row>
    <row r="6" spans="1:34" ht="3.75" customHeight="1">
      <c r="A6" s="178"/>
      <c r="B6" s="179"/>
      <c r="C6" s="49"/>
      <c r="D6" s="50"/>
      <c r="E6" s="51"/>
      <c r="F6" s="51"/>
      <c r="G6" s="52"/>
      <c r="H6" s="50"/>
      <c r="I6" s="51"/>
      <c r="J6" s="51"/>
      <c r="K6" s="51"/>
      <c r="L6" s="51"/>
      <c r="M6" s="53"/>
      <c r="N6" s="54"/>
      <c r="O6" s="55"/>
      <c r="P6" s="53"/>
      <c r="Q6" s="55"/>
      <c r="R6" s="53"/>
      <c r="S6" s="54"/>
      <c r="T6" s="55"/>
      <c r="U6" s="53"/>
      <c r="V6" s="54"/>
      <c r="W6" s="55"/>
      <c r="X6" s="53"/>
      <c r="Y6" s="55"/>
      <c r="Z6" s="56"/>
      <c r="AA6" s="57"/>
      <c r="AB6" s="58"/>
      <c r="AC6" s="56"/>
      <c r="AD6" s="57"/>
      <c r="AE6" s="58"/>
      <c r="AF6" s="56"/>
      <c r="AG6" s="57"/>
      <c r="AH6" s="58"/>
    </row>
    <row r="7" spans="1:34" s="60" customFormat="1" ht="112.95" customHeight="1">
      <c r="A7" s="180"/>
      <c r="B7" s="181"/>
      <c r="C7" s="59"/>
      <c r="D7" s="161" t="str">
        <f>Critérios!C6</f>
        <v>Diagrama de transições (imagem)</v>
      </c>
      <c r="E7" s="162"/>
      <c r="F7" s="162"/>
      <c r="G7" s="163"/>
      <c r="H7" s="161" t="str">
        <f>Critérios!C10</f>
        <v>Tabela de transições (imagem)</v>
      </c>
      <c r="I7" s="162"/>
      <c r="J7" s="162"/>
      <c r="K7" s="162"/>
      <c r="L7" s="162"/>
      <c r="M7" s="172" t="str">
        <f>Critérios!C15</f>
        <v>Tokens</v>
      </c>
      <c r="N7" s="173"/>
      <c r="O7" s="174"/>
      <c r="P7" s="172" t="str">
        <f>Critérios!C18</f>
        <v>Palavras reservadas</v>
      </c>
      <c r="Q7" s="174"/>
      <c r="R7" s="172" t="str">
        <f>Critérios!C20</f>
        <v>Transições entre estados</v>
      </c>
      <c r="S7" s="173"/>
      <c r="T7" s="174"/>
      <c r="U7" s="172" t="str">
        <f>Critérios!C23</f>
        <v>Tabela de símbolos</v>
      </c>
      <c r="V7" s="173"/>
      <c r="W7" s="174"/>
      <c r="X7" s="172" t="str">
        <f>Critérios!C26</f>
        <v>Comentários</v>
      </c>
      <c r="Y7" s="174"/>
      <c r="Z7" s="183" t="str">
        <f>Critérios!C28</f>
        <v>Listagem da entrada e erros</v>
      </c>
      <c r="AA7" s="184"/>
      <c r="AB7" s="185"/>
      <c r="AC7" s="183" t="str">
        <f>Critérios!C31</f>
        <v>Lista de tokens reconhecidos</v>
      </c>
      <c r="AD7" s="184"/>
      <c r="AE7" s="185"/>
      <c r="AF7" s="183" t="str">
        <f>Critérios!C34</f>
        <v>Tabela de símbolos</v>
      </c>
      <c r="AG7" s="184"/>
      <c r="AH7" s="185"/>
    </row>
    <row r="8" spans="1:34" s="47" customFormat="1" ht="3.75" customHeight="1">
      <c r="A8" s="61"/>
      <c r="B8" s="62"/>
      <c r="D8" s="63"/>
      <c r="E8" s="64"/>
      <c r="F8" s="64"/>
      <c r="G8" s="65"/>
      <c r="H8" s="63"/>
      <c r="I8" s="64"/>
      <c r="J8" s="64"/>
      <c r="K8" s="64"/>
      <c r="L8" s="64"/>
      <c r="M8" s="66"/>
      <c r="N8" s="67"/>
      <c r="O8" s="68"/>
      <c r="P8" s="66"/>
      <c r="Q8" s="68"/>
      <c r="R8" s="66"/>
      <c r="S8" s="67"/>
      <c r="T8" s="68"/>
      <c r="U8" s="66"/>
      <c r="V8" s="67"/>
      <c r="W8" s="68"/>
      <c r="X8" s="66"/>
      <c r="Y8" s="68"/>
      <c r="Z8" s="69"/>
      <c r="AA8" s="70"/>
      <c r="AB8" s="71"/>
      <c r="AC8" s="69"/>
      <c r="AD8" s="70"/>
      <c r="AE8" s="71"/>
      <c r="AF8" s="69"/>
      <c r="AG8" s="70"/>
      <c r="AH8" s="71"/>
    </row>
    <row r="9" spans="1:34" s="60" customFormat="1" ht="16.95" customHeight="1">
      <c r="A9" s="156" t="s">
        <v>28</v>
      </c>
      <c r="C9" s="72"/>
      <c r="D9" s="73">
        <f t="array" ref="D9:AH9">TRANSPOSE(Critérios!D6:D36)</f>
        <v>1</v>
      </c>
      <c r="E9" s="73">
        <v>2</v>
      </c>
      <c r="F9" s="73">
        <v>3</v>
      </c>
      <c r="G9" s="73">
        <v>4</v>
      </c>
      <c r="H9" s="73">
        <v>5</v>
      </c>
      <c r="I9" s="73">
        <v>6</v>
      </c>
      <c r="J9" s="73">
        <v>7</v>
      </c>
      <c r="K9" s="73">
        <v>8</v>
      </c>
      <c r="L9" s="73">
        <v>9</v>
      </c>
      <c r="M9" s="74">
        <v>10</v>
      </c>
      <c r="N9" s="74">
        <v>11</v>
      </c>
      <c r="O9" s="74">
        <v>12</v>
      </c>
      <c r="P9" s="74">
        <v>13</v>
      </c>
      <c r="Q9" s="74">
        <v>14</v>
      </c>
      <c r="R9" s="74">
        <v>15</v>
      </c>
      <c r="S9" s="74">
        <v>16</v>
      </c>
      <c r="T9" s="74">
        <v>17</v>
      </c>
      <c r="U9" s="74">
        <v>18</v>
      </c>
      <c r="V9" s="74">
        <v>19</v>
      </c>
      <c r="W9" s="74">
        <v>20</v>
      </c>
      <c r="X9" s="74">
        <v>21</v>
      </c>
      <c r="Y9" s="74">
        <v>22</v>
      </c>
      <c r="Z9" s="75">
        <v>23</v>
      </c>
      <c r="AA9" s="75">
        <v>24</v>
      </c>
      <c r="AB9" s="75">
        <v>25</v>
      </c>
      <c r="AC9" s="75">
        <v>26</v>
      </c>
      <c r="AD9" s="75">
        <v>27</v>
      </c>
      <c r="AE9" s="75">
        <v>28</v>
      </c>
      <c r="AF9" s="75">
        <v>29</v>
      </c>
      <c r="AG9" s="75">
        <v>30</v>
      </c>
      <c r="AH9" s="75">
        <v>31</v>
      </c>
    </row>
    <row r="10" spans="1:34" s="60" customFormat="1" ht="24" customHeight="1">
      <c r="A10" s="157"/>
      <c r="B10" s="76" t="s">
        <v>63</v>
      </c>
      <c r="C10" s="72"/>
      <c r="D10" s="77">
        <f t="array" ref="D10:AH10">TRANSPOSE(Critérios!F6:F36)</f>
        <v>10</v>
      </c>
      <c r="E10" s="77">
        <v>10</v>
      </c>
      <c r="F10" s="77">
        <v>5</v>
      </c>
      <c r="G10" s="77">
        <v>3</v>
      </c>
      <c r="H10" s="77">
        <v>10</v>
      </c>
      <c r="I10" s="77">
        <v>10</v>
      </c>
      <c r="J10" s="77">
        <v>10</v>
      </c>
      <c r="K10" s="77">
        <v>5</v>
      </c>
      <c r="L10" s="77">
        <v>3</v>
      </c>
      <c r="M10" s="78">
        <v>5</v>
      </c>
      <c r="N10" s="78">
        <v>2</v>
      </c>
      <c r="O10" s="78">
        <v>4</v>
      </c>
      <c r="P10" s="78">
        <v>8</v>
      </c>
      <c r="Q10" s="78">
        <v>4</v>
      </c>
      <c r="R10" s="78">
        <v>10</v>
      </c>
      <c r="S10" s="78">
        <v>8</v>
      </c>
      <c r="T10" s="78">
        <v>5</v>
      </c>
      <c r="U10" s="78">
        <v>10</v>
      </c>
      <c r="V10" s="78">
        <v>5</v>
      </c>
      <c r="W10" s="78">
        <v>3</v>
      </c>
      <c r="X10" s="78">
        <v>8</v>
      </c>
      <c r="Y10" s="78">
        <v>10</v>
      </c>
      <c r="Z10" s="79">
        <v>10</v>
      </c>
      <c r="AA10" s="79">
        <v>5</v>
      </c>
      <c r="AB10" s="79">
        <v>3</v>
      </c>
      <c r="AC10" s="79">
        <v>10</v>
      </c>
      <c r="AD10" s="79">
        <v>5</v>
      </c>
      <c r="AE10" s="79">
        <v>3</v>
      </c>
      <c r="AF10" s="79">
        <v>10</v>
      </c>
      <c r="AG10" s="79">
        <v>5</v>
      </c>
      <c r="AH10" s="79">
        <v>3</v>
      </c>
    </row>
    <row r="11" spans="1:34" s="47" customFormat="1" ht="6" customHeight="1" thickBot="1">
      <c r="A11" s="80"/>
      <c r="B11" s="81"/>
      <c r="C11" s="82"/>
      <c r="D11" s="83"/>
      <c r="E11" s="83"/>
      <c r="F11" s="83"/>
      <c r="G11" s="83"/>
      <c r="H11" s="83"/>
      <c r="I11" s="83"/>
      <c r="J11" s="83"/>
      <c r="K11" s="83"/>
      <c r="L11" s="83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</row>
    <row r="12" spans="1:34" s="87" customFormat="1" ht="15" customHeight="1" thickTop="1">
      <c r="A12" s="85">
        <v>1</v>
      </c>
      <c r="B12" s="86" t="s">
        <v>64</v>
      </c>
      <c r="C12" s="48"/>
      <c r="D12" s="88"/>
      <c r="E12" s="89"/>
      <c r="F12" s="89"/>
      <c r="G12" s="89"/>
      <c r="H12" s="89"/>
      <c r="I12" s="89"/>
      <c r="J12" s="89"/>
      <c r="K12" s="89">
        <v>0</v>
      </c>
      <c r="L12" s="89">
        <v>0</v>
      </c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1"/>
      <c r="AA12" s="91"/>
      <c r="AB12" s="91"/>
      <c r="AC12" s="91"/>
      <c r="AD12" s="91"/>
      <c r="AE12" s="91"/>
      <c r="AF12" s="91"/>
      <c r="AG12" s="91"/>
      <c r="AH12" s="92"/>
    </row>
    <row r="13" spans="1:34" s="87" customFormat="1" ht="15" customHeight="1" thickBot="1">
      <c r="A13" s="85">
        <v>1</v>
      </c>
      <c r="B13" s="86" t="s">
        <v>65</v>
      </c>
      <c r="C13" s="48"/>
      <c r="D13" s="93"/>
      <c r="E13" s="94"/>
      <c r="F13" s="94"/>
      <c r="G13" s="94"/>
      <c r="H13" s="94"/>
      <c r="I13" s="94"/>
      <c r="J13" s="94"/>
      <c r="K13" s="94">
        <v>0</v>
      </c>
      <c r="L13" s="94">
        <v>0</v>
      </c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6"/>
      <c r="AA13" s="96"/>
      <c r="AB13" s="96"/>
      <c r="AC13" s="96"/>
      <c r="AD13" s="96"/>
      <c r="AE13" s="96"/>
      <c r="AF13" s="96"/>
      <c r="AG13" s="96"/>
      <c r="AH13" s="97"/>
    </row>
    <row r="14" spans="1:34" s="1" customFormat="1" ht="22.5" customHeight="1" thickTop="1">
      <c r="A14" s="2"/>
      <c r="C14" s="2"/>
      <c r="N14" s="2"/>
      <c r="O14" s="11"/>
      <c r="R14" s="2"/>
      <c r="S14" s="11"/>
    </row>
    <row r="15" spans="1:34" s="1" customFormat="1" ht="12.75" customHeight="1">
      <c r="A15" s="155" t="s">
        <v>67</v>
      </c>
      <c r="B15" s="155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</row>
    <row r="16" spans="1:34" s="1" customFormat="1" ht="12.75" customHeight="1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</row>
  </sheetData>
  <sheetProtection password="CF7A" sheet="1" objects="1" scenarios="1" selectLockedCells="1"/>
  <mergeCells count="20">
    <mergeCell ref="A1:AH1"/>
    <mergeCell ref="A2:AH2"/>
    <mergeCell ref="R7:T7"/>
    <mergeCell ref="U7:W7"/>
    <mergeCell ref="X7:Y7"/>
    <mergeCell ref="M4:AH4"/>
    <mergeCell ref="A5:B7"/>
    <mergeCell ref="D5:L5"/>
    <mergeCell ref="M7:O7"/>
    <mergeCell ref="Z7:AB7"/>
    <mergeCell ref="AF7:AH7"/>
    <mergeCell ref="P7:Q7"/>
    <mergeCell ref="AC7:AE7"/>
    <mergeCell ref="A15:AH16"/>
    <mergeCell ref="A9:A10"/>
    <mergeCell ref="A3:AH3"/>
    <mergeCell ref="D7:G7"/>
    <mergeCell ref="H7:L7"/>
    <mergeCell ref="M5:Y5"/>
    <mergeCell ref="Z5:AH5"/>
  </mergeCells>
  <phoneticPr fontId="0" type="noConversion"/>
  <conditionalFormatting sqref="D12:L13">
    <cfRule type="cellIs" dxfId="3" priority="91" stopIfTrue="1" operator="equal">
      <formula>0</formula>
    </cfRule>
  </conditionalFormatting>
  <conditionalFormatting sqref="M12:AH13">
    <cfRule type="cellIs" dxfId="2" priority="89" stopIfTrue="1" operator="equal">
      <formula>0</formula>
    </cfRule>
  </conditionalFormatting>
  <pageMargins left="0.78740157480314965" right="0.78740157480314965" top="0.39370078740157483" bottom="0.39370078740157483" header="0" footer="0"/>
  <pageSetup paperSize="9" scale="9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Y19"/>
  <sheetViews>
    <sheetView topLeftCell="A7" workbookViewId="0">
      <selection activeCell="Q16" sqref="Q16"/>
    </sheetView>
  </sheetViews>
  <sheetFormatPr defaultColWidth="9.21875" defaultRowHeight="13.8"/>
  <cols>
    <col min="1" max="1" width="2.77734375" style="2" customWidth="1"/>
    <col min="2" max="2" width="14" style="1" customWidth="1"/>
    <col min="3" max="3" width="0.77734375" style="2" customWidth="1"/>
    <col min="4" max="13" width="4.5546875" style="1" customWidth="1"/>
    <col min="14" max="14" width="0.77734375" style="2" customWidth="1"/>
    <col min="15" max="15" width="7.33203125" style="11" customWidth="1"/>
    <col min="16" max="16" width="0.77734375" style="1" customWidth="1"/>
    <col min="17" max="17" width="5.21875" style="1" customWidth="1"/>
    <col min="18" max="18" width="0.77734375" style="2" customWidth="1"/>
    <col min="19" max="19" width="7.33203125" style="11" customWidth="1"/>
    <col min="20" max="20" width="0.77734375" style="1" customWidth="1"/>
    <col min="21" max="21" width="5.21875" style="1" customWidth="1"/>
    <col min="22" max="22" width="0.77734375" style="1" customWidth="1"/>
    <col min="23" max="23" width="7.33203125" style="1" customWidth="1"/>
    <col min="24" max="24" width="0.77734375" style="1" customWidth="1"/>
    <col min="25" max="25" width="5.21875" style="1" customWidth="1"/>
    <col min="26" max="16384" width="9.21875" style="1"/>
  </cols>
  <sheetData>
    <row r="1" spans="1:25" ht="31.2">
      <c r="A1" s="188" t="str">
        <f>Critérios!A1:F1</f>
        <v>Compiladores - 2017.2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90"/>
    </row>
    <row r="2" spans="1:25" ht="26.25" customHeight="1">
      <c r="A2" s="191" t="str">
        <f>Critérios!A2:F2</f>
        <v xml:space="preserve">Curso: Ciência da Computação 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3"/>
    </row>
    <row r="3" spans="1:25" s="2" customFormat="1" ht="23.25" customHeight="1">
      <c r="A3" s="194" t="s">
        <v>54</v>
      </c>
      <c r="B3" s="195"/>
      <c r="C3" s="195"/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6"/>
    </row>
    <row r="4" spans="1:25" ht="18" customHeight="1">
      <c r="A4" s="3"/>
      <c r="B4" s="3"/>
      <c r="C4" s="3"/>
      <c r="D4" s="3"/>
      <c r="E4" s="3"/>
      <c r="F4" s="202"/>
      <c r="G4" s="202"/>
      <c r="H4" s="202"/>
      <c r="I4" s="202"/>
      <c r="J4" s="202"/>
      <c r="K4" s="202"/>
      <c r="L4" s="202"/>
      <c r="M4" s="202"/>
      <c r="N4" s="202"/>
      <c r="O4" s="202"/>
      <c r="R4" s="42"/>
      <c r="S4" s="42"/>
    </row>
    <row r="5" spans="1:25" s="14" customFormat="1" ht="17.25" customHeight="1">
      <c r="A5" s="12"/>
      <c r="B5" s="12"/>
      <c r="D5" s="203" t="s">
        <v>1</v>
      </c>
      <c r="E5" s="203"/>
      <c r="F5" s="203"/>
      <c r="G5" s="203"/>
      <c r="H5" s="203"/>
      <c r="I5" s="203"/>
      <c r="J5" s="203"/>
      <c r="K5" s="203"/>
      <c r="L5" s="203"/>
      <c r="M5" s="203"/>
      <c r="O5" s="17"/>
      <c r="P5" s="1"/>
      <c r="Q5" s="199" t="s">
        <v>58</v>
      </c>
      <c r="S5" s="197" t="s">
        <v>56</v>
      </c>
      <c r="T5" s="1"/>
      <c r="U5" s="199" t="s">
        <v>59</v>
      </c>
      <c r="W5" s="186" t="s">
        <v>57</v>
      </c>
      <c r="Y5" s="186" t="s">
        <v>68</v>
      </c>
    </row>
    <row r="6" spans="1:25" s="14" customFormat="1" ht="4.5" customHeight="1">
      <c r="A6" s="12"/>
      <c r="B6" s="12"/>
      <c r="O6" s="17"/>
      <c r="P6" s="1"/>
      <c r="Q6" s="200"/>
      <c r="S6" s="198"/>
      <c r="T6" s="1"/>
      <c r="U6" s="200"/>
      <c r="W6" s="187"/>
      <c r="Y6" s="187"/>
    </row>
    <row r="7" spans="1:25" ht="21" customHeight="1">
      <c r="A7" s="12"/>
      <c r="B7" s="12"/>
      <c r="C7" s="8"/>
      <c r="D7" s="201" t="s">
        <v>62</v>
      </c>
      <c r="E7" s="201"/>
      <c r="F7" s="204" t="str">
        <f>Erros!M5</f>
        <v>Implementação</v>
      </c>
      <c r="G7" s="204"/>
      <c r="H7" s="204"/>
      <c r="I7" s="204"/>
      <c r="J7" s="204"/>
      <c r="K7" s="205" t="str">
        <f>Erros!Z5</f>
        <v>Saídas</v>
      </c>
      <c r="L7" s="205"/>
      <c r="M7" s="205"/>
      <c r="N7" s="8"/>
      <c r="O7" s="17"/>
      <c r="Q7" s="200"/>
      <c r="R7" s="8"/>
      <c r="S7" s="198"/>
      <c r="U7" s="200"/>
      <c r="W7" s="187"/>
      <c r="Y7" s="187"/>
    </row>
    <row r="8" spans="1:25" s="2" customFormat="1" ht="4.5" customHeight="1">
      <c r="A8" s="12"/>
      <c r="B8" s="12"/>
      <c r="C8" s="8"/>
      <c r="D8" s="18"/>
      <c r="E8" s="18"/>
      <c r="F8" s="18"/>
      <c r="G8" s="18"/>
      <c r="H8" s="18"/>
      <c r="I8" s="18"/>
      <c r="J8" s="18"/>
      <c r="K8" s="18"/>
      <c r="L8" s="18"/>
      <c r="M8" s="18"/>
      <c r="N8" s="8"/>
      <c r="O8" s="19"/>
      <c r="Q8" s="200"/>
      <c r="R8" s="8"/>
      <c r="S8" s="198"/>
      <c r="U8" s="200"/>
      <c r="W8" s="187"/>
      <c r="Y8" s="187"/>
    </row>
    <row r="9" spans="1:25" ht="12.75" customHeight="1">
      <c r="A9" s="12"/>
      <c r="B9" s="12"/>
      <c r="C9" s="16"/>
      <c r="D9" s="33">
        <f>Critérios!B6</f>
        <v>2</v>
      </c>
      <c r="E9" s="33">
        <f>Critérios!B10</f>
        <v>2</v>
      </c>
      <c r="F9" s="34">
        <f>Critérios!B15</f>
        <v>4</v>
      </c>
      <c r="G9" s="34">
        <f>Critérios!B18</f>
        <v>3</v>
      </c>
      <c r="H9" s="34">
        <f>Critérios!B20</f>
        <v>4</v>
      </c>
      <c r="I9" s="34">
        <f>Critérios!B23</f>
        <v>4</v>
      </c>
      <c r="J9" s="34">
        <f>Critérios!B26</f>
        <v>3</v>
      </c>
      <c r="K9" s="35">
        <f>Critérios!B28</f>
        <v>3</v>
      </c>
      <c r="L9" s="35">
        <f>Critérios!B31</f>
        <v>3</v>
      </c>
      <c r="M9" s="35">
        <f>Critérios!B34</f>
        <v>3</v>
      </c>
      <c r="N9" s="8"/>
      <c r="O9" s="32">
        <f>SUM(D9:M9)</f>
        <v>31</v>
      </c>
      <c r="Q9" s="200"/>
      <c r="R9" s="8"/>
      <c r="S9" s="198"/>
      <c r="U9" s="200"/>
      <c r="W9" s="187"/>
      <c r="Y9" s="187"/>
    </row>
    <row r="10" spans="1:25" s="2" customFormat="1" ht="4.5" customHeight="1">
      <c r="A10" s="3"/>
      <c r="B10" s="12"/>
      <c r="C10" s="8"/>
      <c r="D10" s="20"/>
      <c r="E10" s="20"/>
      <c r="F10" s="20"/>
      <c r="G10" s="20"/>
      <c r="H10" s="20"/>
      <c r="I10" s="20"/>
      <c r="J10" s="20"/>
      <c r="K10" s="21"/>
      <c r="L10" s="21"/>
      <c r="M10" s="21"/>
      <c r="N10" s="8"/>
      <c r="O10" s="9"/>
      <c r="Q10" s="200"/>
      <c r="R10" s="8"/>
      <c r="S10" s="198"/>
      <c r="U10" s="200"/>
      <c r="W10" s="187"/>
      <c r="Y10" s="187"/>
    </row>
    <row r="11" spans="1:25" s="6" customFormat="1" ht="105" customHeight="1">
      <c r="A11" s="13"/>
      <c r="B11" s="4"/>
      <c r="C11" s="5"/>
      <c r="D11" s="212" t="s">
        <v>49</v>
      </c>
      <c r="E11" s="212" t="s">
        <v>48</v>
      </c>
      <c r="F11" s="214" t="s">
        <v>9</v>
      </c>
      <c r="G11" s="214" t="s">
        <v>7</v>
      </c>
      <c r="H11" s="214" t="s">
        <v>17</v>
      </c>
      <c r="I11" s="214" t="s">
        <v>6</v>
      </c>
      <c r="J11" s="214" t="s">
        <v>3</v>
      </c>
      <c r="K11" s="208" t="s">
        <v>50</v>
      </c>
      <c r="L11" s="208" t="s">
        <v>51</v>
      </c>
      <c r="M11" s="208" t="s">
        <v>6</v>
      </c>
      <c r="N11" s="5"/>
      <c r="O11" s="206" t="s">
        <v>56</v>
      </c>
      <c r="Q11" s="200"/>
      <c r="R11" s="5"/>
      <c r="S11" s="198" t="s">
        <v>56</v>
      </c>
      <c r="U11" s="200"/>
      <c r="W11" s="187"/>
      <c r="Y11" s="187"/>
    </row>
    <row r="12" spans="1:25" s="6" customFormat="1" ht="30.6" customHeight="1">
      <c r="A12" s="210" t="s">
        <v>28</v>
      </c>
      <c r="B12" s="216" t="s">
        <v>2</v>
      </c>
      <c r="C12" s="5"/>
      <c r="D12" s="213"/>
      <c r="E12" s="213"/>
      <c r="F12" s="215"/>
      <c r="G12" s="215"/>
      <c r="H12" s="215"/>
      <c r="I12" s="215"/>
      <c r="J12" s="215"/>
      <c r="K12" s="209"/>
      <c r="L12" s="209"/>
      <c r="M12" s="209"/>
      <c r="N12" s="5"/>
      <c r="O12" s="207"/>
      <c r="Q12" s="200"/>
      <c r="R12" s="5"/>
      <c r="S12" s="198"/>
      <c r="U12" s="200"/>
      <c r="W12" s="187"/>
      <c r="Y12" s="187"/>
    </row>
    <row r="13" spans="1:25" s="2" customFormat="1" ht="3" customHeight="1">
      <c r="A13" s="211"/>
      <c r="B13" s="217"/>
      <c r="D13" s="26"/>
      <c r="E13" s="26"/>
      <c r="F13" s="27"/>
      <c r="G13" s="27"/>
      <c r="H13" s="27"/>
      <c r="I13" s="27"/>
      <c r="J13" s="27"/>
      <c r="K13" s="29"/>
      <c r="L13" s="29"/>
      <c r="M13" s="29"/>
      <c r="O13" s="38"/>
      <c r="Q13" s="39"/>
      <c r="S13" s="37"/>
      <c r="U13" s="39"/>
      <c r="W13" s="40"/>
      <c r="Y13" s="40"/>
    </row>
    <row r="14" spans="1:25" s="2" customFormat="1" ht="6" customHeight="1" thickBot="1">
      <c r="A14" s="7"/>
      <c r="B14" s="7"/>
      <c r="D14" s="24"/>
      <c r="E14" s="24"/>
      <c r="F14" s="28"/>
      <c r="G14" s="28"/>
      <c r="H14" s="28"/>
      <c r="I14" s="28"/>
      <c r="J14" s="28"/>
      <c r="K14" s="15"/>
      <c r="L14" s="15"/>
      <c r="M14" s="15"/>
      <c r="O14" s="22"/>
      <c r="S14" s="22"/>
      <c r="W14" s="22"/>
      <c r="Y14" s="22"/>
    </row>
    <row r="15" spans="1:25" s="10" customFormat="1" ht="13.5" customHeight="1" thickTop="1" thickBot="1">
      <c r="A15" s="41">
        <f>Erros!A12</f>
        <v>1</v>
      </c>
      <c r="B15" s="36" t="str">
        <f>Erros!B12</f>
        <v>Aluno 1</v>
      </c>
      <c r="C15" s="3"/>
      <c r="D15" s="25">
        <f t="array" ref="D15">MAX(0,10-SUM(Erros!D$10:'Erros'!G$10*Erros!D12:'Erros'!G12))</f>
        <v>10</v>
      </c>
      <c r="E15" s="25">
        <f t="array" ref="E15">MAX(0,10-SUM(Erros!H$10:'Erros'!L$10*Erros!H12:'Erros'!L12))</f>
        <v>10</v>
      </c>
      <c r="F15" s="30">
        <f t="array" ref="F15">MAX(0,10-SUM(Erros!M$10:'Erros'!O$10*Erros!M12:'Erros'!O12))</f>
        <v>10</v>
      </c>
      <c r="G15" s="30">
        <f t="array" ref="G15">MAX(0,10-SUM(Erros!P$10:'Erros'!Q$10*Erros!P12:'Erros'!Q12))</f>
        <v>10</v>
      </c>
      <c r="H15" s="30">
        <f t="array" ref="H15">MAX(0,10-SUM(Erros!R$10:'Erros'!T$10*Erros!R12:'Erros'!T12))</f>
        <v>10</v>
      </c>
      <c r="I15" s="30">
        <f t="array" ref="I15">MAX(0,10-SUM(Erros!U$10:'Erros'!W$10*Erros!U12:'Erros'!W12))</f>
        <v>10</v>
      </c>
      <c r="J15" s="30">
        <f t="array" ref="J15">MAX(0,10-SUM(Erros!X$10:'Erros'!Y$10*Erros!X12:'Erros'!Y12))</f>
        <v>10</v>
      </c>
      <c r="K15" s="31">
        <f t="array" ref="K15">MAX(0,10-SUM(Erros!Z$10:'Erros'!AB$10*Erros!Z12:'Erros'!AB12))</f>
        <v>10</v>
      </c>
      <c r="L15" s="31">
        <f t="array" ref="L15">MAX(0,10-SUM(Erros!AC$10:'Erros'!AE$10*Erros!AC12:'Erros'!AE12))</f>
        <v>10</v>
      </c>
      <c r="M15" s="31">
        <f t="array" ref="M15">MAX(0,10-SUM(Erros!AF$10:'Erros'!AH$10*Erros!AF12:'Erros'!AH12))</f>
        <v>10</v>
      </c>
      <c r="N15" s="23"/>
      <c r="O15" s="99">
        <f t="array" ref="O15">SUM(D$9:M$9*D15:M15)/O$9</f>
        <v>10</v>
      </c>
      <c r="Q15" s="45">
        <v>0</v>
      </c>
      <c r="R15" s="23"/>
      <c r="S15" s="99">
        <f>IF(ISBLANK(Q15),O15,O15*(1-Q15))</f>
        <v>10</v>
      </c>
      <c r="U15" s="45">
        <v>0.5</v>
      </c>
      <c r="W15" s="98">
        <f>MAX(0,MIN(10,S15*U15*2))</f>
        <v>10</v>
      </c>
      <c r="Y15" s="43">
        <f>INT(10*W15+0.5)/10</f>
        <v>10</v>
      </c>
    </row>
    <row r="16" spans="1:25" s="10" customFormat="1" ht="13.5" customHeight="1" thickTop="1" thickBot="1">
      <c r="A16" s="41">
        <f>Erros!A13</f>
        <v>1</v>
      </c>
      <c r="B16" s="36" t="str">
        <f>Erros!B13</f>
        <v>Aluno 2</v>
      </c>
      <c r="C16" s="3"/>
      <c r="D16" s="25">
        <f t="array" ref="D16">MAX(0,10-SUM(Erros!D$10:'Erros'!G$10*Erros!D13:'Erros'!G13))</f>
        <v>10</v>
      </c>
      <c r="E16" s="25">
        <f t="array" ref="E16">MAX(0,10-SUM(Erros!H$10:'Erros'!L$10*Erros!H13:'Erros'!L13))</f>
        <v>10</v>
      </c>
      <c r="F16" s="30">
        <f t="array" ref="F16">MAX(0,10-SUM(Erros!M$10:'Erros'!O$10*Erros!M13:'Erros'!O13))</f>
        <v>10</v>
      </c>
      <c r="G16" s="30">
        <f t="array" ref="G16">MAX(0,10-SUM(Erros!P$10:'Erros'!Q$10*Erros!P13:'Erros'!Q13))</f>
        <v>10</v>
      </c>
      <c r="H16" s="30">
        <f t="array" ref="H16">MAX(0,10-SUM(Erros!R$10:'Erros'!T$10*Erros!R13:'Erros'!T13))</f>
        <v>10</v>
      </c>
      <c r="I16" s="30">
        <f t="array" ref="I16">MAX(0,10-SUM(Erros!U$10:'Erros'!W$10*Erros!U13:'Erros'!W13))</f>
        <v>10</v>
      </c>
      <c r="J16" s="30">
        <f t="array" ref="J16">MAX(0,10-SUM(Erros!X$10:'Erros'!Y$10*Erros!X13:'Erros'!Y13))</f>
        <v>10</v>
      </c>
      <c r="K16" s="31">
        <f t="array" ref="K16">MAX(0,10-SUM(Erros!Z$10:'Erros'!AB$10*Erros!Z13:'Erros'!AB13))</f>
        <v>10</v>
      </c>
      <c r="L16" s="31">
        <f t="array" ref="L16">MAX(0,10-SUM(Erros!AC$10:'Erros'!AE$10*Erros!AC13:'Erros'!AE13))</f>
        <v>10</v>
      </c>
      <c r="M16" s="31">
        <f t="array" ref="M16">MAX(0,10-SUM(Erros!AF$10:'Erros'!AH$10*Erros!AF13:'Erros'!AH13))</f>
        <v>10</v>
      </c>
      <c r="N16" s="23"/>
      <c r="O16" s="99">
        <f t="array" ref="O16">SUM(D$9:M$9*D16:M16)/O$9</f>
        <v>10</v>
      </c>
      <c r="Q16" s="45">
        <v>0</v>
      </c>
      <c r="R16" s="23"/>
      <c r="S16" s="99">
        <f t="shared" ref="S16" si="0">IF(ISBLANK(Q16),O16,O16*(1-Q16))</f>
        <v>10</v>
      </c>
      <c r="U16" s="44">
        <f>1-U15</f>
        <v>0.5</v>
      </c>
      <c r="W16" s="98">
        <f>MAX(0,MIN(10,S16*U16*2))</f>
        <v>10</v>
      </c>
      <c r="Y16" s="43">
        <f t="shared" ref="Y16" si="1">INT(10*W16+0.5)/10</f>
        <v>10</v>
      </c>
    </row>
    <row r="17" spans="1:25" ht="22.5" customHeight="1" thickTop="1"/>
    <row r="18" spans="1:25" ht="12.75" customHeight="1">
      <c r="A18" s="155" t="s">
        <v>66</v>
      </c>
      <c r="B18" s="155"/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</row>
    <row r="19" spans="1:25" ht="12.75" customHeight="1">
      <c r="A19" s="155"/>
      <c r="B19" s="155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</row>
  </sheetData>
  <sheetProtection password="CF7A" sheet="1" objects="1" scenarios="1" selectLockedCells="1"/>
  <mergeCells count="27">
    <mergeCell ref="A12:A13"/>
    <mergeCell ref="D11:D12"/>
    <mergeCell ref="L11:L12"/>
    <mergeCell ref="J11:J12"/>
    <mergeCell ref="I11:I12"/>
    <mergeCell ref="G11:G12"/>
    <mergeCell ref="B12:B13"/>
    <mergeCell ref="K11:K12"/>
    <mergeCell ref="F11:F12"/>
    <mergeCell ref="H11:H12"/>
    <mergeCell ref="E11:E12"/>
    <mergeCell ref="A18:Y19"/>
    <mergeCell ref="Y5:Y12"/>
    <mergeCell ref="A1:Y1"/>
    <mergeCell ref="A2:Y2"/>
    <mergeCell ref="A3:Y3"/>
    <mergeCell ref="S5:S12"/>
    <mergeCell ref="Q5:Q12"/>
    <mergeCell ref="U5:U12"/>
    <mergeCell ref="W5:W12"/>
    <mergeCell ref="D7:E7"/>
    <mergeCell ref="F4:O4"/>
    <mergeCell ref="D5:M5"/>
    <mergeCell ref="F7:J7"/>
    <mergeCell ref="K7:M7"/>
    <mergeCell ref="O11:O12"/>
    <mergeCell ref="M11:M12"/>
  </mergeCells>
  <phoneticPr fontId="0" type="noConversion"/>
  <conditionalFormatting sqref="Y15:Y16 O15:O16 S15:S16 W15:W16">
    <cfRule type="cellIs" dxfId="1" priority="133" stopIfTrue="1" operator="greaterThanOrEqual">
      <formula>7</formula>
    </cfRule>
    <cfRule type="cellIs" dxfId="0" priority="134" stopIfTrue="1" operator="lessThan">
      <formula>7</formula>
    </cfRule>
  </conditionalFormatting>
  <pageMargins left="0.39370078740157483" right="0.39370078740157483" top="0.59055118110236227" bottom="0.59055118110236227" header="0" footer="0"/>
  <pageSetup paperSize="9" scale="9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Critérios</vt:lpstr>
      <vt:lpstr>Erros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Eberty Alves</cp:lastModifiedBy>
  <cp:lastPrinted>2014-06-08T16:38:45Z</cp:lastPrinted>
  <dcterms:created xsi:type="dcterms:W3CDTF">1996-10-14T23:33:28Z</dcterms:created>
  <dcterms:modified xsi:type="dcterms:W3CDTF">2017-11-06T15:32:47Z</dcterms:modified>
</cp:coreProperties>
</file>