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127"/>
  <workbookPr filterPrivacy="1" autoCompressPictures="0"/>
  <bookViews>
    <workbookView xWindow="0" yWindow="100" windowWidth="24320" windowHeight="16420" activeTab="1"/>
  </bookViews>
  <sheets>
    <sheet name="iron concentrations" sheetId="4" r:id="rId1"/>
    <sheet name="iron deposition"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2" i="4" l="1"/>
  <c r="F492" i="4"/>
  <c r="G491" i="4"/>
  <c r="F491" i="4"/>
  <c r="G490" i="4"/>
  <c r="F490" i="4"/>
  <c r="G489" i="4"/>
  <c r="F489" i="4"/>
  <c r="G487" i="4"/>
  <c r="F487" i="4"/>
  <c r="G486" i="4"/>
  <c r="F486" i="4"/>
  <c r="G485" i="4"/>
  <c r="F485" i="4"/>
  <c r="G484" i="4"/>
  <c r="F484" i="4"/>
  <c r="G483" i="4"/>
  <c r="F483" i="4"/>
  <c r="G482" i="4"/>
  <c r="F482" i="4"/>
  <c r="G481" i="4"/>
  <c r="F481" i="4"/>
  <c r="G480" i="4"/>
  <c r="F480" i="4"/>
  <c r="G479" i="4"/>
  <c r="F479" i="4"/>
  <c r="G478" i="4"/>
  <c r="F478" i="4"/>
  <c r="G477" i="4"/>
  <c r="F477" i="4"/>
  <c r="G476" i="4"/>
  <c r="F476" i="4"/>
  <c r="I475" i="4"/>
  <c r="F475" i="4"/>
  <c r="I474" i="4"/>
  <c r="F474" i="4"/>
  <c r="G473" i="4"/>
  <c r="F473" i="4"/>
  <c r="G472" i="4"/>
  <c r="F472" i="4"/>
  <c r="G471" i="4"/>
  <c r="F471" i="4"/>
  <c r="G465" i="4"/>
  <c r="F465" i="4"/>
  <c r="G464" i="4"/>
  <c r="F464" i="4"/>
  <c r="G463" i="4"/>
  <c r="F463" i="4"/>
  <c r="G462" i="4"/>
  <c r="F462" i="4"/>
  <c r="D33" i="1"/>
  <c r="D34" i="1"/>
  <c r="D32" i="1"/>
  <c r="D31" i="1"/>
  <c r="D29" i="1"/>
  <c r="D28" i="1"/>
  <c r="D27" i="1"/>
  <c r="D26" i="1"/>
  <c r="D30" i="1"/>
  <c r="C34" i="1"/>
  <c r="C33" i="1"/>
  <c r="C32" i="1"/>
  <c r="C31" i="1"/>
  <c r="C30" i="1"/>
  <c r="C29" i="1"/>
  <c r="C28" i="1"/>
  <c r="C27" i="1"/>
  <c r="C26" i="1"/>
</calcChain>
</file>

<file path=xl/sharedStrings.xml><?xml version="1.0" encoding="utf-8"?>
<sst xmlns="http://schemas.openxmlformats.org/spreadsheetml/2006/main" count="717" uniqueCount="139">
  <si>
    <t>1,Pacific;2,Atlantic;3,Mediterian;4,South Ocean</t>
    <phoneticPr fontId="1" type="noConversion"/>
  </si>
  <si>
    <t>lat</t>
    <phoneticPr fontId="1" type="noConversion"/>
  </si>
  <si>
    <t>lon</t>
    <phoneticPr fontId="1" type="noConversion"/>
  </si>
  <si>
    <t>Ref</t>
    <phoneticPr fontId="1" type="noConversion"/>
  </si>
  <si>
    <t>Zone</t>
    <phoneticPr fontId="1" type="noConversion"/>
  </si>
  <si>
    <t>Edwards,2001</t>
  </si>
  <si>
    <t>Edwards,2001</t>
    <phoneticPr fontId="1" type="noConversion"/>
  </si>
  <si>
    <t>Edwards,2006</t>
    <phoneticPr fontId="1" type="noConversion"/>
  </si>
  <si>
    <t>mg/m2/year</t>
    <phoneticPr fontId="1" type="noConversion"/>
  </si>
  <si>
    <t>Chase,2005</t>
    <phoneticPr fontId="1" type="noConversion"/>
  </si>
  <si>
    <t>Uematsu,2003</t>
    <phoneticPr fontId="1" type="noConversion"/>
  </si>
  <si>
    <t>Nihlen,1995</t>
    <phoneticPr fontId="1" type="noConversion"/>
  </si>
  <si>
    <t>Guieu,1991</t>
    <phoneticPr fontId="1" type="noConversion"/>
  </si>
  <si>
    <t>Chester,1990</t>
    <phoneticPr fontId="1" type="noConversion"/>
  </si>
  <si>
    <t>Sarthou,2003</t>
  </si>
  <si>
    <t>Sarthou,2003</t>
    <phoneticPr fontId="1" type="noConversion"/>
  </si>
  <si>
    <t>lat</t>
    <phoneticPr fontId="1" type="noConversion"/>
  </si>
  <si>
    <t>lon'</t>
    <phoneticPr fontId="1" type="noConversion"/>
  </si>
  <si>
    <t>Fe_obs,ng/m3</t>
    <phoneticPr fontId="1" type="noConversion"/>
  </si>
  <si>
    <t>Fe_model,ng/m3</t>
    <phoneticPr fontId="1" type="noConversion"/>
  </si>
  <si>
    <t>Johansen and Hoffmann, (2003)</t>
  </si>
  <si>
    <t>Siefert et al 1999 JGR</t>
  </si>
  <si>
    <t>Buck et al,2010</t>
    <phoneticPr fontId="1" type="noConversion"/>
  </si>
  <si>
    <t>Buck et al,2010</t>
    <phoneticPr fontId="1" type="noConversion"/>
  </si>
  <si>
    <t>Buck et al,2010</t>
  </si>
  <si>
    <t>Sholkovitz et al., 2012</t>
    <phoneticPr fontId="1" type="noConversion"/>
  </si>
  <si>
    <t>Sholkovitz et al., 2012</t>
    <phoneticPr fontId="1" type="noConversion"/>
  </si>
  <si>
    <t>Baker,2006 GRL</t>
  </si>
  <si>
    <t>Baker,2006-Mar Chem</t>
  </si>
  <si>
    <t>Herut,unpublished, from Mahowald,2009</t>
    <phoneticPr fontId="1" type="noConversion"/>
  </si>
  <si>
    <t>unknown</t>
    <phoneticPr fontId="1" type="noConversion"/>
  </si>
  <si>
    <t>Chen and Siefert,2004</t>
    <phoneticPr fontId="1" type="noConversion"/>
  </si>
  <si>
    <t>Chen and Siefert,2004</t>
    <phoneticPr fontId="1" type="noConversion"/>
  </si>
  <si>
    <t>Chen and Siefert,2004</t>
  </si>
  <si>
    <t>Losno et al., 1992</t>
    <phoneticPr fontId="1" type="noConversion"/>
  </si>
  <si>
    <t>Losno et al., 1992</t>
    <phoneticPr fontId="1" type="noConversion"/>
  </si>
  <si>
    <t>Losno et al., 1992</t>
  </si>
  <si>
    <t>Maenhaut et al,1997</t>
    <phoneticPr fontId="1" type="noConversion"/>
  </si>
  <si>
    <t>unknown</t>
    <phoneticPr fontId="1" type="noConversion"/>
  </si>
  <si>
    <t>unknown</t>
    <phoneticPr fontId="1" type="noConversion"/>
  </si>
  <si>
    <t>Maenhaut et al,1997</t>
    <phoneticPr fontId="1" type="noConversion"/>
  </si>
  <si>
    <t>unknown</t>
    <phoneticPr fontId="1" type="noConversion"/>
  </si>
  <si>
    <t>Maenhaut et al,1997</t>
    <phoneticPr fontId="1" type="noConversion"/>
  </si>
  <si>
    <t>Wu et al., 2007</t>
    <phoneticPr fontId="1" type="noConversion"/>
  </si>
  <si>
    <t>Buck et al. GGG, 2006</t>
    <phoneticPr fontId="1" type="noConversion"/>
  </si>
  <si>
    <t>Buck et al. GGG, 2006</t>
    <phoneticPr fontId="1" type="noConversion"/>
  </si>
  <si>
    <t>Buck et al. GGG, 2006</t>
  </si>
  <si>
    <t>Chen and Siefert,2004, data from Mahowald,2009</t>
    <phoneticPr fontId="1" type="noConversion"/>
  </si>
  <si>
    <t>Chen and Siefert,2004, data from Mahowald,2009</t>
    <phoneticPr fontId="1" type="noConversion"/>
  </si>
  <si>
    <t>unknown</t>
    <phoneticPr fontId="1" type="noConversion"/>
  </si>
  <si>
    <t>Chen and Siefert,2004, data from Mahowald,2009</t>
  </si>
  <si>
    <t>unknown</t>
    <phoneticPr fontId="1" type="noConversion"/>
  </si>
  <si>
    <t>unknown</t>
    <phoneticPr fontId="1" type="noConversion"/>
  </si>
  <si>
    <t>unknown</t>
    <phoneticPr fontId="1" type="noConversion"/>
  </si>
  <si>
    <t>unknown</t>
    <phoneticPr fontId="1" type="noConversion"/>
  </si>
  <si>
    <t>unknown</t>
    <phoneticPr fontId="1" type="noConversion"/>
  </si>
  <si>
    <t>Witt et al. (2006) Atm. Environ. 409, 5435-5451.</t>
  </si>
  <si>
    <t>Witt et al, 2010</t>
    <phoneticPr fontId="1" type="noConversion"/>
  </si>
  <si>
    <t>Witt et al, 2010</t>
    <phoneticPr fontId="1" type="noConversion"/>
  </si>
  <si>
    <t>Witt et al, 2010</t>
  </si>
  <si>
    <t>Bowie,2009</t>
    <phoneticPr fontId="1" type="noConversion"/>
  </si>
  <si>
    <t>Wagener et al., 2008</t>
    <phoneticPr fontId="1" type="noConversion"/>
  </si>
  <si>
    <t>Wagener et al., 2008</t>
    <phoneticPr fontId="1" type="noConversion"/>
  </si>
  <si>
    <t>Wagener et al., 2008</t>
  </si>
  <si>
    <t>Maenhaut,2002</t>
    <phoneticPr fontId="1" type="noConversion"/>
  </si>
  <si>
    <t>96-99</t>
    <phoneticPr fontId="1" type="noConversion"/>
  </si>
  <si>
    <t>Maenhaut,2002</t>
    <phoneticPr fontId="1" type="noConversion"/>
  </si>
  <si>
    <t>96-99</t>
    <phoneticPr fontId="1" type="noConversion"/>
  </si>
  <si>
    <t>Maenhaut,2000</t>
    <phoneticPr fontId="1" type="noConversion"/>
  </si>
  <si>
    <t>Maenhaut,2000</t>
    <phoneticPr fontId="1" type="noConversion"/>
  </si>
  <si>
    <t>Cohen,unpublished, from Mahowald,2009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</si>
  <si>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</si>
  <si>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</si>
  <si>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</si>
  <si>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</si>
  <si>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Maenhaut, unpublished, from Mahowald, 2009</t>
    <phoneticPr fontId="1" type="noConversion"/>
  </si>
  <si>
    <t>Hsu et al., 2010</t>
    <phoneticPr fontId="1" type="noConversion"/>
  </si>
  <si>
    <t>2005-2007</t>
    <phoneticPr fontId="1" type="noConversion"/>
  </si>
  <si>
    <t>Xu et al., 2012</t>
    <phoneticPr fontId="1" type="noConversion"/>
  </si>
  <si>
    <t>2007-2008</t>
    <phoneticPr fontId="1" type="noConversion"/>
  </si>
  <si>
    <t>2007-2008</t>
    <phoneticPr fontId="1" type="noConversion"/>
  </si>
  <si>
    <t>Ye et al., 2003</t>
    <phoneticPr fontId="1" type="noConversion"/>
  </si>
  <si>
    <t>1999-2000</t>
    <phoneticPr fontId="1" type="noConversion"/>
  </si>
  <si>
    <t>Cao et al., 2009</t>
    <phoneticPr fontId="1" type="noConversion"/>
  </si>
  <si>
    <t>2001-2002</t>
    <phoneticPr fontId="1" type="noConversion"/>
  </si>
  <si>
    <t>Okuda T, Kato J, Mori J, et al. Daily concentrations of trace metals in aerosols in Beijing, China, determined by using inductively coupled plasma mass spectrometry equipped with laser ablation analysis, and source identification of aerosols[J]. Science of the Total Environment, 2004, 330(1): 145-158.</t>
    <phoneticPr fontId="1" type="noConversion"/>
  </si>
  <si>
    <t>2001-2003</t>
    <phoneticPr fontId="1" type="noConversion"/>
  </si>
  <si>
    <t>Sun et al., 2004</t>
    <phoneticPr fontId="1" type="noConversion"/>
  </si>
  <si>
    <t>2002-2003</t>
    <phoneticPr fontId="1" type="noConversion"/>
  </si>
  <si>
    <t>Sun et al., 2004</t>
    <phoneticPr fontId="1" type="noConversion"/>
  </si>
  <si>
    <t>2002-2003</t>
    <phoneticPr fontId="1" type="noConversion"/>
  </si>
  <si>
    <t>Yin et al., 2012</t>
    <phoneticPr fontId="1" type="noConversion"/>
  </si>
  <si>
    <t>Yin et al., 2012</t>
    <phoneticPr fontId="1" type="noConversion"/>
  </si>
  <si>
    <t>Yin et al., 2012</t>
    <phoneticPr fontId="1" type="noConversion"/>
  </si>
  <si>
    <t>Tao et al.,2013</t>
    <phoneticPr fontId="1" type="noConversion"/>
  </si>
  <si>
    <t>Tao et al.,2013</t>
    <phoneticPr fontId="1" type="noConversion"/>
  </si>
  <si>
    <t>Yang et al., 2012</t>
    <phoneticPr fontId="1" type="noConversion"/>
  </si>
  <si>
    <t>2006-2007</t>
    <phoneticPr fontId="1" type="noConversion"/>
  </si>
  <si>
    <t>Yang et al., 2012</t>
    <phoneticPr fontId="1" type="noConversion"/>
  </si>
  <si>
    <t>2006-2007</t>
    <phoneticPr fontId="1" type="noConversion"/>
  </si>
  <si>
    <t>Yang et al., 2012</t>
    <phoneticPr fontId="1" type="noConversion"/>
  </si>
  <si>
    <t>2006-2007</t>
    <phoneticPr fontId="1" type="noConversion"/>
  </si>
  <si>
    <t>Zhang N, Cao J, Ho K, et al. Chemical characterization of aerosol collected at Mt. Yulong in wintertime on the southeastern Tibetan Plateau[J]. Atmospheric Research, 2012, 107: 76-85.</t>
    <phoneticPr fontId="1" type="noConversion"/>
  </si>
  <si>
    <t>Yang et al., 2005</t>
    <phoneticPr fontId="1" type="noConversion"/>
  </si>
  <si>
    <t>Yang et al., 2005</t>
    <phoneticPr fontId="1" type="noConversion"/>
  </si>
  <si>
    <t>Geng et al., 2013</t>
    <phoneticPr fontId="1" type="noConversion"/>
  </si>
  <si>
    <t>Geng et al., 2013</t>
    <phoneticPr fontId="1" type="noConversion"/>
  </si>
  <si>
    <t>Zhang N, Cao J, Xu H, et al. Elemental compositions of PM&lt; sub&gt; 2.5&lt;/sub&gt; and TSP in Lijiang, southeastern edge of Tibetan Plateau during pre-monsoon period[J]. Particuology, 2013, 11(1): 63-69.</t>
    <phoneticPr fontId="1" type="noConversion"/>
  </si>
  <si>
    <t>Cohen,2004</t>
    <phoneticPr fontId="1" type="noConversion"/>
  </si>
  <si>
    <t>Kim et al., 2013</t>
    <phoneticPr fontId="1" type="noConversion"/>
  </si>
  <si>
    <t>2008-2011</t>
    <phoneticPr fontId="1" type="noConversion"/>
  </si>
  <si>
    <t>2008-2011</t>
    <phoneticPr fontId="1" type="noConversion"/>
  </si>
  <si>
    <t>2008-2011</t>
    <phoneticPr fontId="1" type="noConversion"/>
  </si>
  <si>
    <t>Artaxo,2002</t>
    <phoneticPr fontId="1" type="noConversion"/>
  </si>
  <si>
    <t>92-00</t>
    <phoneticPr fontId="1" type="noConversion"/>
  </si>
  <si>
    <t>Artaxo,2002</t>
    <phoneticPr fontId="1" type="noConversion"/>
  </si>
  <si>
    <t>Maenhaut,2002</t>
    <phoneticPr fontId="1" type="noConversion"/>
  </si>
  <si>
    <t>96-98</t>
    <phoneticPr fontId="1" type="noConversion"/>
  </si>
  <si>
    <t>Fuzzi,2007</t>
    <phoneticPr fontId="1" type="noConversion"/>
  </si>
  <si>
    <t>Anguilar-Islas,Marine Chem., 2010</t>
    <phoneticPr fontId="1" type="noConversion"/>
  </si>
  <si>
    <t>summer 2007</t>
    <phoneticPr fontId="1" type="noConversion"/>
  </si>
  <si>
    <t>Anguilar-Islas,Marine Chem., 2010</t>
    <phoneticPr fontId="1" type="noConversion"/>
  </si>
  <si>
    <t>summer 2007</t>
    <phoneticPr fontId="1" type="noConversion"/>
  </si>
  <si>
    <t>Malm et al, Atmos. Environ., 2007</t>
    <phoneticPr fontId="1" type="noConversion"/>
  </si>
  <si>
    <t>Malm et al, Atmos. Environ., 2007</t>
    <phoneticPr fontId="1" type="noConversion"/>
  </si>
  <si>
    <t>Malm et al, Atmos. Environ., 2007</t>
  </si>
  <si>
    <t>Herut,unpublished, from Mahowald,2009</t>
  </si>
  <si>
    <t>Markaki,2003</t>
    <phoneticPr fontId="1" type="noConversion"/>
  </si>
  <si>
    <t>Kocak et al.,2005</t>
    <phoneticPr fontId="1" type="noConversion"/>
  </si>
  <si>
    <t>1999-2002</t>
    <phoneticPr fontId="1" type="noConversion"/>
  </si>
  <si>
    <t>Kocak et al.,2005</t>
    <phoneticPr fontId="1" type="noConversion"/>
  </si>
  <si>
    <t>% soluble in the measurements</t>
    <phoneticPr fontId="1" type="noConversion"/>
  </si>
  <si>
    <t>month starting the observations</t>
    <phoneticPr fontId="1" type="noConversion"/>
  </si>
  <si>
    <t>month ending the observations</t>
    <phoneticPr fontId="1" type="noConversion"/>
  </si>
  <si>
    <t>year. end of the measurements</t>
    <phoneticPr fontId="1" type="noConversion"/>
  </si>
  <si>
    <t>year. start of the measurements</t>
    <phoneticPr fontId="1" type="noConversion"/>
  </si>
  <si>
    <t>Reference</t>
    <phoneticPr fontId="1" type="noConversion"/>
  </si>
  <si>
    <t>Obs.,mg/m2/yr</t>
    <phoneticPr fontId="1" type="noConversion"/>
  </si>
  <si>
    <t>Model,mg/m2/yr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</si>
</sst>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4" x14ac:knownFonts="1">
    <font>
      <sz val="11"/>
      <color theme="1"/>
      <name val="Calibri"/>
      <family val="2"/>
      <charset val="134"/>
      <scheme val="minor"/>
    </font>
    <font>
      <sz val="9"/>
      <name val="Calibri"/>
      <family val="2"/>
      <charset val="134"/>
      <scheme val="minor"/>
    </font>
    <font>
      <sz val="11"/>
      <color theme="1"/>
      <name val="Times New Roman"/>
      <family val="1"/>
    </font>
    <font>
      <sz val="11"/>
      <name val="Times"/>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NumberFormat="1" applyFont="1" applyAlignment="1">
      <alignment horizontal="left"/>
    </xf>
    <xf numFmtId="0" fontId="3" fillId="0" borderId="0" xfId="0" applyNumberFormat="1" applyFont="1" applyAlignment="1">
      <alignment horizontal="right"/>
    </xf>
    <xf numFmtId="164" fontId="2" fillId="0" borderId="0" xfId="0" applyNumberFormat="1" applyFont="1">
      <alignment vertical="center"/>
    </xf>
    <xf numFmtId="0" fontId="2" fillId="0" borderId="0" xfId="0" applyFont="1" applyAlignment="1">
      <alignment horizontal="right" vertical="center"/>
    </xf>
  </cellXfs>
  <cellStyles count="1">
    <cellStyle name="Normal" xfId="0" builtinId="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circle"/>
            <c:size val="7"/>
            <c:spPr>
              <a:solidFill>
                <a:srgbClr val="92D050"/>
              </a:solidFill>
              <a:ln w="12700">
                <a:solidFill>
                  <a:srgbClr val="002060"/>
                </a:solidFill>
              </a:ln>
            </c:spPr>
          </c:marker>
          <c:trendline>
            <c:trendlineType val="power"/>
            <c:dispRSqr val="1"/>
            <c:dispEq val="0"/>
            <c:trendlineLbl>
              <c:layout/>
              <c:numFmt formatCode="General" sourceLinked="0"/>
            </c:trendlineLbl>
          </c:trendline>
          <c:xVal>
            <c:numRef>
              <c:f>'iron deposition'!$E$5:$E$34</c:f>
              <c:numCache>
                <c:formatCode>General</c:formatCode>
                <c:ptCount val="30"/>
                <c:pt idx="0">
                  <c:v>0.07</c:v>
                </c:pt>
                <c:pt idx="1">
                  <c:v>0.09</c:v>
                </c:pt>
                <c:pt idx="2">
                  <c:v>0.1</c:v>
                </c:pt>
                <c:pt idx="3">
                  <c:v>0.02</c:v>
                </c:pt>
                <c:pt idx="4">
                  <c:v>0.03</c:v>
                </c:pt>
                <c:pt idx="5">
                  <c:v>0.03</c:v>
                </c:pt>
                <c:pt idx="6">
                  <c:v>0.03</c:v>
                </c:pt>
                <c:pt idx="7">
                  <c:v>0.06</c:v>
                </c:pt>
                <c:pt idx="8">
                  <c:v>0.11</c:v>
                </c:pt>
                <c:pt idx="9">
                  <c:v>0.06</c:v>
                </c:pt>
                <c:pt idx="10">
                  <c:v>0.08</c:v>
                </c:pt>
                <c:pt idx="11">
                  <c:v>0.08</c:v>
                </c:pt>
                <c:pt idx="12">
                  <c:v>0.08</c:v>
                </c:pt>
                <c:pt idx="13">
                  <c:v>0.05</c:v>
                </c:pt>
                <c:pt idx="14">
                  <c:v>0.03</c:v>
                </c:pt>
                <c:pt idx="15">
                  <c:v>0.04</c:v>
                </c:pt>
                <c:pt idx="16">
                  <c:v>204.0</c:v>
                </c:pt>
                <c:pt idx="17">
                  <c:v>182.0</c:v>
                </c:pt>
                <c:pt idx="18">
                  <c:v>744.0</c:v>
                </c:pt>
                <c:pt idx="19">
                  <c:v>396.0</c:v>
                </c:pt>
                <c:pt idx="20">
                  <c:v>63.0</c:v>
                </c:pt>
                <c:pt idx="21">
                  <c:v>910.0</c:v>
                </c:pt>
                <c:pt idx="22">
                  <c:v>715.0</c:v>
                </c:pt>
                <c:pt idx="23">
                  <c:v>225.0</c:v>
                </c:pt>
                <c:pt idx="24">
                  <c:v>80.0</c:v>
                </c:pt>
                <c:pt idx="25">
                  <c:v>48.0</c:v>
                </c:pt>
                <c:pt idx="26">
                  <c:v>8.0</c:v>
                </c:pt>
                <c:pt idx="27">
                  <c:v>52.0</c:v>
                </c:pt>
                <c:pt idx="28">
                  <c:v>50.0</c:v>
                </c:pt>
                <c:pt idx="29">
                  <c:v>1.0</c:v>
                </c:pt>
              </c:numCache>
            </c:numRef>
          </c:xVal>
          <c:yVal>
            <c:numRef>
              <c:f>'iron deposition'!$F$5:$F$34</c:f>
              <c:numCache>
                <c:formatCode>General</c:formatCode>
                <c:ptCount val="30"/>
                <c:pt idx="0">
                  <c:v>0.207575783133507</c:v>
                </c:pt>
                <c:pt idx="1">
                  <c:v>0.0716788098216057</c:v>
                </c:pt>
                <c:pt idx="2">
                  <c:v>0.0518751591444016</c:v>
                </c:pt>
                <c:pt idx="3">
                  <c:v>0.483227252960205</c:v>
                </c:pt>
                <c:pt idx="4">
                  <c:v>0.48458793759346</c:v>
                </c:pt>
                <c:pt idx="5">
                  <c:v>0.48458793759346</c:v>
                </c:pt>
                <c:pt idx="6">
                  <c:v>0.48458793759346</c:v>
                </c:pt>
                <c:pt idx="7">
                  <c:v>0.273011296987534</c:v>
                </c:pt>
                <c:pt idx="8">
                  <c:v>0.322118550539017</c:v>
                </c:pt>
                <c:pt idx="9">
                  <c:v>0.221189975738525</c:v>
                </c:pt>
                <c:pt idx="10">
                  <c:v>0.221189975738525</c:v>
                </c:pt>
                <c:pt idx="11">
                  <c:v>0.0848071500658989</c:v>
                </c:pt>
                <c:pt idx="12">
                  <c:v>0.0398981682956219</c:v>
                </c:pt>
                <c:pt idx="13">
                  <c:v>0.0380970761179924</c:v>
                </c:pt>
                <c:pt idx="14">
                  <c:v>0.0363287106156349</c:v>
                </c:pt>
                <c:pt idx="15">
                  <c:v>0.172304540872574</c:v>
                </c:pt>
                <c:pt idx="16">
                  <c:v>103.552192687988</c:v>
                </c:pt>
                <c:pt idx="17">
                  <c:v>52.0610885620117</c:v>
                </c:pt>
                <c:pt idx="18">
                  <c:v>377.090209960938</c:v>
                </c:pt>
                <c:pt idx="19">
                  <c:v>126.226715087891</c:v>
                </c:pt>
                <c:pt idx="20">
                  <c:v>192.891876220703</c:v>
                </c:pt>
                <c:pt idx="21">
                  <c:v>454.527374267578</c:v>
                </c:pt>
                <c:pt idx="22">
                  <c:v>294.588226318359</c:v>
                </c:pt>
                <c:pt idx="23">
                  <c:v>197.601898193359</c:v>
                </c:pt>
                <c:pt idx="24">
                  <c:v>65.2900238037109</c:v>
                </c:pt>
                <c:pt idx="25">
                  <c:v>20.5009021759033</c:v>
                </c:pt>
                <c:pt idx="26">
                  <c:v>18.4414768218994</c:v>
                </c:pt>
                <c:pt idx="27">
                  <c:v>34.1457099914551</c:v>
                </c:pt>
                <c:pt idx="28">
                  <c:v>48.2668113708496</c:v>
                </c:pt>
                <c:pt idx="29">
                  <c:v>59.8634033203125</c:v>
                </c:pt>
              </c:numCache>
            </c:numRef>
          </c:yVal>
          <c:smooth val="0"/>
          <c:extLst xmlns:c16r2="http://schemas.microsoft.com/office/drawing/2015/06/chart">
            <c:ext xmlns:c16="http://schemas.microsoft.com/office/drawing/2014/chart" uri="{C3380CC4-5D6E-409C-BE32-E72D297353CC}">
              <c16:uniqueId val="{00000001-305C-4F85-8DF9-B31D438E9893}"/>
            </c:ext>
          </c:extLst>
        </c:ser>
        <c:dLbls>
          <c:showLegendKey val="0"/>
          <c:showVal val="0"/>
          <c:showCatName val="0"/>
          <c:showSerName val="0"/>
          <c:showPercent val="0"/>
          <c:showBubbleSize val="0"/>
        </c:dLbls>
        <c:axId val="-2106140488"/>
        <c:axId val="-2106099624"/>
      </c:scatterChart>
      <c:valAx>
        <c:axId val="-2106140488"/>
        <c:scaling>
          <c:logBase val="10.0"/>
          <c:orientation val="minMax"/>
          <c:max val="1000.0"/>
          <c:min val="0.01"/>
        </c:scaling>
        <c:delete val="0"/>
        <c:axPos val="b"/>
        <c:numFmt formatCode="General" sourceLinked="1"/>
        <c:majorTickMark val="out"/>
        <c:minorTickMark val="none"/>
        <c:tickLblPos val="nextTo"/>
        <c:txPr>
          <a:bodyPr/>
          <a:lstStyle/>
          <a:p>
            <a:pPr>
              <a:defRPr sz="1200" b="1">
                <a:latin typeface="Times New Roman" pitchFamily="18" charset="0"/>
                <a:cs typeface="Times New Roman" pitchFamily="18" charset="0"/>
              </a:defRPr>
            </a:pPr>
            <a:endParaRPr lang="fr-FR"/>
          </a:p>
        </c:txPr>
        <c:crossAx val="-2106099624"/>
        <c:crossesAt val="0.01"/>
        <c:crossBetween val="midCat"/>
      </c:valAx>
      <c:valAx>
        <c:axId val="-2106099624"/>
        <c:scaling>
          <c:logBase val="10.0"/>
          <c:orientation val="minMax"/>
          <c:max val="1000.0"/>
          <c:min val="0.01"/>
        </c:scaling>
        <c:delete val="0"/>
        <c:axPos val="l"/>
        <c:numFmt formatCode="General" sourceLinked="1"/>
        <c:majorTickMark val="out"/>
        <c:minorTickMark val="none"/>
        <c:tickLblPos val="nextTo"/>
        <c:txPr>
          <a:bodyPr/>
          <a:lstStyle/>
          <a:p>
            <a:pPr>
              <a:defRPr sz="1200" b="1">
                <a:latin typeface="Times New Roman" pitchFamily="18" charset="0"/>
                <a:cs typeface="Times New Roman" pitchFamily="18" charset="0"/>
              </a:defRPr>
            </a:pPr>
            <a:endParaRPr lang="fr-FR"/>
          </a:p>
        </c:txPr>
        <c:crossAx val="-2106140488"/>
        <c:crossesAt val="0.01"/>
        <c:crossBetween val="midCat"/>
      </c:valAx>
      <c:spPr>
        <a:solidFill>
          <a:srgbClr val="CCFFFF"/>
        </a:solidFill>
        <a:ln w="3175">
          <a:solidFill>
            <a:sysClr val="windowText" lastClr="000000"/>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443768</xdr:colOff>
      <xdr:row>4</xdr:row>
      <xdr:rowOff>129442</xdr:rowOff>
    </xdr:from>
    <xdr:to>
      <xdr:col>12</xdr:col>
      <xdr:colOff>281843</xdr:colOff>
      <xdr:row>19</xdr:row>
      <xdr:rowOff>29796</xdr:rowOff>
    </xdr:to>
    <xdr:graphicFrame macro="">
      <xdr:nvGraphicFramePr>
        <xdr:cNvPr id="2" name="图表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1"/>
  <sheetViews>
    <sheetView zoomScale="130" zoomScaleNormal="130" zoomScalePageLayoutView="130" workbookViewId="0">
      <selection activeCell="L13" sqref="L13"/>
    </sheetView>
  </sheetViews>
  <sheetFormatPr baseColWidth="10" defaultColWidth="8.83203125" defaultRowHeight="14" x14ac:dyDescent="0"/>
  <cols>
    <col min="1" max="1" width="6.33203125" style="1" customWidth="1"/>
    <col min="2" max="3" width="6" style="1" customWidth="1"/>
    <col min="4" max="7" width="5.6640625" style="1" customWidth="1"/>
    <col min="8" max="10" width="8.83203125" style="1"/>
  </cols>
  <sheetData>
    <row r="1" spans="1:10">
      <c r="A1" s="1" t="s">
        <v>136</v>
      </c>
      <c r="B1" s="2" t="s">
        <v>135</v>
      </c>
      <c r="C1" s="2" t="s">
        <v>134</v>
      </c>
      <c r="D1" s="2" t="s">
        <v>132</v>
      </c>
      <c r="E1" s="2" t="s">
        <v>133</v>
      </c>
      <c r="F1" s="1" t="s">
        <v>16</v>
      </c>
      <c r="G1" s="1" t="s">
        <v>17</v>
      </c>
      <c r="H1" s="1" t="s">
        <v>131</v>
      </c>
      <c r="I1" s="1" t="s">
        <v>18</v>
      </c>
      <c r="J1" s="1" t="s">
        <v>19</v>
      </c>
    </row>
    <row r="2" spans="1:10">
      <c r="B2" s="2"/>
      <c r="C2" s="2"/>
      <c r="D2" s="2"/>
      <c r="E2" s="2"/>
    </row>
    <row r="3" spans="1:10">
      <c r="A3" s="1" t="s">
        <v>20</v>
      </c>
      <c r="B3" s="3">
        <v>1997</v>
      </c>
      <c r="C3" s="4">
        <v>1997</v>
      </c>
      <c r="D3" s="3">
        <v>3</v>
      </c>
      <c r="E3" s="3">
        <v>3</v>
      </c>
      <c r="F3" s="5">
        <v>6.0023674511223621</v>
      </c>
      <c r="G3" s="5">
        <v>64.926119724836965</v>
      </c>
      <c r="H3" s="1">
        <v>1.6440262346836949</v>
      </c>
      <c r="I3" s="1">
        <v>780.82523739620467</v>
      </c>
      <c r="J3" s="1">
        <v>91.737837285539541</v>
      </c>
    </row>
    <row r="4" spans="1:10">
      <c r="A4" s="1" t="s">
        <v>20</v>
      </c>
      <c r="B4" s="3">
        <v>1997</v>
      </c>
      <c r="C4" s="4">
        <v>1997</v>
      </c>
      <c r="D4" s="3">
        <v>3</v>
      </c>
      <c r="E4" s="3">
        <v>3</v>
      </c>
      <c r="F4" s="5">
        <v>5.9561927692307588</v>
      </c>
      <c r="G4" s="5">
        <v>64.857315585284283</v>
      </c>
      <c r="H4" s="1">
        <v>1.4494397220559021</v>
      </c>
      <c r="I4" s="1">
        <v>757.17520612744511</v>
      </c>
      <c r="J4" s="1">
        <v>95.264546044698704</v>
      </c>
    </row>
    <row r="5" spans="1:10">
      <c r="A5" s="1" t="s">
        <v>20</v>
      </c>
      <c r="B5" s="3">
        <v>1997</v>
      </c>
      <c r="C5" s="4">
        <v>1997</v>
      </c>
      <c r="D5" s="3">
        <v>3</v>
      </c>
      <c r="E5" s="3">
        <v>3</v>
      </c>
      <c r="F5" s="5">
        <v>5.9081522809786868</v>
      </c>
      <c r="G5" s="5">
        <v>64.899137845303756</v>
      </c>
      <c r="H5" s="1">
        <v>1.5437256227386127</v>
      </c>
      <c r="I5" s="1">
        <v>886.55538446304934</v>
      </c>
      <c r="J5" s="1">
        <v>95.264546044698704</v>
      </c>
    </row>
    <row r="6" spans="1:10">
      <c r="A6" s="1" t="s">
        <v>20</v>
      </c>
      <c r="B6" s="3">
        <v>1997</v>
      </c>
      <c r="C6" s="4">
        <v>1997</v>
      </c>
      <c r="D6" s="3">
        <v>3</v>
      </c>
      <c r="E6" s="3">
        <v>3</v>
      </c>
      <c r="F6" s="5">
        <v>6.9314774847094762</v>
      </c>
      <c r="G6" s="5">
        <v>64.985696819571771</v>
      </c>
      <c r="H6" s="1">
        <v>1.3399802611824205</v>
      </c>
      <c r="I6" s="1">
        <v>517.21319194207456</v>
      </c>
      <c r="J6" s="1">
        <v>120.46563397919591</v>
      </c>
    </row>
    <row r="7" spans="1:10">
      <c r="A7" s="1" t="s">
        <v>20</v>
      </c>
      <c r="B7" s="3">
        <v>1997</v>
      </c>
      <c r="C7" s="4">
        <v>1997</v>
      </c>
      <c r="D7" s="3">
        <v>3</v>
      </c>
      <c r="E7" s="3">
        <v>3</v>
      </c>
      <c r="F7" s="5">
        <v>8.9537071587926462</v>
      </c>
      <c r="G7" s="5">
        <v>64.958821660104974</v>
      </c>
      <c r="H7" s="1">
        <v>1.3919748236605036</v>
      </c>
      <c r="I7" s="1">
        <v>785.5148606830071</v>
      </c>
      <c r="J7" s="1">
        <v>285.91833992981037</v>
      </c>
    </row>
    <row r="8" spans="1:10">
      <c r="A8" s="1" t="s">
        <v>20</v>
      </c>
      <c r="B8" s="3">
        <v>1997</v>
      </c>
      <c r="C8" s="4">
        <v>1997</v>
      </c>
      <c r="D8" s="3">
        <v>3</v>
      </c>
      <c r="E8" s="3">
        <v>3</v>
      </c>
      <c r="F8" s="5">
        <v>10.034395607541905</v>
      </c>
      <c r="G8" s="5">
        <v>64.73556977653638</v>
      </c>
      <c r="H8" s="1">
        <v>2.0763284185904847</v>
      </c>
      <c r="I8" s="1">
        <v>685.73306086853472</v>
      </c>
      <c r="J8" s="1">
        <v>317.06368819233609</v>
      </c>
    </row>
    <row r="9" spans="1:10">
      <c r="A9" s="1" t="s">
        <v>20</v>
      </c>
      <c r="B9" s="3">
        <v>1997</v>
      </c>
      <c r="C9" s="4">
        <v>1997</v>
      </c>
      <c r="D9" s="3">
        <v>3</v>
      </c>
      <c r="E9" s="3">
        <v>3</v>
      </c>
      <c r="F9" s="5">
        <v>10.143962031767037</v>
      </c>
      <c r="G9" s="5">
        <v>64.868223606882793</v>
      </c>
      <c r="H9" s="1">
        <v>1.152004275107076</v>
      </c>
      <c r="I9" s="1">
        <v>632.53505072286839</v>
      </c>
      <c r="J9" s="1">
        <v>317.06368819233609</v>
      </c>
    </row>
    <row r="10" spans="1:10">
      <c r="A10" s="1" t="s">
        <v>20</v>
      </c>
      <c r="B10" s="3">
        <v>1997</v>
      </c>
      <c r="C10" s="4">
        <v>1997</v>
      </c>
      <c r="D10" s="3">
        <v>3</v>
      </c>
      <c r="E10" s="3">
        <v>3</v>
      </c>
      <c r="F10" s="5">
        <v>11.178134297635598</v>
      </c>
      <c r="G10" s="5">
        <v>64.952572378303287</v>
      </c>
      <c r="H10" s="1">
        <v>0.95355146097043098</v>
      </c>
      <c r="I10" s="1">
        <v>1061.0111655742849</v>
      </c>
      <c r="J10" s="1">
        <v>382.55331977176786</v>
      </c>
    </row>
    <row r="11" spans="1:10">
      <c r="A11" s="1" t="s">
        <v>20</v>
      </c>
      <c r="B11" s="3">
        <v>1997</v>
      </c>
      <c r="C11" s="4">
        <v>1997</v>
      </c>
      <c r="D11" s="3">
        <v>3</v>
      </c>
      <c r="E11" s="3">
        <v>3</v>
      </c>
      <c r="F11" s="5">
        <v>12.280257484374987</v>
      </c>
      <c r="G11" s="5">
        <v>64.742230257812565</v>
      </c>
      <c r="H11" s="1">
        <v>1.1948490831595389</v>
      </c>
      <c r="I11" s="1">
        <v>703.62759974698372</v>
      </c>
      <c r="J11" s="1">
        <v>378.58446809855337</v>
      </c>
    </row>
    <row r="12" spans="1:10">
      <c r="A12" s="1" t="s">
        <v>20</v>
      </c>
      <c r="B12" s="3">
        <v>1997</v>
      </c>
      <c r="C12" s="4">
        <v>1997</v>
      </c>
      <c r="D12" s="3">
        <v>3</v>
      </c>
      <c r="E12" s="3">
        <v>3</v>
      </c>
      <c r="F12" s="5">
        <v>14.006725642655327</v>
      </c>
      <c r="G12" s="5">
        <v>64.764075416666586</v>
      </c>
      <c r="H12" s="1">
        <v>1.7415549849988143</v>
      </c>
      <c r="I12" s="1">
        <v>587.09323965423857</v>
      </c>
      <c r="J12" s="1">
        <v>408.91957759077007</v>
      </c>
    </row>
    <row r="13" spans="1:10">
      <c r="A13" s="1" t="s">
        <v>20</v>
      </c>
      <c r="B13" s="3">
        <v>1997</v>
      </c>
      <c r="C13" s="4">
        <v>1997</v>
      </c>
      <c r="D13" s="3">
        <v>3</v>
      </c>
      <c r="E13" s="3">
        <v>3</v>
      </c>
      <c r="F13" s="5">
        <v>14.620316284271315</v>
      </c>
      <c r="G13" s="5">
        <v>64.806927380952388</v>
      </c>
      <c r="H13" s="1">
        <v>0.95245745457398079</v>
      </c>
      <c r="I13" s="1">
        <v>1582.437376737151</v>
      </c>
      <c r="J13" s="1">
        <v>430.64201769358482</v>
      </c>
    </row>
    <row r="14" spans="1:10">
      <c r="A14" s="1" t="s">
        <v>20</v>
      </c>
      <c r="B14" s="3">
        <v>1997</v>
      </c>
      <c r="C14" s="4">
        <v>1997</v>
      </c>
      <c r="D14" s="3">
        <v>3</v>
      </c>
      <c r="E14" s="3">
        <v>3</v>
      </c>
      <c r="F14" s="5">
        <v>14.527695679542203</v>
      </c>
      <c r="G14" s="5">
        <v>64.459631351931336</v>
      </c>
      <c r="H14" s="1">
        <v>0.98890893834348403</v>
      </c>
      <c r="I14" s="1">
        <v>960.27084560354933</v>
      </c>
      <c r="J14" s="1">
        <v>408.91957759077007</v>
      </c>
    </row>
    <row r="15" spans="1:10">
      <c r="A15" s="1" t="s">
        <v>20</v>
      </c>
      <c r="B15" s="3">
        <v>1997</v>
      </c>
      <c r="C15" s="4">
        <v>1997</v>
      </c>
      <c r="D15" s="3">
        <v>3</v>
      </c>
      <c r="E15" s="3">
        <v>3</v>
      </c>
      <c r="F15" s="5">
        <v>15.052248008849547</v>
      </c>
      <c r="G15" s="5">
        <v>64.859176997471465</v>
      </c>
      <c r="H15" s="1">
        <v>1.1967162036972943</v>
      </c>
      <c r="I15" s="1">
        <v>871.78106363139159</v>
      </c>
      <c r="J15" s="1">
        <v>430.64201769358482</v>
      </c>
    </row>
    <row r="16" spans="1:10">
      <c r="A16" s="1" t="s">
        <v>20</v>
      </c>
      <c r="B16" s="3">
        <v>1997</v>
      </c>
      <c r="C16" s="4">
        <v>1997</v>
      </c>
      <c r="D16" s="3">
        <v>3</v>
      </c>
      <c r="E16" s="3">
        <v>3</v>
      </c>
      <c r="F16" s="5">
        <v>16.722353465067062</v>
      </c>
      <c r="G16" s="5">
        <v>64.954449421312546</v>
      </c>
      <c r="H16" s="1">
        <v>2.8749526812837023</v>
      </c>
      <c r="I16" s="1">
        <v>597.86450172157492</v>
      </c>
      <c r="J16" s="1">
        <v>462.8548577244714</v>
      </c>
    </row>
    <row r="17" spans="1:10">
      <c r="A17" s="1" t="s">
        <v>20</v>
      </c>
      <c r="B17" s="3">
        <v>1997</v>
      </c>
      <c r="C17" s="4">
        <v>1997</v>
      </c>
      <c r="D17" s="3">
        <v>3</v>
      </c>
      <c r="E17" s="3">
        <v>3</v>
      </c>
      <c r="F17" s="5">
        <v>17.943280599688475</v>
      </c>
      <c r="G17" s="5">
        <v>65.002797032710248</v>
      </c>
      <c r="H17" s="1">
        <v>1.8218476847647476</v>
      </c>
      <c r="I17" s="1">
        <v>725.03493421201779</v>
      </c>
      <c r="J17" s="1">
        <v>463.81859219794052</v>
      </c>
    </row>
    <row r="18" spans="1:10">
      <c r="A18" s="1" t="s">
        <v>20</v>
      </c>
      <c r="B18" s="3">
        <v>1997</v>
      </c>
      <c r="C18" s="4">
        <v>1997</v>
      </c>
      <c r="D18" s="3">
        <v>3</v>
      </c>
      <c r="E18" s="3">
        <v>3</v>
      </c>
      <c r="F18" s="5">
        <v>17.733846245933627</v>
      </c>
      <c r="G18" s="5">
        <v>64.512166219908991</v>
      </c>
      <c r="H18" s="1">
        <v>1.5031179214781663</v>
      </c>
      <c r="I18" s="1">
        <v>668.45347341669935</v>
      </c>
      <c r="J18" s="1">
        <v>457.52331630309715</v>
      </c>
    </row>
    <row r="19" spans="1:10">
      <c r="A19" s="1" t="s">
        <v>20</v>
      </c>
      <c r="B19" s="3">
        <v>1997</v>
      </c>
      <c r="C19" s="4">
        <v>1997</v>
      </c>
      <c r="D19" s="3">
        <v>3</v>
      </c>
      <c r="E19" s="3">
        <v>3</v>
      </c>
      <c r="F19" s="5">
        <v>18.331715610826599</v>
      </c>
      <c r="G19" s="5">
        <v>65.457373869787858</v>
      </c>
      <c r="H19" s="1">
        <v>1.5592235287477725</v>
      </c>
      <c r="I19" s="1">
        <v>724.51872650367443</v>
      </c>
      <c r="J19" s="1">
        <v>450.14025743312754</v>
      </c>
    </row>
    <row r="20" spans="1:10">
      <c r="A20" s="1" t="s">
        <v>20</v>
      </c>
      <c r="B20" s="3">
        <v>1997</v>
      </c>
      <c r="C20" s="4">
        <v>1997</v>
      </c>
      <c r="D20" s="3">
        <v>3</v>
      </c>
      <c r="E20" s="3">
        <v>3</v>
      </c>
      <c r="F20" s="5">
        <v>16.107352730978278</v>
      </c>
      <c r="G20" s="5">
        <v>68.211962425271665</v>
      </c>
      <c r="H20" s="1">
        <v>1.8637696311255778</v>
      </c>
      <c r="I20" s="1">
        <v>385.43444554042799</v>
      </c>
      <c r="J20" s="1">
        <v>509.05875289634986</v>
      </c>
    </row>
    <row r="21" spans="1:10">
      <c r="A21" s="1" t="s">
        <v>20</v>
      </c>
      <c r="B21" s="3">
        <v>1997</v>
      </c>
      <c r="C21" s="4">
        <v>1997</v>
      </c>
      <c r="D21" s="3">
        <v>3</v>
      </c>
      <c r="E21" s="3">
        <v>3</v>
      </c>
      <c r="F21" s="5">
        <v>15.638967344192638</v>
      </c>
      <c r="G21" s="5">
        <v>67.937861232294694</v>
      </c>
      <c r="H21" s="1">
        <v>0.97624927423732977</v>
      </c>
      <c r="I21" s="1">
        <v>932.07802973822072</v>
      </c>
      <c r="J21" s="1">
        <v>509.05875289634986</v>
      </c>
    </row>
    <row r="22" spans="1:10">
      <c r="A22" s="1" t="s">
        <v>20</v>
      </c>
      <c r="B22" s="3">
        <v>1997</v>
      </c>
      <c r="C22" s="4">
        <v>1997</v>
      </c>
      <c r="D22" s="3">
        <v>3</v>
      </c>
      <c r="E22" s="3">
        <v>3</v>
      </c>
      <c r="F22" s="5">
        <v>15.436111653926355</v>
      </c>
      <c r="G22" s="5">
        <v>67.196822890896527</v>
      </c>
      <c r="H22" s="1">
        <v>1.4113266762512024</v>
      </c>
      <c r="I22" s="1">
        <v>327.10758152859427</v>
      </c>
      <c r="J22" s="1">
        <v>469.69394475644572</v>
      </c>
    </row>
    <row r="23" spans="1:10">
      <c r="A23" s="1" t="s">
        <v>20</v>
      </c>
      <c r="B23" s="3">
        <v>1997</v>
      </c>
      <c r="C23" s="4">
        <v>1997</v>
      </c>
      <c r="D23" s="3">
        <v>3</v>
      </c>
      <c r="E23" s="3">
        <v>3</v>
      </c>
      <c r="F23" s="5">
        <v>14.693028687315646</v>
      </c>
      <c r="G23" s="5">
        <v>64.617728775811202</v>
      </c>
      <c r="H23" s="1">
        <v>1.72011449420628</v>
      </c>
      <c r="I23" s="1">
        <v>330.795096015355</v>
      </c>
      <c r="J23" s="1">
        <v>430.64201769358482</v>
      </c>
    </row>
    <row r="24" spans="1:10">
      <c r="A24" s="1" t="s">
        <v>20</v>
      </c>
      <c r="B24" s="3">
        <v>1997</v>
      </c>
      <c r="C24" s="4">
        <v>1997</v>
      </c>
      <c r="D24" s="3">
        <v>3</v>
      </c>
      <c r="E24" s="3">
        <v>3</v>
      </c>
      <c r="F24" s="5">
        <v>15.893925677553884</v>
      </c>
      <c r="G24" s="5">
        <v>62.189556025017353</v>
      </c>
      <c r="H24" s="1">
        <v>0.98722881912902249</v>
      </c>
      <c r="I24" s="1">
        <v>1060.7019329632794</v>
      </c>
      <c r="J24" s="1">
        <v>440.19607286197964</v>
      </c>
    </row>
    <row r="25" spans="1:10">
      <c r="A25" s="1" t="s">
        <v>20</v>
      </c>
      <c r="B25" s="3">
        <v>1997</v>
      </c>
      <c r="C25" s="4">
        <v>1997</v>
      </c>
      <c r="D25" s="3">
        <v>3</v>
      </c>
      <c r="E25" s="3">
        <v>3</v>
      </c>
      <c r="F25" s="5">
        <v>16.217007354138381</v>
      </c>
      <c r="G25" s="5">
        <v>60.331417672998597</v>
      </c>
      <c r="H25" s="1">
        <v>0.6762902702860587</v>
      </c>
      <c r="I25" s="1">
        <v>1145.0562456576938</v>
      </c>
      <c r="J25" s="1">
        <v>487.58847343349004</v>
      </c>
    </row>
    <row r="26" spans="1:10">
      <c r="A26" s="1" t="s">
        <v>20</v>
      </c>
      <c r="B26" s="3">
        <v>1997</v>
      </c>
      <c r="C26" s="4">
        <v>1997</v>
      </c>
      <c r="D26" s="3">
        <v>3</v>
      </c>
      <c r="E26" s="3">
        <v>3</v>
      </c>
      <c r="F26" s="5">
        <v>16.220327674750322</v>
      </c>
      <c r="G26" s="5">
        <v>60.068176925820218</v>
      </c>
      <c r="H26" s="1">
        <v>0.828295341613701</v>
      </c>
      <c r="I26" s="1">
        <v>469.38180281995119</v>
      </c>
      <c r="J26" s="1">
        <v>487.58847343349004</v>
      </c>
    </row>
    <row r="27" spans="1:10">
      <c r="A27" s="1" t="s">
        <v>20</v>
      </c>
      <c r="B27" s="3">
        <v>1997</v>
      </c>
      <c r="C27" s="4">
        <v>1997</v>
      </c>
      <c r="D27" s="3">
        <v>3</v>
      </c>
      <c r="E27" s="3">
        <v>3</v>
      </c>
      <c r="F27" s="5">
        <v>16.172287623982243</v>
      </c>
      <c r="G27" s="5">
        <v>59.828648593634377</v>
      </c>
      <c r="H27" s="1">
        <v>0.81622475769264291</v>
      </c>
      <c r="I27" s="1">
        <v>510.60555079519963</v>
      </c>
      <c r="J27" s="1">
        <v>487.58847343349004</v>
      </c>
    </row>
    <row r="28" spans="1:10">
      <c r="A28" s="1" t="s">
        <v>20</v>
      </c>
      <c r="B28" s="3">
        <v>1997</v>
      </c>
      <c r="C28" s="4">
        <v>1997</v>
      </c>
      <c r="D28" s="3">
        <v>3</v>
      </c>
      <c r="E28" s="3">
        <v>3</v>
      </c>
      <c r="F28" s="5">
        <v>17.49210850134407</v>
      </c>
      <c r="G28" s="5">
        <v>59.759670793010777</v>
      </c>
      <c r="I28" s="1">
        <v>256.27680118976139</v>
      </c>
      <c r="J28" s="1">
        <v>767.41767529266235</v>
      </c>
    </row>
    <row r="29" spans="1:10">
      <c r="A29" s="1" t="s">
        <v>21</v>
      </c>
      <c r="B29" s="3">
        <v>1991</v>
      </c>
      <c r="C29" s="4">
        <v>1991</v>
      </c>
      <c r="D29" s="3">
        <v>5</v>
      </c>
      <c r="E29" s="3">
        <v>5</v>
      </c>
      <c r="F29" s="1">
        <v>16.260000000000002</v>
      </c>
      <c r="G29" s="1">
        <v>65</v>
      </c>
      <c r="H29" s="1">
        <v>4.0183521238872144</v>
      </c>
      <c r="I29" s="1">
        <v>186.39713011440762</v>
      </c>
      <c r="J29" s="1">
        <v>341.91378625522361</v>
      </c>
    </row>
    <row r="30" spans="1:10">
      <c r="A30" s="1" t="s">
        <v>21</v>
      </c>
      <c r="B30" s="3">
        <v>1991</v>
      </c>
      <c r="C30" s="4">
        <v>1991</v>
      </c>
      <c r="D30" s="3">
        <v>5</v>
      </c>
      <c r="E30" s="3">
        <v>5</v>
      </c>
      <c r="F30" s="1">
        <v>18</v>
      </c>
      <c r="G30" s="1">
        <v>65</v>
      </c>
      <c r="H30" s="1">
        <v>0.1906086030396057</v>
      </c>
      <c r="I30" s="1">
        <v>2002.6640519490131</v>
      </c>
      <c r="J30" s="1">
        <v>410.98068512075503</v>
      </c>
    </row>
    <row r="31" spans="1:10">
      <c r="A31" s="1" t="s">
        <v>21</v>
      </c>
      <c r="B31" s="3">
        <v>1991</v>
      </c>
      <c r="C31" s="4">
        <v>1991</v>
      </c>
      <c r="D31" s="3">
        <v>5</v>
      </c>
      <c r="E31" s="3">
        <v>5</v>
      </c>
      <c r="F31" s="1">
        <v>18.04</v>
      </c>
      <c r="G31" s="1">
        <v>65</v>
      </c>
      <c r="H31" s="1">
        <v>3.6891068707984927E-2</v>
      </c>
      <c r="I31" s="1">
        <v>1566.5688988788686</v>
      </c>
      <c r="J31" s="1">
        <v>410.98068512075503</v>
      </c>
    </row>
    <row r="32" spans="1:10">
      <c r="A32" s="1" t="s">
        <v>21</v>
      </c>
      <c r="B32" s="3">
        <v>1991</v>
      </c>
      <c r="C32" s="4">
        <v>1991</v>
      </c>
      <c r="D32" s="3">
        <v>5</v>
      </c>
      <c r="E32" s="3">
        <v>5</v>
      </c>
      <c r="F32" s="1">
        <v>18.09</v>
      </c>
      <c r="G32" s="1">
        <v>65</v>
      </c>
      <c r="H32" s="1">
        <v>1.624089883934943E-2</v>
      </c>
      <c r="I32" s="1">
        <v>7715.2414194299017</v>
      </c>
      <c r="J32" s="1">
        <v>410.98068512075503</v>
      </c>
    </row>
    <row r="33" spans="1:10">
      <c r="A33" s="1" t="s">
        <v>21</v>
      </c>
      <c r="B33" s="3">
        <v>1991</v>
      </c>
      <c r="C33" s="4">
        <v>1991</v>
      </c>
      <c r="D33" s="3">
        <v>5</v>
      </c>
      <c r="E33" s="3">
        <v>5</v>
      </c>
      <c r="F33" s="1">
        <v>18.11</v>
      </c>
      <c r="G33" s="1">
        <v>65</v>
      </c>
      <c r="H33" s="1">
        <v>7.2693416586956924E-2</v>
      </c>
      <c r="I33" s="1">
        <v>2760.115418260631</v>
      </c>
      <c r="J33" s="1">
        <v>410.98068512075503</v>
      </c>
    </row>
    <row r="34" spans="1:10">
      <c r="A34" s="1" t="s">
        <v>21</v>
      </c>
      <c r="B34" s="3">
        <v>1991</v>
      </c>
      <c r="C34" s="4">
        <v>1991</v>
      </c>
      <c r="D34" s="3">
        <v>5</v>
      </c>
      <c r="E34" s="3">
        <v>5</v>
      </c>
      <c r="F34" s="1">
        <v>18.13</v>
      </c>
      <c r="G34" s="1">
        <v>65</v>
      </c>
      <c r="H34" s="1">
        <v>0.3707500048548491</v>
      </c>
      <c r="I34" s="1">
        <v>1678.9765644477689</v>
      </c>
      <c r="J34" s="1">
        <v>410.98068512075503</v>
      </c>
    </row>
    <row r="35" spans="1:10">
      <c r="A35" s="1" t="s">
        <v>21</v>
      </c>
      <c r="B35" s="3">
        <v>1991</v>
      </c>
      <c r="C35" s="4">
        <v>1991</v>
      </c>
      <c r="D35" s="3">
        <v>5</v>
      </c>
      <c r="E35" s="3">
        <v>5</v>
      </c>
      <c r="F35" s="1">
        <v>18.13</v>
      </c>
      <c r="G35" s="1">
        <v>65</v>
      </c>
      <c r="H35" s="1">
        <v>9.7608213632594115E-2</v>
      </c>
      <c r="I35" s="1">
        <v>2841.6026910452215</v>
      </c>
      <c r="J35" s="1">
        <v>410.98068512075503</v>
      </c>
    </row>
    <row r="36" spans="1:10">
      <c r="A36" s="1" t="s">
        <v>21</v>
      </c>
      <c r="B36" s="3">
        <v>1991</v>
      </c>
      <c r="C36" s="4">
        <v>1991</v>
      </c>
      <c r="D36" s="3">
        <v>5</v>
      </c>
      <c r="E36" s="3">
        <v>5</v>
      </c>
      <c r="F36" s="1">
        <v>18.13</v>
      </c>
      <c r="G36" s="1">
        <v>65</v>
      </c>
      <c r="H36" s="1">
        <v>0.15045298389960524</v>
      </c>
      <c r="I36" s="1">
        <v>1882.1658161574658</v>
      </c>
      <c r="J36" s="1">
        <v>410.98068512075503</v>
      </c>
    </row>
    <row r="37" spans="1:10">
      <c r="A37" s="1" t="s">
        <v>21</v>
      </c>
      <c r="B37" s="3">
        <v>1991</v>
      </c>
      <c r="C37" s="4">
        <v>1991</v>
      </c>
      <c r="D37" s="3">
        <v>5</v>
      </c>
      <c r="E37" s="3">
        <v>5</v>
      </c>
      <c r="F37" s="1">
        <v>18.12</v>
      </c>
      <c r="G37" s="1">
        <v>65</v>
      </c>
      <c r="H37" s="1">
        <v>6.0221503179945485E-2</v>
      </c>
      <c r="I37" s="1">
        <v>4500.6041079339511</v>
      </c>
      <c r="J37" s="1">
        <v>410.98068512075503</v>
      </c>
    </row>
    <row r="38" spans="1:10">
      <c r="A38" s="1" t="s">
        <v>21</v>
      </c>
      <c r="B38" s="3">
        <v>1991</v>
      </c>
      <c r="C38" s="4">
        <v>1991</v>
      </c>
      <c r="D38" s="3">
        <v>5</v>
      </c>
      <c r="E38" s="3">
        <v>5</v>
      </c>
      <c r="F38" s="1">
        <v>18.09</v>
      </c>
      <c r="G38" s="1">
        <v>65</v>
      </c>
      <c r="H38" s="1">
        <v>0.13525118131077754</v>
      </c>
      <c r="I38" s="1">
        <v>2048.4293193717281</v>
      </c>
      <c r="J38" s="1">
        <v>410.98068512075503</v>
      </c>
    </row>
    <row r="39" spans="1:10">
      <c r="A39" s="1" t="s">
        <v>21</v>
      </c>
      <c r="B39" s="3">
        <v>1991</v>
      </c>
      <c r="C39" s="4">
        <v>1991</v>
      </c>
      <c r="D39" s="3">
        <v>5</v>
      </c>
      <c r="E39" s="3">
        <v>5</v>
      </c>
      <c r="F39" s="1">
        <v>16.850000000000001</v>
      </c>
      <c r="G39" s="1">
        <v>65</v>
      </c>
      <c r="H39" s="1">
        <v>0.25142596064211253</v>
      </c>
      <c r="I39" s="1">
        <v>1004.2891202511172</v>
      </c>
      <c r="J39" s="1">
        <v>384.89355998944006</v>
      </c>
    </row>
    <row r="40" spans="1:10">
      <c r="A40" s="1" t="s">
        <v>21</v>
      </c>
      <c r="B40" s="3">
        <v>1991</v>
      </c>
      <c r="C40" s="4">
        <v>1991</v>
      </c>
      <c r="D40" s="3">
        <v>5</v>
      </c>
      <c r="E40" s="3">
        <v>5</v>
      </c>
      <c r="F40" s="1">
        <v>14.29</v>
      </c>
      <c r="G40" s="1">
        <v>65</v>
      </c>
      <c r="H40" s="1">
        <v>0.11721311305006848</v>
      </c>
      <c r="I40" s="1">
        <v>873.53661550906691</v>
      </c>
      <c r="J40" s="1">
        <v>248.52004752634258</v>
      </c>
    </row>
    <row r="41" spans="1:10">
      <c r="A41" s="1" t="s">
        <v>21</v>
      </c>
      <c r="B41" s="3">
        <v>1991</v>
      </c>
      <c r="C41" s="4">
        <v>1991</v>
      </c>
      <c r="D41" s="3">
        <v>5</v>
      </c>
      <c r="E41" s="3">
        <v>5</v>
      </c>
      <c r="F41" s="1">
        <v>11.5</v>
      </c>
      <c r="G41" s="1">
        <v>65</v>
      </c>
      <c r="H41" s="1">
        <v>0.33679623870723058</v>
      </c>
      <c r="I41" s="1">
        <v>818.86093730047241</v>
      </c>
      <c r="J41" s="1">
        <v>245.21669976494277</v>
      </c>
    </row>
    <row r="42" spans="1:10">
      <c r="A42" s="1" t="s">
        <v>21</v>
      </c>
      <c r="B42" s="3">
        <v>1991</v>
      </c>
      <c r="C42" s="4">
        <v>1991</v>
      </c>
      <c r="D42" s="3">
        <v>5</v>
      </c>
      <c r="E42" s="3">
        <v>5</v>
      </c>
      <c r="F42" s="1">
        <v>10</v>
      </c>
      <c r="G42" s="1">
        <v>65</v>
      </c>
      <c r="H42" s="1">
        <v>0.14636559707533509</v>
      </c>
      <c r="I42" s="1">
        <v>900.08382460045914</v>
      </c>
      <c r="J42" s="1">
        <v>247.69374340293285</v>
      </c>
    </row>
    <row r="43" spans="1:10">
      <c r="A43" s="1" t="s">
        <v>21</v>
      </c>
      <c r="B43" s="3">
        <v>1991</v>
      </c>
      <c r="C43" s="4">
        <v>1991</v>
      </c>
      <c r="D43" s="3">
        <v>5</v>
      </c>
      <c r="E43" s="3">
        <v>5</v>
      </c>
      <c r="F43" s="1">
        <v>10.02</v>
      </c>
      <c r="G43" s="1">
        <v>65</v>
      </c>
      <c r="H43" s="1">
        <v>0.20928296272564773</v>
      </c>
      <c r="I43" s="1">
        <v>1195.6869412972844</v>
      </c>
      <c r="J43" s="1">
        <v>247.69374340293285</v>
      </c>
    </row>
    <row r="44" spans="1:10">
      <c r="A44" s="1" t="s">
        <v>21</v>
      </c>
      <c r="B44" s="3">
        <v>1991</v>
      </c>
      <c r="C44" s="4">
        <v>1991</v>
      </c>
      <c r="D44" s="3">
        <v>5</v>
      </c>
      <c r="E44" s="3">
        <v>5</v>
      </c>
      <c r="F44" s="1">
        <v>10.029999999999999</v>
      </c>
      <c r="G44" s="1">
        <v>65</v>
      </c>
      <c r="H44" s="1">
        <v>0.22247994498395776</v>
      </c>
      <c r="I44" s="1">
        <v>327.37219836460974</v>
      </c>
      <c r="J44" s="1">
        <v>247.69374340293285</v>
      </c>
    </row>
    <row r="45" spans="1:10">
      <c r="A45" s="1" t="s">
        <v>21</v>
      </c>
      <c r="B45" s="3">
        <v>1991</v>
      </c>
      <c r="C45" s="4">
        <v>1991</v>
      </c>
      <c r="D45" s="3">
        <v>5</v>
      </c>
      <c r="E45" s="3">
        <v>5</v>
      </c>
      <c r="F45" s="1">
        <v>9.98</v>
      </c>
      <c r="G45" s="1">
        <v>65</v>
      </c>
      <c r="I45" s="1">
        <v>125.2851886531183</v>
      </c>
      <c r="J45" s="1">
        <v>247.69374340293285</v>
      </c>
    </row>
    <row r="46" spans="1:10">
      <c r="A46" s="1" t="s">
        <v>21</v>
      </c>
      <c r="B46" s="3">
        <v>1991</v>
      </c>
      <c r="C46" s="4">
        <v>1991</v>
      </c>
      <c r="D46" s="3">
        <v>7</v>
      </c>
      <c r="E46" s="3">
        <v>7</v>
      </c>
      <c r="F46" s="1">
        <v>1.51</v>
      </c>
      <c r="G46" s="1">
        <v>65</v>
      </c>
      <c r="I46" s="1">
        <v>26.21493291192521</v>
      </c>
      <c r="J46" s="1">
        <v>11.216418859150467</v>
      </c>
    </row>
    <row r="47" spans="1:10">
      <c r="A47" s="1" t="s">
        <v>21</v>
      </c>
      <c r="B47" s="3">
        <v>1991</v>
      </c>
      <c r="C47" s="4">
        <v>1991</v>
      </c>
      <c r="D47" s="3">
        <v>7</v>
      </c>
      <c r="E47" s="3">
        <v>7</v>
      </c>
      <c r="F47" s="1">
        <v>3.06</v>
      </c>
      <c r="G47" s="1">
        <v>65</v>
      </c>
      <c r="I47" s="1">
        <v>62.281849912739972</v>
      </c>
      <c r="J47" s="1">
        <v>16.417940060892676</v>
      </c>
    </row>
    <row r="48" spans="1:10">
      <c r="A48" s="1" t="s">
        <v>21</v>
      </c>
      <c r="B48" s="3">
        <v>1991</v>
      </c>
      <c r="C48" s="4">
        <v>1991</v>
      </c>
      <c r="D48" s="3">
        <v>7</v>
      </c>
      <c r="E48" s="3">
        <v>7</v>
      </c>
      <c r="F48" s="1">
        <v>6.04</v>
      </c>
      <c r="G48" s="1">
        <v>65</v>
      </c>
      <c r="I48" s="1">
        <v>22.302797740994876</v>
      </c>
      <c r="J48" s="1">
        <v>51.00136557050979</v>
      </c>
    </row>
    <row r="49" spans="1:10">
      <c r="A49" s="1" t="s">
        <v>21</v>
      </c>
      <c r="B49" s="3">
        <v>1991</v>
      </c>
      <c r="C49" s="4">
        <v>1991</v>
      </c>
      <c r="D49" s="3">
        <v>7</v>
      </c>
      <c r="E49" s="3">
        <v>7</v>
      </c>
      <c r="F49" s="1">
        <v>10</v>
      </c>
      <c r="G49" s="1">
        <v>65</v>
      </c>
      <c r="I49" s="1">
        <v>23.093670623606865</v>
      </c>
      <c r="J49" s="1">
        <v>176.81773539884281</v>
      </c>
    </row>
    <row r="50" spans="1:10">
      <c r="A50" s="1" t="s">
        <v>21</v>
      </c>
      <c r="B50" s="3">
        <v>1991</v>
      </c>
      <c r="C50" s="4">
        <v>1991</v>
      </c>
      <c r="D50" s="3">
        <v>7</v>
      </c>
      <c r="E50" s="3">
        <v>7</v>
      </c>
      <c r="F50" s="1">
        <v>14.48</v>
      </c>
      <c r="G50" s="1">
        <v>64.7</v>
      </c>
      <c r="I50" s="1">
        <v>8.3190508612526326</v>
      </c>
      <c r="J50" s="1">
        <v>40.318045607697115</v>
      </c>
    </row>
    <row r="51" spans="1:10">
      <c r="A51" s="1" t="s">
        <v>21</v>
      </c>
      <c r="B51" s="3">
        <v>1991</v>
      </c>
      <c r="C51" s="4">
        <v>1991</v>
      </c>
      <c r="D51" s="3">
        <v>7</v>
      </c>
      <c r="E51" s="3">
        <v>7</v>
      </c>
      <c r="F51" s="1">
        <v>15.24</v>
      </c>
      <c r="G51" s="1">
        <v>63.5</v>
      </c>
      <c r="I51" s="1">
        <v>29.600203214744361</v>
      </c>
      <c r="J51" s="1">
        <v>11.70406678517738</v>
      </c>
    </row>
    <row r="52" spans="1:10">
      <c r="A52" s="1" t="s">
        <v>21</v>
      </c>
      <c r="B52" s="3">
        <v>1991</v>
      </c>
      <c r="C52" s="4">
        <v>1991</v>
      </c>
      <c r="D52" s="3">
        <v>7</v>
      </c>
      <c r="E52" s="3">
        <v>7</v>
      </c>
      <c r="F52" s="1">
        <v>16.079999999999998</v>
      </c>
      <c r="G52" s="1">
        <v>62</v>
      </c>
      <c r="I52" s="1">
        <v>51.508531394779467</v>
      </c>
      <c r="J52" s="1">
        <v>6.4975688103416651</v>
      </c>
    </row>
    <row r="53" spans="1:10">
      <c r="A53" s="1" t="s">
        <v>21</v>
      </c>
      <c r="B53" s="3">
        <v>1991</v>
      </c>
      <c r="C53" s="4">
        <v>1991</v>
      </c>
      <c r="D53" s="3">
        <v>7</v>
      </c>
      <c r="E53" s="3">
        <v>7</v>
      </c>
      <c r="F53" s="1">
        <v>16.68</v>
      </c>
      <c r="G53" s="1">
        <v>60.7</v>
      </c>
      <c r="I53" s="1">
        <v>58.128900980818038</v>
      </c>
      <c r="J53" s="1">
        <v>8.7395350016012223</v>
      </c>
    </row>
    <row r="54" spans="1:10">
      <c r="A54" s="1" t="s">
        <v>21</v>
      </c>
      <c r="B54" s="3">
        <v>1991</v>
      </c>
      <c r="C54" s="4">
        <v>1991</v>
      </c>
      <c r="D54" s="3">
        <v>7</v>
      </c>
      <c r="E54" s="3">
        <v>7</v>
      </c>
      <c r="F54" s="1">
        <v>17.13</v>
      </c>
      <c r="G54" s="1">
        <v>59.8</v>
      </c>
      <c r="I54" s="1">
        <v>58.143057979445416</v>
      </c>
      <c r="J54" s="1">
        <v>8.7395350016012223</v>
      </c>
    </row>
    <row r="55" spans="1:10">
      <c r="A55" s="1" t="s">
        <v>21</v>
      </c>
      <c r="B55" s="3">
        <v>1991</v>
      </c>
      <c r="C55" s="4">
        <v>1991</v>
      </c>
      <c r="D55" s="3">
        <v>8</v>
      </c>
      <c r="E55" s="3">
        <v>8</v>
      </c>
      <c r="F55" s="1">
        <v>17.63</v>
      </c>
      <c r="G55" s="1">
        <v>58.7</v>
      </c>
      <c r="I55" s="1">
        <v>66.685037200330669</v>
      </c>
      <c r="J55" s="1">
        <v>9.0419559714367548</v>
      </c>
    </row>
    <row r="56" spans="1:10">
      <c r="A56" s="1" t="s">
        <v>21</v>
      </c>
      <c r="B56" s="3">
        <v>1991</v>
      </c>
      <c r="C56" s="4">
        <v>1991</v>
      </c>
      <c r="D56" s="3">
        <v>8</v>
      </c>
      <c r="E56" s="3">
        <v>8</v>
      </c>
      <c r="F56" s="1">
        <v>18.399999999999999</v>
      </c>
      <c r="G56" s="1">
        <v>57.5</v>
      </c>
      <c r="I56" s="1">
        <v>59.960362040824975</v>
      </c>
      <c r="J56" s="1">
        <v>29.094756357129182</v>
      </c>
    </row>
    <row r="57" spans="1:10">
      <c r="A57" s="1" t="s">
        <v>21</v>
      </c>
      <c r="B57" s="3">
        <v>1991</v>
      </c>
      <c r="C57" s="4">
        <v>1991</v>
      </c>
      <c r="D57" s="3">
        <v>8</v>
      </c>
      <c r="E57" s="3">
        <v>8</v>
      </c>
      <c r="F57" s="1">
        <v>18.559999999999999</v>
      </c>
      <c r="G57" s="1">
        <v>57.2</v>
      </c>
      <c r="I57" s="1">
        <v>36.494467799757565</v>
      </c>
      <c r="J57" s="1">
        <v>220.09553760443785</v>
      </c>
    </row>
    <row r="58" spans="1:10">
      <c r="A58" s="1" t="s">
        <v>21</v>
      </c>
      <c r="B58" s="3">
        <v>1991</v>
      </c>
      <c r="C58" s="4">
        <v>1991</v>
      </c>
      <c r="D58" s="3">
        <v>8</v>
      </c>
      <c r="E58" s="3">
        <v>8</v>
      </c>
      <c r="F58" s="1">
        <v>18.41</v>
      </c>
      <c r="G58" s="1">
        <v>57.3</v>
      </c>
      <c r="I58" s="1">
        <v>34.366109636854816</v>
      </c>
      <c r="J58" s="1">
        <v>29.094756357129182</v>
      </c>
    </row>
    <row r="59" spans="1:10">
      <c r="A59" s="1" t="s">
        <v>21</v>
      </c>
      <c r="B59" s="3">
        <v>1991</v>
      </c>
      <c r="C59" s="4">
        <v>1991</v>
      </c>
      <c r="D59" s="3">
        <v>8</v>
      </c>
      <c r="E59" s="3">
        <v>8</v>
      </c>
      <c r="F59" s="1">
        <v>17.96</v>
      </c>
      <c r="G59" s="1">
        <v>58.5</v>
      </c>
      <c r="I59" s="1">
        <v>34.168210816928031</v>
      </c>
      <c r="J59" s="1">
        <v>9.0419559714367548</v>
      </c>
    </row>
    <row r="60" spans="1:10">
      <c r="A60" s="1" t="s">
        <v>21</v>
      </c>
      <c r="B60" s="3">
        <v>1991</v>
      </c>
      <c r="C60" s="4">
        <v>1991</v>
      </c>
      <c r="D60" s="3">
        <v>8</v>
      </c>
      <c r="E60" s="3">
        <v>8</v>
      </c>
      <c r="F60" s="1">
        <v>17.43</v>
      </c>
      <c r="G60" s="1">
        <v>59.6</v>
      </c>
      <c r="I60" s="1">
        <v>24.79173651767983</v>
      </c>
      <c r="J60" s="1">
        <v>9.0419559714367548</v>
      </c>
    </row>
    <row r="61" spans="1:10">
      <c r="A61" s="1" t="s">
        <v>21</v>
      </c>
      <c r="B61" s="3">
        <v>1991</v>
      </c>
      <c r="C61" s="4">
        <v>1991</v>
      </c>
      <c r="D61" s="3">
        <v>8</v>
      </c>
      <c r="E61" s="3">
        <v>8</v>
      </c>
      <c r="F61" s="1">
        <v>16.350000000000001</v>
      </c>
      <c r="G61" s="1">
        <v>61</v>
      </c>
      <c r="I61" s="1">
        <v>33.932628667391086</v>
      </c>
      <c r="J61" s="1">
        <v>8.4025500358322738</v>
      </c>
    </row>
    <row r="62" spans="1:10">
      <c r="A62" s="1" t="s">
        <v>21</v>
      </c>
      <c r="B62" s="3">
        <v>1991</v>
      </c>
      <c r="C62" s="4">
        <v>1991</v>
      </c>
      <c r="D62" s="3">
        <v>8</v>
      </c>
      <c r="E62" s="3">
        <v>8</v>
      </c>
      <c r="F62" s="1">
        <v>16.16</v>
      </c>
      <c r="G62" s="1">
        <v>61.5</v>
      </c>
      <c r="I62" s="1">
        <v>105.61473190106518</v>
      </c>
      <c r="J62" s="1">
        <v>12.506404571012094</v>
      </c>
    </row>
    <row r="63" spans="1:10">
      <c r="A63" s="1" t="s">
        <v>21</v>
      </c>
      <c r="B63" s="3">
        <v>1991</v>
      </c>
      <c r="C63" s="4">
        <v>1991</v>
      </c>
      <c r="D63" s="3">
        <v>8</v>
      </c>
      <c r="E63" s="3">
        <v>8</v>
      </c>
      <c r="F63" s="1">
        <v>16.03</v>
      </c>
      <c r="G63" s="1">
        <v>62</v>
      </c>
      <c r="I63" s="1">
        <v>70.489081854169342</v>
      </c>
      <c r="J63" s="1">
        <v>12.506404571012094</v>
      </c>
    </row>
    <row r="64" spans="1:10">
      <c r="A64" s="1" t="s">
        <v>22</v>
      </c>
      <c r="B64" s="1">
        <v>2003</v>
      </c>
      <c r="C64" s="6">
        <v>2003</v>
      </c>
      <c r="D64" s="1">
        <v>6</v>
      </c>
      <c r="E64" s="1">
        <v>6</v>
      </c>
      <c r="F64" s="1">
        <v>62.8</v>
      </c>
      <c r="G64" s="1">
        <v>-20</v>
      </c>
      <c r="H64" s="1">
        <v>5</v>
      </c>
      <c r="I64" s="1">
        <v>9.4079999999999995</v>
      </c>
      <c r="J64" s="1">
        <v>5.1173322153328265</v>
      </c>
    </row>
    <row r="65" spans="1:10">
      <c r="A65" s="1" t="s">
        <v>23</v>
      </c>
      <c r="B65" s="1">
        <v>2003</v>
      </c>
      <c r="C65" s="6">
        <v>2003</v>
      </c>
      <c r="D65" s="1">
        <v>6</v>
      </c>
      <c r="E65" s="1">
        <v>6</v>
      </c>
      <c r="F65" s="1">
        <v>61</v>
      </c>
      <c r="G65" s="1">
        <v>-20</v>
      </c>
      <c r="H65" s="1">
        <v>6</v>
      </c>
      <c r="I65" s="1">
        <v>10.864000000000001</v>
      </c>
      <c r="J65" s="1">
        <v>3.1862101229243573</v>
      </c>
    </row>
    <row r="66" spans="1:10">
      <c r="A66" s="1" t="s">
        <v>24</v>
      </c>
      <c r="B66" s="1">
        <v>2003</v>
      </c>
      <c r="C66" s="6">
        <v>2003</v>
      </c>
      <c r="D66" s="1">
        <v>6</v>
      </c>
      <c r="E66" s="1">
        <v>6</v>
      </c>
      <c r="F66" s="1">
        <v>59.1</v>
      </c>
      <c r="G66" s="1">
        <v>-20</v>
      </c>
      <c r="H66" s="1">
        <v>7</v>
      </c>
      <c r="I66" s="1">
        <v>10.023999999999999</v>
      </c>
      <c r="J66" s="1">
        <v>2.4604453103038599</v>
      </c>
    </row>
    <row r="67" spans="1:10">
      <c r="A67" s="1" t="s">
        <v>24</v>
      </c>
      <c r="B67" s="1">
        <v>2003</v>
      </c>
      <c r="C67" s="6">
        <v>2003</v>
      </c>
      <c r="D67" s="1">
        <v>6</v>
      </c>
      <c r="E67" s="1">
        <v>6</v>
      </c>
      <c r="F67" s="1">
        <v>57</v>
      </c>
      <c r="G67" s="1">
        <v>-20</v>
      </c>
      <c r="I67" s="1">
        <v>7.28</v>
      </c>
      <c r="J67" s="1">
        <v>2.4296158958280234</v>
      </c>
    </row>
    <row r="68" spans="1:10">
      <c r="A68" s="1" t="s">
        <v>24</v>
      </c>
      <c r="B68" s="1">
        <v>2003</v>
      </c>
      <c r="C68" s="6">
        <v>2003</v>
      </c>
      <c r="D68" s="1">
        <v>6</v>
      </c>
      <c r="E68" s="1">
        <v>6</v>
      </c>
      <c r="F68" s="1">
        <v>54.5</v>
      </c>
      <c r="G68" s="1">
        <v>-20</v>
      </c>
      <c r="H68" s="1">
        <v>5</v>
      </c>
      <c r="I68" s="1">
        <v>10.08</v>
      </c>
      <c r="J68" s="1">
        <v>3.5824796092688658</v>
      </c>
    </row>
    <row r="69" spans="1:10">
      <c r="A69" s="1" t="s">
        <v>24</v>
      </c>
      <c r="B69" s="1">
        <v>2003</v>
      </c>
      <c r="C69" s="6">
        <v>2003</v>
      </c>
      <c r="D69" s="1">
        <v>6</v>
      </c>
      <c r="E69" s="1">
        <v>6</v>
      </c>
      <c r="F69" s="1">
        <v>52.5</v>
      </c>
      <c r="G69" s="1">
        <v>-20</v>
      </c>
      <c r="H69" s="1">
        <v>14</v>
      </c>
      <c r="I69" s="1">
        <v>1.4</v>
      </c>
      <c r="J69" s="1">
        <v>5.9802986333038692</v>
      </c>
    </row>
    <row r="70" spans="1:10">
      <c r="A70" s="1" t="s">
        <v>24</v>
      </c>
      <c r="B70" s="1">
        <v>2003</v>
      </c>
      <c r="C70" s="6">
        <v>2003</v>
      </c>
      <c r="D70" s="1">
        <v>6</v>
      </c>
      <c r="E70" s="1">
        <v>6</v>
      </c>
      <c r="F70" s="1">
        <v>50</v>
      </c>
      <c r="G70" s="1">
        <v>-20</v>
      </c>
      <c r="H70" s="1">
        <v>9</v>
      </c>
      <c r="I70" s="1">
        <v>2.016</v>
      </c>
      <c r="J70" s="1">
        <v>5.9696651718035776</v>
      </c>
    </row>
    <row r="71" spans="1:10">
      <c r="A71" s="1" t="s">
        <v>24</v>
      </c>
      <c r="B71" s="1">
        <v>2003</v>
      </c>
      <c r="C71" s="6">
        <v>2003</v>
      </c>
      <c r="D71" s="1">
        <v>6</v>
      </c>
      <c r="E71" s="1">
        <v>6</v>
      </c>
      <c r="F71" s="1">
        <v>48.6</v>
      </c>
      <c r="G71" s="1">
        <v>-20</v>
      </c>
      <c r="H71" s="1">
        <v>11</v>
      </c>
      <c r="I71" s="1">
        <v>2.016</v>
      </c>
      <c r="J71" s="1">
        <v>6.8192454262859439</v>
      </c>
    </row>
    <row r="72" spans="1:10">
      <c r="A72" s="1" t="s">
        <v>24</v>
      </c>
      <c r="B72" s="1">
        <v>2003</v>
      </c>
      <c r="C72" s="6">
        <v>2003</v>
      </c>
      <c r="D72" s="1">
        <v>6</v>
      </c>
      <c r="E72" s="1">
        <v>6</v>
      </c>
      <c r="F72" s="1">
        <v>47.1</v>
      </c>
      <c r="G72" s="1">
        <v>-20</v>
      </c>
      <c r="H72" s="1">
        <v>16</v>
      </c>
      <c r="I72" s="1">
        <v>1.68</v>
      </c>
      <c r="J72" s="1">
        <v>6.7868174704721262</v>
      </c>
    </row>
    <row r="73" spans="1:10">
      <c r="A73" s="1" t="s">
        <v>24</v>
      </c>
      <c r="B73" s="1">
        <v>2003</v>
      </c>
      <c r="C73" s="6">
        <v>2003</v>
      </c>
      <c r="D73" s="1">
        <v>6</v>
      </c>
      <c r="E73" s="1">
        <v>6</v>
      </c>
      <c r="F73" s="1">
        <v>46</v>
      </c>
      <c r="G73" s="1">
        <v>-20</v>
      </c>
      <c r="H73" s="1">
        <v>10</v>
      </c>
      <c r="I73" s="1">
        <v>1.68</v>
      </c>
      <c r="J73" s="1">
        <v>6.8344620801987812</v>
      </c>
    </row>
    <row r="74" spans="1:10">
      <c r="A74" s="1" t="s">
        <v>24</v>
      </c>
      <c r="B74" s="1">
        <v>2003</v>
      </c>
      <c r="C74" s="6">
        <v>2003</v>
      </c>
      <c r="D74" s="1">
        <v>6</v>
      </c>
      <c r="E74" s="1">
        <v>6</v>
      </c>
      <c r="F74" s="1">
        <v>44.5</v>
      </c>
      <c r="G74" s="1">
        <v>-20</v>
      </c>
      <c r="J74" s="1">
        <v>7.4913301900128584</v>
      </c>
    </row>
    <row r="75" spans="1:10">
      <c r="A75" s="1" t="s">
        <v>24</v>
      </c>
      <c r="B75" s="1">
        <v>2003</v>
      </c>
      <c r="C75" s="6">
        <v>2003</v>
      </c>
      <c r="D75" s="1">
        <v>7</v>
      </c>
      <c r="E75" s="1">
        <v>7</v>
      </c>
      <c r="F75" s="1">
        <v>42</v>
      </c>
      <c r="G75" s="1">
        <v>-20</v>
      </c>
      <c r="H75" s="1">
        <v>17</v>
      </c>
      <c r="I75" s="1">
        <v>5.6559999999999997</v>
      </c>
      <c r="J75" s="1">
        <v>14.670681873814296</v>
      </c>
    </row>
    <row r="76" spans="1:10">
      <c r="A76" s="1" t="s">
        <v>24</v>
      </c>
      <c r="B76" s="1">
        <v>2003</v>
      </c>
      <c r="C76" s="6">
        <v>2003</v>
      </c>
      <c r="D76" s="1">
        <v>7</v>
      </c>
      <c r="E76" s="1">
        <v>7</v>
      </c>
      <c r="F76" s="1">
        <v>40.5</v>
      </c>
      <c r="G76" s="1">
        <v>-20</v>
      </c>
      <c r="H76" s="1">
        <v>26</v>
      </c>
      <c r="I76" s="1">
        <v>23.184000000000001</v>
      </c>
      <c r="J76" s="1">
        <v>15.43208237288915</v>
      </c>
    </row>
    <row r="77" spans="1:10">
      <c r="A77" s="1" t="s">
        <v>24</v>
      </c>
      <c r="B77" s="1">
        <v>2003</v>
      </c>
      <c r="C77" s="6">
        <v>2003</v>
      </c>
      <c r="D77" s="1">
        <v>7</v>
      </c>
      <c r="E77" s="1">
        <v>7</v>
      </c>
      <c r="F77" s="1">
        <v>39</v>
      </c>
      <c r="G77" s="1">
        <v>-20</v>
      </c>
      <c r="H77" s="1">
        <v>14</v>
      </c>
      <c r="I77" s="1">
        <v>28.448</v>
      </c>
      <c r="J77" s="1">
        <v>15.667697529326677</v>
      </c>
    </row>
    <row r="78" spans="1:10">
      <c r="A78" s="1" t="s">
        <v>24</v>
      </c>
      <c r="B78" s="1">
        <v>2003</v>
      </c>
      <c r="C78" s="6">
        <v>2003</v>
      </c>
      <c r="D78" s="1">
        <v>7</v>
      </c>
      <c r="E78" s="1">
        <v>7</v>
      </c>
      <c r="F78" s="1">
        <v>37.5</v>
      </c>
      <c r="G78" s="1">
        <v>-20</v>
      </c>
      <c r="H78" s="1">
        <v>10</v>
      </c>
      <c r="I78" s="1">
        <v>12.151999999999999</v>
      </c>
      <c r="J78" s="1">
        <v>19.31892843633748</v>
      </c>
    </row>
    <row r="79" spans="1:10">
      <c r="A79" s="1" t="s">
        <v>24</v>
      </c>
      <c r="B79" s="1">
        <v>2003</v>
      </c>
      <c r="C79" s="6">
        <v>2003</v>
      </c>
      <c r="D79" s="1">
        <v>7</v>
      </c>
      <c r="E79" s="1">
        <v>7</v>
      </c>
      <c r="F79" s="1">
        <v>36</v>
      </c>
      <c r="G79" s="1">
        <v>-20</v>
      </c>
      <c r="H79" s="1">
        <v>11</v>
      </c>
      <c r="I79" s="1">
        <v>8.1760000000000002</v>
      </c>
      <c r="J79" s="1">
        <v>16.552663640372622</v>
      </c>
    </row>
    <row r="80" spans="1:10">
      <c r="A80" s="1" t="s">
        <v>24</v>
      </c>
      <c r="B80" s="1">
        <v>2003</v>
      </c>
      <c r="C80" s="6">
        <v>2003</v>
      </c>
      <c r="D80" s="1">
        <v>7</v>
      </c>
      <c r="E80" s="1">
        <v>7</v>
      </c>
      <c r="F80" s="1">
        <v>34.200000000000003</v>
      </c>
      <c r="G80" s="1">
        <v>-21</v>
      </c>
      <c r="H80" s="1">
        <v>10</v>
      </c>
      <c r="I80" s="1">
        <v>4.032</v>
      </c>
      <c r="J80" s="1">
        <v>13.021975685929611</v>
      </c>
    </row>
    <row r="81" spans="1:10">
      <c r="A81" s="1" t="s">
        <v>24</v>
      </c>
      <c r="B81" s="1">
        <v>2003</v>
      </c>
      <c r="C81" s="6">
        <v>2003</v>
      </c>
      <c r="D81" s="1">
        <v>7</v>
      </c>
      <c r="E81" s="1">
        <v>7</v>
      </c>
      <c r="F81" s="1">
        <v>32.5</v>
      </c>
      <c r="G81" s="1">
        <v>-22</v>
      </c>
      <c r="H81" s="1">
        <v>10</v>
      </c>
      <c r="I81" s="1">
        <v>4.5359999999999996</v>
      </c>
      <c r="J81" s="1">
        <v>10.677513386776333</v>
      </c>
    </row>
    <row r="82" spans="1:10">
      <c r="A82" s="1" t="s">
        <v>24</v>
      </c>
      <c r="B82" s="1">
        <v>2003</v>
      </c>
      <c r="C82" s="6">
        <v>2003</v>
      </c>
      <c r="D82" s="1">
        <v>7</v>
      </c>
      <c r="E82" s="1">
        <v>7</v>
      </c>
      <c r="F82" s="1">
        <v>31.1</v>
      </c>
      <c r="G82" s="1">
        <v>-22.7</v>
      </c>
      <c r="H82" s="1">
        <v>9</v>
      </c>
      <c r="I82" s="1">
        <v>8.0079999999999991</v>
      </c>
      <c r="J82" s="1">
        <v>9.1213995839867952</v>
      </c>
    </row>
    <row r="83" spans="1:10">
      <c r="A83" s="1" t="s">
        <v>24</v>
      </c>
      <c r="B83" s="1">
        <v>2003</v>
      </c>
      <c r="C83" s="6">
        <v>2003</v>
      </c>
      <c r="D83" s="1">
        <v>7</v>
      </c>
      <c r="E83" s="1">
        <v>7</v>
      </c>
      <c r="F83" s="1">
        <v>30.7</v>
      </c>
      <c r="G83" s="1">
        <v>-21.7</v>
      </c>
      <c r="H83" s="1">
        <v>6</v>
      </c>
      <c r="I83" s="1">
        <v>42.671999999999997</v>
      </c>
      <c r="J83" s="1">
        <v>10.915599140189116</v>
      </c>
    </row>
    <row r="84" spans="1:10">
      <c r="A84" s="1" t="s">
        <v>24</v>
      </c>
      <c r="B84" s="1">
        <v>2003</v>
      </c>
      <c r="C84" s="6">
        <v>2003</v>
      </c>
      <c r="D84" s="1">
        <v>7</v>
      </c>
      <c r="E84" s="1">
        <v>7</v>
      </c>
      <c r="F84" s="1">
        <v>30.9</v>
      </c>
      <c r="G84" s="1">
        <v>-21.1</v>
      </c>
      <c r="H84" s="1">
        <v>18</v>
      </c>
      <c r="I84" s="1">
        <v>3.36</v>
      </c>
      <c r="J84" s="1">
        <v>13.102198067081018</v>
      </c>
    </row>
    <row r="85" spans="1:10">
      <c r="A85" s="1" t="s">
        <v>24</v>
      </c>
      <c r="B85" s="1">
        <v>2003</v>
      </c>
      <c r="C85" s="6">
        <v>2003</v>
      </c>
      <c r="D85" s="1">
        <v>7</v>
      </c>
      <c r="E85" s="1">
        <v>7</v>
      </c>
      <c r="F85" s="1">
        <v>29.1</v>
      </c>
      <c r="G85" s="1">
        <v>-23.9</v>
      </c>
      <c r="H85" s="1">
        <v>17</v>
      </c>
      <c r="I85" s="1">
        <v>2.4079999999999999</v>
      </c>
      <c r="J85" s="1">
        <v>7.3898272526162705</v>
      </c>
    </row>
    <row r="86" spans="1:10">
      <c r="A86" s="1" t="s">
        <v>24</v>
      </c>
      <c r="B86" s="1">
        <v>2003</v>
      </c>
      <c r="C86" s="6">
        <v>2003</v>
      </c>
      <c r="D86" s="1">
        <v>7</v>
      </c>
      <c r="E86" s="1">
        <v>7</v>
      </c>
      <c r="F86" s="1">
        <v>27.5</v>
      </c>
      <c r="G86" s="1">
        <v>-24.8</v>
      </c>
      <c r="H86" s="1">
        <v>17</v>
      </c>
      <c r="I86" s="1">
        <v>3.5840000000000001</v>
      </c>
      <c r="J86" s="1">
        <v>7.5832737496986677</v>
      </c>
    </row>
    <row r="87" spans="1:10">
      <c r="A87" s="1" t="s">
        <v>24</v>
      </c>
      <c r="B87" s="1">
        <v>2003</v>
      </c>
      <c r="C87" s="6">
        <v>2003</v>
      </c>
      <c r="D87" s="1">
        <v>7</v>
      </c>
      <c r="E87" s="1">
        <v>7</v>
      </c>
      <c r="F87" s="1">
        <v>26</v>
      </c>
      <c r="G87" s="1">
        <v>-25.6</v>
      </c>
      <c r="H87" s="1">
        <v>8</v>
      </c>
      <c r="I87" s="1">
        <v>6.048</v>
      </c>
      <c r="J87" s="1">
        <v>10.832822032277154</v>
      </c>
    </row>
    <row r="88" spans="1:10">
      <c r="A88" s="1" t="s">
        <v>24</v>
      </c>
      <c r="B88" s="1">
        <v>2003</v>
      </c>
      <c r="C88" s="6">
        <v>2003</v>
      </c>
      <c r="D88" s="1">
        <v>7</v>
      </c>
      <c r="E88" s="1">
        <v>7</v>
      </c>
      <c r="F88" s="1">
        <v>24.4</v>
      </c>
      <c r="G88" s="1">
        <v>-27.3</v>
      </c>
      <c r="H88" s="1">
        <v>6</v>
      </c>
      <c r="I88" s="1">
        <v>9.1839999999999993</v>
      </c>
      <c r="J88" s="1">
        <v>30.66809169564409</v>
      </c>
    </row>
    <row r="89" spans="1:10">
      <c r="A89" s="1" t="s">
        <v>24</v>
      </c>
      <c r="B89" s="1">
        <v>2003</v>
      </c>
      <c r="C89" s="6">
        <v>2003</v>
      </c>
      <c r="D89" s="1">
        <v>7</v>
      </c>
      <c r="E89" s="1">
        <v>7</v>
      </c>
      <c r="F89" s="1">
        <v>23</v>
      </c>
      <c r="G89" s="1">
        <v>-28.4</v>
      </c>
      <c r="H89" s="1">
        <v>3</v>
      </c>
      <c r="I89" s="1">
        <v>106.624</v>
      </c>
      <c r="J89" s="1">
        <v>32.034973454430798</v>
      </c>
    </row>
    <row r="90" spans="1:10">
      <c r="A90" s="1" t="s">
        <v>24</v>
      </c>
      <c r="B90" s="1">
        <v>2003</v>
      </c>
      <c r="C90" s="6">
        <v>2003</v>
      </c>
      <c r="D90" s="1">
        <v>7</v>
      </c>
      <c r="E90" s="1">
        <v>7</v>
      </c>
      <c r="F90" s="1">
        <v>21.1</v>
      </c>
      <c r="G90" s="1">
        <v>-29</v>
      </c>
      <c r="H90" s="1">
        <v>4</v>
      </c>
      <c r="I90" s="1">
        <v>1069.9359999999999</v>
      </c>
      <c r="J90" s="1">
        <v>39.023093931635863</v>
      </c>
    </row>
    <row r="91" spans="1:10">
      <c r="A91" s="1" t="s">
        <v>24</v>
      </c>
      <c r="B91" s="1">
        <v>2003</v>
      </c>
      <c r="C91" s="6">
        <v>2003</v>
      </c>
      <c r="D91" s="1">
        <v>7</v>
      </c>
      <c r="E91" s="1">
        <v>7</v>
      </c>
      <c r="F91" s="1">
        <v>19.5</v>
      </c>
      <c r="G91" s="1">
        <v>-29</v>
      </c>
      <c r="H91" s="1">
        <v>4</v>
      </c>
      <c r="I91" s="1">
        <v>191.85599999999999</v>
      </c>
      <c r="J91" s="1">
        <v>71.174027894482819</v>
      </c>
    </row>
    <row r="92" spans="1:10">
      <c r="A92" s="1" t="s">
        <v>24</v>
      </c>
      <c r="B92" s="1">
        <v>2003</v>
      </c>
      <c r="C92" s="6">
        <v>2003</v>
      </c>
      <c r="D92" s="1">
        <v>7</v>
      </c>
      <c r="E92" s="1">
        <v>7</v>
      </c>
      <c r="F92" s="1">
        <v>18</v>
      </c>
      <c r="G92" s="1">
        <v>-29</v>
      </c>
      <c r="H92" s="1">
        <v>1</v>
      </c>
      <c r="I92" s="1">
        <v>243.768</v>
      </c>
      <c r="J92" s="1">
        <v>157.64035231125058</v>
      </c>
    </row>
    <row r="93" spans="1:10">
      <c r="A93" s="1" t="s">
        <v>24</v>
      </c>
      <c r="B93" s="1">
        <v>2003</v>
      </c>
      <c r="C93" s="6">
        <v>2003</v>
      </c>
      <c r="D93" s="1">
        <v>7</v>
      </c>
      <c r="E93" s="1">
        <v>7</v>
      </c>
      <c r="F93" s="1">
        <v>16.3</v>
      </c>
      <c r="G93" s="1">
        <v>-29</v>
      </c>
      <c r="H93" s="1">
        <v>3</v>
      </c>
      <c r="I93" s="1">
        <v>1870.232</v>
      </c>
      <c r="J93" s="1">
        <v>260.27007313888765</v>
      </c>
    </row>
    <row r="94" spans="1:10">
      <c r="A94" s="1" t="s">
        <v>24</v>
      </c>
      <c r="B94" s="1">
        <v>2003</v>
      </c>
      <c r="C94" s="6">
        <v>2003</v>
      </c>
      <c r="D94" s="1">
        <v>7</v>
      </c>
      <c r="E94" s="1">
        <v>7</v>
      </c>
      <c r="F94" s="1">
        <v>15</v>
      </c>
      <c r="G94" s="1">
        <v>-29</v>
      </c>
      <c r="H94" s="1">
        <v>2</v>
      </c>
      <c r="I94" s="1">
        <v>4179.7839999999997</v>
      </c>
      <c r="J94" s="1">
        <v>271.14889626735885</v>
      </c>
    </row>
    <row r="95" spans="1:10">
      <c r="A95" s="1" t="s">
        <v>24</v>
      </c>
      <c r="B95" s="1">
        <v>2003</v>
      </c>
      <c r="C95" s="6">
        <v>2003</v>
      </c>
      <c r="D95" s="1">
        <v>7</v>
      </c>
      <c r="E95" s="1">
        <v>7</v>
      </c>
      <c r="F95" s="1">
        <v>13.4</v>
      </c>
      <c r="G95" s="1">
        <v>-29</v>
      </c>
      <c r="H95" s="1">
        <v>7</v>
      </c>
      <c r="I95" s="1">
        <v>963.42399999999998</v>
      </c>
      <c r="J95" s="1">
        <v>270.75589455612834</v>
      </c>
    </row>
    <row r="96" spans="1:10">
      <c r="A96" s="1" t="s">
        <v>24</v>
      </c>
      <c r="B96" s="1">
        <v>2003</v>
      </c>
      <c r="C96" s="6">
        <v>2003</v>
      </c>
      <c r="D96" s="1">
        <v>7</v>
      </c>
      <c r="E96" s="1">
        <v>7</v>
      </c>
      <c r="F96" s="1">
        <v>11.7</v>
      </c>
      <c r="G96" s="1">
        <v>-29</v>
      </c>
      <c r="H96" s="1">
        <v>8</v>
      </c>
      <c r="I96" s="1">
        <v>45.136000000000003</v>
      </c>
      <c r="J96" s="1">
        <v>284.85910084636976</v>
      </c>
    </row>
    <row r="97" spans="1:10">
      <c r="A97" s="1" t="s">
        <v>24</v>
      </c>
      <c r="B97" s="1">
        <v>2003</v>
      </c>
      <c r="C97" s="6">
        <v>2003</v>
      </c>
      <c r="D97" s="1">
        <v>7</v>
      </c>
      <c r="E97" s="1">
        <v>7</v>
      </c>
      <c r="F97" s="1">
        <v>10</v>
      </c>
      <c r="G97" s="1">
        <v>-28.5</v>
      </c>
      <c r="H97" s="1">
        <v>7</v>
      </c>
      <c r="I97" s="1">
        <v>98.28</v>
      </c>
      <c r="J97" s="1">
        <v>297.57617494148826</v>
      </c>
    </row>
    <row r="98" spans="1:10">
      <c r="A98" s="1" t="s">
        <v>24</v>
      </c>
      <c r="B98" s="1">
        <v>2003</v>
      </c>
      <c r="C98" s="6">
        <v>2003</v>
      </c>
      <c r="D98" s="1">
        <v>7</v>
      </c>
      <c r="E98" s="1">
        <v>7</v>
      </c>
      <c r="F98" s="1">
        <v>8.6999999999999993</v>
      </c>
      <c r="G98" s="1">
        <v>-27.8</v>
      </c>
      <c r="H98" s="1">
        <v>5</v>
      </c>
      <c r="I98" s="1">
        <v>34.048000000000002</v>
      </c>
      <c r="J98" s="1">
        <v>112.0949302082492</v>
      </c>
    </row>
    <row r="99" spans="1:10">
      <c r="A99" s="1" t="s">
        <v>24</v>
      </c>
      <c r="B99" s="1">
        <v>2003</v>
      </c>
      <c r="C99" s="6">
        <v>2003</v>
      </c>
      <c r="D99" s="1">
        <v>7</v>
      </c>
      <c r="E99" s="1">
        <v>7</v>
      </c>
      <c r="F99" s="1">
        <v>7.5</v>
      </c>
      <c r="G99" s="1">
        <v>-27.2</v>
      </c>
      <c r="H99" s="1">
        <v>8</v>
      </c>
      <c r="I99" s="1">
        <v>19.768000000000001</v>
      </c>
      <c r="J99" s="1">
        <v>68.262018208440224</v>
      </c>
    </row>
    <row r="100" spans="1:10">
      <c r="A100" s="1" t="s">
        <v>24</v>
      </c>
      <c r="B100" s="1">
        <v>2003</v>
      </c>
      <c r="C100" s="6">
        <v>2003</v>
      </c>
      <c r="D100" s="1">
        <v>8</v>
      </c>
      <c r="E100" s="1">
        <v>8</v>
      </c>
      <c r="F100" s="1">
        <v>5.7</v>
      </c>
      <c r="G100" s="1">
        <v>-26.3</v>
      </c>
      <c r="H100" s="1">
        <v>13</v>
      </c>
      <c r="I100" s="1">
        <v>11.648</v>
      </c>
      <c r="J100" s="1">
        <v>10.993445993117446</v>
      </c>
    </row>
    <row r="101" spans="1:10">
      <c r="A101" s="1" t="s">
        <v>24</v>
      </c>
      <c r="B101" s="1">
        <v>2003</v>
      </c>
      <c r="C101" s="6">
        <v>2003</v>
      </c>
      <c r="D101" s="1">
        <v>8</v>
      </c>
      <c r="E101" s="1">
        <v>8</v>
      </c>
      <c r="F101" s="1">
        <v>4</v>
      </c>
      <c r="G101" s="1">
        <v>-25.5</v>
      </c>
      <c r="H101" s="1">
        <v>6</v>
      </c>
      <c r="I101" s="1">
        <v>24.303999999999998</v>
      </c>
      <c r="J101" s="1">
        <v>10.344312530496406</v>
      </c>
    </row>
    <row r="102" spans="1:10">
      <c r="A102" s="1" t="s">
        <v>24</v>
      </c>
      <c r="B102" s="1">
        <v>2003</v>
      </c>
      <c r="C102" s="6">
        <v>2003</v>
      </c>
      <c r="D102" s="1">
        <v>8</v>
      </c>
      <c r="E102" s="1">
        <v>8</v>
      </c>
      <c r="F102" s="1">
        <v>2.2999999999999998</v>
      </c>
      <c r="G102" s="1">
        <v>-25</v>
      </c>
      <c r="H102" s="1">
        <v>9</v>
      </c>
      <c r="I102" s="1">
        <v>18.2</v>
      </c>
      <c r="J102" s="1">
        <v>10.618671679307015</v>
      </c>
    </row>
    <row r="103" spans="1:10">
      <c r="A103" s="1" t="s">
        <v>24</v>
      </c>
      <c r="B103" s="1">
        <v>2003</v>
      </c>
      <c r="C103" s="6">
        <v>2003</v>
      </c>
      <c r="D103" s="1">
        <v>8</v>
      </c>
      <c r="E103" s="1">
        <v>8</v>
      </c>
      <c r="F103" s="1">
        <v>1</v>
      </c>
      <c r="G103" s="1">
        <v>-25</v>
      </c>
      <c r="I103" s="1">
        <v>16.687999999999999</v>
      </c>
      <c r="J103" s="1">
        <v>10.688914039417078</v>
      </c>
    </row>
    <row r="104" spans="1:10">
      <c r="A104" s="1" t="s">
        <v>24</v>
      </c>
      <c r="B104" s="1">
        <v>2003</v>
      </c>
      <c r="C104" s="6">
        <v>2003</v>
      </c>
      <c r="D104" s="1">
        <v>8</v>
      </c>
      <c r="E104" s="1">
        <v>8</v>
      </c>
      <c r="F104" s="1">
        <v>-0.4</v>
      </c>
      <c r="G104" s="1">
        <v>-25</v>
      </c>
      <c r="H104" s="1">
        <v>8</v>
      </c>
      <c r="I104" s="1">
        <v>9.0719999999999992</v>
      </c>
      <c r="J104" s="1">
        <v>11.488807746253228</v>
      </c>
    </row>
    <row r="105" spans="1:10">
      <c r="A105" s="1" t="s">
        <v>24</v>
      </c>
      <c r="B105" s="1">
        <v>2003</v>
      </c>
      <c r="C105" s="6">
        <v>2003</v>
      </c>
      <c r="D105" s="1">
        <v>8</v>
      </c>
      <c r="E105" s="1">
        <v>8</v>
      </c>
      <c r="F105" s="1">
        <v>-2</v>
      </c>
      <c r="G105" s="1">
        <v>-25</v>
      </c>
      <c r="H105" s="1">
        <v>5</v>
      </c>
      <c r="I105" s="1">
        <v>6.8879999999999999</v>
      </c>
      <c r="J105" s="1">
        <v>12.631311694892936</v>
      </c>
    </row>
    <row r="106" spans="1:10">
      <c r="A106" s="1" t="s">
        <v>24</v>
      </c>
      <c r="B106" s="1">
        <v>2003</v>
      </c>
      <c r="C106" s="6">
        <v>2003</v>
      </c>
      <c r="D106" s="1">
        <v>8</v>
      </c>
      <c r="E106" s="1">
        <v>8</v>
      </c>
      <c r="F106" s="1">
        <v>-3</v>
      </c>
      <c r="G106" s="1">
        <v>-25</v>
      </c>
      <c r="H106" s="1">
        <v>7</v>
      </c>
      <c r="I106" s="1">
        <v>4.5359999999999996</v>
      </c>
      <c r="J106" s="1">
        <v>12.853036000989931</v>
      </c>
    </row>
    <row r="107" spans="1:10">
      <c r="A107" s="1" t="s">
        <v>25</v>
      </c>
      <c r="B107" s="1">
        <v>2007</v>
      </c>
      <c r="C107" s="6">
        <v>2007</v>
      </c>
      <c r="D107" s="1">
        <v>3</v>
      </c>
      <c r="E107" s="1">
        <v>12</v>
      </c>
      <c r="F107" s="1">
        <v>32.200000000000003</v>
      </c>
      <c r="G107" s="1">
        <v>-64.45</v>
      </c>
      <c r="H107" s="1">
        <v>4.2</v>
      </c>
      <c r="I107" s="1">
        <v>85</v>
      </c>
      <c r="J107" s="1">
        <v>59.415586353629436</v>
      </c>
    </row>
    <row r="108" spans="1:10">
      <c r="A108" s="1" t="s">
        <v>26</v>
      </c>
      <c r="B108" s="1">
        <v>2007</v>
      </c>
      <c r="C108" s="6">
        <v>2007</v>
      </c>
      <c r="D108" s="1">
        <v>9</v>
      </c>
      <c r="E108" s="1">
        <v>9</v>
      </c>
      <c r="F108" s="1">
        <v>13.17</v>
      </c>
      <c r="G108" s="1">
        <v>59.43</v>
      </c>
      <c r="H108" s="1">
        <v>1</v>
      </c>
      <c r="I108" s="1">
        <v>617</v>
      </c>
      <c r="J108" s="1">
        <v>60.033484615238173</v>
      </c>
    </row>
    <row r="109" spans="1:10">
      <c r="A109" s="1" t="s">
        <v>27</v>
      </c>
      <c r="B109" s="1">
        <v>2002</v>
      </c>
      <c r="C109" s="6">
        <v>2002</v>
      </c>
      <c r="D109" s="1">
        <v>10</v>
      </c>
      <c r="E109" s="1">
        <v>11</v>
      </c>
      <c r="F109" s="1">
        <v>10.8</v>
      </c>
      <c r="G109" s="1">
        <v>-56.2</v>
      </c>
      <c r="H109" s="1">
        <v>1</v>
      </c>
      <c r="I109" s="1">
        <v>318</v>
      </c>
      <c r="J109" s="1">
        <v>231.78815409246405</v>
      </c>
    </row>
    <row r="110" spans="1:10">
      <c r="A110" s="1" t="s">
        <v>27</v>
      </c>
      <c r="B110" s="1">
        <v>2002</v>
      </c>
      <c r="C110" s="6">
        <v>2002</v>
      </c>
      <c r="D110" s="1">
        <v>10</v>
      </c>
      <c r="E110" s="1">
        <v>11</v>
      </c>
      <c r="F110" s="1">
        <v>10.3</v>
      </c>
      <c r="G110" s="1">
        <v>-52.6</v>
      </c>
      <c r="H110" s="1">
        <v>0.7</v>
      </c>
      <c r="I110" s="1">
        <v>325</v>
      </c>
      <c r="J110" s="1">
        <v>246.92629905363833</v>
      </c>
    </row>
    <row r="111" spans="1:10">
      <c r="A111" s="1" t="s">
        <v>27</v>
      </c>
      <c r="B111" s="1">
        <v>2002</v>
      </c>
      <c r="C111" s="6">
        <v>2002</v>
      </c>
      <c r="D111" s="1">
        <v>10</v>
      </c>
      <c r="E111" s="1">
        <v>11</v>
      </c>
      <c r="F111" s="1">
        <v>10</v>
      </c>
      <c r="G111" s="1">
        <v>-49.7</v>
      </c>
      <c r="H111" s="1">
        <v>2.2000000000000002</v>
      </c>
      <c r="I111" s="1">
        <v>33</v>
      </c>
      <c r="J111" s="1">
        <v>283.42325706927733</v>
      </c>
    </row>
    <row r="112" spans="1:10">
      <c r="A112" s="1" t="s">
        <v>27</v>
      </c>
      <c r="B112" s="1">
        <v>2002</v>
      </c>
      <c r="C112" s="6">
        <v>2002</v>
      </c>
      <c r="D112" s="1">
        <v>10</v>
      </c>
      <c r="E112" s="1">
        <v>11</v>
      </c>
      <c r="F112" s="1">
        <v>10</v>
      </c>
      <c r="G112" s="1">
        <v>-46.4</v>
      </c>
      <c r="H112" s="1">
        <v>1.2</v>
      </c>
      <c r="I112" s="1">
        <v>295</v>
      </c>
      <c r="J112" s="1">
        <v>361.85417828104141</v>
      </c>
    </row>
    <row r="113" spans="1:10">
      <c r="A113" s="1" t="s">
        <v>27</v>
      </c>
      <c r="B113" s="1">
        <v>2002</v>
      </c>
      <c r="C113" s="6">
        <v>2002</v>
      </c>
      <c r="D113" s="1">
        <v>10</v>
      </c>
      <c r="E113" s="1">
        <v>11</v>
      </c>
      <c r="F113" s="1">
        <v>10</v>
      </c>
      <c r="G113" s="1">
        <v>-43.3</v>
      </c>
      <c r="H113" s="1">
        <v>1.2</v>
      </c>
      <c r="I113" s="1">
        <v>397</v>
      </c>
      <c r="J113" s="1">
        <v>404.24430506957464</v>
      </c>
    </row>
    <row r="114" spans="1:10">
      <c r="A114" s="1" t="s">
        <v>27</v>
      </c>
      <c r="B114" s="1">
        <v>2002</v>
      </c>
      <c r="C114" s="6">
        <v>2002</v>
      </c>
      <c r="D114" s="1">
        <v>10</v>
      </c>
      <c r="E114" s="1">
        <v>11</v>
      </c>
      <c r="F114" s="1">
        <v>10</v>
      </c>
      <c r="G114" s="1">
        <v>-40.299999999999997</v>
      </c>
      <c r="H114" s="1">
        <v>2.5</v>
      </c>
      <c r="I114" s="1">
        <v>96</v>
      </c>
      <c r="J114" s="1">
        <v>450.67093351747008</v>
      </c>
    </row>
    <row r="115" spans="1:10">
      <c r="A115" s="1" t="s">
        <v>27</v>
      </c>
      <c r="B115" s="1">
        <v>2002</v>
      </c>
      <c r="C115" s="6">
        <v>2002</v>
      </c>
      <c r="D115" s="1">
        <v>10</v>
      </c>
      <c r="E115" s="1">
        <v>11</v>
      </c>
      <c r="F115" s="1">
        <v>10</v>
      </c>
      <c r="G115" s="1">
        <v>-37.6</v>
      </c>
      <c r="H115" s="1">
        <v>1.9</v>
      </c>
      <c r="I115" s="1">
        <v>259</v>
      </c>
      <c r="J115" s="1">
        <v>490.52582169954132</v>
      </c>
    </row>
    <row r="116" spans="1:10">
      <c r="A116" s="1" t="s">
        <v>27</v>
      </c>
      <c r="B116" s="1">
        <v>2002</v>
      </c>
      <c r="C116" s="6">
        <v>2002</v>
      </c>
      <c r="D116" s="1">
        <v>10</v>
      </c>
      <c r="E116" s="1">
        <v>11</v>
      </c>
      <c r="F116" s="1">
        <v>10</v>
      </c>
      <c r="G116" s="1">
        <v>-34.799999999999997</v>
      </c>
      <c r="H116" s="1">
        <v>1.1000000000000001</v>
      </c>
      <c r="I116" s="1">
        <v>394</v>
      </c>
      <c r="J116" s="1">
        <v>520.86306662612083</v>
      </c>
    </row>
    <row r="117" spans="1:10">
      <c r="A117" s="1" t="s">
        <v>27</v>
      </c>
      <c r="B117" s="1">
        <v>2002</v>
      </c>
      <c r="C117" s="6">
        <v>2002</v>
      </c>
      <c r="D117" s="1">
        <v>10</v>
      </c>
      <c r="E117" s="1">
        <v>11</v>
      </c>
      <c r="F117" s="1">
        <v>10</v>
      </c>
      <c r="G117" s="1">
        <v>-31.8</v>
      </c>
      <c r="H117" s="1">
        <v>0.7</v>
      </c>
      <c r="I117" s="1">
        <v>1154</v>
      </c>
      <c r="J117" s="1">
        <v>575.21257731294111</v>
      </c>
    </row>
    <row r="118" spans="1:10">
      <c r="A118" s="1" t="s">
        <v>27</v>
      </c>
      <c r="B118" s="1">
        <v>2002</v>
      </c>
      <c r="C118" s="6">
        <v>2002</v>
      </c>
      <c r="D118" s="1">
        <v>10</v>
      </c>
      <c r="E118" s="1">
        <v>11</v>
      </c>
      <c r="F118" s="1">
        <v>10</v>
      </c>
      <c r="G118" s="1">
        <v>-28.9</v>
      </c>
      <c r="H118" s="1">
        <v>0.5</v>
      </c>
      <c r="I118" s="1">
        <v>542</v>
      </c>
      <c r="J118" s="1">
        <v>723.27476466883354</v>
      </c>
    </row>
    <row r="119" spans="1:10">
      <c r="A119" s="1" t="s">
        <v>27</v>
      </c>
      <c r="B119" s="1">
        <v>2002</v>
      </c>
      <c r="C119" s="6">
        <v>2002</v>
      </c>
      <c r="D119" s="1">
        <v>10</v>
      </c>
      <c r="E119" s="1">
        <v>11</v>
      </c>
      <c r="F119" s="1">
        <v>8.5</v>
      </c>
      <c r="G119" s="1">
        <v>-26.9</v>
      </c>
      <c r="H119" s="1">
        <v>2</v>
      </c>
      <c r="I119" s="1">
        <v>203</v>
      </c>
      <c r="J119" s="1">
        <v>548.7947611550652</v>
      </c>
    </row>
    <row r="120" spans="1:10">
      <c r="A120" s="1" t="s">
        <v>27</v>
      </c>
      <c r="B120" s="1">
        <v>2002</v>
      </c>
      <c r="C120" s="6">
        <v>2002</v>
      </c>
      <c r="D120" s="1">
        <v>10</v>
      </c>
      <c r="E120" s="1">
        <v>11</v>
      </c>
      <c r="F120" s="1">
        <v>5</v>
      </c>
      <c r="G120" s="1">
        <v>-26.3</v>
      </c>
      <c r="H120" s="1">
        <v>3.2</v>
      </c>
      <c r="I120" s="1">
        <v>27</v>
      </c>
      <c r="J120" s="1">
        <v>90.966073277084192</v>
      </c>
    </row>
    <row r="121" spans="1:10">
      <c r="A121" s="1" t="s">
        <v>27</v>
      </c>
      <c r="B121" s="1">
        <v>2002</v>
      </c>
      <c r="C121" s="6">
        <v>2002</v>
      </c>
      <c r="D121" s="1">
        <v>10</v>
      </c>
      <c r="E121" s="1">
        <v>11</v>
      </c>
      <c r="F121" s="1">
        <v>1.6</v>
      </c>
      <c r="G121" s="1">
        <v>-26.1</v>
      </c>
      <c r="H121" s="1">
        <v>7.9</v>
      </c>
      <c r="I121" s="1">
        <v>20</v>
      </c>
      <c r="J121" s="1">
        <v>29.690465005098602</v>
      </c>
    </row>
    <row r="122" spans="1:10">
      <c r="A122" s="1" t="s">
        <v>27</v>
      </c>
      <c r="B122" s="1">
        <v>2002</v>
      </c>
      <c r="C122" s="6">
        <v>2002</v>
      </c>
      <c r="D122" s="1">
        <v>10</v>
      </c>
      <c r="E122" s="1">
        <v>11</v>
      </c>
      <c r="F122" s="1">
        <v>0</v>
      </c>
      <c r="G122" s="1">
        <v>-24.7</v>
      </c>
      <c r="H122" s="1">
        <v>4.0999999999999996</v>
      </c>
      <c r="I122" s="1">
        <v>39</v>
      </c>
      <c r="J122" s="1">
        <v>34.362174836253139</v>
      </c>
    </row>
    <row r="123" spans="1:10">
      <c r="A123" s="1" t="s">
        <v>27</v>
      </c>
      <c r="B123" s="1">
        <v>2002</v>
      </c>
      <c r="C123" s="6">
        <v>2002</v>
      </c>
      <c r="D123" s="1">
        <v>10</v>
      </c>
      <c r="E123" s="1">
        <v>11</v>
      </c>
      <c r="F123" s="1">
        <v>1</v>
      </c>
      <c r="G123" s="1">
        <v>-23.5</v>
      </c>
      <c r="H123" s="1">
        <v>2.2000000000000002</v>
      </c>
      <c r="I123" s="1">
        <v>36</v>
      </c>
      <c r="J123" s="1">
        <v>29.557062905142335</v>
      </c>
    </row>
    <row r="124" spans="1:10">
      <c r="A124" s="1" t="s">
        <v>27</v>
      </c>
      <c r="B124" s="1">
        <v>2002</v>
      </c>
      <c r="C124" s="6">
        <v>2002</v>
      </c>
      <c r="D124" s="1">
        <v>10</v>
      </c>
      <c r="E124" s="1">
        <v>11</v>
      </c>
      <c r="F124" s="1">
        <v>7.2</v>
      </c>
      <c r="G124" s="1">
        <v>-24.4</v>
      </c>
      <c r="H124" s="1">
        <v>1.9</v>
      </c>
      <c r="I124" s="1">
        <v>150</v>
      </c>
      <c r="J124" s="1">
        <v>437.84034617908657</v>
      </c>
    </row>
    <row r="125" spans="1:10">
      <c r="A125" s="1" t="s">
        <v>27</v>
      </c>
      <c r="B125" s="1">
        <v>2002</v>
      </c>
      <c r="C125" s="6">
        <v>2002</v>
      </c>
      <c r="D125" s="1">
        <v>10</v>
      </c>
      <c r="E125" s="1">
        <v>11</v>
      </c>
      <c r="F125" s="1">
        <v>9.5</v>
      </c>
      <c r="G125" s="1">
        <v>-24.7</v>
      </c>
      <c r="H125" s="1">
        <v>0.6</v>
      </c>
      <c r="I125" s="1">
        <v>3124</v>
      </c>
      <c r="J125" s="1">
        <v>836.31088172124055</v>
      </c>
    </row>
    <row r="126" spans="1:10">
      <c r="A126" s="1" t="s">
        <v>27</v>
      </c>
      <c r="B126" s="1">
        <v>2002</v>
      </c>
      <c r="C126" s="6">
        <v>2002</v>
      </c>
      <c r="D126" s="1">
        <v>10</v>
      </c>
      <c r="E126" s="1">
        <v>11</v>
      </c>
      <c r="F126" s="1">
        <v>10.8</v>
      </c>
      <c r="G126" s="1">
        <v>-23.2</v>
      </c>
      <c r="H126" s="1">
        <v>1.6</v>
      </c>
      <c r="I126" s="1">
        <v>994</v>
      </c>
      <c r="J126" s="1">
        <v>1165.5575195756367</v>
      </c>
    </row>
    <row r="127" spans="1:10">
      <c r="A127" s="1" t="s">
        <v>27</v>
      </c>
      <c r="B127" s="1">
        <v>2002</v>
      </c>
      <c r="C127" s="6">
        <v>2002</v>
      </c>
      <c r="D127" s="1">
        <v>10</v>
      </c>
      <c r="E127" s="1">
        <v>11</v>
      </c>
      <c r="F127" s="1">
        <v>11.3</v>
      </c>
      <c r="G127" s="1">
        <v>-20.2</v>
      </c>
      <c r="H127" s="1">
        <v>2</v>
      </c>
      <c r="I127" s="1">
        <v>1262</v>
      </c>
      <c r="J127" s="1">
        <v>1191.6824826955406</v>
      </c>
    </row>
    <row r="128" spans="1:10">
      <c r="A128" s="1" t="s">
        <v>27</v>
      </c>
      <c r="B128" s="1">
        <v>2002</v>
      </c>
      <c r="C128" s="6">
        <v>2002</v>
      </c>
      <c r="D128" s="1">
        <v>10</v>
      </c>
      <c r="E128" s="1">
        <v>11</v>
      </c>
      <c r="F128" s="1">
        <v>11.1</v>
      </c>
      <c r="G128" s="1">
        <v>-17.7</v>
      </c>
      <c r="H128" s="1">
        <v>1.6</v>
      </c>
      <c r="I128" s="1">
        <v>1521</v>
      </c>
      <c r="J128" s="1">
        <v>1153.9980762445764</v>
      </c>
    </row>
    <row r="129" spans="1:10">
      <c r="A129" s="1" t="s">
        <v>27</v>
      </c>
      <c r="B129" s="1">
        <v>2002</v>
      </c>
      <c r="C129" s="6">
        <v>2002</v>
      </c>
      <c r="D129" s="1">
        <v>10</v>
      </c>
      <c r="E129" s="1">
        <v>11</v>
      </c>
      <c r="F129" s="1">
        <v>10.8</v>
      </c>
      <c r="G129" s="1">
        <v>-18</v>
      </c>
      <c r="H129" s="1">
        <v>0.9</v>
      </c>
      <c r="I129" s="1">
        <v>3696</v>
      </c>
      <c r="J129" s="1">
        <v>1153.9980762445764</v>
      </c>
    </row>
    <row r="130" spans="1:10">
      <c r="A130" s="1" t="s">
        <v>27</v>
      </c>
      <c r="B130" s="1">
        <v>2002</v>
      </c>
      <c r="C130" s="6">
        <v>2002</v>
      </c>
      <c r="D130" s="1">
        <v>10</v>
      </c>
      <c r="E130" s="1">
        <v>11</v>
      </c>
      <c r="F130" s="1">
        <v>11</v>
      </c>
      <c r="G130" s="1">
        <v>-19.7</v>
      </c>
      <c r="H130" s="1">
        <v>0.5</v>
      </c>
      <c r="I130" s="1">
        <v>3537</v>
      </c>
      <c r="J130" s="1">
        <v>1220.5340810959997</v>
      </c>
    </row>
    <row r="131" spans="1:10">
      <c r="A131" s="1" t="s">
        <v>27</v>
      </c>
      <c r="B131" s="1">
        <v>2002</v>
      </c>
      <c r="C131" s="6">
        <v>2002</v>
      </c>
      <c r="D131" s="1">
        <v>10</v>
      </c>
      <c r="E131" s="1">
        <v>11</v>
      </c>
      <c r="F131" s="1">
        <v>10.199999999999999</v>
      </c>
      <c r="G131" s="1">
        <v>-19.7</v>
      </c>
      <c r="H131" s="1">
        <v>1</v>
      </c>
      <c r="I131" s="1">
        <v>1883</v>
      </c>
      <c r="J131" s="1">
        <v>992.50467685588592</v>
      </c>
    </row>
    <row r="132" spans="1:10">
      <c r="A132" s="1" t="s">
        <v>27</v>
      </c>
      <c r="B132" s="1">
        <v>2002</v>
      </c>
      <c r="C132" s="6">
        <v>2002</v>
      </c>
      <c r="D132" s="1">
        <v>10</v>
      </c>
      <c r="E132" s="1">
        <v>11</v>
      </c>
      <c r="F132" s="1">
        <v>8.1999999999999993</v>
      </c>
      <c r="G132" s="1">
        <v>-18</v>
      </c>
      <c r="H132" s="1">
        <v>2</v>
      </c>
      <c r="I132" s="1">
        <v>486</v>
      </c>
      <c r="J132" s="1">
        <v>528.40502772879711</v>
      </c>
    </row>
    <row r="133" spans="1:10">
      <c r="A133" s="1" t="s">
        <v>27</v>
      </c>
      <c r="B133" s="1">
        <v>2002</v>
      </c>
      <c r="C133" s="6">
        <v>2002</v>
      </c>
      <c r="D133" s="1">
        <v>10</v>
      </c>
      <c r="E133" s="1">
        <v>11</v>
      </c>
      <c r="F133" s="1">
        <v>6.1</v>
      </c>
      <c r="G133" s="1">
        <v>-15.4</v>
      </c>
      <c r="H133" s="1">
        <v>3</v>
      </c>
      <c r="I133" s="1">
        <v>170</v>
      </c>
      <c r="J133" s="1">
        <v>306.32297806279956</v>
      </c>
    </row>
    <row r="134" spans="1:10">
      <c r="A134" s="1" t="s">
        <v>27</v>
      </c>
      <c r="B134" s="1">
        <v>2002</v>
      </c>
      <c r="C134" s="6">
        <v>2002</v>
      </c>
      <c r="D134" s="1">
        <v>10</v>
      </c>
      <c r="E134" s="1">
        <v>11</v>
      </c>
      <c r="F134" s="1">
        <v>4.7</v>
      </c>
      <c r="G134" s="1">
        <v>-11.9</v>
      </c>
      <c r="H134" s="1">
        <v>3.2</v>
      </c>
      <c r="I134" s="1">
        <v>181</v>
      </c>
      <c r="J134" s="1">
        <v>90.241433818798868</v>
      </c>
    </row>
    <row r="135" spans="1:10">
      <c r="A135" s="1" t="s">
        <v>27</v>
      </c>
      <c r="B135" s="1">
        <v>2002</v>
      </c>
      <c r="C135" s="6">
        <v>2002</v>
      </c>
      <c r="D135" s="1">
        <v>10</v>
      </c>
      <c r="E135" s="1">
        <v>11</v>
      </c>
      <c r="F135" s="1">
        <v>3.8</v>
      </c>
      <c r="G135" s="1">
        <v>-8</v>
      </c>
      <c r="H135" s="1">
        <v>2.2999999999999998</v>
      </c>
      <c r="I135" s="1">
        <v>277</v>
      </c>
      <c r="J135" s="1">
        <v>47.315654299900551</v>
      </c>
    </row>
    <row r="136" spans="1:10">
      <c r="A136" s="1" t="s">
        <v>27</v>
      </c>
      <c r="B136" s="1">
        <v>2002</v>
      </c>
      <c r="C136" s="6">
        <v>2002</v>
      </c>
      <c r="D136" s="1">
        <v>10</v>
      </c>
      <c r="E136" s="1">
        <v>11</v>
      </c>
      <c r="F136" s="1">
        <v>3.6</v>
      </c>
      <c r="G136" s="1">
        <v>-3.7</v>
      </c>
      <c r="H136" s="1">
        <v>2.4</v>
      </c>
      <c r="I136" s="1">
        <v>197</v>
      </c>
      <c r="J136" s="1">
        <v>49.428920136608497</v>
      </c>
    </row>
    <row r="137" spans="1:10">
      <c r="A137" s="1" t="s">
        <v>28</v>
      </c>
      <c r="B137" s="1">
        <v>2001</v>
      </c>
      <c r="C137" s="6">
        <v>2001</v>
      </c>
      <c r="D137" s="1">
        <v>9</v>
      </c>
      <c r="E137" s="1">
        <v>9</v>
      </c>
      <c r="F137" s="1">
        <v>46.6</v>
      </c>
      <c r="G137" s="1">
        <v>-7.9</v>
      </c>
      <c r="H137" s="1">
        <v>26.8</v>
      </c>
      <c r="I137" s="1">
        <v>8.4</v>
      </c>
      <c r="J137" s="1">
        <v>17.114779481507007</v>
      </c>
    </row>
    <row r="138" spans="1:10">
      <c r="A138" s="1" t="s">
        <v>28</v>
      </c>
      <c r="B138" s="1">
        <v>2001</v>
      </c>
      <c r="C138" s="6">
        <v>2001</v>
      </c>
      <c r="D138" s="1">
        <v>9</v>
      </c>
      <c r="E138" s="1">
        <v>9</v>
      </c>
      <c r="F138" s="1">
        <v>42</v>
      </c>
      <c r="G138" s="1">
        <v>-11.3</v>
      </c>
      <c r="H138" s="1">
        <v>17.8</v>
      </c>
      <c r="I138" s="1">
        <v>7</v>
      </c>
      <c r="J138" s="1">
        <v>22.098684111643969</v>
      </c>
    </row>
    <row r="139" spans="1:10">
      <c r="A139" s="1" t="s">
        <v>28</v>
      </c>
      <c r="B139" s="1">
        <v>2001</v>
      </c>
      <c r="C139" s="6">
        <v>2001</v>
      </c>
      <c r="D139" s="1">
        <v>9</v>
      </c>
      <c r="E139" s="1">
        <v>9</v>
      </c>
      <c r="F139" s="1">
        <v>36.9</v>
      </c>
      <c r="G139" s="1">
        <v>-14.5</v>
      </c>
      <c r="H139" s="1">
        <v>41.2</v>
      </c>
      <c r="I139" s="1">
        <v>17.2</v>
      </c>
      <c r="J139" s="1">
        <v>123.72717871234497</v>
      </c>
    </row>
    <row r="140" spans="1:10">
      <c r="A140" s="1" t="s">
        <v>28</v>
      </c>
      <c r="B140" s="1">
        <v>2001</v>
      </c>
      <c r="C140" s="6">
        <v>2001</v>
      </c>
      <c r="D140" s="1">
        <v>9</v>
      </c>
      <c r="E140" s="1">
        <v>9</v>
      </c>
      <c r="F140" s="1">
        <v>32.6</v>
      </c>
      <c r="G140" s="1">
        <v>-16.100000000000001</v>
      </c>
      <c r="H140" s="1">
        <v>5.0999999999999996</v>
      </c>
      <c r="I140" s="1">
        <v>3.9</v>
      </c>
      <c r="J140" s="1">
        <v>102.17485353456577</v>
      </c>
    </row>
    <row r="141" spans="1:10">
      <c r="A141" s="1" t="s">
        <v>28</v>
      </c>
      <c r="B141" s="1">
        <v>2001</v>
      </c>
      <c r="C141" s="6">
        <v>2001</v>
      </c>
      <c r="D141" s="1">
        <v>9</v>
      </c>
      <c r="E141" s="1">
        <v>9</v>
      </c>
      <c r="F141" s="1">
        <v>27.8</v>
      </c>
      <c r="G141" s="1">
        <v>-17.5</v>
      </c>
      <c r="H141" s="1">
        <v>4.3</v>
      </c>
      <c r="I141" s="1">
        <v>14.2</v>
      </c>
      <c r="J141" s="1">
        <v>149.74891734482938</v>
      </c>
    </row>
    <row r="142" spans="1:10">
      <c r="A142" s="1" t="s">
        <v>28</v>
      </c>
      <c r="B142" s="1">
        <v>2001</v>
      </c>
      <c r="C142" s="6">
        <v>2001</v>
      </c>
      <c r="D142" s="1">
        <v>9</v>
      </c>
      <c r="E142" s="1">
        <v>9</v>
      </c>
      <c r="F142" s="1">
        <v>22.7</v>
      </c>
      <c r="G142" s="1">
        <v>-18.3</v>
      </c>
      <c r="H142" s="1">
        <v>3.2</v>
      </c>
      <c r="I142" s="1">
        <v>115</v>
      </c>
      <c r="J142" s="1">
        <v>192.07858226652849</v>
      </c>
    </row>
    <row r="143" spans="1:10">
      <c r="A143" s="1" t="s">
        <v>28</v>
      </c>
      <c r="B143" s="1">
        <v>2001</v>
      </c>
      <c r="C143" s="6">
        <v>2001</v>
      </c>
      <c r="D143" s="1">
        <v>9</v>
      </c>
      <c r="E143" s="1">
        <v>9</v>
      </c>
      <c r="F143" s="1">
        <v>18</v>
      </c>
      <c r="G143" s="1">
        <v>-18.5</v>
      </c>
      <c r="H143" s="1">
        <v>1.4</v>
      </c>
      <c r="I143" s="1">
        <v>330.6</v>
      </c>
      <c r="J143" s="1">
        <v>4248.013422661189</v>
      </c>
    </row>
    <row r="144" spans="1:10">
      <c r="A144" s="1" t="s">
        <v>28</v>
      </c>
      <c r="B144" s="1">
        <v>2001</v>
      </c>
      <c r="C144" s="6">
        <v>2001</v>
      </c>
      <c r="D144" s="1">
        <v>9</v>
      </c>
      <c r="E144" s="1">
        <v>9</v>
      </c>
      <c r="F144" s="1">
        <v>13.1</v>
      </c>
      <c r="G144" s="1">
        <v>-18.399999999999999</v>
      </c>
      <c r="H144" s="1">
        <v>1.7</v>
      </c>
      <c r="I144" s="1">
        <v>323.2</v>
      </c>
      <c r="J144" s="1">
        <v>191.61448239329854</v>
      </c>
    </row>
    <row r="145" spans="1:10">
      <c r="A145" s="1" t="s">
        <v>28</v>
      </c>
      <c r="B145" s="1">
        <v>2001</v>
      </c>
      <c r="C145" s="6">
        <v>2001</v>
      </c>
      <c r="D145" s="1">
        <v>9</v>
      </c>
      <c r="E145" s="1">
        <v>9</v>
      </c>
      <c r="F145" s="1">
        <v>3.5</v>
      </c>
      <c r="G145" s="1">
        <v>-16.8</v>
      </c>
      <c r="H145" s="1">
        <v>4.0999999999999996</v>
      </c>
      <c r="I145" s="1">
        <v>55.3</v>
      </c>
      <c r="J145" s="1">
        <v>11.394706106505494</v>
      </c>
    </row>
    <row r="146" spans="1:10">
      <c r="A146" s="1" t="s">
        <v>28</v>
      </c>
      <c r="B146" s="1">
        <v>2001</v>
      </c>
      <c r="C146" s="6">
        <v>2001</v>
      </c>
      <c r="D146" s="1">
        <v>9</v>
      </c>
      <c r="E146" s="1">
        <v>9</v>
      </c>
      <c r="F146" s="1">
        <v>-1.2</v>
      </c>
      <c r="G146" s="1">
        <v>-15.8</v>
      </c>
      <c r="H146" s="1">
        <v>5.4</v>
      </c>
      <c r="I146" s="1">
        <v>54.5</v>
      </c>
      <c r="J146" s="1">
        <v>22.276920143300664</v>
      </c>
    </row>
    <row r="147" spans="1:10">
      <c r="A147" s="1" t="s">
        <v>28</v>
      </c>
      <c r="B147" s="1">
        <v>2001</v>
      </c>
      <c r="C147" s="6">
        <v>2001</v>
      </c>
      <c r="D147" s="1">
        <v>9</v>
      </c>
      <c r="E147" s="1">
        <v>9</v>
      </c>
      <c r="F147" s="1">
        <v>-5.8</v>
      </c>
      <c r="G147" s="1">
        <v>-14.9</v>
      </c>
      <c r="H147" s="1">
        <v>4.9000000000000004</v>
      </c>
      <c r="I147" s="1">
        <v>21</v>
      </c>
      <c r="J147" s="1">
        <v>38.13100894908964</v>
      </c>
    </row>
    <row r="148" spans="1:10">
      <c r="A148" s="1" t="s">
        <v>28</v>
      </c>
      <c r="B148" s="1">
        <v>2001</v>
      </c>
      <c r="C148" s="6">
        <v>2001</v>
      </c>
      <c r="D148" s="1">
        <v>9</v>
      </c>
      <c r="E148" s="1">
        <v>9</v>
      </c>
      <c r="F148" s="1">
        <v>-5.0999999999999996</v>
      </c>
      <c r="G148" s="1">
        <v>-13.4</v>
      </c>
      <c r="H148" s="1">
        <v>4.2</v>
      </c>
      <c r="I148" s="1">
        <v>13.7</v>
      </c>
      <c r="J148" s="1">
        <v>36.091624148110654</v>
      </c>
    </row>
    <row r="149" spans="1:10">
      <c r="A149" s="1" t="s">
        <v>28</v>
      </c>
      <c r="B149" s="1">
        <v>2001</v>
      </c>
      <c r="C149" s="6">
        <v>2001</v>
      </c>
      <c r="D149" s="1">
        <v>9</v>
      </c>
      <c r="E149" s="1">
        <v>9</v>
      </c>
      <c r="F149" s="1">
        <v>-10.9</v>
      </c>
      <c r="G149" s="1">
        <v>-14</v>
      </c>
      <c r="H149" s="1">
        <v>3.5</v>
      </c>
      <c r="I149" s="1">
        <v>17.8</v>
      </c>
      <c r="J149" s="1">
        <v>24.678614074970561</v>
      </c>
    </row>
    <row r="150" spans="1:10">
      <c r="A150" s="1" t="s">
        <v>28</v>
      </c>
      <c r="B150" s="1">
        <v>2001</v>
      </c>
      <c r="C150" s="6">
        <v>2001</v>
      </c>
      <c r="D150" s="1">
        <v>10</v>
      </c>
      <c r="E150" s="1">
        <v>10</v>
      </c>
      <c r="F150" s="1">
        <v>-9.8000000000000007</v>
      </c>
      <c r="G150" s="1">
        <v>-17</v>
      </c>
      <c r="H150" s="1">
        <v>4.5999999999999996</v>
      </c>
      <c r="I150" s="1">
        <v>41.7</v>
      </c>
      <c r="J150" s="1">
        <v>6.0992817525755196</v>
      </c>
    </row>
    <row r="151" spans="1:10">
      <c r="A151" s="1" t="s">
        <v>28</v>
      </c>
      <c r="B151" s="1">
        <v>2001</v>
      </c>
      <c r="C151" s="6">
        <v>2001</v>
      </c>
      <c r="D151" s="1">
        <v>10</v>
      </c>
      <c r="E151" s="1">
        <v>10</v>
      </c>
      <c r="F151" s="1">
        <v>-13.8</v>
      </c>
      <c r="G151" s="1">
        <v>-22.6</v>
      </c>
      <c r="H151" s="1">
        <v>4.4000000000000004</v>
      </c>
      <c r="I151" s="1">
        <v>23.4</v>
      </c>
      <c r="J151" s="1">
        <v>3.6833422383641099</v>
      </c>
    </row>
    <row r="152" spans="1:10">
      <c r="A152" s="1" t="s">
        <v>28</v>
      </c>
      <c r="B152" s="1">
        <v>2001</v>
      </c>
      <c r="C152" s="6">
        <v>2001</v>
      </c>
      <c r="D152" s="1">
        <v>10</v>
      </c>
      <c r="E152" s="1">
        <v>10</v>
      </c>
      <c r="F152" s="1">
        <v>-17.7</v>
      </c>
      <c r="G152" s="1">
        <v>-28.1</v>
      </c>
      <c r="H152" s="1">
        <v>9.3000000000000007</v>
      </c>
      <c r="I152" s="1">
        <v>6</v>
      </c>
      <c r="J152" s="1">
        <v>4.1785221459301667</v>
      </c>
    </row>
    <row r="153" spans="1:10">
      <c r="A153" s="1" t="s">
        <v>28</v>
      </c>
      <c r="B153" s="1">
        <v>2001</v>
      </c>
      <c r="C153" s="6">
        <v>2001</v>
      </c>
      <c r="D153" s="1">
        <v>10</v>
      </c>
      <c r="E153" s="1">
        <v>10</v>
      </c>
      <c r="F153" s="1">
        <v>-20.7</v>
      </c>
      <c r="G153" s="1">
        <v>-32.299999999999997</v>
      </c>
      <c r="H153" s="1">
        <v>5.2</v>
      </c>
      <c r="I153" s="1">
        <v>8</v>
      </c>
      <c r="J153" s="1">
        <v>5.4352697601358209</v>
      </c>
    </row>
    <row r="154" spans="1:10">
      <c r="A154" s="1" t="s">
        <v>28</v>
      </c>
      <c r="B154" s="1">
        <v>2001</v>
      </c>
      <c r="C154" s="6">
        <v>2001</v>
      </c>
      <c r="D154" s="1">
        <v>10</v>
      </c>
      <c r="E154" s="1">
        <v>10</v>
      </c>
      <c r="F154" s="1">
        <v>-23.6</v>
      </c>
      <c r="G154" s="1">
        <v>-36.6</v>
      </c>
      <c r="H154" s="1">
        <v>4.5</v>
      </c>
      <c r="I154" s="1">
        <v>89.3</v>
      </c>
      <c r="J154" s="1">
        <v>4.9570208933767397</v>
      </c>
    </row>
    <row r="155" spans="1:10">
      <c r="A155" s="1" t="s">
        <v>28</v>
      </c>
      <c r="B155" s="1">
        <v>2001</v>
      </c>
      <c r="C155" s="6">
        <v>2001</v>
      </c>
      <c r="D155" s="1">
        <v>10</v>
      </c>
      <c r="E155" s="1">
        <v>10</v>
      </c>
      <c r="F155" s="1">
        <v>-25.7</v>
      </c>
      <c r="G155" s="1">
        <v>-39.6</v>
      </c>
      <c r="H155" s="1">
        <v>16.899999999999999</v>
      </c>
      <c r="I155" s="1">
        <v>5.3</v>
      </c>
      <c r="J155" s="1">
        <v>5.8546299721905113</v>
      </c>
    </row>
    <row r="156" spans="1:10">
      <c r="A156" s="1" t="s">
        <v>28</v>
      </c>
      <c r="B156" s="1">
        <v>2001</v>
      </c>
      <c r="C156" s="6">
        <v>2001</v>
      </c>
      <c r="D156" s="1">
        <v>10</v>
      </c>
      <c r="E156" s="1">
        <v>10</v>
      </c>
      <c r="F156" s="1">
        <v>-29.6</v>
      </c>
      <c r="G156" s="1">
        <v>-45.6</v>
      </c>
      <c r="H156" s="1">
        <v>15.8</v>
      </c>
      <c r="I156" s="1">
        <v>6.3</v>
      </c>
      <c r="J156" s="1">
        <v>4.2835035521181277</v>
      </c>
    </row>
    <row r="157" spans="1:10">
      <c r="A157" s="1" t="s">
        <v>28</v>
      </c>
      <c r="B157" s="1">
        <v>2001</v>
      </c>
      <c r="C157" s="6">
        <v>2001</v>
      </c>
      <c r="D157" s="1">
        <v>10</v>
      </c>
      <c r="E157" s="1">
        <v>10</v>
      </c>
      <c r="F157" s="1">
        <v>-32.700000000000003</v>
      </c>
      <c r="G157" s="1">
        <v>-50.4</v>
      </c>
      <c r="H157" s="1">
        <v>8.1999999999999993</v>
      </c>
      <c r="I157" s="1">
        <v>15.8</v>
      </c>
      <c r="J157" s="1">
        <v>7.7492528426791596</v>
      </c>
    </row>
    <row r="158" spans="1:10">
      <c r="A158" s="1" t="s">
        <v>28</v>
      </c>
      <c r="B158" s="1">
        <v>2001</v>
      </c>
      <c r="C158" s="6">
        <v>2001</v>
      </c>
      <c r="D158" s="1">
        <v>10</v>
      </c>
      <c r="E158" s="1">
        <v>10</v>
      </c>
      <c r="F158" s="1">
        <v>-34.5</v>
      </c>
      <c r="G158" s="1">
        <v>-53.4</v>
      </c>
      <c r="H158" s="1">
        <v>4.7</v>
      </c>
      <c r="I158" s="1">
        <v>84.7</v>
      </c>
      <c r="J158" s="1">
        <v>10.571003852394506</v>
      </c>
    </row>
    <row r="159" spans="1:10">
      <c r="A159" s="1" t="s">
        <v>28</v>
      </c>
      <c r="B159" s="1">
        <v>2001</v>
      </c>
      <c r="C159" s="6">
        <v>2001</v>
      </c>
      <c r="D159" s="1">
        <v>10</v>
      </c>
      <c r="E159" s="1">
        <v>10</v>
      </c>
      <c r="F159" s="1">
        <v>-38.700000000000003</v>
      </c>
      <c r="G159" s="1">
        <v>-56.2</v>
      </c>
      <c r="H159" s="1">
        <v>11.3</v>
      </c>
      <c r="I159" s="1">
        <v>12.4</v>
      </c>
      <c r="J159" s="1">
        <v>14.34007837591863</v>
      </c>
    </row>
    <row r="160" spans="1:10">
      <c r="A160" s="1" t="s">
        <v>28</v>
      </c>
      <c r="B160" s="1">
        <v>2001</v>
      </c>
      <c r="C160" s="6">
        <v>2001</v>
      </c>
      <c r="D160" s="1">
        <v>10</v>
      </c>
      <c r="E160" s="1">
        <v>10</v>
      </c>
      <c r="F160" s="1">
        <v>-47.1</v>
      </c>
      <c r="G160" s="1">
        <v>-57</v>
      </c>
      <c r="H160" s="1">
        <v>4.2</v>
      </c>
      <c r="I160" s="1">
        <v>11.3</v>
      </c>
      <c r="J160" s="1">
        <v>41.03295643856994</v>
      </c>
    </row>
    <row r="161" spans="1:10">
      <c r="A161" s="1" t="s">
        <v>29</v>
      </c>
      <c r="B161" s="1" t="s">
        <v>30</v>
      </c>
      <c r="C161" s="6">
        <v>2000</v>
      </c>
      <c r="D161" s="1">
        <v>1</v>
      </c>
      <c r="E161" s="1">
        <v>12</v>
      </c>
      <c r="F161" s="1">
        <v>36.799999999999997</v>
      </c>
      <c r="G161" s="1">
        <v>-27.7</v>
      </c>
      <c r="I161" s="1">
        <v>1133</v>
      </c>
      <c r="J161" s="1">
        <v>56.73098758760468</v>
      </c>
    </row>
    <row r="162" spans="1:10">
      <c r="A162" s="1" t="s">
        <v>31</v>
      </c>
      <c r="B162" s="1">
        <v>2001</v>
      </c>
      <c r="C162" s="6">
        <v>2001</v>
      </c>
      <c r="D162" s="1">
        <v>1</v>
      </c>
      <c r="E162" s="1">
        <v>2</v>
      </c>
      <c r="F162" s="1">
        <v>27.8</v>
      </c>
      <c r="G162" s="1">
        <v>-75.5</v>
      </c>
      <c r="I162" s="1">
        <v>41</v>
      </c>
      <c r="J162" s="1">
        <v>30.510061328302747</v>
      </c>
    </row>
    <row r="163" spans="1:10">
      <c r="A163" s="1" t="s">
        <v>32</v>
      </c>
      <c r="B163" s="1">
        <v>2001</v>
      </c>
      <c r="C163" s="6">
        <v>2001</v>
      </c>
      <c r="D163" s="1">
        <v>1</v>
      </c>
      <c r="E163" s="1">
        <v>2</v>
      </c>
      <c r="F163" s="1">
        <v>28.1</v>
      </c>
      <c r="G163" s="1">
        <v>-70.900000000000006</v>
      </c>
      <c r="H163" s="1">
        <v>25.5</v>
      </c>
      <c r="I163" s="1">
        <v>10.6</v>
      </c>
      <c r="J163" s="1">
        <v>22.048328031431371</v>
      </c>
    </row>
    <row r="164" spans="1:10">
      <c r="A164" s="1" t="s">
        <v>33</v>
      </c>
      <c r="B164" s="1">
        <v>2001</v>
      </c>
      <c r="C164" s="6">
        <v>2001</v>
      </c>
      <c r="D164" s="1">
        <v>1</v>
      </c>
      <c r="E164" s="1">
        <v>2</v>
      </c>
      <c r="F164" s="1">
        <v>28.4</v>
      </c>
      <c r="G164" s="1">
        <v>-66.900000000000006</v>
      </c>
      <c r="H164" s="1">
        <v>32.5</v>
      </c>
      <c r="I164" s="1">
        <v>2.8</v>
      </c>
      <c r="J164" s="1">
        <v>31.374451750444731</v>
      </c>
    </row>
    <row r="165" spans="1:10">
      <c r="A165" s="1" t="s">
        <v>33</v>
      </c>
      <c r="B165" s="1">
        <v>2001</v>
      </c>
      <c r="C165" s="6">
        <v>2001</v>
      </c>
      <c r="D165" s="1">
        <v>1</v>
      </c>
      <c r="E165" s="1">
        <v>2</v>
      </c>
      <c r="F165" s="1">
        <v>28.6</v>
      </c>
      <c r="G165" s="1">
        <v>-63.3</v>
      </c>
      <c r="I165" s="1">
        <v>1.6</v>
      </c>
      <c r="J165" s="1">
        <v>127.42946122650719</v>
      </c>
    </row>
    <row r="166" spans="1:10">
      <c r="A166" s="1" t="s">
        <v>33</v>
      </c>
      <c r="B166" s="1">
        <v>2001</v>
      </c>
      <c r="C166" s="6">
        <v>2001</v>
      </c>
      <c r="D166" s="1">
        <v>1</v>
      </c>
      <c r="E166" s="1">
        <v>2</v>
      </c>
      <c r="F166" s="1">
        <v>29.2</v>
      </c>
      <c r="G166" s="1">
        <v>-55.2</v>
      </c>
      <c r="H166" s="1">
        <v>34</v>
      </c>
      <c r="I166" s="1">
        <v>2.4</v>
      </c>
      <c r="J166" s="1">
        <v>164.41795465937508</v>
      </c>
    </row>
    <row r="167" spans="1:10">
      <c r="A167" s="1" t="s">
        <v>33</v>
      </c>
      <c r="B167" s="1">
        <v>2001</v>
      </c>
      <c r="C167" s="6">
        <v>2001</v>
      </c>
      <c r="D167" s="1">
        <v>1</v>
      </c>
      <c r="E167" s="1">
        <v>2</v>
      </c>
      <c r="F167" s="1">
        <v>29.5</v>
      </c>
      <c r="G167" s="1">
        <v>-51.3</v>
      </c>
      <c r="I167" s="1">
        <v>2.8</v>
      </c>
      <c r="J167" s="1">
        <v>141.5241581503177</v>
      </c>
    </row>
    <row r="168" spans="1:10">
      <c r="A168" s="1" t="s">
        <v>33</v>
      </c>
      <c r="B168" s="1">
        <v>2001</v>
      </c>
      <c r="C168" s="6">
        <v>2001</v>
      </c>
      <c r="D168" s="1">
        <v>1</v>
      </c>
      <c r="E168" s="1">
        <v>2</v>
      </c>
      <c r="F168" s="1">
        <v>29.9</v>
      </c>
      <c r="G168" s="1">
        <v>-48.2</v>
      </c>
      <c r="H168" s="1">
        <v>6.7</v>
      </c>
      <c r="I168" s="1">
        <v>5.8</v>
      </c>
      <c r="J168" s="1">
        <v>151.24319435954561</v>
      </c>
    </row>
    <row r="169" spans="1:10">
      <c r="A169" s="1" t="s">
        <v>33</v>
      </c>
      <c r="B169" s="1">
        <v>2001</v>
      </c>
      <c r="C169" s="6">
        <v>2001</v>
      </c>
      <c r="D169" s="1">
        <v>1</v>
      </c>
      <c r="E169" s="1">
        <v>2</v>
      </c>
      <c r="F169" s="1">
        <v>29.6</v>
      </c>
      <c r="G169" s="1">
        <v>-46.5</v>
      </c>
      <c r="H169" s="1">
        <v>44</v>
      </c>
      <c r="J169" s="1">
        <v>143.14199846483356</v>
      </c>
    </row>
    <row r="170" spans="1:10">
      <c r="A170" s="1" t="s">
        <v>33</v>
      </c>
      <c r="B170" s="1">
        <v>2001</v>
      </c>
      <c r="C170" s="6">
        <v>2001</v>
      </c>
      <c r="D170" s="1">
        <v>1</v>
      </c>
      <c r="E170" s="1">
        <v>2</v>
      </c>
      <c r="F170" s="1">
        <v>27.8</v>
      </c>
      <c r="G170" s="1">
        <v>-45</v>
      </c>
      <c r="H170" s="1">
        <v>36.700000000000003</v>
      </c>
      <c r="I170" s="1">
        <v>2</v>
      </c>
      <c r="J170" s="1">
        <v>223.41878876708671</v>
      </c>
    </row>
    <row r="171" spans="1:10">
      <c r="A171" s="1" t="s">
        <v>33</v>
      </c>
      <c r="B171" s="1">
        <v>2001</v>
      </c>
      <c r="C171" s="6">
        <v>2001</v>
      </c>
      <c r="D171" s="1">
        <v>1</v>
      </c>
      <c r="E171" s="1">
        <v>2</v>
      </c>
      <c r="F171" s="1">
        <v>25.3</v>
      </c>
      <c r="G171" s="1">
        <v>-45</v>
      </c>
      <c r="H171" s="1">
        <v>7.8</v>
      </c>
      <c r="I171" s="1">
        <v>35</v>
      </c>
      <c r="J171" s="1">
        <v>493.30762556746879</v>
      </c>
    </row>
    <row r="172" spans="1:10">
      <c r="A172" s="1" t="s">
        <v>33</v>
      </c>
      <c r="B172" s="1">
        <v>2001</v>
      </c>
      <c r="C172" s="6">
        <v>2001</v>
      </c>
      <c r="D172" s="1">
        <v>1</v>
      </c>
      <c r="E172" s="1">
        <v>2</v>
      </c>
      <c r="F172" s="1">
        <v>21.5</v>
      </c>
      <c r="G172" s="1">
        <v>-45</v>
      </c>
      <c r="H172" s="1">
        <v>19.5</v>
      </c>
      <c r="I172" s="1">
        <v>37</v>
      </c>
      <c r="J172" s="1">
        <v>761.2194385314433</v>
      </c>
    </row>
    <row r="173" spans="1:10">
      <c r="A173" s="1" t="s">
        <v>33</v>
      </c>
      <c r="B173" s="1">
        <v>2001</v>
      </c>
      <c r="C173" s="6">
        <v>2001</v>
      </c>
      <c r="D173" s="1">
        <v>1</v>
      </c>
      <c r="E173" s="1">
        <v>2</v>
      </c>
      <c r="F173" s="1">
        <v>16.8</v>
      </c>
      <c r="G173" s="1">
        <v>-45</v>
      </c>
      <c r="H173" s="1">
        <v>1.8</v>
      </c>
      <c r="I173" s="1">
        <v>294</v>
      </c>
      <c r="J173" s="1">
        <v>968.16285798363674</v>
      </c>
    </row>
    <row r="174" spans="1:10">
      <c r="A174" s="1" t="s">
        <v>33</v>
      </c>
      <c r="B174" s="1">
        <v>2001</v>
      </c>
      <c r="C174" s="6">
        <v>2001</v>
      </c>
      <c r="D174" s="1">
        <v>1</v>
      </c>
      <c r="E174" s="1">
        <v>2</v>
      </c>
      <c r="F174" s="1">
        <v>13.2</v>
      </c>
      <c r="G174" s="1">
        <v>-45</v>
      </c>
      <c r="H174" s="1">
        <v>0.7</v>
      </c>
      <c r="I174" s="1">
        <v>646</v>
      </c>
      <c r="J174" s="1">
        <v>1006.9128472892777</v>
      </c>
    </row>
    <row r="175" spans="1:10">
      <c r="A175" s="1" t="s">
        <v>33</v>
      </c>
      <c r="B175" s="1">
        <v>2001</v>
      </c>
      <c r="C175" s="6">
        <v>2001</v>
      </c>
      <c r="D175" s="1">
        <v>1</v>
      </c>
      <c r="E175" s="1">
        <v>2</v>
      </c>
      <c r="F175" s="1">
        <v>10.199999999999999</v>
      </c>
      <c r="G175" s="1">
        <v>-45.2</v>
      </c>
      <c r="H175" s="1">
        <v>3.8</v>
      </c>
      <c r="I175" s="1">
        <v>890</v>
      </c>
      <c r="J175" s="1">
        <v>849.97265233986286</v>
      </c>
    </row>
    <row r="176" spans="1:10">
      <c r="A176" s="1" t="s">
        <v>33</v>
      </c>
      <c r="B176" s="1">
        <v>2001</v>
      </c>
      <c r="C176" s="6">
        <v>2001</v>
      </c>
      <c r="D176" s="1">
        <v>1</v>
      </c>
      <c r="E176" s="1">
        <v>2</v>
      </c>
      <c r="F176" s="1">
        <v>10.199999999999999</v>
      </c>
      <c r="G176" s="1">
        <v>-46.5</v>
      </c>
      <c r="H176" s="1">
        <v>4.5999999999999996</v>
      </c>
      <c r="I176" s="1">
        <v>411</v>
      </c>
      <c r="J176" s="1">
        <v>817.21882449167242</v>
      </c>
    </row>
    <row r="177" spans="1:10">
      <c r="A177" s="1" t="s">
        <v>33</v>
      </c>
      <c r="B177" s="1">
        <v>2001</v>
      </c>
      <c r="C177" s="6">
        <v>2001</v>
      </c>
      <c r="D177" s="1">
        <v>1</v>
      </c>
      <c r="E177" s="1">
        <v>2</v>
      </c>
      <c r="F177" s="1">
        <v>10.5</v>
      </c>
      <c r="G177" s="1">
        <v>-47.8</v>
      </c>
      <c r="H177" s="1">
        <v>52.8</v>
      </c>
      <c r="I177" s="1">
        <v>35</v>
      </c>
      <c r="J177" s="1">
        <v>759.57363194957497</v>
      </c>
    </row>
    <row r="178" spans="1:10">
      <c r="A178" s="1" t="s">
        <v>33</v>
      </c>
      <c r="B178" s="1">
        <v>2001</v>
      </c>
      <c r="C178" s="6">
        <v>2001</v>
      </c>
      <c r="D178" s="1">
        <v>1</v>
      </c>
      <c r="E178" s="1">
        <v>2</v>
      </c>
      <c r="F178" s="1">
        <v>10.5</v>
      </c>
      <c r="G178" s="1">
        <v>-47.8</v>
      </c>
      <c r="H178" s="1">
        <v>4.9000000000000004</v>
      </c>
      <c r="I178" s="1">
        <v>121</v>
      </c>
      <c r="J178" s="1">
        <v>759.57363194957497</v>
      </c>
    </row>
    <row r="179" spans="1:10">
      <c r="A179" s="1" t="s">
        <v>33</v>
      </c>
      <c r="B179" s="1">
        <v>2001</v>
      </c>
      <c r="C179" s="6">
        <v>2001</v>
      </c>
      <c r="D179" s="1">
        <v>1</v>
      </c>
      <c r="E179" s="1">
        <v>2</v>
      </c>
      <c r="F179" s="1">
        <v>10.5</v>
      </c>
      <c r="G179" s="1">
        <v>-55.3</v>
      </c>
      <c r="H179" s="1">
        <v>9.8000000000000007</v>
      </c>
      <c r="I179" s="1">
        <v>27</v>
      </c>
      <c r="J179" s="1">
        <v>488.5559653210542</v>
      </c>
    </row>
    <row r="180" spans="1:10">
      <c r="A180" s="1" t="s">
        <v>33</v>
      </c>
      <c r="B180" s="1">
        <v>2001</v>
      </c>
      <c r="C180" s="6">
        <v>2001</v>
      </c>
      <c r="D180" s="1">
        <v>1</v>
      </c>
      <c r="E180" s="1">
        <v>2</v>
      </c>
      <c r="F180" s="1">
        <v>10.1</v>
      </c>
      <c r="G180" s="1">
        <v>-53.5</v>
      </c>
      <c r="H180" s="1">
        <v>3</v>
      </c>
      <c r="I180" s="1">
        <v>85</v>
      </c>
      <c r="J180" s="1">
        <v>520.99813405901045</v>
      </c>
    </row>
    <row r="181" spans="1:10">
      <c r="A181" s="1" t="s">
        <v>33</v>
      </c>
      <c r="B181" s="1">
        <v>2001</v>
      </c>
      <c r="C181" s="6">
        <v>2001</v>
      </c>
      <c r="D181" s="1">
        <v>1</v>
      </c>
      <c r="E181" s="1">
        <v>2</v>
      </c>
      <c r="F181" s="1">
        <v>9.1999999999999993</v>
      </c>
      <c r="G181" s="1">
        <v>-51.2</v>
      </c>
      <c r="H181" s="1">
        <v>8.1999999999999993</v>
      </c>
      <c r="I181" s="1">
        <v>66</v>
      </c>
      <c r="J181" s="1">
        <v>514.08352278662119</v>
      </c>
    </row>
    <row r="182" spans="1:10">
      <c r="A182" s="1" t="s">
        <v>33</v>
      </c>
      <c r="B182" s="1">
        <v>2001</v>
      </c>
      <c r="C182" s="6">
        <v>2001</v>
      </c>
      <c r="D182" s="1">
        <v>1</v>
      </c>
      <c r="E182" s="1">
        <v>2</v>
      </c>
      <c r="F182" s="1">
        <v>9.1999999999999993</v>
      </c>
      <c r="G182" s="1">
        <v>-49.3</v>
      </c>
      <c r="H182" s="1">
        <v>117.9</v>
      </c>
      <c r="I182" s="1">
        <v>7</v>
      </c>
      <c r="J182" s="1">
        <v>602.60755158133895</v>
      </c>
    </row>
    <row r="183" spans="1:10">
      <c r="A183" s="1" t="s">
        <v>33</v>
      </c>
      <c r="B183" s="1">
        <v>2001</v>
      </c>
      <c r="C183" s="6">
        <v>2001</v>
      </c>
      <c r="D183" s="1">
        <v>1</v>
      </c>
      <c r="E183" s="1">
        <v>2</v>
      </c>
      <c r="F183" s="1">
        <v>9.4</v>
      </c>
      <c r="G183" s="1">
        <v>-47.5</v>
      </c>
      <c r="H183" s="1">
        <v>7.7</v>
      </c>
      <c r="I183" s="1">
        <v>183</v>
      </c>
      <c r="J183" s="1">
        <v>637.35136475449474</v>
      </c>
    </row>
    <row r="184" spans="1:10">
      <c r="A184" s="1" t="s">
        <v>33</v>
      </c>
      <c r="B184" s="1">
        <v>2001</v>
      </c>
      <c r="C184" s="6">
        <v>2001</v>
      </c>
      <c r="D184" s="1">
        <v>1</v>
      </c>
      <c r="E184" s="1">
        <v>2</v>
      </c>
      <c r="F184" s="1">
        <v>7.4</v>
      </c>
      <c r="G184" s="1">
        <v>-48.2</v>
      </c>
      <c r="H184" s="1">
        <v>3.6</v>
      </c>
      <c r="I184" s="1">
        <v>967</v>
      </c>
      <c r="J184" s="1">
        <v>520.5988658608361</v>
      </c>
    </row>
    <row r="185" spans="1:10">
      <c r="A185" s="1" t="s">
        <v>33</v>
      </c>
      <c r="B185" s="1">
        <v>2001</v>
      </c>
      <c r="C185" s="6">
        <v>2001</v>
      </c>
      <c r="D185" s="1">
        <v>1</v>
      </c>
      <c r="E185" s="1">
        <v>2</v>
      </c>
      <c r="F185" s="1">
        <v>6.3</v>
      </c>
      <c r="G185" s="1">
        <v>-47.1</v>
      </c>
      <c r="H185" s="1">
        <v>5.6</v>
      </c>
      <c r="I185" s="1">
        <v>596</v>
      </c>
      <c r="J185" s="1">
        <v>488.00635641975379</v>
      </c>
    </row>
    <row r="186" spans="1:10">
      <c r="A186" s="1" t="s">
        <v>33</v>
      </c>
      <c r="B186" s="1">
        <v>2001</v>
      </c>
      <c r="C186" s="6">
        <v>2001</v>
      </c>
      <c r="D186" s="1">
        <v>1</v>
      </c>
      <c r="E186" s="1">
        <v>2</v>
      </c>
      <c r="F186" s="1">
        <v>7.2</v>
      </c>
      <c r="G186" s="1">
        <v>-45.1</v>
      </c>
      <c r="H186" s="1">
        <v>4.7</v>
      </c>
      <c r="I186" s="1">
        <v>668</v>
      </c>
      <c r="J186" s="1">
        <v>553.6834751772019</v>
      </c>
    </row>
    <row r="187" spans="1:10">
      <c r="A187" s="1" t="s">
        <v>33</v>
      </c>
      <c r="B187" s="1">
        <v>2001</v>
      </c>
      <c r="C187" s="6">
        <v>2001</v>
      </c>
      <c r="D187" s="1">
        <v>1</v>
      </c>
      <c r="E187" s="1">
        <v>2</v>
      </c>
      <c r="F187" s="1">
        <v>7.2</v>
      </c>
      <c r="G187" s="1">
        <v>-43</v>
      </c>
      <c r="H187" s="1">
        <v>4.5999999999999996</v>
      </c>
      <c r="I187" s="1">
        <v>555</v>
      </c>
      <c r="J187" s="1">
        <v>581.33307796115014</v>
      </c>
    </row>
    <row r="188" spans="1:10">
      <c r="A188" s="1" t="s">
        <v>33</v>
      </c>
      <c r="B188" s="1">
        <v>2001</v>
      </c>
      <c r="C188" s="6">
        <v>2001</v>
      </c>
      <c r="D188" s="1">
        <v>1</v>
      </c>
      <c r="E188" s="1">
        <v>2</v>
      </c>
      <c r="F188" s="1">
        <v>8.6</v>
      </c>
      <c r="G188" s="1">
        <v>-41.3</v>
      </c>
      <c r="H188" s="1">
        <v>10.8</v>
      </c>
      <c r="I188" s="1">
        <v>429</v>
      </c>
      <c r="J188" s="1">
        <v>678.67722926594445</v>
      </c>
    </row>
    <row r="189" spans="1:10">
      <c r="A189" s="1" t="s">
        <v>33</v>
      </c>
      <c r="B189" s="1">
        <v>2001</v>
      </c>
      <c r="C189" s="6">
        <v>2001</v>
      </c>
      <c r="D189" s="1">
        <v>1</v>
      </c>
      <c r="E189" s="1">
        <v>2</v>
      </c>
      <c r="F189" s="1">
        <v>9.3000000000000007</v>
      </c>
      <c r="G189" s="1">
        <v>-41.5</v>
      </c>
      <c r="H189" s="1">
        <v>5.2</v>
      </c>
      <c r="I189" s="1">
        <v>515</v>
      </c>
      <c r="J189" s="1">
        <v>837.45226438105624</v>
      </c>
    </row>
    <row r="190" spans="1:10">
      <c r="A190" s="1" t="s">
        <v>33</v>
      </c>
      <c r="B190" s="1">
        <v>2001</v>
      </c>
      <c r="C190" s="6">
        <v>2001</v>
      </c>
      <c r="D190" s="1">
        <v>1</v>
      </c>
      <c r="E190" s="1">
        <v>2</v>
      </c>
      <c r="F190" s="1">
        <v>10.9</v>
      </c>
      <c r="G190" s="1">
        <v>-42.4</v>
      </c>
      <c r="H190" s="1">
        <v>7</v>
      </c>
      <c r="I190" s="1">
        <v>773</v>
      </c>
      <c r="J190" s="1">
        <v>948.10557592109251</v>
      </c>
    </row>
    <row r="191" spans="1:10">
      <c r="A191" s="1" t="s">
        <v>33</v>
      </c>
      <c r="B191" s="1">
        <v>2001</v>
      </c>
      <c r="C191" s="6">
        <v>2001</v>
      </c>
      <c r="D191" s="1">
        <v>1</v>
      </c>
      <c r="E191" s="1">
        <v>2</v>
      </c>
      <c r="F191" s="1">
        <v>10.1</v>
      </c>
      <c r="G191" s="1">
        <v>-44.7</v>
      </c>
      <c r="H191" s="1">
        <v>4.3</v>
      </c>
      <c r="I191" s="1">
        <v>1081</v>
      </c>
      <c r="J191" s="1">
        <v>849.97265233986286</v>
      </c>
    </row>
    <row r="192" spans="1:10">
      <c r="A192" s="1" t="s">
        <v>33</v>
      </c>
      <c r="B192" s="1">
        <v>2001</v>
      </c>
      <c r="C192" s="6">
        <v>2001</v>
      </c>
      <c r="D192" s="1">
        <v>1</v>
      </c>
      <c r="E192" s="1">
        <v>2</v>
      </c>
      <c r="F192" s="1">
        <v>9.8000000000000007</v>
      </c>
      <c r="G192" s="1">
        <v>-44.5</v>
      </c>
      <c r="H192" s="1">
        <v>4.3</v>
      </c>
      <c r="I192" s="1">
        <v>1219</v>
      </c>
      <c r="J192" s="1">
        <v>722.82149747398682</v>
      </c>
    </row>
    <row r="193" spans="1:10">
      <c r="A193" s="1" t="s">
        <v>33</v>
      </c>
      <c r="B193" s="1">
        <v>2001</v>
      </c>
      <c r="C193" s="6">
        <v>2001</v>
      </c>
      <c r="D193" s="1">
        <v>1</v>
      </c>
      <c r="E193" s="1">
        <v>2</v>
      </c>
      <c r="F193" s="1">
        <v>10.6</v>
      </c>
      <c r="G193" s="1">
        <v>-46.6</v>
      </c>
      <c r="H193" s="1">
        <v>5.7</v>
      </c>
      <c r="I193" s="1">
        <v>697</v>
      </c>
      <c r="J193" s="1">
        <v>817.21882449167242</v>
      </c>
    </row>
    <row r="194" spans="1:10">
      <c r="A194" s="1" t="s">
        <v>33</v>
      </c>
      <c r="B194" s="1">
        <v>2001</v>
      </c>
      <c r="C194" s="6">
        <v>2001</v>
      </c>
      <c r="D194" s="1">
        <v>1</v>
      </c>
      <c r="E194" s="1">
        <v>2</v>
      </c>
      <c r="F194" s="1">
        <v>9.4</v>
      </c>
      <c r="G194" s="1">
        <v>-49.2</v>
      </c>
      <c r="H194" s="1">
        <v>7.6</v>
      </c>
      <c r="I194" s="1">
        <v>564</v>
      </c>
      <c r="J194" s="1">
        <v>602.60755158133895</v>
      </c>
    </row>
    <row r="195" spans="1:10">
      <c r="A195" s="1" t="s">
        <v>33</v>
      </c>
      <c r="B195" s="1">
        <v>2001</v>
      </c>
      <c r="C195" s="6">
        <v>2001</v>
      </c>
      <c r="D195" s="1">
        <v>1</v>
      </c>
      <c r="E195" s="1">
        <v>2</v>
      </c>
      <c r="F195" s="1">
        <v>9.1</v>
      </c>
      <c r="G195" s="1">
        <v>-51.8</v>
      </c>
      <c r="H195" s="1">
        <v>5.4</v>
      </c>
      <c r="I195" s="1">
        <v>505</v>
      </c>
      <c r="J195" s="1">
        <v>514.08352278662119</v>
      </c>
    </row>
    <row r="196" spans="1:10">
      <c r="A196" s="1" t="s">
        <v>33</v>
      </c>
      <c r="B196" s="1">
        <v>2001</v>
      </c>
      <c r="C196" s="6">
        <v>2001</v>
      </c>
      <c r="D196" s="1">
        <v>1</v>
      </c>
      <c r="E196" s="1">
        <v>2</v>
      </c>
      <c r="F196" s="1">
        <v>9.4</v>
      </c>
      <c r="G196" s="1">
        <v>-55.3</v>
      </c>
      <c r="H196" s="1">
        <v>4</v>
      </c>
      <c r="I196" s="1">
        <v>1206</v>
      </c>
      <c r="J196" s="1">
        <v>430.94684031993899</v>
      </c>
    </row>
    <row r="197" spans="1:10">
      <c r="A197" s="1" t="s">
        <v>33</v>
      </c>
      <c r="B197" s="1">
        <v>2001</v>
      </c>
      <c r="C197" s="6">
        <v>2001</v>
      </c>
      <c r="D197" s="1">
        <v>1</v>
      </c>
      <c r="E197" s="1">
        <v>2</v>
      </c>
      <c r="F197" s="1">
        <v>10.9</v>
      </c>
      <c r="G197" s="1">
        <v>-56.1</v>
      </c>
      <c r="H197" s="1">
        <v>1.7</v>
      </c>
      <c r="I197" s="1">
        <v>1688</v>
      </c>
      <c r="J197" s="1">
        <v>513.12169296107197</v>
      </c>
    </row>
    <row r="198" spans="1:10">
      <c r="A198" s="1" t="s">
        <v>33</v>
      </c>
      <c r="B198" s="1">
        <v>2001</v>
      </c>
      <c r="C198" s="6">
        <v>2001</v>
      </c>
      <c r="D198" s="1">
        <v>1</v>
      </c>
      <c r="E198" s="1">
        <v>2</v>
      </c>
      <c r="F198" s="1">
        <v>11.3</v>
      </c>
      <c r="G198" s="1">
        <v>-54.8</v>
      </c>
      <c r="H198" s="1">
        <v>3.3</v>
      </c>
      <c r="I198" s="1">
        <v>1100</v>
      </c>
      <c r="J198" s="1">
        <v>543.63278796028999</v>
      </c>
    </row>
    <row r="199" spans="1:10">
      <c r="A199" s="1" t="s">
        <v>33</v>
      </c>
      <c r="B199" s="1">
        <v>2001</v>
      </c>
      <c r="C199" s="6">
        <v>2001</v>
      </c>
      <c r="D199" s="1">
        <v>7</v>
      </c>
      <c r="E199" s="1">
        <v>8</v>
      </c>
      <c r="F199" s="1">
        <v>29.2</v>
      </c>
      <c r="G199" s="1">
        <v>-27.4</v>
      </c>
      <c r="H199" s="1">
        <v>5.8</v>
      </c>
      <c r="I199" s="1">
        <v>6</v>
      </c>
      <c r="J199" s="1">
        <v>29.143319533878184</v>
      </c>
    </row>
    <row r="200" spans="1:10">
      <c r="A200" s="1" t="s">
        <v>33</v>
      </c>
      <c r="B200" s="1">
        <v>2001</v>
      </c>
      <c r="C200" s="6">
        <v>2001</v>
      </c>
      <c r="D200" s="1">
        <v>7</v>
      </c>
      <c r="E200" s="1">
        <v>8</v>
      </c>
      <c r="F200" s="1">
        <v>29.3</v>
      </c>
      <c r="G200" s="1">
        <v>-29.6</v>
      </c>
      <c r="H200" s="1">
        <v>12.8</v>
      </c>
      <c r="I200" s="1">
        <v>5</v>
      </c>
      <c r="J200" s="1">
        <v>32.684246080957145</v>
      </c>
    </row>
    <row r="201" spans="1:10">
      <c r="A201" s="1" t="s">
        <v>33</v>
      </c>
      <c r="B201" s="1">
        <v>2001</v>
      </c>
      <c r="C201" s="6">
        <v>2001</v>
      </c>
      <c r="D201" s="1">
        <v>7</v>
      </c>
      <c r="E201" s="1">
        <v>8</v>
      </c>
      <c r="F201" s="1">
        <v>29.4</v>
      </c>
      <c r="G201" s="1">
        <v>-33.5</v>
      </c>
      <c r="H201" s="1">
        <v>7.9</v>
      </c>
      <c r="I201" s="1">
        <v>7</v>
      </c>
      <c r="J201" s="1">
        <v>61.982026715478206</v>
      </c>
    </row>
    <row r="202" spans="1:10">
      <c r="A202" s="1" t="s">
        <v>33</v>
      </c>
      <c r="B202" s="1">
        <v>2001</v>
      </c>
      <c r="C202" s="6">
        <v>2001</v>
      </c>
      <c r="D202" s="1">
        <v>7</v>
      </c>
      <c r="E202" s="1">
        <v>8</v>
      </c>
      <c r="F202" s="1">
        <v>29.5</v>
      </c>
      <c r="G202" s="1">
        <v>-37.4</v>
      </c>
      <c r="H202" s="1">
        <v>0.6</v>
      </c>
      <c r="I202" s="1">
        <v>69</v>
      </c>
      <c r="J202" s="1">
        <v>55.528211326418919</v>
      </c>
    </row>
    <row r="203" spans="1:10">
      <c r="A203" s="1" t="s">
        <v>33</v>
      </c>
      <c r="B203" s="1">
        <v>2001</v>
      </c>
      <c r="C203" s="6">
        <v>2001</v>
      </c>
      <c r="D203" s="1">
        <v>7</v>
      </c>
      <c r="E203" s="1">
        <v>8</v>
      </c>
      <c r="F203" s="1">
        <v>29.5</v>
      </c>
      <c r="G203" s="1">
        <v>-39.299999999999997</v>
      </c>
      <c r="H203" s="1">
        <v>3.4</v>
      </c>
      <c r="I203" s="1">
        <v>102</v>
      </c>
      <c r="J203" s="1">
        <v>87.748142193352464</v>
      </c>
    </row>
    <row r="204" spans="1:10">
      <c r="A204" s="1" t="s">
        <v>33</v>
      </c>
      <c r="B204" s="1">
        <v>2001</v>
      </c>
      <c r="C204" s="6">
        <v>2001</v>
      </c>
      <c r="D204" s="1">
        <v>7</v>
      </c>
      <c r="E204" s="1">
        <v>8</v>
      </c>
      <c r="F204" s="1">
        <v>29.6</v>
      </c>
      <c r="G204" s="1">
        <v>-43.2</v>
      </c>
      <c r="H204" s="1">
        <v>12</v>
      </c>
      <c r="I204" s="1">
        <v>16</v>
      </c>
      <c r="J204" s="1">
        <v>156.17635717281598</v>
      </c>
    </row>
    <row r="205" spans="1:10">
      <c r="A205" s="1" t="s">
        <v>33</v>
      </c>
      <c r="B205" s="1">
        <v>2001</v>
      </c>
      <c r="C205" s="6">
        <v>2001</v>
      </c>
      <c r="D205" s="1">
        <v>7</v>
      </c>
      <c r="E205" s="1">
        <v>8</v>
      </c>
      <c r="F205" s="1">
        <v>29.6</v>
      </c>
      <c r="G205" s="1">
        <v>-45</v>
      </c>
      <c r="H205" s="1">
        <v>2.2000000000000002</v>
      </c>
      <c r="I205" s="1">
        <v>235</v>
      </c>
      <c r="J205" s="1">
        <v>194.35100213274458</v>
      </c>
    </row>
    <row r="206" spans="1:10">
      <c r="A206" s="1" t="s">
        <v>33</v>
      </c>
      <c r="B206" s="1">
        <v>2001</v>
      </c>
      <c r="C206" s="6">
        <v>2001</v>
      </c>
      <c r="D206" s="1">
        <v>7</v>
      </c>
      <c r="E206" s="1">
        <v>8</v>
      </c>
      <c r="F206" s="1">
        <v>25.5</v>
      </c>
      <c r="G206" s="1">
        <v>-48.6</v>
      </c>
      <c r="H206" s="1">
        <v>2.2000000000000002</v>
      </c>
      <c r="I206" s="1">
        <v>207</v>
      </c>
      <c r="J206" s="1">
        <v>303.33816834597184</v>
      </c>
    </row>
    <row r="207" spans="1:10">
      <c r="A207" s="1" t="s">
        <v>33</v>
      </c>
      <c r="B207" s="1">
        <v>2001</v>
      </c>
      <c r="C207" s="6">
        <v>2001</v>
      </c>
      <c r="D207" s="1">
        <v>7</v>
      </c>
      <c r="E207" s="1">
        <v>8</v>
      </c>
      <c r="F207" s="1">
        <v>22.6</v>
      </c>
      <c r="G207" s="1">
        <v>-51.3</v>
      </c>
      <c r="I207" s="1">
        <v>122</v>
      </c>
      <c r="J207" s="1">
        <v>473.50742508963685</v>
      </c>
    </row>
    <row r="208" spans="1:10">
      <c r="A208" s="1" t="s">
        <v>33</v>
      </c>
      <c r="B208" s="1">
        <v>2001</v>
      </c>
      <c r="C208" s="6">
        <v>2001</v>
      </c>
      <c r="D208" s="1">
        <v>7</v>
      </c>
      <c r="E208" s="1">
        <v>8</v>
      </c>
      <c r="F208" s="1">
        <v>16.3</v>
      </c>
      <c r="G208" s="1">
        <v>-56.8</v>
      </c>
      <c r="H208" s="1">
        <v>2.1</v>
      </c>
      <c r="I208" s="1">
        <v>247</v>
      </c>
      <c r="J208" s="1">
        <v>1353.784602743521</v>
      </c>
    </row>
    <row r="209" spans="1:10">
      <c r="A209" s="1" t="s">
        <v>33</v>
      </c>
      <c r="B209" s="1">
        <v>2001</v>
      </c>
      <c r="C209" s="6">
        <v>2001</v>
      </c>
      <c r="D209" s="1">
        <v>7</v>
      </c>
      <c r="E209" s="1">
        <v>8</v>
      </c>
      <c r="F209" s="1">
        <v>11.8</v>
      </c>
      <c r="G209" s="1">
        <v>-54.4</v>
      </c>
      <c r="H209" s="1">
        <v>4.4000000000000004</v>
      </c>
      <c r="I209" s="1">
        <v>141</v>
      </c>
      <c r="J209" s="1">
        <v>1338.4813258885679</v>
      </c>
    </row>
    <row r="210" spans="1:10">
      <c r="A210" s="1" t="s">
        <v>33</v>
      </c>
      <c r="B210" s="1">
        <v>2001</v>
      </c>
      <c r="C210" s="6">
        <v>2001</v>
      </c>
      <c r="D210" s="1">
        <v>7</v>
      </c>
      <c r="E210" s="1">
        <v>8</v>
      </c>
      <c r="F210" s="1">
        <v>11.8</v>
      </c>
      <c r="G210" s="1">
        <v>-54.4</v>
      </c>
      <c r="H210" s="1">
        <v>2.2999999999999998</v>
      </c>
      <c r="I210" s="1">
        <v>169</v>
      </c>
      <c r="J210" s="1">
        <v>1338.4813258885679</v>
      </c>
    </row>
    <row r="211" spans="1:10">
      <c r="A211" s="1" t="s">
        <v>33</v>
      </c>
      <c r="B211" s="1">
        <v>2001</v>
      </c>
      <c r="C211" s="6">
        <v>2001</v>
      </c>
      <c r="D211" s="1">
        <v>7</v>
      </c>
      <c r="E211" s="1">
        <v>8</v>
      </c>
      <c r="F211" s="1">
        <v>10.4</v>
      </c>
      <c r="G211" s="1">
        <v>-48.1</v>
      </c>
      <c r="I211" s="1">
        <v>676</v>
      </c>
      <c r="J211" s="1">
        <v>845.94405270225627</v>
      </c>
    </row>
    <row r="212" spans="1:10">
      <c r="A212" s="1" t="s">
        <v>33</v>
      </c>
      <c r="B212" s="1">
        <v>2001</v>
      </c>
      <c r="C212" s="6">
        <v>2001</v>
      </c>
      <c r="D212" s="1">
        <v>7</v>
      </c>
      <c r="E212" s="1">
        <v>8</v>
      </c>
      <c r="F212" s="1">
        <v>10.4</v>
      </c>
      <c r="G212" s="1">
        <v>-48.1</v>
      </c>
      <c r="H212" s="1">
        <v>2.6</v>
      </c>
      <c r="I212" s="1">
        <v>316</v>
      </c>
      <c r="J212" s="1">
        <v>845.94405270225627</v>
      </c>
    </row>
    <row r="213" spans="1:10">
      <c r="A213" s="1" t="s">
        <v>33</v>
      </c>
      <c r="B213" s="1">
        <v>2001</v>
      </c>
      <c r="C213" s="6">
        <v>2001</v>
      </c>
      <c r="D213" s="1">
        <v>7</v>
      </c>
      <c r="E213" s="1">
        <v>8</v>
      </c>
      <c r="F213" s="1">
        <v>10.4</v>
      </c>
      <c r="G213" s="1">
        <v>-48.1</v>
      </c>
      <c r="H213" s="1">
        <v>2.1</v>
      </c>
      <c r="I213" s="1">
        <v>189</v>
      </c>
      <c r="J213" s="1">
        <v>845.94405270225627</v>
      </c>
    </row>
    <row r="214" spans="1:10">
      <c r="A214" s="1" t="s">
        <v>33</v>
      </c>
      <c r="B214" s="1">
        <v>2001</v>
      </c>
      <c r="C214" s="6">
        <v>2001</v>
      </c>
      <c r="D214" s="1">
        <v>7</v>
      </c>
      <c r="E214" s="1">
        <v>8</v>
      </c>
      <c r="F214" s="1">
        <v>9.8000000000000007</v>
      </c>
      <c r="G214" s="1">
        <v>-45.3</v>
      </c>
      <c r="I214" s="1">
        <v>418</v>
      </c>
      <c r="J214" s="1">
        <v>614.89099242039754</v>
      </c>
    </row>
    <row r="215" spans="1:10">
      <c r="A215" s="1" t="s">
        <v>33</v>
      </c>
      <c r="B215" s="1">
        <v>2001</v>
      </c>
      <c r="C215" s="6">
        <v>2001</v>
      </c>
      <c r="D215" s="1">
        <v>7</v>
      </c>
      <c r="E215" s="1">
        <v>8</v>
      </c>
      <c r="F215" s="1">
        <v>10.1</v>
      </c>
      <c r="G215" s="1">
        <v>-45.4</v>
      </c>
      <c r="H215" s="1">
        <v>1.4</v>
      </c>
      <c r="I215" s="1">
        <v>522</v>
      </c>
      <c r="J215" s="1">
        <v>751.19439739209338</v>
      </c>
    </row>
    <row r="216" spans="1:10">
      <c r="A216" s="1" t="s">
        <v>33</v>
      </c>
      <c r="B216" s="1">
        <v>2001</v>
      </c>
      <c r="C216" s="6">
        <v>2001</v>
      </c>
      <c r="D216" s="1">
        <v>7</v>
      </c>
      <c r="E216" s="1">
        <v>8</v>
      </c>
      <c r="F216" s="1">
        <v>10.199999999999999</v>
      </c>
      <c r="G216" s="1">
        <v>-45.5</v>
      </c>
      <c r="I216" s="1">
        <v>488</v>
      </c>
      <c r="J216" s="1">
        <v>751.19439739209338</v>
      </c>
    </row>
    <row r="217" spans="1:10">
      <c r="A217" s="1" t="s">
        <v>33</v>
      </c>
      <c r="B217" s="1">
        <v>2001</v>
      </c>
      <c r="C217" s="6">
        <v>2001</v>
      </c>
      <c r="D217" s="1">
        <v>7</v>
      </c>
      <c r="E217" s="1">
        <v>8</v>
      </c>
      <c r="F217" s="1">
        <v>11</v>
      </c>
      <c r="G217" s="1">
        <v>-49.3</v>
      </c>
      <c r="H217" s="1">
        <v>1.2</v>
      </c>
      <c r="I217" s="1">
        <v>862</v>
      </c>
      <c r="J217" s="1">
        <v>1053.2831307578017</v>
      </c>
    </row>
    <row r="218" spans="1:10">
      <c r="A218" s="1" t="s">
        <v>33</v>
      </c>
      <c r="B218" s="1">
        <v>2001</v>
      </c>
      <c r="C218" s="6">
        <v>2001</v>
      </c>
      <c r="D218" s="1">
        <v>7</v>
      </c>
      <c r="E218" s="1">
        <v>8</v>
      </c>
      <c r="F218" s="1">
        <v>11.6</v>
      </c>
      <c r="G218" s="1">
        <v>-58.2</v>
      </c>
      <c r="H218" s="1">
        <v>2.2000000000000002</v>
      </c>
      <c r="I218" s="1">
        <v>492</v>
      </c>
      <c r="J218" s="1">
        <v>1195.8555744263892</v>
      </c>
    </row>
    <row r="219" spans="1:10">
      <c r="A219" s="1" t="s">
        <v>33</v>
      </c>
      <c r="B219" s="1">
        <v>2001</v>
      </c>
      <c r="C219" s="6">
        <v>2001</v>
      </c>
      <c r="D219" s="1">
        <v>7</v>
      </c>
      <c r="E219" s="1">
        <v>8</v>
      </c>
      <c r="F219" s="1">
        <v>10.3</v>
      </c>
      <c r="G219" s="1">
        <v>-56.3</v>
      </c>
      <c r="H219" s="1">
        <v>2.7</v>
      </c>
      <c r="I219" s="1">
        <v>240</v>
      </c>
      <c r="J219" s="1">
        <v>989.24450036975452</v>
      </c>
    </row>
    <row r="220" spans="1:10">
      <c r="A220" s="1" t="s">
        <v>33</v>
      </c>
      <c r="B220" s="1">
        <v>2001</v>
      </c>
      <c r="C220" s="6">
        <v>2001</v>
      </c>
      <c r="D220" s="1">
        <v>7</v>
      </c>
      <c r="E220" s="1">
        <v>8</v>
      </c>
      <c r="F220" s="1">
        <v>10.199999999999999</v>
      </c>
      <c r="G220" s="1">
        <v>-56.3</v>
      </c>
      <c r="H220" s="1">
        <v>2.9</v>
      </c>
      <c r="I220" s="1">
        <v>281</v>
      </c>
      <c r="J220" s="1">
        <v>989.24450036975452</v>
      </c>
    </row>
    <row r="221" spans="1:10">
      <c r="A221" s="1" t="s">
        <v>33</v>
      </c>
      <c r="B221" s="1">
        <v>2001</v>
      </c>
      <c r="C221" s="6">
        <v>2001</v>
      </c>
      <c r="D221" s="1">
        <v>7</v>
      </c>
      <c r="E221" s="1">
        <v>8</v>
      </c>
      <c r="F221" s="1">
        <v>10.199999999999999</v>
      </c>
      <c r="G221" s="1">
        <v>-56.3</v>
      </c>
      <c r="I221" s="1">
        <v>167</v>
      </c>
      <c r="J221" s="1">
        <v>989.24450036975452</v>
      </c>
    </row>
    <row r="222" spans="1:10">
      <c r="A222" s="1" t="s">
        <v>33</v>
      </c>
      <c r="B222" s="1">
        <v>2001</v>
      </c>
      <c r="C222" s="6">
        <v>2001</v>
      </c>
      <c r="D222" s="1">
        <v>7</v>
      </c>
      <c r="E222" s="1">
        <v>8</v>
      </c>
      <c r="F222" s="1">
        <v>11.9</v>
      </c>
      <c r="G222" s="1">
        <v>-54.9</v>
      </c>
      <c r="H222" s="1">
        <v>2.8</v>
      </c>
      <c r="I222" s="1">
        <v>200</v>
      </c>
      <c r="J222" s="1">
        <v>1354.7904122470311</v>
      </c>
    </row>
    <row r="223" spans="1:10">
      <c r="A223" s="1" t="s">
        <v>33</v>
      </c>
      <c r="B223" s="1">
        <v>2001</v>
      </c>
      <c r="C223" s="6">
        <v>2001</v>
      </c>
      <c r="D223" s="1">
        <v>7</v>
      </c>
      <c r="E223" s="1">
        <v>8</v>
      </c>
      <c r="F223" s="1">
        <v>10.4</v>
      </c>
      <c r="G223" s="1">
        <v>-53</v>
      </c>
      <c r="H223" s="1">
        <v>1.6</v>
      </c>
      <c r="I223" s="1">
        <v>499</v>
      </c>
      <c r="J223" s="1">
        <v>936.60327078989235</v>
      </c>
    </row>
    <row r="224" spans="1:10">
      <c r="A224" s="1" t="s">
        <v>33</v>
      </c>
      <c r="B224" s="1">
        <v>2001</v>
      </c>
      <c r="C224" s="6">
        <v>2001</v>
      </c>
      <c r="D224" s="1">
        <v>7</v>
      </c>
      <c r="E224" s="1">
        <v>8</v>
      </c>
      <c r="F224" s="1">
        <v>8.6999999999999993</v>
      </c>
      <c r="G224" s="1">
        <v>-51</v>
      </c>
      <c r="H224" s="1">
        <v>2.8</v>
      </c>
      <c r="I224" s="1">
        <v>204</v>
      </c>
      <c r="J224" s="1">
        <v>505.89663502836038</v>
      </c>
    </row>
    <row r="225" spans="1:10">
      <c r="A225" s="1" t="s">
        <v>33</v>
      </c>
      <c r="B225" s="1">
        <v>2001</v>
      </c>
      <c r="C225" s="6">
        <v>2001</v>
      </c>
      <c r="D225" s="1">
        <v>7</v>
      </c>
      <c r="E225" s="1">
        <v>8</v>
      </c>
      <c r="F225" s="1">
        <v>7.2</v>
      </c>
      <c r="G225" s="1">
        <v>-48.5</v>
      </c>
      <c r="H225" s="1">
        <v>2.2999999999999998</v>
      </c>
      <c r="I225" s="1">
        <v>42</v>
      </c>
      <c r="J225" s="1">
        <v>254.30881585202414</v>
      </c>
    </row>
    <row r="226" spans="1:10">
      <c r="A226" s="1" t="s">
        <v>33</v>
      </c>
      <c r="B226" s="1">
        <v>2001</v>
      </c>
      <c r="C226" s="6">
        <v>2001</v>
      </c>
      <c r="D226" s="1">
        <v>7</v>
      </c>
      <c r="E226" s="1">
        <v>8</v>
      </c>
      <c r="F226" s="1">
        <v>5.7</v>
      </c>
      <c r="G226" s="1">
        <v>-46.4</v>
      </c>
      <c r="H226" s="1">
        <v>2.5</v>
      </c>
      <c r="I226" s="1">
        <v>44</v>
      </c>
      <c r="J226" s="1">
        <v>18.110203882596469</v>
      </c>
    </row>
    <row r="227" spans="1:10">
      <c r="A227" s="1" t="s">
        <v>33</v>
      </c>
      <c r="B227" s="1">
        <v>2001</v>
      </c>
      <c r="C227" s="6">
        <v>2001</v>
      </c>
      <c r="D227" s="1">
        <v>7</v>
      </c>
      <c r="E227" s="1">
        <v>8</v>
      </c>
      <c r="F227" s="1">
        <v>4.8</v>
      </c>
      <c r="G227" s="1">
        <v>-43.9</v>
      </c>
      <c r="H227" s="1">
        <v>13</v>
      </c>
      <c r="I227" s="1">
        <v>3</v>
      </c>
      <c r="J227" s="1">
        <v>12.551361982133569</v>
      </c>
    </row>
    <row r="228" spans="1:10">
      <c r="A228" s="1" t="s">
        <v>33</v>
      </c>
      <c r="B228" s="1">
        <v>2001</v>
      </c>
      <c r="C228" s="6">
        <v>2001</v>
      </c>
      <c r="D228" s="1">
        <v>7</v>
      </c>
      <c r="E228" s="1">
        <v>8</v>
      </c>
      <c r="F228" s="1">
        <v>3.8</v>
      </c>
      <c r="G228" s="1">
        <v>-42.8</v>
      </c>
      <c r="H228" s="1">
        <v>5.0999999999999996</v>
      </c>
      <c r="I228" s="1">
        <v>19</v>
      </c>
      <c r="J228" s="1">
        <v>11.418076112090278</v>
      </c>
    </row>
    <row r="229" spans="1:10">
      <c r="A229" s="1" t="s">
        <v>33</v>
      </c>
      <c r="B229" s="1">
        <v>2001</v>
      </c>
      <c r="C229" s="6">
        <v>2001</v>
      </c>
      <c r="D229" s="1">
        <v>7</v>
      </c>
      <c r="E229" s="1">
        <v>8</v>
      </c>
      <c r="F229" s="1">
        <v>3.3</v>
      </c>
      <c r="G229" s="1">
        <v>-44.2</v>
      </c>
      <c r="H229" s="1">
        <v>4.0999999999999996</v>
      </c>
      <c r="I229" s="1">
        <v>12</v>
      </c>
      <c r="J229" s="1">
        <v>11.791208444377697</v>
      </c>
    </row>
    <row r="230" spans="1:10">
      <c r="A230" s="1" t="s">
        <v>33</v>
      </c>
      <c r="B230" s="1">
        <v>2001</v>
      </c>
      <c r="C230" s="6">
        <v>2001</v>
      </c>
      <c r="D230" s="1">
        <v>7</v>
      </c>
      <c r="E230" s="1">
        <v>8</v>
      </c>
      <c r="F230" s="1">
        <v>3.9</v>
      </c>
      <c r="G230" s="1">
        <v>-46.1</v>
      </c>
      <c r="H230" s="1">
        <v>6.2</v>
      </c>
      <c r="I230" s="1">
        <v>12</v>
      </c>
      <c r="J230" s="1">
        <v>12.296987778524738</v>
      </c>
    </row>
    <row r="231" spans="1:10">
      <c r="A231" s="1" t="s">
        <v>33</v>
      </c>
      <c r="B231" s="1">
        <v>2001</v>
      </c>
      <c r="C231" s="6">
        <v>2001</v>
      </c>
      <c r="D231" s="1">
        <v>7</v>
      </c>
      <c r="E231" s="1">
        <v>8</v>
      </c>
      <c r="F231" s="1">
        <v>5.8</v>
      </c>
      <c r="G231" s="1">
        <v>-48</v>
      </c>
      <c r="H231" s="1">
        <v>10.1</v>
      </c>
      <c r="I231" s="1">
        <v>19</v>
      </c>
      <c r="J231" s="1">
        <v>19.345723334053801</v>
      </c>
    </row>
    <row r="232" spans="1:10">
      <c r="A232" s="1" t="s">
        <v>33</v>
      </c>
      <c r="B232" s="1">
        <v>2001</v>
      </c>
      <c r="C232" s="6">
        <v>2001</v>
      </c>
      <c r="D232" s="1">
        <v>7</v>
      </c>
      <c r="E232" s="1">
        <v>8</v>
      </c>
      <c r="F232" s="1">
        <v>6.2</v>
      </c>
      <c r="G232" s="1">
        <v>-50.1</v>
      </c>
      <c r="H232" s="1">
        <v>12</v>
      </c>
      <c r="I232" s="1">
        <v>16</v>
      </c>
      <c r="J232" s="1">
        <v>86.882428579586062</v>
      </c>
    </row>
    <row r="233" spans="1:10">
      <c r="A233" s="1" t="s">
        <v>33</v>
      </c>
      <c r="B233" s="1">
        <v>2001</v>
      </c>
      <c r="C233" s="6">
        <v>2001</v>
      </c>
      <c r="D233" s="1">
        <v>7</v>
      </c>
      <c r="E233" s="1">
        <v>8</v>
      </c>
      <c r="F233" s="1">
        <v>8.1999999999999993</v>
      </c>
      <c r="G233" s="1">
        <v>-52.8</v>
      </c>
      <c r="H233" s="1">
        <v>2.1</v>
      </c>
      <c r="I233" s="1">
        <v>267</v>
      </c>
      <c r="J233" s="1">
        <v>506.62786926417209</v>
      </c>
    </row>
    <row r="234" spans="1:10">
      <c r="A234" s="1" t="s">
        <v>33</v>
      </c>
      <c r="B234" s="1">
        <v>2001</v>
      </c>
      <c r="C234" s="6">
        <v>2001</v>
      </c>
      <c r="D234" s="1">
        <v>7</v>
      </c>
      <c r="E234" s="1">
        <v>8</v>
      </c>
      <c r="F234" s="1">
        <v>10.5</v>
      </c>
      <c r="G234" s="1">
        <v>-55</v>
      </c>
      <c r="H234" s="1">
        <v>2.4</v>
      </c>
      <c r="I234" s="1">
        <v>380</v>
      </c>
      <c r="J234" s="1">
        <v>978.5844910385581</v>
      </c>
    </row>
    <row r="235" spans="1:10">
      <c r="A235" s="1" t="s">
        <v>33</v>
      </c>
      <c r="B235" s="1">
        <v>2001</v>
      </c>
      <c r="C235" s="6">
        <v>2001</v>
      </c>
      <c r="D235" s="1">
        <v>7</v>
      </c>
      <c r="E235" s="1">
        <v>8</v>
      </c>
      <c r="F235" s="1">
        <v>10.6</v>
      </c>
      <c r="G235" s="1">
        <v>-55.8</v>
      </c>
      <c r="H235" s="1">
        <v>3.1</v>
      </c>
      <c r="I235" s="1">
        <v>251</v>
      </c>
      <c r="J235" s="1">
        <v>978.5844910385581</v>
      </c>
    </row>
    <row r="236" spans="1:10">
      <c r="A236" s="1" t="s">
        <v>33</v>
      </c>
      <c r="B236" s="1">
        <v>2001</v>
      </c>
      <c r="C236" s="6">
        <v>2001</v>
      </c>
      <c r="D236" s="1">
        <v>7</v>
      </c>
      <c r="E236" s="1">
        <v>8</v>
      </c>
      <c r="F236" s="1">
        <v>12.5</v>
      </c>
      <c r="G236" s="1">
        <v>-55</v>
      </c>
      <c r="H236" s="1">
        <v>1.8</v>
      </c>
      <c r="I236" s="1">
        <v>674</v>
      </c>
      <c r="J236" s="1">
        <v>1354.7904122470311</v>
      </c>
    </row>
    <row r="237" spans="1:10">
      <c r="A237" s="1" t="s">
        <v>33</v>
      </c>
      <c r="B237" s="1">
        <v>2001</v>
      </c>
      <c r="C237" s="6">
        <v>2001</v>
      </c>
      <c r="D237" s="1">
        <v>7</v>
      </c>
      <c r="E237" s="1">
        <v>8</v>
      </c>
      <c r="F237" s="1">
        <v>12.5</v>
      </c>
      <c r="G237" s="1">
        <v>-54.1</v>
      </c>
      <c r="H237" s="1">
        <v>1.8</v>
      </c>
      <c r="I237" s="1">
        <v>434</v>
      </c>
      <c r="J237" s="1">
        <v>1338.4813258885679</v>
      </c>
    </row>
    <row r="238" spans="1:10">
      <c r="A238" s="1" t="s">
        <v>33</v>
      </c>
      <c r="B238" s="1">
        <v>2001</v>
      </c>
      <c r="C238" s="6">
        <v>2001</v>
      </c>
      <c r="D238" s="1">
        <v>7</v>
      </c>
      <c r="E238" s="1">
        <v>8</v>
      </c>
      <c r="F238" s="1">
        <v>11.4</v>
      </c>
      <c r="G238" s="1">
        <v>-53.8</v>
      </c>
      <c r="I238" s="1">
        <v>139</v>
      </c>
      <c r="J238" s="1">
        <v>1153.4137755894251</v>
      </c>
    </row>
    <row r="239" spans="1:10">
      <c r="A239" s="1" t="s">
        <v>33</v>
      </c>
      <c r="B239" s="1">
        <v>2001</v>
      </c>
      <c r="C239" s="6">
        <v>2001</v>
      </c>
      <c r="D239" s="1">
        <v>7</v>
      </c>
      <c r="E239" s="1">
        <v>8</v>
      </c>
      <c r="F239" s="1">
        <v>11.8</v>
      </c>
      <c r="G239" s="1">
        <v>-54.6</v>
      </c>
      <c r="H239" s="1">
        <v>2.2999999999999998</v>
      </c>
      <c r="I239" s="1">
        <v>39</v>
      </c>
      <c r="J239" s="1">
        <v>1338.4813258885679</v>
      </c>
    </row>
    <row r="240" spans="1:10">
      <c r="A240" s="1" t="s">
        <v>33</v>
      </c>
      <c r="B240" s="1">
        <v>2001</v>
      </c>
      <c r="C240" s="6">
        <v>2001</v>
      </c>
      <c r="D240" s="1">
        <v>7</v>
      </c>
      <c r="E240" s="1">
        <v>8</v>
      </c>
      <c r="F240" s="1">
        <v>12</v>
      </c>
      <c r="G240" s="1">
        <v>-57.6</v>
      </c>
      <c r="I240" s="1">
        <v>95</v>
      </c>
      <c r="J240" s="1">
        <v>1362.6196201861781</v>
      </c>
    </row>
    <row r="241" spans="1:10">
      <c r="A241" s="1" t="s">
        <v>33</v>
      </c>
      <c r="B241" s="1">
        <v>2001</v>
      </c>
      <c r="C241" s="6">
        <v>2001</v>
      </c>
      <c r="D241" s="1">
        <v>7</v>
      </c>
      <c r="E241" s="1">
        <v>8</v>
      </c>
      <c r="F241" s="1">
        <v>11.4</v>
      </c>
      <c r="G241" s="1">
        <v>-55.5</v>
      </c>
      <c r="H241" s="1">
        <v>6</v>
      </c>
      <c r="I241" s="1">
        <v>63</v>
      </c>
      <c r="J241" s="1">
        <v>1174.6615675135699</v>
      </c>
    </row>
    <row r="242" spans="1:10">
      <c r="A242" s="1" t="s">
        <v>33</v>
      </c>
      <c r="B242" s="1">
        <v>2001</v>
      </c>
      <c r="C242" s="6">
        <v>2001</v>
      </c>
      <c r="D242" s="1">
        <v>7</v>
      </c>
      <c r="E242" s="1">
        <v>8</v>
      </c>
      <c r="F242" s="1">
        <v>11.1</v>
      </c>
      <c r="G242" s="1">
        <v>-53.4</v>
      </c>
      <c r="H242" s="1">
        <v>13.2</v>
      </c>
      <c r="I242" s="1">
        <v>50</v>
      </c>
      <c r="J242" s="1">
        <v>1153.4137755894251</v>
      </c>
    </row>
    <row r="243" spans="1:10">
      <c r="A243" s="1" t="s">
        <v>33</v>
      </c>
      <c r="B243" s="1">
        <v>2001</v>
      </c>
      <c r="C243" s="6">
        <v>2001</v>
      </c>
      <c r="D243" s="1">
        <v>7</v>
      </c>
      <c r="E243" s="1">
        <v>8</v>
      </c>
      <c r="F243" s="1">
        <v>9.9</v>
      </c>
      <c r="G243" s="1">
        <v>-52.1</v>
      </c>
      <c r="H243" s="1">
        <v>5.8</v>
      </c>
      <c r="I243" s="1">
        <v>188</v>
      </c>
      <c r="J243" s="1">
        <v>936.60327078989235</v>
      </c>
    </row>
    <row r="244" spans="1:10">
      <c r="A244" s="1" t="s">
        <v>33</v>
      </c>
      <c r="B244" s="1">
        <v>2001</v>
      </c>
      <c r="C244" s="6">
        <v>2001</v>
      </c>
      <c r="D244" s="1">
        <v>7</v>
      </c>
      <c r="E244" s="1">
        <v>8</v>
      </c>
      <c r="F244" s="1">
        <v>7.9</v>
      </c>
      <c r="G244" s="1">
        <v>-52</v>
      </c>
      <c r="H244" s="1">
        <v>4.2</v>
      </c>
      <c r="I244" s="1">
        <v>504</v>
      </c>
      <c r="J244" s="1">
        <v>260.02005931815313</v>
      </c>
    </row>
    <row r="245" spans="1:10">
      <c r="A245" s="1" t="s">
        <v>33</v>
      </c>
      <c r="B245" s="1">
        <v>2001</v>
      </c>
      <c r="C245" s="6">
        <v>2001</v>
      </c>
      <c r="D245" s="1">
        <v>7</v>
      </c>
      <c r="E245" s="1">
        <v>8</v>
      </c>
      <c r="F245" s="1">
        <v>7</v>
      </c>
      <c r="G245" s="1">
        <v>-51</v>
      </c>
      <c r="H245" s="1">
        <v>3.1</v>
      </c>
      <c r="I245" s="1">
        <v>635</v>
      </c>
      <c r="J245" s="1">
        <v>87.499976026745813</v>
      </c>
    </row>
    <row r="246" spans="1:10">
      <c r="A246" s="1" t="s">
        <v>33</v>
      </c>
      <c r="B246" s="1">
        <v>2001</v>
      </c>
      <c r="C246" s="6">
        <v>2001</v>
      </c>
      <c r="D246" s="1">
        <v>7</v>
      </c>
      <c r="E246" s="1">
        <v>8</v>
      </c>
      <c r="F246" s="1">
        <v>7.7</v>
      </c>
      <c r="G246" s="1">
        <v>-50.8</v>
      </c>
      <c r="H246" s="1">
        <v>6</v>
      </c>
      <c r="I246" s="1">
        <v>490</v>
      </c>
      <c r="J246" s="1">
        <v>260.02005931815313</v>
      </c>
    </row>
    <row r="247" spans="1:10">
      <c r="A247" s="1" t="s">
        <v>33</v>
      </c>
      <c r="B247" s="1">
        <v>2001</v>
      </c>
      <c r="C247" s="6">
        <v>2001</v>
      </c>
      <c r="D247" s="1">
        <v>7</v>
      </c>
      <c r="E247" s="1">
        <v>8</v>
      </c>
      <c r="F247" s="1">
        <v>9.1</v>
      </c>
      <c r="G247" s="1">
        <v>-52.9</v>
      </c>
      <c r="H247" s="1">
        <v>2.6</v>
      </c>
      <c r="I247" s="1">
        <v>483</v>
      </c>
      <c r="J247" s="1">
        <v>749.72987827880149</v>
      </c>
    </row>
    <row r="248" spans="1:10">
      <c r="A248" s="1" t="s">
        <v>33</v>
      </c>
      <c r="B248" s="1">
        <v>2001</v>
      </c>
      <c r="C248" s="6">
        <v>2001</v>
      </c>
      <c r="D248" s="1">
        <v>7</v>
      </c>
      <c r="E248" s="1">
        <v>8</v>
      </c>
      <c r="F248" s="1">
        <v>10.5</v>
      </c>
      <c r="G248" s="1">
        <v>-55.1</v>
      </c>
      <c r="H248" s="1">
        <v>1.5</v>
      </c>
      <c r="I248" s="1">
        <v>771</v>
      </c>
      <c r="J248" s="1">
        <v>978.5844910385581</v>
      </c>
    </row>
    <row r="249" spans="1:10">
      <c r="A249" s="1" t="s">
        <v>33</v>
      </c>
      <c r="B249" s="1">
        <v>2001</v>
      </c>
      <c r="C249" s="6">
        <v>2001</v>
      </c>
      <c r="D249" s="1">
        <v>7</v>
      </c>
      <c r="E249" s="1">
        <v>8</v>
      </c>
      <c r="F249" s="1">
        <v>12.1</v>
      </c>
      <c r="G249" s="1">
        <v>-56.5</v>
      </c>
      <c r="H249" s="1">
        <v>2.6</v>
      </c>
      <c r="I249" s="1">
        <v>279</v>
      </c>
      <c r="J249" s="1">
        <v>1359.4797596971996</v>
      </c>
    </row>
    <row r="250" spans="1:10">
      <c r="A250" s="1" t="s">
        <v>33</v>
      </c>
      <c r="B250" s="1">
        <v>2001</v>
      </c>
      <c r="C250" s="6">
        <v>2001</v>
      </c>
      <c r="D250" s="1">
        <v>7</v>
      </c>
      <c r="E250" s="1">
        <v>8</v>
      </c>
      <c r="F250" s="1">
        <v>11</v>
      </c>
      <c r="G250" s="1">
        <v>-55.4</v>
      </c>
      <c r="H250" s="1">
        <v>1.8</v>
      </c>
      <c r="I250" s="1">
        <v>758</v>
      </c>
      <c r="J250" s="1">
        <v>1174.6615675135699</v>
      </c>
    </row>
    <row r="251" spans="1:10">
      <c r="A251" s="1" t="s">
        <v>33</v>
      </c>
      <c r="B251" s="1">
        <v>2001</v>
      </c>
      <c r="C251" s="6">
        <v>2001</v>
      </c>
      <c r="D251" s="1">
        <v>7</v>
      </c>
      <c r="E251" s="1">
        <v>8</v>
      </c>
      <c r="F251" s="1">
        <v>9.4</v>
      </c>
      <c r="G251" s="1">
        <v>-55.4</v>
      </c>
      <c r="H251" s="1">
        <v>2.2999999999999998</v>
      </c>
      <c r="I251" s="1">
        <v>821</v>
      </c>
      <c r="J251" s="1">
        <v>767.76344454775472</v>
      </c>
    </row>
    <row r="252" spans="1:10">
      <c r="A252" s="1" t="s">
        <v>33</v>
      </c>
      <c r="B252" s="1">
        <v>2001</v>
      </c>
      <c r="C252" s="6">
        <v>2001</v>
      </c>
      <c r="D252" s="1">
        <v>7</v>
      </c>
      <c r="E252" s="1">
        <v>8</v>
      </c>
      <c r="F252" s="1">
        <v>8</v>
      </c>
      <c r="G252" s="1">
        <v>-54.9</v>
      </c>
      <c r="H252" s="1">
        <v>2.2999999999999998</v>
      </c>
      <c r="I252" s="1">
        <v>1560</v>
      </c>
      <c r="J252" s="1">
        <v>523.21030531017993</v>
      </c>
    </row>
    <row r="253" spans="1:10">
      <c r="A253" s="1" t="s">
        <v>33</v>
      </c>
      <c r="B253" s="1">
        <v>2001</v>
      </c>
      <c r="C253" s="6">
        <v>2001</v>
      </c>
      <c r="D253" s="1">
        <v>7</v>
      </c>
      <c r="E253" s="1">
        <v>8</v>
      </c>
      <c r="F253" s="1">
        <v>8.5</v>
      </c>
      <c r="G253" s="1">
        <v>-54.9</v>
      </c>
      <c r="H253" s="1">
        <v>2.6</v>
      </c>
      <c r="I253" s="1">
        <v>925</v>
      </c>
      <c r="J253" s="1">
        <v>523.21030531017993</v>
      </c>
    </row>
    <row r="254" spans="1:10">
      <c r="A254" s="1" t="s">
        <v>33</v>
      </c>
      <c r="B254" s="1">
        <v>2001</v>
      </c>
      <c r="C254" s="6">
        <v>2001</v>
      </c>
      <c r="D254" s="1">
        <v>7</v>
      </c>
      <c r="E254" s="1">
        <v>8</v>
      </c>
      <c r="F254" s="1">
        <v>10.8</v>
      </c>
      <c r="G254" s="1">
        <v>-55.9</v>
      </c>
      <c r="H254" s="1">
        <v>0.8</v>
      </c>
      <c r="I254" s="1">
        <v>2011</v>
      </c>
      <c r="J254" s="1">
        <v>1174.6615675135699</v>
      </c>
    </row>
    <row r="255" spans="1:10">
      <c r="A255" s="1" t="s">
        <v>33</v>
      </c>
      <c r="B255" s="1">
        <v>2001</v>
      </c>
      <c r="C255" s="6">
        <v>2001</v>
      </c>
      <c r="D255" s="1">
        <v>7</v>
      </c>
      <c r="E255" s="1">
        <v>8</v>
      </c>
      <c r="F255" s="1">
        <v>12.1</v>
      </c>
      <c r="G255" s="1">
        <v>-56.1</v>
      </c>
      <c r="H255" s="1">
        <v>1.6</v>
      </c>
      <c r="I255" s="1">
        <v>771</v>
      </c>
      <c r="J255" s="1">
        <v>1359.4797596971996</v>
      </c>
    </row>
    <row r="256" spans="1:10">
      <c r="A256" s="1" t="s">
        <v>33</v>
      </c>
      <c r="B256" s="1">
        <v>2001</v>
      </c>
      <c r="C256" s="6">
        <v>2001</v>
      </c>
      <c r="D256" s="1">
        <v>7</v>
      </c>
      <c r="E256" s="1">
        <v>8</v>
      </c>
      <c r="F256" s="1">
        <v>11.8</v>
      </c>
      <c r="G256" s="1">
        <v>-56.3</v>
      </c>
      <c r="H256" s="1">
        <v>2.2999999999999998</v>
      </c>
      <c r="I256" s="1">
        <v>329</v>
      </c>
      <c r="J256" s="1">
        <v>1359.4797596971996</v>
      </c>
    </row>
    <row r="257" spans="1:10">
      <c r="A257" s="1" t="s">
        <v>33</v>
      </c>
      <c r="B257" s="1">
        <v>2001</v>
      </c>
      <c r="C257" s="6">
        <v>2001</v>
      </c>
      <c r="D257" s="1">
        <v>7</v>
      </c>
      <c r="E257" s="1">
        <v>8</v>
      </c>
      <c r="F257" s="1">
        <v>11</v>
      </c>
      <c r="G257" s="1">
        <v>-55.4</v>
      </c>
      <c r="H257" s="1">
        <v>3.8</v>
      </c>
      <c r="I257" s="1">
        <v>236</v>
      </c>
      <c r="J257" s="1">
        <v>1174.6615675135699</v>
      </c>
    </row>
    <row r="258" spans="1:10">
      <c r="A258" s="1" t="s">
        <v>33</v>
      </c>
      <c r="B258" s="1">
        <v>2001</v>
      </c>
      <c r="C258" s="6">
        <v>2001</v>
      </c>
      <c r="D258" s="1">
        <v>7</v>
      </c>
      <c r="E258" s="1">
        <v>8</v>
      </c>
      <c r="F258" s="1">
        <v>10.7</v>
      </c>
      <c r="G258" s="1">
        <v>-53.4</v>
      </c>
      <c r="H258" s="1">
        <v>1.5</v>
      </c>
      <c r="I258" s="1">
        <v>665</v>
      </c>
      <c r="J258" s="1">
        <v>962.97514648095682</v>
      </c>
    </row>
    <row r="259" spans="1:10">
      <c r="A259" s="1" t="s">
        <v>33</v>
      </c>
      <c r="B259" s="1">
        <v>2001</v>
      </c>
      <c r="C259" s="6">
        <v>2001</v>
      </c>
      <c r="D259" s="1">
        <v>7</v>
      </c>
      <c r="E259" s="1">
        <v>8</v>
      </c>
      <c r="F259" s="1">
        <v>10.6</v>
      </c>
      <c r="G259" s="1">
        <v>-51.3</v>
      </c>
      <c r="H259" s="1">
        <v>2.2000000000000002</v>
      </c>
      <c r="I259" s="1">
        <v>889</v>
      </c>
      <c r="J259" s="1">
        <v>918.96171518906658</v>
      </c>
    </row>
    <row r="260" spans="1:10">
      <c r="A260" s="1" t="s">
        <v>33</v>
      </c>
      <c r="B260" s="1">
        <v>2001</v>
      </c>
      <c r="C260" s="6">
        <v>2001</v>
      </c>
      <c r="D260" s="1">
        <v>7</v>
      </c>
      <c r="E260" s="1">
        <v>8</v>
      </c>
      <c r="F260" s="1">
        <v>10.5</v>
      </c>
      <c r="G260" s="1">
        <v>-49.2</v>
      </c>
      <c r="H260" s="1">
        <v>2</v>
      </c>
      <c r="I260" s="1">
        <v>802</v>
      </c>
      <c r="J260" s="1">
        <v>861.18802621738848</v>
      </c>
    </row>
    <row r="261" spans="1:10">
      <c r="A261" s="1" t="s">
        <v>33</v>
      </c>
      <c r="B261" s="1">
        <v>2001</v>
      </c>
      <c r="C261" s="6">
        <v>2001</v>
      </c>
      <c r="D261" s="1">
        <v>7</v>
      </c>
      <c r="E261" s="1">
        <v>8</v>
      </c>
      <c r="F261" s="1">
        <v>8.1</v>
      </c>
      <c r="G261" s="1">
        <v>-49.4</v>
      </c>
      <c r="H261" s="1">
        <v>1.8</v>
      </c>
      <c r="I261" s="1">
        <v>1333</v>
      </c>
      <c r="J261" s="1">
        <v>488.04342467854042</v>
      </c>
    </row>
    <row r="262" spans="1:10">
      <c r="A262" s="1" t="s">
        <v>33</v>
      </c>
      <c r="B262" s="1">
        <v>2001</v>
      </c>
      <c r="C262" s="6">
        <v>2001</v>
      </c>
      <c r="D262" s="1">
        <v>7</v>
      </c>
      <c r="E262" s="1">
        <v>8</v>
      </c>
      <c r="F262" s="1">
        <v>8.1</v>
      </c>
      <c r="G262" s="1">
        <v>-53</v>
      </c>
      <c r="H262" s="1">
        <v>1.3</v>
      </c>
      <c r="I262" s="1">
        <v>971</v>
      </c>
      <c r="J262" s="1">
        <v>506.62786926417209</v>
      </c>
    </row>
    <row r="263" spans="1:10">
      <c r="A263" s="1" t="s">
        <v>33</v>
      </c>
      <c r="B263" s="1">
        <v>2001</v>
      </c>
      <c r="C263" s="6">
        <v>2001</v>
      </c>
      <c r="D263" s="1">
        <v>7</v>
      </c>
      <c r="E263" s="1">
        <v>8</v>
      </c>
      <c r="F263" s="1">
        <v>9.1</v>
      </c>
      <c r="G263" s="1">
        <v>-56.7</v>
      </c>
      <c r="H263" s="1">
        <v>2.8</v>
      </c>
      <c r="I263" s="1">
        <v>525</v>
      </c>
      <c r="J263" s="1">
        <v>766.61510662868579</v>
      </c>
    </row>
    <row r="264" spans="1:10">
      <c r="A264" s="1" t="s">
        <v>33</v>
      </c>
      <c r="B264" s="1">
        <v>2001</v>
      </c>
      <c r="C264" s="6">
        <v>2001</v>
      </c>
      <c r="D264" s="1">
        <v>7</v>
      </c>
      <c r="E264" s="1">
        <v>8</v>
      </c>
      <c r="F264" s="1">
        <v>10.3</v>
      </c>
      <c r="G264" s="1">
        <v>-56.6</v>
      </c>
      <c r="H264" s="1">
        <v>2.5</v>
      </c>
      <c r="I264" s="1">
        <v>434</v>
      </c>
      <c r="J264" s="1">
        <v>989.24450036975452</v>
      </c>
    </row>
    <row r="265" spans="1:10">
      <c r="A265" s="1" t="s">
        <v>33</v>
      </c>
      <c r="B265" s="1">
        <v>2001</v>
      </c>
      <c r="C265" s="6">
        <v>2001</v>
      </c>
      <c r="D265" s="1">
        <v>7</v>
      </c>
      <c r="E265" s="1">
        <v>8</v>
      </c>
      <c r="F265" s="1">
        <v>10.8</v>
      </c>
      <c r="G265" s="1">
        <v>-55.2</v>
      </c>
      <c r="H265" s="1">
        <v>1.8</v>
      </c>
      <c r="I265" s="1">
        <v>573</v>
      </c>
      <c r="J265" s="1">
        <v>1174.6615675135699</v>
      </c>
    </row>
    <row r="266" spans="1:10">
      <c r="A266" s="1" t="s">
        <v>34</v>
      </c>
      <c r="B266" s="1">
        <v>1988</v>
      </c>
      <c r="C266" s="6">
        <v>1988</v>
      </c>
      <c r="D266" s="1">
        <v>9</v>
      </c>
      <c r="E266" s="1">
        <v>9</v>
      </c>
      <c r="F266" s="1">
        <v>51.7</v>
      </c>
      <c r="G266" s="1">
        <v>2.4</v>
      </c>
      <c r="I266" s="1">
        <v>256</v>
      </c>
      <c r="J266" s="1">
        <v>258.16986799957994</v>
      </c>
    </row>
    <row r="267" spans="1:10">
      <c r="A267" s="1" t="s">
        <v>35</v>
      </c>
      <c r="B267" s="1">
        <v>1988</v>
      </c>
      <c r="C267" s="6">
        <v>1988</v>
      </c>
      <c r="D267" s="1">
        <v>9</v>
      </c>
      <c r="E267" s="1">
        <v>9</v>
      </c>
      <c r="F267" s="1">
        <v>48.8</v>
      </c>
      <c r="G267" s="1">
        <v>-3.5</v>
      </c>
      <c r="I267" s="1">
        <v>281</v>
      </c>
      <c r="J267" s="1">
        <v>58.713526236404938</v>
      </c>
    </row>
    <row r="268" spans="1:10">
      <c r="A268" s="1" t="s">
        <v>36</v>
      </c>
      <c r="B268" s="1">
        <v>1988</v>
      </c>
      <c r="C268" s="6">
        <v>1988</v>
      </c>
      <c r="D268" s="1">
        <v>9</v>
      </c>
      <c r="E268" s="1">
        <v>9</v>
      </c>
      <c r="F268" s="1">
        <v>45.3</v>
      </c>
      <c r="G268" s="1">
        <v>-10.7</v>
      </c>
      <c r="I268" s="1">
        <v>113</v>
      </c>
      <c r="J268" s="1">
        <v>25.189154480686508</v>
      </c>
    </row>
    <row r="269" spans="1:10">
      <c r="A269" s="1" t="s">
        <v>36</v>
      </c>
      <c r="B269" s="1">
        <v>1988</v>
      </c>
      <c r="C269" s="6">
        <v>1988</v>
      </c>
      <c r="D269" s="1">
        <v>9</v>
      </c>
      <c r="E269" s="1">
        <v>9</v>
      </c>
      <c r="F269" s="1">
        <v>42.4</v>
      </c>
      <c r="G269" s="1">
        <v>-15.7</v>
      </c>
      <c r="I269" s="1">
        <v>285</v>
      </c>
      <c r="J269" s="1">
        <v>12.3004903566596</v>
      </c>
    </row>
    <row r="270" spans="1:10">
      <c r="A270" s="1" t="s">
        <v>36</v>
      </c>
      <c r="B270" s="1">
        <v>1988</v>
      </c>
      <c r="C270" s="6">
        <v>1988</v>
      </c>
      <c r="D270" s="1">
        <v>9</v>
      </c>
      <c r="E270" s="1">
        <v>9</v>
      </c>
      <c r="F270" s="1">
        <v>40.299999999999997</v>
      </c>
      <c r="G270" s="1">
        <v>-19.3</v>
      </c>
      <c r="I270" s="1">
        <v>219</v>
      </c>
      <c r="J270" s="1">
        <v>23.807618263816352</v>
      </c>
    </row>
    <row r="271" spans="1:10">
      <c r="A271" s="1" t="s">
        <v>36</v>
      </c>
      <c r="B271" s="1">
        <v>1988</v>
      </c>
      <c r="C271" s="6">
        <v>1988</v>
      </c>
      <c r="D271" s="1">
        <v>9</v>
      </c>
      <c r="E271" s="1">
        <v>9</v>
      </c>
      <c r="F271" s="1">
        <v>38.1</v>
      </c>
      <c r="G271" s="1">
        <v>-23.7</v>
      </c>
      <c r="I271" s="1">
        <v>15</v>
      </c>
      <c r="J271" s="1">
        <v>50.426264760760802</v>
      </c>
    </row>
    <row r="272" spans="1:10">
      <c r="A272" s="1" t="s">
        <v>36</v>
      </c>
      <c r="B272" s="1">
        <v>1988</v>
      </c>
      <c r="C272" s="6">
        <v>1988</v>
      </c>
      <c r="D272" s="1">
        <v>9</v>
      </c>
      <c r="E272" s="1">
        <v>9</v>
      </c>
      <c r="F272" s="1">
        <v>34.6</v>
      </c>
      <c r="G272" s="1">
        <v>-27.3</v>
      </c>
      <c r="I272" s="1">
        <v>109</v>
      </c>
      <c r="J272" s="1">
        <v>83.564594051425331</v>
      </c>
    </row>
    <row r="273" spans="1:10">
      <c r="A273" s="1" t="s">
        <v>36</v>
      </c>
      <c r="B273" s="1">
        <v>1988</v>
      </c>
      <c r="C273" s="6">
        <v>1988</v>
      </c>
      <c r="D273" s="1">
        <v>9</v>
      </c>
      <c r="E273" s="1">
        <v>9</v>
      </c>
      <c r="F273" s="1">
        <v>29.1</v>
      </c>
      <c r="G273" s="1">
        <v>-29.2</v>
      </c>
      <c r="I273" s="1">
        <v>139</v>
      </c>
      <c r="J273" s="1">
        <v>143.41692195979257</v>
      </c>
    </row>
    <row r="274" spans="1:10">
      <c r="A274" s="1" t="s">
        <v>36</v>
      </c>
      <c r="B274" s="1">
        <v>1988</v>
      </c>
      <c r="C274" s="6">
        <v>1988</v>
      </c>
      <c r="D274" s="1">
        <v>9</v>
      </c>
      <c r="E274" s="1">
        <v>9</v>
      </c>
      <c r="F274" s="1">
        <v>21.7</v>
      </c>
      <c r="G274" s="1">
        <v>-30</v>
      </c>
      <c r="I274" s="1">
        <v>32</v>
      </c>
      <c r="J274" s="1">
        <v>93.313584059442263</v>
      </c>
    </row>
    <row r="275" spans="1:10">
      <c r="A275" s="1" t="s">
        <v>36</v>
      </c>
      <c r="B275" s="1">
        <v>1988</v>
      </c>
      <c r="C275" s="6">
        <v>1988</v>
      </c>
      <c r="D275" s="1">
        <v>9</v>
      </c>
      <c r="E275" s="1">
        <v>9</v>
      </c>
      <c r="F275" s="1">
        <v>13.7</v>
      </c>
      <c r="G275" s="1">
        <v>-30</v>
      </c>
      <c r="I275" s="1">
        <v>584</v>
      </c>
      <c r="J275" s="1">
        <v>264.87567675554521</v>
      </c>
    </row>
    <row r="276" spans="1:10">
      <c r="A276" s="1" t="s">
        <v>36</v>
      </c>
      <c r="B276" s="1">
        <v>1988</v>
      </c>
      <c r="C276" s="6">
        <v>1988</v>
      </c>
      <c r="D276" s="1">
        <v>9</v>
      </c>
      <c r="E276" s="1">
        <v>9</v>
      </c>
      <c r="F276" s="1">
        <v>7.5</v>
      </c>
      <c r="G276" s="1">
        <v>-30</v>
      </c>
      <c r="I276" s="1">
        <v>813</v>
      </c>
      <c r="J276" s="1">
        <v>71.240222695488725</v>
      </c>
    </row>
    <row r="277" spans="1:10">
      <c r="A277" s="1" t="s">
        <v>36</v>
      </c>
      <c r="B277" s="1">
        <v>1988</v>
      </c>
      <c r="C277" s="6">
        <v>1988</v>
      </c>
      <c r="D277" s="1">
        <v>9</v>
      </c>
      <c r="E277" s="1">
        <v>9</v>
      </c>
      <c r="F277" s="1">
        <v>2.4</v>
      </c>
      <c r="G277" s="1">
        <v>-30</v>
      </c>
      <c r="I277" s="1">
        <v>110</v>
      </c>
      <c r="J277" s="1">
        <v>23.652415159381196</v>
      </c>
    </row>
    <row r="278" spans="1:10">
      <c r="A278" s="1" t="s">
        <v>36</v>
      </c>
      <c r="B278" s="1">
        <v>1988</v>
      </c>
      <c r="C278" s="6">
        <v>1988</v>
      </c>
      <c r="D278" s="1">
        <v>9</v>
      </c>
      <c r="E278" s="1">
        <v>9</v>
      </c>
      <c r="F278" s="1">
        <v>-2.9</v>
      </c>
      <c r="G278" s="1">
        <v>-30</v>
      </c>
      <c r="I278" s="1">
        <v>16</v>
      </c>
      <c r="J278" s="1">
        <v>37.408249107636415</v>
      </c>
    </row>
    <row r="279" spans="1:10">
      <c r="A279" s="1" t="s">
        <v>36</v>
      </c>
      <c r="B279" s="1">
        <v>1988</v>
      </c>
      <c r="C279" s="6">
        <v>1988</v>
      </c>
      <c r="D279" s="1">
        <v>9</v>
      </c>
      <c r="E279" s="1">
        <v>9</v>
      </c>
      <c r="F279" s="1">
        <v>-9.8000000000000007</v>
      </c>
      <c r="G279" s="1">
        <v>-30</v>
      </c>
      <c r="I279" s="1">
        <v>8</v>
      </c>
      <c r="J279" s="1">
        <v>18.941971882979793</v>
      </c>
    </row>
    <row r="280" spans="1:10">
      <c r="A280" s="1" t="s">
        <v>36</v>
      </c>
      <c r="B280" s="1">
        <v>1988</v>
      </c>
      <c r="C280" s="6">
        <v>1988</v>
      </c>
      <c r="D280" s="1">
        <v>9</v>
      </c>
      <c r="E280" s="1">
        <v>9</v>
      </c>
      <c r="F280" s="1">
        <v>-17.2</v>
      </c>
      <c r="G280" s="1">
        <v>-30</v>
      </c>
      <c r="I280" s="1">
        <v>8</v>
      </c>
      <c r="J280" s="1">
        <v>3.8385147572255187</v>
      </c>
    </row>
    <row r="281" spans="1:10">
      <c r="A281" s="1" t="s">
        <v>36</v>
      </c>
      <c r="B281" s="1">
        <v>1988</v>
      </c>
      <c r="C281" s="6">
        <v>1988</v>
      </c>
      <c r="D281" s="1">
        <v>9</v>
      </c>
      <c r="E281" s="1">
        <v>9</v>
      </c>
      <c r="F281" s="1">
        <v>-23.1</v>
      </c>
      <c r="G281" s="1">
        <v>-30</v>
      </c>
      <c r="I281" s="1">
        <v>8.6</v>
      </c>
      <c r="J281" s="1">
        <v>1.250549893465732</v>
      </c>
    </row>
    <row r="282" spans="1:10">
      <c r="A282" s="1" t="s">
        <v>36</v>
      </c>
      <c r="B282" s="1">
        <v>1988</v>
      </c>
      <c r="C282" s="6">
        <v>1988</v>
      </c>
      <c r="D282" s="1">
        <v>9</v>
      </c>
      <c r="E282" s="1">
        <v>9</v>
      </c>
      <c r="F282" s="1">
        <v>-29.2</v>
      </c>
      <c r="G282" s="1">
        <v>-31.3</v>
      </c>
      <c r="I282" s="1">
        <v>6</v>
      </c>
      <c r="J282" s="1">
        <v>0.83343141855231151</v>
      </c>
    </row>
    <row r="283" spans="1:10">
      <c r="A283" s="1" t="s">
        <v>36</v>
      </c>
      <c r="B283" s="1">
        <v>1988</v>
      </c>
      <c r="C283" s="6">
        <v>1988</v>
      </c>
      <c r="D283" s="1">
        <v>9</v>
      </c>
      <c r="E283" s="1">
        <v>9</v>
      </c>
      <c r="F283" s="1">
        <v>-30.3</v>
      </c>
      <c r="G283" s="1">
        <v>-35.1</v>
      </c>
      <c r="I283" s="1">
        <v>28</v>
      </c>
      <c r="J283" s="1">
        <v>0.80574240785953855</v>
      </c>
    </row>
    <row r="284" spans="1:10">
      <c r="A284" s="1" t="s">
        <v>37</v>
      </c>
      <c r="B284" s="1" t="s">
        <v>38</v>
      </c>
      <c r="C284" s="6">
        <v>2000</v>
      </c>
      <c r="D284" s="1">
        <v>1</v>
      </c>
      <c r="E284" s="1">
        <v>12</v>
      </c>
      <c r="F284" s="1">
        <v>58.5</v>
      </c>
      <c r="G284" s="1">
        <v>6.4</v>
      </c>
      <c r="I284" s="1">
        <v>27</v>
      </c>
      <c r="J284" s="1">
        <v>42.136610616687406</v>
      </c>
    </row>
    <row r="285" spans="1:10">
      <c r="A285" s="1" t="s">
        <v>37</v>
      </c>
      <c r="B285" s="1" t="s">
        <v>39</v>
      </c>
      <c r="C285" s="6">
        <v>2000</v>
      </c>
      <c r="D285" s="1">
        <v>1</v>
      </c>
      <c r="E285" s="1">
        <v>12</v>
      </c>
      <c r="F285" s="1">
        <v>58.2</v>
      </c>
      <c r="G285" s="1">
        <v>8.1999999999999993</v>
      </c>
      <c r="I285" s="1">
        <v>43</v>
      </c>
      <c r="J285" s="1">
        <v>45.463139634359948</v>
      </c>
    </row>
    <row r="286" spans="1:10">
      <c r="A286" s="1" t="s">
        <v>40</v>
      </c>
      <c r="B286" s="1" t="s">
        <v>41</v>
      </c>
      <c r="C286" s="6">
        <v>2000</v>
      </c>
      <c r="D286" s="1">
        <v>1</v>
      </c>
      <c r="E286" s="1">
        <v>12</v>
      </c>
      <c r="F286" s="1">
        <v>51.1</v>
      </c>
      <c r="G286" s="1">
        <v>4.0999999999999996</v>
      </c>
      <c r="I286" s="1">
        <v>353</v>
      </c>
      <c r="J286" s="1">
        <v>207.92308244683619</v>
      </c>
    </row>
    <row r="287" spans="1:10">
      <c r="A287" s="1" t="s">
        <v>42</v>
      </c>
      <c r="B287" s="1" t="s">
        <v>38</v>
      </c>
      <c r="C287" s="6">
        <v>2000</v>
      </c>
      <c r="D287" s="1">
        <v>1</v>
      </c>
      <c r="E287" s="1">
        <v>12</v>
      </c>
      <c r="F287" s="1">
        <v>51</v>
      </c>
      <c r="G287" s="1">
        <v>3.4</v>
      </c>
      <c r="I287" s="1">
        <v>428</v>
      </c>
      <c r="J287" s="1">
        <v>185.54540042515436</v>
      </c>
    </row>
    <row r="288" spans="1:10">
      <c r="A288" s="1" t="s">
        <v>43</v>
      </c>
      <c r="B288" s="1">
        <v>2006</v>
      </c>
      <c r="C288" s="6">
        <v>2006</v>
      </c>
      <c r="D288" s="1">
        <v>4</v>
      </c>
      <c r="E288" s="1">
        <v>4</v>
      </c>
      <c r="F288" s="1">
        <v>27</v>
      </c>
      <c r="G288" s="1">
        <v>-140</v>
      </c>
      <c r="H288" s="1">
        <v>6.5</v>
      </c>
      <c r="I288" s="1">
        <v>16.5</v>
      </c>
      <c r="J288" s="1">
        <v>9.668982232600122</v>
      </c>
    </row>
    <row r="289" spans="1:10">
      <c r="A289" s="1" t="s">
        <v>43</v>
      </c>
      <c r="B289" s="1">
        <v>2006</v>
      </c>
      <c r="C289" s="6">
        <v>2006</v>
      </c>
      <c r="D289" s="1">
        <v>9</v>
      </c>
      <c r="E289" s="1">
        <v>9</v>
      </c>
      <c r="F289" s="1">
        <v>29</v>
      </c>
      <c r="G289" s="1">
        <v>-69</v>
      </c>
      <c r="H289" s="1">
        <v>3.46</v>
      </c>
      <c r="I289" s="1">
        <v>70.2</v>
      </c>
      <c r="J289" s="1">
        <v>158.58046108189535</v>
      </c>
    </row>
    <row r="290" spans="1:10">
      <c r="A290" s="1" t="s">
        <v>44</v>
      </c>
      <c r="B290" s="1">
        <v>2002</v>
      </c>
      <c r="C290" s="6">
        <v>2002</v>
      </c>
      <c r="D290" s="1">
        <v>5</v>
      </c>
      <c r="E290" s="1">
        <v>5</v>
      </c>
      <c r="F290" s="1">
        <v>30.65</v>
      </c>
      <c r="G290" s="1">
        <v>138.68</v>
      </c>
      <c r="I290" s="1">
        <v>9.7439999999999998</v>
      </c>
      <c r="J290" s="1">
        <v>257.7080095824017</v>
      </c>
    </row>
    <row r="291" spans="1:10">
      <c r="A291" s="1" t="s">
        <v>45</v>
      </c>
      <c r="B291" s="1">
        <v>2002</v>
      </c>
      <c r="C291" s="6">
        <v>2002</v>
      </c>
      <c r="D291" s="1">
        <v>5</v>
      </c>
      <c r="E291" s="1">
        <v>5</v>
      </c>
      <c r="F291" s="1">
        <v>29</v>
      </c>
      <c r="G291" s="1">
        <v>140.75</v>
      </c>
      <c r="I291" s="1">
        <v>210.50399999999999</v>
      </c>
      <c r="J291" s="1">
        <v>170.43467967240551</v>
      </c>
    </row>
    <row r="292" spans="1:10">
      <c r="A292" s="1" t="s">
        <v>46</v>
      </c>
      <c r="B292" s="1">
        <v>2002</v>
      </c>
      <c r="C292" s="6">
        <v>2002</v>
      </c>
      <c r="D292" s="1">
        <v>5</v>
      </c>
      <c r="E292" s="1">
        <v>5</v>
      </c>
      <c r="F292" s="1">
        <v>28.02</v>
      </c>
      <c r="G292" s="1">
        <v>142.02000000000001</v>
      </c>
      <c r="I292" s="1">
        <v>64.456000000000003</v>
      </c>
      <c r="J292" s="1">
        <v>132.18729509154272</v>
      </c>
    </row>
    <row r="293" spans="1:10">
      <c r="A293" s="1" t="s">
        <v>46</v>
      </c>
      <c r="B293" s="1">
        <v>2002</v>
      </c>
      <c r="C293" s="6">
        <v>2002</v>
      </c>
      <c r="D293" s="1">
        <v>5</v>
      </c>
      <c r="E293" s="1">
        <v>5</v>
      </c>
      <c r="F293" s="1">
        <v>29.98</v>
      </c>
      <c r="G293" s="1">
        <v>143.49</v>
      </c>
      <c r="I293" s="1">
        <v>669.70399999999995</v>
      </c>
      <c r="J293" s="1">
        <v>111.63528874724111</v>
      </c>
    </row>
    <row r="294" spans="1:10">
      <c r="A294" s="1" t="s">
        <v>46</v>
      </c>
      <c r="B294" s="1">
        <v>2002</v>
      </c>
      <c r="C294" s="6">
        <v>2002</v>
      </c>
      <c r="D294" s="1">
        <v>5</v>
      </c>
      <c r="E294" s="1">
        <v>5</v>
      </c>
      <c r="F294" s="1">
        <v>31.69</v>
      </c>
      <c r="G294" s="1">
        <v>144.78</v>
      </c>
      <c r="I294" s="1">
        <v>490.56</v>
      </c>
      <c r="J294" s="1">
        <v>126.48573744889063</v>
      </c>
    </row>
    <row r="295" spans="1:10">
      <c r="A295" s="1" t="s">
        <v>46</v>
      </c>
      <c r="B295" s="1">
        <v>2002</v>
      </c>
      <c r="C295" s="6">
        <v>2002</v>
      </c>
      <c r="D295" s="1">
        <v>5</v>
      </c>
      <c r="E295" s="1">
        <v>5</v>
      </c>
      <c r="F295" s="1">
        <v>34.130000000000003</v>
      </c>
      <c r="G295" s="1">
        <v>146.66999999999999</v>
      </c>
      <c r="I295" s="1">
        <v>766.64</v>
      </c>
      <c r="J295" s="1">
        <v>139.95867798035655</v>
      </c>
    </row>
    <row r="296" spans="1:10">
      <c r="A296" s="1" t="s">
        <v>46</v>
      </c>
      <c r="B296" s="1">
        <v>2002</v>
      </c>
      <c r="C296" s="6">
        <v>2002</v>
      </c>
      <c r="D296" s="1">
        <v>5</v>
      </c>
      <c r="E296" s="1">
        <v>5</v>
      </c>
      <c r="F296" s="1">
        <v>34.46</v>
      </c>
      <c r="G296" s="1">
        <v>147.02000000000001</v>
      </c>
      <c r="I296" s="1">
        <v>414.62400000000002</v>
      </c>
      <c r="J296" s="1">
        <v>152.10900584330861</v>
      </c>
    </row>
    <row r="297" spans="1:10">
      <c r="A297" s="1" t="s">
        <v>46</v>
      </c>
      <c r="B297" s="1">
        <v>2002</v>
      </c>
      <c r="C297" s="6">
        <v>2002</v>
      </c>
      <c r="D297" s="1">
        <v>5</v>
      </c>
      <c r="E297" s="1">
        <v>5</v>
      </c>
      <c r="F297" s="1">
        <v>34.44</v>
      </c>
      <c r="G297" s="1">
        <v>146.69</v>
      </c>
      <c r="I297" s="1">
        <v>212.96799999999999</v>
      </c>
      <c r="J297" s="1">
        <v>152.10900584330861</v>
      </c>
    </row>
    <row r="298" spans="1:10">
      <c r="A298" s="1" t="s">
        <v>46</v>
      </c>
      <c r="B298" s="1">
        <v>2002</v>
      </c>
      <c r="C298" s="6">
        <v>2002</v>
      </c>
      <c r="D298" s="1">
        <v>5</v>
      </c>
      <c r="E298" s="1">
        <v>5</v>
      </c>
      <c r="F298" s="1">
        <v>34.590000000000003</v>
      </c>
      <c r="G298" s="1">
        <v>144.5</v>
      </c>
      <c r="J298" s="1">
        <v>213.86875464700228</v>
      </c>
    </row>
    <row r="299" spans="1:10">
      <c r="A299" s="1" t="s">
        <v>46</v>
      </c>
      <c r="B299" s="1">
        <v>2002</v>
      </c>
      <c r="C299" s="6">
        <v>2002</v>
      </c>
      <c r="D299" s="1">
        <v>5</v>
      </c>
      <c r="E299" s="1">
        <v>5</v>
      </c>
      <c r="F299" s="1">
        <v>35.880000000000003</v>
      </c>
      <c r="G299" s="1">
        <v>141.85</v>
      </c>
      <c r="I299" s="1">
        <v>42.112000000000002</v>
      </c>
      <c r="J299" s="1">
        <v>268.59300052080283</v>
      </c>
    </row>
    <row r="300" spans="1:10">
      <c r="A300" s="1" t="s">
        <v>46</v>
      </c>
      <c r="B300" s="1">
        <v>2002</v>
      </c>
      <c r="C300" s="6">
        <v>2002</v>
      </c>
      <c r="D300" s="1">
        <v>5</v>
      </c>
      <c r="E300" s="1">
        <v>5</v>
      </c>
      <c r="F300" s="1">
        <v>37.17</v>
      </c>
      <c r="G300" s="1">
        <v>143.83000000000001</v>
      </c>
      <c r="I300" s="1">
        <v>49.84</v>
      </c>
      <c r="J300" s="1">
        <v>153.90378181637723</v>
      </c>
    </row>
    <row r="301" spans="1:10">
      <c r="A301" s="1" t="s">
        <v>46</v>
      </c>
      <c r="B301" s="1">
        <v>2002</v>
      </c>
      <c r="C301" s="6">
        <v>2002</v>
      </c>
      <c r="D301" s="1">
        <v>5</v>
      </c>
      <c r="E301" s="1">
        <v>5</v>
      </c>
      <c r="F301" s="1">
        <v>38.49</v>
      </c>
      <c r="G301" s="1">
        <v>145.9</v>
      </c>
      <c r="I301" s="1">
        <v>30.52</v>
      </c>
      <c r="J301" s="1">
        <v>103.60228217541342</v>
      </c>
    </row>
    <row r="302" spans="1:10">
      <c r="A302" s="1" t="s">
        <v>46</v>
      </c>
      <c r="B302" s="1">
        <v>2002</v>
      </c>
      <c r="C302" s="6">
        <v>2002</v>
      </c>
      <c r="D302" s="1">
        <v>5</v>
      </c>
      <c r="E302" s="1">
        <v>5</v>
      </c>
      <c r="F302" s="1">
        <v>41.23</v>
      </c>
      <c r="G302" s="1">
        <v>150.33000000000001</v>
      </c>
      <c r="I302" s="1">
        <v>81.760000000000005</v>
      </c>
      <c r="J302" s="1">
        <v>42.228918552719982</v>
      </c>
    </row>
    <row r="303" spans="1:10">
      <c r="A303" s="1" t="s">
        <v>46</v>
      </c>
      <c r="B303" s="1">
        <v>2002</v>
      </c>
      <c r="C303" s="6">
        <v>2002</v>
      </c>
      <c r="D303" s="1">
        <v>5</v>
      </c>
      <c r="E303" s="1">
        <v>5</v>
      </c>
      <c r="F303" s="1">
        <v>44</v>
      </c>
      <c r="G303" s="1">
        <v>155</v>
      </c>
      <c r="I303" s="1">
        <v>9.6880000000000006</v>
      </c>
      <c r="J303" s="1">
        <v>14.466095475233885</v>
      </c>
    </row>
    <row r="304" spans="1:10">
      <c r="A304" s="1" t="s">
        <v>46</v>
      </c>
      <c r="B304" s="1">
        <v>2002</v>
      </c>
      <c r="C304" s="6">
        <v>2002</v>
      </c>
      <c r="D304" s="1">
        <v>5</v>
      </c>
      <c r="E304" s="1">
        <v>5</v>
      </c>
      <c r="F304" s="1">
        <v>44</v>
      </c>
      <c r="G304" s="1">
        <v>155</v>
      </c>
      <c r="J304" s="1">
        <v>14.466095475233885</v>
      </c>
    </row>
    <row r="305" spans="1:10">
      <c r="A305" s="1" t="s">
        <v>46</v>
      </c>
      <c r="B305" s="1">
        <v>2002</v>
      </c>
      <c r="C305" s="6">
        <v>2002</v>
      </c>
      <c r="D305" s="1">
        <v>5</v>
      </c>
      <c r="E305" s="1">
        <v>5</v>
      </c>
      <c r="F305" s="1">
        <v>44</v>
      </c>
      <c r="G305" s="1">
        <v>155</v>
      </c>
      <c r="I305" s="1">
        <v>39.704000000000001</v>
      </c>
      <c r="J305" s="1">
        <v>14.466095475233885</v>
      </c>
    </row>
    <row r="306" spans="1:10">
      <c r="A306" s="1" t="s">
        <v>46</v>
      </c>
      <c r="B306" s="1">
        <v>2002</v>
      </c>
      <c r="C306" s="6">
        <v>2002</v>
      </c>
      <c r="D306" s="1">
        <v>5</v>
      </c>
      <c r="E306" s="1">
        <v>5</v>
      </c>
      <c r="F306" s="1">
        <v>44.38</v>
      </c>
      <c r="G306" s="1">
        <v>155.72999999999999</v>
      </c>
      <c r="I306" s="1">
        <v>131.54400000000001</v>
      </c>
      <c r="J306" s="1">
        <v>14.466095475233885</v>
      </c>
    </row>
    <row r="307" spans="1:10">
      <c r="A307" s="1" t="s">
        <v>46</v>
      </c>
      <c r="B307" s="1">
        <v>2002</v>
      </c>
      <c r="C307" s="6">
        <v>2002</v>
      </c>
      <c r="D307" s="1">
        <v>5</v>
      </c>
      <c r="E307" s="1">
        <v>5</v>
      </c>
      <c r="F307" s="1">
        <v>46.02</v>
      </c>
      <c r="G307" s="1">
        <v>158.88999999999999</v>
      </c>
      <c r="I307" s="1">
        <v>234.416</v>
      </c>
      <c r="J307" s="1">
        <v>7.5976409084263175</v>
      </c>
    </row>
    <row r="308" spans="1:10">
      <c r="A308" s="1" t="s">
        <v>46</v>
      </c>
      <c r="B308" s="1">
        <v>2002</v>
      </c>
      <c r="C308" s="6">
        <v>2002</v>
      </c>
      <c r="D308" s="1">
        <v>5</v>
      </c>
      <c r="E308" s="1">
        <v>5</v>
      </c>
      <c r="F308" s="1">
        <v>47.16</v>
      </c>
      <c r="G308" s="1">
        <v>161.16</v>
      </c>
      <c r="J308" s="1">
        <v>5.8174146503809752</v>
      </c>
    </row>
    <row r="309" spans="1:10">
      <c r="A309" s="1" t="s">
        <v>46</v>
      </c>
      <c r="B309" s="1">
        <v>2002</v>
      </c>
      <c r="C309" s="6">
        <v>2002</v>
      </c>
      <c r="D309" s="1">
        <v>5</v>
      </c>
      <c r="E309" s="1">
        <v>5</v>
      </c>
      <c r="F309" s="1">
        <v>48.85</v>
      </c>
      <c r="G309" s="1">
        <v>164.59</v>
      </c>
      <c r="J309" s="1">
        <v>4.3157738686097176</v>
      </c>
    </row>
    <row r="310" spans="1:10">
      <c r="A310" s="1" t="s">
        <v>46</v>
      </c>
      <c r="B310" s="1">
        <v>2002</v>
      </c>
      <c r="C310" s="6">
        <v>2002</v>
      </c>
      <c r="D310" s="1">
        <v>5</v>
      </c>
      <c r="E310" s="1">
        <v>5</v>
      </c>
      <c r="F310" s="1">
        <v>50</v>
      </c>
      <c r="G310" s="1">
        <v>167</v>
      </c>
      <c r="I310" s="1">
        <v>110.992</v>
      </c>
      <c r="J310" s="1">
        <v>4.2042801371280429</v>
      </c>
    </row>
    <row r="311" spans="1:10">
      <c r="A311" s="1" t="s">
        <v>46</v>
      </c>
      <c r="B311" s="1">
        <v>2002</v>
      </c>
      <c r="C311" s="6">
        <v>2002</v>
      </c>
      <c r="D311" s="1">
        <v>5</v>
      </c>
      <c r="E311" s="1">
        <v>5</v>
      </c>
      <c r="F311" s="1">
        <v>50</v>
      </c>
      <c r="G311" s="1">
        <v>167.76</v>
      </c>
      <c r="I311" s="1">
        <v>33.432000000000002</v>
      </c>
      <c r="J311" s="1">
        <v>4.2042801371280429</v>
      </c>
    </row>
    <row r="312" spans="1:10">
      <c r="A312" s="1" t="s">
        <v>46</v>
      </c>
      <c r="B312" s="1">
        <v>2002</v>
      </c>
      <c r="C312" s="6">
        <v>2002</v>
      </c>
      <c r="D312" s="1">
        <v>5</v>
      </c>
      <c r="E312" s="1">
        <v>5</v>
      </c>
      <c r="F312" s="1">
        <v>49.76</v>
      </c>
      <c r="G312" s="1">
        <v>170.58</v>
      </c>
      <c r="I312" s="1">
        <v>14.391999999999999</v>
      </c>
      <c r="J312" s="1">
        <v>4.1679439491660411</v>
      </c>
    </row>
    <row r="313" spans="1:10">
      <c r="A313" s="1" t="s">
        <v>46</v>
      </c>
      <c r="B313" s="1">
        <v>2002</v>
      </c>
      <c r="C313" s="6">
        <v>2002</v>
      </c>
      <c r="D313" s="1">
        <v>5</v>
      </c>
      <c r="E313" s="1">
        <v>5</v>
      </c>
      <c r="F313" s="1">
        <v>46.94</v>
      </c>
      <c r="G313" s="1">
        <v>170.58</v>
      </c>
      <c r="I313" s="1">
        <v>15.96</v>
      </c>
      <c r="J313" s="1">
        <v>5.5147842914773095</v>
      </c>
    </row>
    <row r="314" spans="1:10">
      <c r="A314" s="1" t="s">
        <v>46</v>
      </c>
      <c r="B314" s="1">
        <v>2002</v>
      </c>
      <c r="C314" s="6">
        <v>2002</v>
      </c>
      <c r="D314" s="1">
        <v>5</v>
      </c>
      <c r="E314" s="1">
        <v>5</v>
      </c>
      <c r="F314" s="1">
        <v>44.9</v>
      </c>
      <c r="G314" s="1">
        <v>170.58</v>
      </c>
      <c r="I314" s="1">
        <v>88.087999999999994</v>
      </c>
      <c r="J314" s="1">
        <v>7.1457645481074081</v>
      </c>
    </row>
    <row r="315" spans="1:10">
      <c r="A315" s="1" t="s">
        <v>46</v>
      </c>
      <c r="B315" s="1">
        <v>2002</v>
      </c>
      <c r="C315" s="6">
        <v>2002</v>
      </c>
      <c r="D315" s="1">
        <v>5</v>
      </c>
      <c r="E315" s="1">
        <v>5</v>
      </c>
      <c r="F315" s="1">
        <v>41.88</v>
      </c>
      <c r="G315" s="1">
        <v>170.58</v>
      </c>
      <c r="I315" s="1">
        <v>276.19200000000001</v>
      </c>
      <c r="J315" s="1">
        <v>11.332519745438997</v>
      </c>
    </row>
    <row r="316" spans="1:10">
      <c r="A316" s="1" t="s">
        <v>46</v>
      </c>
      <c r="B316" s="1">
        <v>2002</v>
      </c>
      <c r="C316" s="6">
        <v>2002</v>
      </c>
      <c r="D316" s="1">
        <v>5</v>
      </c>
      <c r="E316" s="1">
        <v>5</v>
      </c>
      <c r="F316" s="1">
        <v>39.85</v>
      </c>
      <c r="G316" s="1">
        <v>170.58</v>
      </c>
      <c r="I316" s="1">
        <v>35.392000000000003</v>
      </c>
      <c r="J316" s="1">
        <v>15.267634007551198</v>
      </c>
    </row>
    <row r="317" spans="1:10">
      <c r="A317" s="1" t="s">
        <v>46</v>
      </c>
      <c r="B317" s="1">
        <v>2002</v>
      </c>
      <c r="C317" s="6">
        <v>2002</v>
      </c>
      <c r="D317" s="1">
        <v>5</v>
      </c>
      <c r="E317" s="1">
        <v>5</v>
      </c>
      <c r="F317" s="1">
        <v>39.29</v>
      </c>
      <c r="G317" s="1">
        <v>170.57</v>
      </c>
      <c r="I317" s="1">
        <v>78.623999999999995</v>
      </c>
      <c r="J317" s="1">
        <v>13.592322764449801</v>
      </c>
    </row>
    <row r="318" spans="1:10">
      <c r="A318" s="1" t="s">
        <v>46</v>
      </c>
      <c r="B318" s="1">
        <v>2002</v>
      </c>
      <c r="C318" s="6">
        <v>2002</v>
      </c>
      <c r="D318" s="1">
        <v>5</v>
      </c>
      <c r="E318" s="1">
        <v>5</v>
      </c>
      <c r="F318" s="1">
        <v>37.31</v>
      </c>
      <c r="G318" s="1">
        <v>170.58</v>
      </c>
      <c r="I318" s="1">
        <v>81.144000000000005</v>
      </c>
      <c r="J318" s="1">
        <v>8.2119738683273571</v>
      </c>
    </row>
    <row r="319" spans="1:10">
      <c r="A319" s="1" t="s">
        <v>46</v>
      </c>
      <c r="B319" s="1">
        <v>2002</v>
      </c>
      <c r="C319" s="6">
        <v>2002</v>
      </c>
      <c r="D319" s="1">
        <v>5</v>
      </c>
      <c r="E319" s="1">
        <v>5</v>
      </c>
      <c r="F319" s="1">
        <v>34.33</v>
      </c>
      <c r="G319" s="1">
        <v>170.58</v>
      </c>
      <c r="I319" s="1">
        <v>79.912000000000006</v>
      </c>
      <c r="J319" s="1">
        <v>10.752075438196872</v>
      </c>
    </row>
    <row r="320" spans="1:10">
      <c r="A320" s="1" t="s">
        <v>46</v>
      </c>
      <c r="B320" s="1">
        <v>2002</v>
      </c>
      <c r="C320" s="6">
        <v>2002</v>
      </c>
      <c r="D320" s="1">
        <v>5</v>
      </c>
      <c r="E320" s="1">
        <v>5</v>
      </c>
      <c r="F320" s="1">
        <v>33.770000000000003</v>
      </c>
      <c r="G320" s="1">
        <v>170.57</v>
      </c>
      <c r="I320" s="1">
        <v>66.135999999999996</v>
      </c>
      <c r="J320" s="1">
        <v>11.835309752826518</v>
      </c>
    </row>
    <row r="321" spans="1:10">
      <c r="A321" s="1" t="s">
        <v>46</v>
      </c>
      <c r="B321" s="1">
        <v>2002</v>
      </c>
      <c r="C321" s="6">
        <v>2002</v>
      </c>
      <c r="D321" s="1">
        <v>5</v>
      </c>
      <c r="E321" s="1">
        <v>5</v>
      </c>
      <c r="F321" s="1">
        <v>31.37</v>
      </c>
      <c r="G321" s="1">
        <v>170.58</v>
      </c>
      <c r="I321" s="1">
        <v>81.424000000000007</v>
      </c>
      <c r="J321" s="1">
        <v>10.676958031390006</v>
      </c>
    </row>
    <row r="322" spans="1:10">
      <c r="A322" s="1" t="s">
        <v>46</v>
      </c>
      <c r="B322" s="1">
        <v>2002</v>
      </c>
      <c r="C322" s="6">
        <v>2002</v>
      </c>
      <c r="D322" s="1">
        <v>5</v>
      </c>
      <c r="E322" s="1">
        <v>5</v>
      </c>
      <c r="F322" s="1">
        <v>30.5</v>
      </c>
      <c r="G322" s="1">
        <v>170.58</v>
      </c>
      <c r="I322" s="1">
        <v>63.055999999999997</v>
      </c>
      <c r="J322" s="1">
        <v>10.676958031390006</v>
      </c>
    </row>
    <row r="323" spans="1:10">
      <c r="A323" s="1" t="s">
        <v>46</v>
      </c>
      <c r="B323" s="1">
        <v>2002</v>
      </c>
      <c r="C323" s="6">
        <v>2002</v>
      </c>
      <c r="D323" s="1">
        <v>5</v>
      </c>
      <c r="E323" s="1">
        <v>5</v>
      </c>
      <c r="F323" s="1">
        <v>28.47</v>
      </c>
      <c r="G323" s="1">
        <v>170.5</v>
      </c>
      <c r="I323" s="1">
        <v>56.671999999999997</v>
      </c>
      <c r="J323" s="1">
        <v>13.735626174663693</v>
      </c>
    </row>
    <row r="324" spans="1:10">
      <c r="A324" s="1" t="s">
        <v>46</v>
      </c>
      <c r="B324" s="1">
        <v>2002</v>
      </c>
      <c r="C324" s="6">
        <v>2002</v>
      </c>
      <c r="D324" s="1">
        <v>5</v>
      </c>
      <c r="E324" s="1">
        <v>5</v>
      </c>
      <c r="F324" s="1">
        <v>26.59</v>
      </c>
      <c r="G324" s="1">
        <v>170.42</v>
      </c>
      <c r="I324" s="1">
        <v>20.216000000000001</v>
      </c>
      <c r="J324" s="1">
        <v>12.31486139374751</v>
      </c>
    </row>
    <row r="325" spans="1:10">
      <c r="A325" s="1" t="s">
        <v>46</v>
      </c>
      <c r="B325" s="1">
        <v>2002</v>
      </c>
      <c r="C325" s="6">
        <v>2002</v>
      </c>
      <c r="D325" s="1">
        <v>5</v>
      </c>
      <c r="E325" s="1">
        <v>5</v>
      </c>
      <c r="F325" s="1">
        <v>24.25</v>
      </c>
      <c r="G325" s="1">
        <v>170.33</v>
      </c>
      <c r="I325" s="1">
        <v>35.56</v>
      </c>
      <c r="J325" s="1">
        <v>14.956945018353716</v>
      </c>
    </row>
    <row r="326" spans="1:10">
      <c r="A326" s="1" t="s">
        <v>46</v>
      </c>
      <c r="B326" s="1">
        <v>2002</v>
      </c>
      <c r="C326" s="6">
        <v>2002</v>
      </c>
      <c r="D326" s="1">
        <v>5</v>
      </c>
      <c r="E326" s="1">
        <v>5</v>
      </c>
      <c r="F326" s="1">
        <v>24.25</v>
      </c>
      <c r="G326" s="1">
        <v>170.33</v>
      </c>
      <c r="I326" s="1">
        <v>29.288</v>
      </c>
      <c r="J326" s="1">
        <v>14.956945018353716</v>
      </c>
    </row>
    <row r="327" spans="1:10">
      <c r="A327" s="1" t="s">
        <v>46</v>
      </c>
      <c r="B327" s="1">
        <v>2002</v>
      </c>
      <c r="C327" s="6">
        <v>2002</v>
      </c>
      <c r="D327" s="1">
        <v>5</v>
      </c>
      <c r="E327" s="1">
        <v>5</v>
      </c>
      <c r="F327" s="1">
        <v>24.27</v>
      </c>
      <c r="G327" s="1">
        <v>170.42</v>
      </c>
      <c r="I327" s="1">
        <v>27.103999999999999</v>
      </c>
      <c r="J327" s="1">
        <v>14.874902532453481</v>
      </c>
    </row>
    <row r="328" spans="1:10">
      <c r="A328" s="1" t="s">
        <v>46</v>
      </c>
      <c r="B328" s="1">
        <v>2002</v>
      </c>
      <c r="C328" s="6">
        <v>2002</v>
      </c>
      <c r="D328" s="1">
        <v>5</v>
      </c>
      <c r="E328" s="1">
        <v>5</v>
      </c>
      <c r="F328" s="1">
        <v>24.7</v>
      </c>
      <c r="G328" s="1">
        <v>172.47</v>
      </c>
      <c r="I328" s="1">
        <v>41.776000000000003</v>
      </c>
      <c r="J328" s="1">
        <v>14.546372779419519</v>
      </c>
    </row>
    <row r="329" spans="1:10">
      <c r="A329" s="1" t="s">
        <v>46</v>
      </c>
      <c r="B329" s="1">
        <v>2002</v>
      </c>
      <c r="C329" s="6">
        <v>2002</v>
      </c>
      <c r="D329" s="1">
        <v>5</v>
      </c>
      <c r="E329" s="1">
        <v>5</v>
      </c>
      <c r="F329" s="1">
        <v>25.33</v>
      </c>
      <c r="G329" s="1">
        <v>175.45</v>
      </c>
      <c r="I329" s="1">
        <v>30.128</v>
      </c>
      <c r="J329" s="1">
        <v>12.341787109158346</v>
      </c>
    </row>
    <row r="330" spans="1:10">
      <c r="A330" s="1" t="s">
        <v>46</v>
      </c>
      <c r="B330" s="1">
        <v>2002</v>
      </c>
      <c r="C330" s="6">
        <v>2002</v>
      </c>
      <c r="D330" s="1">
        <v>5</v>
      </c>
      <c r="E330" s="1">
        <v>5</v>
      </c>
      <c r="F330" s="1">
        <v>25.78</v>
      </c>
      <c r="G330" s="1">
        <v>177.62</v>
      </c>
      <c r="I330" s="1">
        <v>22.623999999999999</v>
      </c>
      <c r="J330" s="1">
        <v>13.922196836693836</v>
      </c>
    </row>
    <row r="331" spans="1:10">
      <c r="A331" s="1" t="s">
        <v>46</v>
      </c>
      <c r="B331" s="1">
        <v>2002</v>
      </c>
      <c r="C331" s="6">
        <v>2002</v>
      </c>
      <c r="D331" s="1">
        <v>5</v>
      </c>
      <c r="E331" s="1">
        <v>5</v>
      </c>
      <c r="F331" s="1">
        <v>26.44</v>
      </c>
      <c r="G331" s="1">
        <v>-179.19</v>
      </c>
      <c r="I331" s="1">
        <v>23.687999999999999</v>
      </c>
      <c r="J331" s="1">
        <v>16.338872666004121</v>
      </c>
    </row>
    <row r="332" spans="1:10">
      <c r="A332" s="1" t="s">
        <v>46</v>
      </c>
      <c r="B332" s="1">
        <v>2002</v>
      </c>
      <c r="C332" s="6">
        <v>2002</v>
      </c>
      <c r="D332" s="1">
        <v>5</v>
      </c>
      <c r="E332" s="1">
        <v>5</v>
      </c>
      <c r="F332" s="1">
        <v>26.92</v>
      </c>
      <c r="G332" s="1">
        <v>-176.89</v>
      </c>
      <c r="I332" s="1">
        <v>26.824000000000002</v>
      </c>
      <c r="J332" s="1">
        <v>15.18146928264818</v>
      </c>
    </row>
    <row r="333" spans="1:10">
      <c r="A333" s="1" t="s">
        <v>46</v>
      </c>
      <c r="B333" s="1">
        <v>2002</v>
      </c>
      <c r="C333" s="6">
        <v>2002</v>
      </c>
      <c r="D333" s="1">
        <v>5</v>
      </c>
      <c r="E333" s="1">
        <v>5</v>
      </c>
      <c r="F333" s="1">
        <v>26.06</v>
      </c>
      <c r="G333" s="1">
        <v>-175.1</v>
      </c>
      <c r="I333" s="1">
        <v>21.616</v>
      </c>
      <c r="J333" s="1">
        <v>17.399596446385811</v>
      </c>
    </row>
    <row r="334" spans="1:10">
      <c r="A334" s="1" t="s">
        <v>46</v>
      </c>
      <c r="B334" s="1">
        <v>2002</v>
      </c>
      <c r="C334" s="6">
        <v>2002</v>
      </c>
      <c r="D334" s="1">
        <v>5</v>
      </c>
      <c r="E334" s="1">
        <v>5</v>
      </c>
      <c r="F334" s="1">
        <v>26</v>
      </c>
      <c r="G334" s="1">
        <v>-175</v>
      </c>
      <c r="I334" s="1">
        <v>28.504000000000001</v>
      </c>
      <c r="J334" s="1">
        <v>17.399596446385811</v>
      </c>
    </row>
    <row r="335" spans="1:10">
      <c r="A335" s="1" t="s">
        <v>46</v>
      </c>
      <c r="B335" s="1">
        <v>2002</v>
      </c>
      <c r="C335" s="6">
        <v>2002</v>
      </c>
      <c r="D335" s="1">
        <v>5</v>
      </c>
      <c r="E335" s="1">
        <v>5</v>
      </c>
      <c r="F335" s="1">
        <v>25.6</v>
      </c>
      <c r="G335" s="1">
        <v>-172.24</v>
      </c>
      <c r="I335" s="1">
        <v>26.04</v>
      </c>
      <c r="J335" s="1">
        <v>20.110639091213024</v>
      </c>
    </row>
    <row r="336" spans="1:10">
      <c r="A336" s="1" t="s">
        <v>46</v>
      </c>
      <c r="B336" s="1">
        <v>2002</v>
      </c>
      <c r="C336" s="6">
        <v>2002</v>
      </c>
      <c r="D336" s="1">
        <v>5</v>
      </c>
      <c r="E336" s="1">
        <v>5</v>
      </c>
      <c r="F336" s="1">
        <v>25.19</v>
      </c>
      <c r="G336" s="1">
        <v>-170.12</v>
      </c>
      <c r="I336" s="1">
        <v>53.648000000000003</v>
      </c>
      <c r="J336" s="1">
        <v>20.610457541154624</v>
      </c>
    </row>
    <row r="337" spans="1:10">
      <c r="A337" s="1" t="s">
        <v>46</v>
      </c>
      <c r="B337" s="1">
        <v>2002</v>
      </c>
      <c r="C337" s="6">
        <v>2002</v>
      </c>
      <c r="D337" s="1">
        <v>5</v>
      </c>
      <c r="E337" s="1">
        <v>5</v>
      </c>
      <c r="F337" s="1">
        <v>24.76</v>
      </c>
      <c r="G337" s="1">
        <v>-167.55</v>
      </c>
      <c r="I337" s="1">
        <v>16.856000000000002</v>
      </c>
      <c r="J337" s="1">
        <v>15.068587301142667</v>
      </c>
    </row>
    <row r="338" spans="1:10">
      <c r="A338" s="1" t="s">
        <v>46</v>
      </c>
      <c r="B338" s="1">
        <v>2002</v>
      </c>
      <c r="C338" s="6">
        <v>2002</v>
      </c>
      <c r="D338" s="1">
        <v>5</v>
      </c>
      <c r="E338" s="1">
        <v>5</v>
      </c>
      <c r="F338" s="1">
        <v>24.07</v>
      </c>
      <c r="G338" s="1">
        <v>-165.54</v>
      </c>
      <c r="I338" s="1">
        <v>15.792</v>
      </c>
      <c r="J338" s="1">
        <v>14.801904218891352</v>
      </c>
    </row>
    <row r="339" spans="1:10">
      <c r="A339" s="1" t="s">
        <v>46</v>
      </c>
      <c r="B339" s="1">
        <v>2002</v>
      </c>
      <c r="C339" s="6">
        <v>2002</v>
      </c>
      <c r="D339" s="1">
        <v>5</v>
      </c>
      <c r="E339" s="1">
        <v>5</v>
      </c>
      <c r="F339" s="1">
        <v>23.13</v>
      </c>
      <c r="G339" s="1">
        <v>-162.97999999999999</v>
      </c>
      <c r="I339" s="1">
        <v>17.416</v>
      </c>
      <c r="J339" s="1">
        <v>14.951471233671359</v>
      </c>
    </row>
    <row r="340" spans="1:10">
      <c r="A340" s="1" t="s">
        <v>46</v>
      </c>
      <c r="B340" s="1">
        <v>2002</v>
      </c>
      <c r="C340" s="6">
        <v>2002</v>
      </c>
      <c r="D340" s="1">
        <v>5</v>
      </c>
      <c r="E340" s="1">
        <v>5</v>
      </c>
      <c r="F340" s="1">
        <v>22.48</v>
      </c>
      <c r="G340" s="1">
        <v>-160.88</v>
      </c>
      <c r="I340" s="1">
        <v>35.56</v>
      </c>
      <c r="J340" s="1">
        <v>14.307024313144897</v>
      </c>
    </row>
    <row r="341" spans="1:10">
      <c r="A341" s="1" t="s">
        <v>46</v>
      </c>
      <c r="B341" s="1">
        <v>2002</v>
      </c>
      <c r="C341" s="6">
        <v>2002</v>
      </c>
      <c r="D341" s="1">
        <v>5</v>
      </c>
      <c r="E341" s="1">
        <v>5</v>
      </c>
      <c r="F341" s="1">
        <v>22.74</v>
      </c>
      <c r="G341" s="1">
        <v>-158.03</v>
      </c>
      <c r="I341" s="1">
        <v>32.423999999999999</v>
      </c>
      <c r="J341" s="1">
        <v>14.54821434970183</v>
      </c>
    </row>
    <row r="342" spans="1:10">
      <c r="A342" s="1" t="s">
        <v>46</v>
      </c>
      <c r="B342" s="1">
        <v>2002</v>
      </c>
      <c r="C342" s="6">
        <v>2002</v>
      </c>
      <c r="D342" s="1">
        <v>5</v>
      </c>
      <c r="E342" s="1">
        <v>5</v>
      </c>
      <c r="F342" s="1">
        <v>22.75</v>
      </c>
      <c r="G342" s="1">
        <v>-158</v>
      </c>
      <c r="I342" s="1">
        <v>43.344000000000001</v>
      </c>
      <c r="J342" s="1">
        <v>14.54821434970183</v>
      </c>
    </row>
    <row r="343" spans="1:10">
      <c r="A343" s="1" t="s">
        <v>46</v>
      </c>
      <c r="B343" s="1">
        <v>2002</v>
      </c>
      <c r="C343" s="6">
        <v>2002</v>
      </c>
      <c r="D343" s="1">
        <v>5</v>
      </c>
      <c r="E343" s="1">
        <v>5</v>
      </c>
      <c r="F343" s="1">
        <v>22.87</v>
      </c>
      <c r="G343" s="1">
        <v>-157.76</v>
      </c>
      <c r="I343" s="1">
        <v>49.392000000000003</v>
      </c>
      <c r="J343" s="1">
        <v>14.54821434970183</v>
      </c>
    </row>
    <row r="344" spans="1:10">
      <c r="A344" s="1" t="s">
        <v>46</v>
      </c>
      <c r="B344" s="1">
        <v>2002</v>
      </c>
      <c r="C344" s="6">
        <v>2002</v>
      </c>
      <c r="D344" s="1">
        <v>6</v>
      </c>
      <c r="E344" s="1">
        <v>6</v>
      </c>
      <c r="F344" s="1">
        <v>23.74</v>
      </c>
      <c r="G344" s="1">
        <v>-155.96</v>
      </c>
      <c r="I344" s="1">
        <v>65.296000000000006</v>
      </c>
      <c r="J344" s="1">
        <v>21.399908408728901</v>
      </c>
    </row>
    <row r="345" spans="1:10">
      <c r="A345" s="1" t="s">
        <v>46</v>
      </c>
      <c r="B345" s="1">
        <v>2002</v>
      </c>
      <c r="C345" s="6">
        <v>2002</v>
      </c>
      <c r="D345" s="1">
        <v>6</v>
      </c>
      <c r="E345" s="1">
        <v>6</v>
      </c>
      <c r="F345" s="1">
        <v>24.95</v>
      </c>
      <c r="G345" s="1">
        <v>-153.44</v>
      </c>
      <c r="I345" s="1">
        <v>23.632000000000001</v>
      </c>
      <c r="J345" s="1">
        <v>17.879857784935773</v>
      </c>
    </row>
    <row r="346" spans="1:10">
      <c r="A346" s="1" t="s">
        <v>46</v>
      </c>
      <c r="B346" s="1">
        <v>2002</v>
      </c>
      <c r="C346" s="6">
        <v>2002</v>
      </c>
      <c r="D346" s="1">
        <v>6</v>
      </c>
      <c r="E346" s="1">
        <v>6</v>
      </c>
      <c r="F346" s="1">
        <v>25.92</v>
      </c>
      <c r="G346" s="1">
        <v>-151.38999999999999</v>
      </c>
      <c r="I346" s="1">
        <v>24.975999999999999</v>
      </c>
      <c r="J346" s="1">
        <v>15.16567888044364</v>
      </c>
    </row>
    <row r="347" spans="1:10">
      <c r="A347" s="1" t="s">
        <v>46</v>
      </c>
      <c r="B347" s="1">
        <v>2002</v>
      </c>
      <c r="C347" s="6">
        <v>2002</v>
      </c>
      <c r="D347" s="1">
        <v>6</v>
      </c>
      <c r="E347" s="1">
        <v>6</v>
      </c>
      <c r="F347" s="1">
        <v>27.99</v>
      </c>
      <c r="G347" s="1">
        <v>-150.15</v>
      </c>
      <c r="I347" s="1">
        <v>14.672000000000001</v>
      </c>
      <c r="J347" s="1">
        <v>9.5676282683738219</v>
      </c>
    </row>
    <row r="348" spans="1:10">
      <c r="A348" s="1" t="s">
        <v>46</v>
      </c>
      <c r="B348" s="1">
        <v>2002</v>
      </c>
      <c r="C348" s="6">
        <v>2002</v>
      </c>
      <c r="D348" s="1">
        <v>6</v>
      </c>
      <c r="E348" s="1">
        <v>6</v>
      </c>
      <c r="F348" s="1">
        <v>28.84</v>
      </c>
      <c r="G348" s="1">
        <v>-150.44999999999999</v>
      </c>
      <c r="I348" s="1">
        <v>26.096</v>
      </c>
      <c r="J348" s="1">
        <v>7.9581218657394315</v>
      </c>
    </row>
    <row r="349" spans="1:10">
      <c r="A349" s="1" t="s">
        <v>46</v>
      </c>
      <c r="B349" s="1">
        <v>2002</v>
      </c>
      <c r="C349" s="6">
        <v>2002</v>
      </c>
      <c r="D349" s="1">
        <v>6</v>
      </c>
      <c r="E349" s="1">
        <v>6</v>
      </c>
      <c r="F349" s="1">
        <v>26.49</v>
      </c>
      <c r="G349" s="1">
        <v>-152.16999999999999</v>
      </c>
      <c r="I349" s="1">
        <v>18.143999999999998</v>
      </c>
      <c r="J349" s="1">
        <v>15.16567888044364</v>
      </c>
    </row>
    <row r="350" spans="1:10">
      <c r="A350" s="1" t="s">
        <v>47</v>
      </c>
      <c r="B350" s="1" t="s">
        <v>30</v>
      </c>
      <c r="C350" s="6">
        <v>2000</v>
      </c>
      <c r="D350" s="1">
        <v>1</v>
      </c>
      <c r="E350" s="1">
        <v>12</v>
      </c>
      <c r="F350" s="1">
        <v>21.5</v>
      </c>
      <c r="G350" s="1">
        <v>-160</v>
      </c>
      <c r="H350" s="1">
        <v>2.5</v>
      </c>
      <c r="I350" s="1">
        <v>41</v>
      </c>
      <c r="J350" s="1">
        <v>8.4664510756997924</v>
      </c>
    </row>
    <row r="351" spans="1:10">
      <c r="A351" s="1" t="s">
        <v>48</v>
      </c>
      <c r="B351" s="1" t="s">
        <v>49</v>
      </c>
      <c r="C351" s="6">
        <v>2000</v>
      </c>
      <c r="D351" s="1">
        <v>1</v>
      </c>
      <c r="E351" s="1">
        <v>12</v>
      </c>
      <c r="F351" s="1">
        <v>22.2</v>
      </c>
      <c r="G351" s="1">
        <v>-162</v>
      </c>
      <c r="H351" s="1">
        <v>2</v>
      </c>
      <c r="I351" s="1">
        <v>68</v>
      </c>
      <c r="J351" s="1">
        <v>7.4484066463287277</v>
      </c>
    </row>
    <row r="352" spans="1:10">
      <c r="A352" s="1" t="s">
        <v>50</v>
      </c>
      <c r="B352" s="1" t="s">
        <v>49</v>
      </c>
      <c r="C352" s="6">
        <v>2000</v>
      </c>
      <c r="D352" s="1">
        <v>1</v>
      </c>
      <c r="E352" s="1">
        <v>12</v>
      </c>
      <c r="F352" s="1">
        <v>23.3</v>
      </c>
      <c r="G352" s="1">
        <v>-168</v>
      </c>
      <c r="H352" s="1">
        <v>2.5</v>
      </c>
      <c r="I352" s="1">
        <v>63</v>
      </c>
      <c r="J352" s="1">
        <v>7.0391979727896636</v>
      </c>
    </row>
    <row r="353" spans="1:10">
      <c r="A353" s="1" t="s">
        <v>50</v>
      </c>
      <c r="B353" s="1" t="s">
        <v>51</v>
      </c>
      <c r="C353" s="6">
        <v>2000</v>
      </c>
      <c r="D353" s="1">
        <v>1</v>
      </c>
      <c r="E353" s="1">
        <v>12</v>
      </c>
      <c r="F353" s="1">
        <v>24.4</v>
      </c>
      <c r="G353" s="1">
        <v>-172</v>
      </c>
      <c r="H353" s="1">
        <v>5.7</v>
      </c>
      <c r="I353" s="1">
        <v>27</v>
      </c>
      <c r="J353" s="1">
        <v>6.5173235963537817</v>
      </c>
    </row>
    <row r="354" spans="1:10">
      <c r="A354" s="1" t="s">
        <v>50</v>
      </c>
      <c r="B354" s="1" t="s">
        <v>52</v>
      </c>
      <c r="C354" s="6">
        <v>2000</v>
      </c>
      <c r="D354" s="1">
        <v>1</v>
      </c>
      <c r="E354" s="1">
        <v>12</v>
      </c>
      <c r="F354" s="1">
        <v>26.1</v>
      </c>
      <c r="G354" s="1">
        <v>-175</v>
      </c>
      <c r="H354" s="1">
        <v>1.1000000000000001</v>
      </c>
      <c r="I354" s="1">
        <v>162</v>
      </c>
      <c r="J354" s="1">
        <v>6.8391527619679726</v>
      </c>
    </row>
    <row r="355" spans="1:10">
      <c r="A355" s="1" t="s">
        <v>50</v>
      </c>
      <c r="B355" s="1" t="s">
        <v>39</v>
      </c>
      <c r="C355" s="6">
        <v>2000</v>
      </c>
      <c r="D355" s="1">
        <v>1</v>
      </c>
      <c r="E355" s="1">
        <v>12</v>
      </c>
      <c r="F355" s="1">
        <v>26.8</v>
      </c>
      <c r="G355" s="1">
        <v>179</v>
      </c>
      <c r="H355" s="1">
        <v>1.5</v>
      </c>
      <c r="I355" s="1">
        <v>231</v>
      </c>
      <c r="J355" s="1">
        <v>6.6739287632254491</v>
      </c>
    </row>
    <row r="356" spans="1:10">
      <c r="A356" s="1" t="s">
        <v>50</v>
      </c>
      <c r="B356" s="1" t="s">
        <v>49</v>
      </c>
      <c r="C356" s="6">
        <v>2000</v>
      </c>
      <c r="D356" s="1">
        <v>1</v>
      </c>
      <c r="E356" s="1">
        <v>12</v>
      </c>
      <c r="F356" s="1">
        <v>27.3</v>
      </c>
      <c r="G356" s="1">
        <v>175</v>
      </c>
      <c r="H356" s="1">
        <v>1.9</v>
      </c>
      <c r="I356" s="1">
        <v>54</v>
      </c>
      <c r="J356" s="1">
        <v>7.3606079324946245</v>
      </c>
    </row>
    <row r="357" spans="1:10">
      <c r="A357" s="1" t="s">
        <v>50</v>
      </c>
      <c r="B357" s="1" t="s">
        <v>53</v>
      </c>
      <c r="C357" s="6">
        <v>2000</v>
      </c>
      <c r="D357" s="1">
        <v>1</v>
      </c>
      <c r="E357" s="1">
        <v>12</v>
      </c>
      <c r="F357" s="1">
        <v>27.6</v>
      </c>
      <c r="G357" s="1">
        <v>170</v>
      </c>
      <c r="H357" s="1">
        <v>1.9</v>
      </c>
      <c r="I357" s="1">
        <v>53</v>
      </c>
      <c r="J357" s="1">
        <v>7.9970546840432357</v>
      </c>
    </row>
    <row r="358" spans="1:10">
      <c r="A358" s="1" t="s">
        <v>50</v>
      </c>
      <c r="B358" s="1" t="s">
        <v>38</v>
      </c>
      <c r="C358" s="6">
        <v>2000</v>
      </c>
      <c r="D358" s="1">
        <v>1</v>
      </c>
      <c r="E358" s="1">
        <v>12</v>
      </c>
      <c r="F358" s="1">
        <v>27.6</v>
      </c>
      <c r="G358" s="1">
        <v>170</v>
      </c>
      <c r="H358" s="1">
        <v>3.5</v>
      </c>
      <c r="I358" s="1">
        <v>126</v>
      </c>
      <c r="J358" s="1">
        <v>7.9970546840432357</v>
      </c>
    </row>
    <row r="359" spans="1:10">
      <c r="A359" s="1" t="s">
        <v>50</v>
      </c>
      <c r="B359" s="1" t="s">
        <v>30</v>
      </c>
      <c r="C359" s="6">
        <v>2000</v>
      </c>
      <c r="D359" s="1">
        <v>1</v>
      </c>
      <c r="E359" s="1">
        <v>12</v>
      </c>
      <c r="F359" s="1">
        <v>27.4</v>
      </c>
      <c r="G359" s="1">
        <v>173</v>
      </c>
      <c r="H359" s="1">
        <v>1.3</v>
      </c>
      <c r="I359" s="1">
        <v>158</v>
      </c>
      <c r="J359" s="1">
        <v>7.465427719875839</v>
      </c>
    </row>
    <row r="360" spans="1:10">
      <c r="A360" s="1" t="s">
        <v>50</v>
      </c>
      <c r="B360" s="1" t="s">
        <v>39</v>
      </c>
      <c r="C360" s="6">
        <v>2000</v>
      </c>
      <c r="D360" s="1">
        <v>1</v>
      </c>
      <c r="E360" s="1">
        <v>12</v>
      </c>
      <c r="F360" s="1">
        <v>26.7</v>
      </c>
      <c r="G360" s="1">
        <v>178</v>
      </c>
      <c r="H360" s="1">
        <v>1.1000000000000001</v>
      </c>
      <c r="I360" s="1">
        <v>658</v>
      </c>
      <c r="J360" s="1">
        <v>7.2833857268882989</v>
      </c>
    </row>
    <row r="361" spans="1:10">
      <c r="A361" s="1" t="s">
        <v>50</v>
      </c>
      <c r="B361" s="1" t="s">
        <v>53</v>
      </c>
      <c r="C361" s="6">
        <v>2000</v>
      </c>
      <c r="D361" s="1">
        <v>1</v>
      </c>
      <c r="E361" s="1">
        <v>12</v>
      </c>
      <c r="F361" s="1">
        <v>26</v>
      </c>
      <c r="G361" s="1">
        <v>-175</v>
      </c>
      <c r="H361" s="1">
        <v>3</v>
      </c>
      <c r="I361" s="1">
        <v>81</v>
      </c>
      <c r="J361" s="1">
        <v>6.8391527619679726</v>
      </c>
    </row>
    <row r="362" spans="1:10">
      <c r="A362" s="1" t="s">
        <v>50</v>
      </c>
      <c r="B362" s="1" t="s">
        <v>49</v>
      </c>
      <c r="C362" s="6">
        <v>2000</v>
      </c>
      <c r="D362" s="1">
        <v>1</v>
      </c>
      <c r="E362" s="1">
        <v>12</v>
      </c>
      <c r="F362" s="1">
        <v>25.6</v>
      </c>
      <c r="G362" s="1">
        <v>-174</v>
      </c>
      <c r="H362" s="1">
        <v>2.7</v>
      </c>
      <c r="I362" s="1">
        <v>46</v>
      </c>
      <c r="J362" s="1">
        <v>6.5780672481367226</v>
      </c>
    </row>
    <row r="363" spans="1:10">
      <c r="A363" s="1" t="s">
        <v>50</v>
      </c>
      <c r="B363" s="1" t="s">
        <v>54</v>
      </c>
      <c r="C363" s="6">
        <v>2000</v>
      </c>
      <c r="D363" s="1">
        <v>1</v>
      </c>
      <c r="E363" s="1">
        <v>12</v>
      </c>
      <c r="F363" s="1">
        <v>24.8</v>
      </c>
      <c r="G363" s="1">
        <v>-171</v>
      </c>
      <c r="H363" s="1">
        <v>2.1</v>
      </c>
      <c r="I363" s="1">
        <v>115</v>
      </c>
      <c r="J363" s="1">
        <v>6.4289429430701333</v>
      </c>
    </row>
    <row r="364" spans="1:10">
      <c r="A364" s="1" t="s">
        <v>50</v>
      </c>
      <c r="B364" s="1" t="s">
        <v>55</v>
      </c>
      <c r="C364" s="6">
        <v>2000</v>
      </c>
      <c r="D364" s="1">
        <v>1</v>
      </c>
      <c r="E364" s="1">
        <v>12</v>
      </c>
      <c r="F364" s="1">
        <v>24.2</v>
      </c>
      <c r="G364" s="1">
        <v>-166</v>
      </c>
      <c r="H364" s="1">
        <v>1.6</v>
      </c>
      <c r="I364" s="1">
        <v>152</v>
      </c>
      <c r="J364" s="1">
        <v>6.6219346228998743</v>
      </c>
    </row>
    <row r="365" spans="1:10">
      <c r="A365" s="1" t="s">
        <v>50</v>
      </c>
      <c r="B365" s="1" t="s">
        <v>39</v>
      </c>
      <c r="C365" s="6">
        <v>2000</v>
      </c>
      <c r="D365" s="1">
        <v>1</v>
      </c>
      <c r="E365" s="1">
        <v>12</v>
      </c>
      <c r="F365" s="1">
        <v>22.5</v>
      </c>
      <c r="G365" s="1">
        <v>-158</v>
      </c>
      <c r="H365" s="1">
        <v>3</v>
      </c>
      <c r="I365" s="1">
        <v>82</v>
      </c>
      <c r="J365" s="1">
        <v>7.5289301910678246</v>
      </c>
    </row>
    <row r="366" spans="1:10">
      <c r="A366" s="1" t="s">
        <v>50</v>
      </c>
      <c r="B366" s="1" t="s">
        <v>39</v>
      </c>
      <c r="C366" s="6">
        <v>2000</v>
      </c>
      <c r="D366" s="1">
        <v>1</v>
      </c>
      <c r="E366" s="1">
        <v>12</v>
      </c>
      <c r="F366" s="1">
        <v>22.8</v>
      </c>
      <c r="G366" s="1">
        <v>-158</v>
      </c>
      <c r="H366" s="1">
        <v>8.4</v>
      </c>
      <c r="I366" s="1">
        <v>5.2</v>
      </c>
      <c r="J366" s="1">
        <v>7.5289301910678246</v>
      </c>
    </row>
    <row r="367" spans="1:10">
      <c r="A367" s="1" t="s">
        <v>50</v>
      </c>
      <c r="B367" s="1" t="s">
        <v>49</v>
      </c>
      <c r="C367" s="6">
        <v>2000</v>
      </c>
      <c r="D367" s="1">
        <v>1</v>
      </c>
      <c r="E367" s="1">
        <v>12</v>
      </c>
      <c r="F367" s="1">
        <v>22.8</v>
      </c>
      <c r="G367" s="1">
        <v>-158</v>
      </c>
      <c r="H367" s="1">
        <v>5.0999999999999996</v>
      </c>
      <c r="I367" s="1">
        <v>9.3000000000000007</v>
      </c>
      <c r="J367" s="1">
        <v>7.5289301910678246</v>
      </c>
    </row>
    <row r="368" spans="1:10">
      <c r="A368" s="1" t="s">
        <v>50</v>
      </c>
      <c r="B368" s="1" t="s">
        <v>55</v>
      </c>
      <c r="C368" s="6">
        <v>2000</v>
      </c>
      <c r="D368" s="1">
        <v>1</v>
      </c>
      <c r="E368" s="1">
        <v>12</v>
      </c>
      <c r="F368" s="1">
        <v>23.5</v>
      </c>
      <c r="G368" s="1">
        <v>-162</v>
      </c>
      <c r="H368" s="1">
        <v>7.4</v>
      </c>
      <c r="I368" s="1">
        <v>8.6999999999999993</v>
      </c>
      <c r="J368" s="1">
        <v>6.9935647243045951</v>
      </c>
    </row>
    <row r="369" spans="1:10">
      <c r="A369" s="1" t="s">
        <v>50</v>
      </c>
      <c r="B369" s="1" t="s">
        <v>51</v>
      </c>
      <c r="C369" s="6">
        <v>2000</v>
      </c>
      <c r="D369" s="1">
        <v>1</v>
      </c>
      <c r="E369" s="1">
        <v>12</v>
      </c>
      <c r="F369" s="1">
        <v>24</v>
      </c>
      <c r="G369" s="1">
        <v>-165</v>
      </c>
      <c r="H369" s="1">
        <v>8.6999999999999993</v>
      </c>
      <c r="I369" s="1">
        <v>6.7</v>
      </c>
      <c r="J369" s="1">
        <v>6.5373355820436112</v>
      </c>
    </row>
    <row r="370" spans="1:10">
      <c r="A370" s="1" t="s">
        <v>50</v>
      </c>
      <c r="B370" s="1" t="s">
        <v>39</v>
      </c>
      <c r="C370" s="6">
        <v>2000</v>
      </c>
      <c r="D370" s="1">
        <v>1</v>
      </c>
      <c r="E370" s="1">
        <v>12</v>
      </c>
      <c r="F370" s="1">
        <v>24.5</v>
      </c>
      <c r="G370" s="1">
        <v>-167</v>
      </c>
      <c r="H370" s="1">
        <v>12.4</v>
      </c>
      <c r="I370" s="1">
        <v>4.3</v>
      </c>
      <c r="J370" s="1">
        <v>6.6361099503297867</v>
      </c>
    </row>
    <row r="371" spans="1:10">
      <c r="A371" s="1" t="s">
        <v>50</v>
      </c>
      <c r="B371" s="1" t="s">
        <v>39</v>
      </c>
      <c r="C371" s="6">
        <v>2000</v>
      </c>
      <c r="D371" s="1">
        <v>1</v>
      </c>
      <c r="E371" s="1">
        <v>12</v>
      </c>
      <c r="F371" s="1">
        <v>24.9</v>
      </c>
      <c r="G371" s="1">
        <v>-170</v>
      </c>
      <c r="H371" s="1">
        <v>18.899999999999999</v>
      </c>
      <c r="I371" s="1">
        <v>2.9</v>
      </c>
      <c r="J371" s="1">
        <v>6.1274285789371534</v>
      </c>
    </row>
    <row r="372" spans="1:10">
      <c r="A372" s="1" t="s">
        <v>50</v>
      </c>
      <c r="B372" s="1" t="s">
        <v>38</v>
      </c>
      <c r="C372" s="6">
        <v>2000</v>
      </c>
      <c r="D372" s="1">
        <v>1</v>
      </c>
      <c r="E372" s="1">
        <v>12</v>
      </c>
      <c r="F372" s="1">
        <v>26.1</v>
      </c>
      <c r="G372" s="1">
        <v>-175</v>
      </c>
      <c r="H372" s="1">
        <v>20.399999999999999</v>
      </c>
      <c r="I372" s="1">
        <v>1</v>
      </c>
      <c r="J372" s="1">
        <v>6.8391527619679726</v>
      </c>
    </row>
    <row r="373" spans="1:10">
      <c r="A373" s="1" t="s">
        <v>50</v>
      </c>
      <c r="B373" s="1" t="s">
        <v>49</v>
      </c>
      <c r="C373" s="6">
        <v>2000</v>
      </c>
      <c r="D373" s="1">
        <v>1</v>
      </c>
      <c r="E373" s="1">
        <v>12</v>
      </c>
      <c r="F373" s="1">
        <v>26</v>
      </c>
      <c r="G373" s="1">
        <v>-175</v>
      </c>
      <c r="H373" s="1">
        <v>7.9</v>
      </c>
      <c r="I373" s="1">
        <v>3.3</v>
      </c>
      <c r="J373" s="1">
        <v>6.8391527619679726</v>
      </c>
    </row>
    <row r="374" spans="1:10">
      <c r="A374" s="1" t="s">
        <v>50</v>
      </c>
      <c r="B374" s="1" t="s">
        <v>51</v>
      </c>
      <c r="C374" s="6">
        <v>2000</v>
      </c>
      <c r="D374" s="1">
        <v>1</v>
      </c>
      <c r="E374" s="1">
        <v>12</v>
      </c>
      <c r="F374" s="1">
        <v>26</v>
      </c>
      <c r="G374" s="1">
        <v>-175</v>
      </c>
      <c r="H374" s="1">
        <v>16.7</v>
      </c>
      <c r="I374" s="1">
        <v>1.6</v>
      </c>
      <c r="J374" s="1">
        <v>6.8391527619679726</v>
      </c>
    </row>
    <row r="375" spans="1:10">
      <c r="A375" s="1" t="s">
        <v>50</v>
      </c>
      <c r="B375" s="1" t="s">
        <v>38</v>
      </c>
      <c r="C375" s="6">
        <v>2000</v>
      </c>
      <c r="D375" s="1">
        <v>1</v>
      </c>
      <c r="E375" s="1">
        <v>12</v>
      </c>
      <c r="F375" s="1">
        <v>26</v>
      </c>
      <c r="G375" s="1">
        <v>-175</v>
      </c>
      <c r="H375" s="1">
        <v>14.6</v>
      </c>
      <c r="I375" s="1">
        <v>2.1</v>
      </c>
      <c r="J375" s="1">
        <v>6.8391527619679726</v>
      </c>
    </row>
    <row r="376" spans="1:10">
      <c r="A376" s="1" t="s">
        <v>50</v>
      </c>
      <c r="B376" s="1" t="s">
        <v>55</v>
      </c>
      <c r="C376" s="6">
        <v>2000</v>
      </c>
      <c r="D376" s="1">
        <v>1</v>
      </c>
      <c r="E376" s="1">
        <v>12</v>
      </c>
      <c r="F376" s="1">
        <v>26</v>
      </c>
      <c r="G376" s="1">
        <v>-175</v>
      </c>
      <c r="H376" s="1">
        <v>8.6</v>
      </c>
      <c r="I376" s="1">
        <v>4.5999999999999996</v>
      </c>
      <c r="J376" s="1">
        <v>6.8391527619679726</v>
      </c>
    </row>
    <row r="377" spans="1:10">
      <c r="A377" s="1" t="s">
        <v>50</v>
      </c>
      <c r="B377" s="1" t="s">
        <v>53</v>
      </c>
      <c r="C377" s="6">
        <v>2000</v>
      </c>
      <c r="D377" s="1">
        <v>1</v>
      </c>
      <c r="E377" s="1">
        <v>12</v>
      </c>
      <c r="F377" s="1">
        <v>24.7</v>
      </c>
      <c r="G377" s="1">
        <v>-170</v>
      </c>
      <c r="H377" s="1">
        <v>7.5</v>
      </c>
      <c r="I377" s="1">
        <v>3.7</v>
      </c>
      <c r="J377" s="1">
        <v>6.4144638091397619</v>
      </c>
    </row>
    <row r="378" spans="1:10">
      <c r="A378" s="1" t="s">
        <v>50</v>
      </c>
      <c r="B378" s="1" t="s">
        <v>39</v>
      </c>
      <c r="C378" s="6">
        <v>2000</v>
      </c>
      <c r="D378" s="1">
        <v>1</v>
      </c>
      <c r="E378" s="1">
        <v>12</v>
      </c>
      <c r="F378" s="1">
        <v>23.6</v>
      </c>
      <c r="G378" s="1">
        <v>-167</v>
      </c>
      <c r="H378" s="1">
        <v>0.5</v>
      </c>
      <c r="I378" s="1">
        <v>86.8</v>
      </c>
      <c r="J378" s="1">
        <v>6.9842997322516798</v>
      </c>
    </row>
    <row r="379" spans="1:10">
      <c r="A379" s="1" t="s">
        <v>50</v>
      </c>
      <c r="B379" s="1" t="s">
        <v>30</v>
      </c>
      <c r="C379" s="6">
        <v>2000</v>
      </c>
      <c r="D379" s="1">
        <v>1</v>
      </c>
      <c r="E379" s="1">
        <v>12</v>
      </c>
      <c r="F379" s="1">
        <v>22.9</v>
      </c>
      <c r="G379" s="1">
        <v>-164</v>
      </c>
      <c r="H379" s="1">
        <v>14.8</v>
      </c>
      <c r="I379" s="1">
        <v>2.6</v>
      </c>
      <c r="J379" s="1">
        <v>7.3984298787140164</v>
      </c>
    </row>
    <row r="380" spans="1:10">
      <c r="A380" s="1" t="s">
        <v>50</v>
      </c>
      <c r="B380" s="1" t="s">
        <v>54</v>
      </c>
      <c r="C380" s="6">
        <v>2000</v>
      </c>
      <c r="D380" s="1">
        <v>1</v>
      </c>
      <c r="E380" s="1">
        <v>12</v>
      </c>
      <c r="F380" s="1">
        <v>22.8</v>
      </c>
      <c r="G380" s="1">
        <v>-160</v>
      </c>
      <c r="H380" s="1">
        <v>9.3000000000000007</v>
      </c>
      <c r="I380" s="1">
        <v>4.9000000000000004</v>
      </c>
      <c r="J380" s="1">
        <v>7.4410970274496977</v>
      </c>
    </row>
    <row r="381" spans="1:10">
      <c r="A381" s="1" t="s">
        <v>50</v>
      </c>
      <c r="B381" s="1" t="s">
        <v>54</v>
      </c>
      <c r="C381" s="6">
        <v>2000</v>
      </c>
      <c r="D381" s="1">
        <v>1</v>
      </c>
      <c r="E381" s="1">
        <v>12</v>
      </c>
      <c r="F381" s="1">
        <v>22.5</v>
      </c>
      <c r="G381" s="1">
        <v>-157</v>
      </c>
      <c r="H381" s="1">
        <v>1</v>
      </c>
      <c r="I381" s="1">
        <v>65.2</v>
      </c>
      <c r="J381" s="1">
        <v>7.5149004775635406</v>
      </c>
    </row>
    <row r="382" spans="1:10">
      <c r="A382" s="1" t="s">
        <v>50</v>
      </c>
      <c r="B382" s="1" t="s">
        <v>39</v>
      </c>
      <c r="C382" s="6">
        <v>2000</v>
      </c>
      <c r="D382" s="1">
        <v>1</v>
      </c>
      <c r="E382" s="1">
        <v>12</v>
      </c>
      <c r="F382" s="1">
        <v>23.5</v>
      </c>
      <c r="G382" s="1">
        <v>-157</v>
      </c>
      <c r="H382" s="1">
        <v>2</v>
      </c>
      <c r="I382" s="1">
        <v>15.4</v>
      </c>
      <c r="J382" s="1">
        <v>6.8655082439928297</v>
      </c>
    </row>
    <row r="383" spans="1:10">
      <c r="A383" s="1" t="s">
        <v>50</v>
      </c>
      <c r="B383" s="1" t="s">
        <v>39</v>
      </c>
      <c r="C383" s="6">
        <v>2000</v>
      </c>
      <c r="D383" s="1">
        <v>1</v>
      </c>
      <c r="E383" s="1">
        <v>12</v>
      </c>
      <c r="F383" s="1">
        <v>23.5</v>
      </c>
      <c r="G383" s="1">
        <v>-157</v>
      </c>
      <c r="H383" s="1">
        <v>1</v>
      </c>
      <c r="I383" s="1">
        <v>59.5</v>
      </c>
      <c r="J383" s="1">
        <v>6.8655082439928297</v>
      </c>
    </row>
    <row r="384" spans="1:10">
      <c r="A384" s="1" t="s">
        <v>50</v>
      </c>
      <c r="B384" s="1" t="s">
        <v>38</v>
      </c>
      <c r="C384" s="6">
        <v>2000</v>
      </c>
      <c r="D384" s="1">
        <v>1</v>
      </c>
      <c r="E384" s="1">
        <v>12</v>
      </c>
      <c r="F384" s="1">
        <v>24.2</v>
      </c>
      <c r="G384" s="1">
        <v>-156</v>
      </c>
      <c r="H384" s="1">
        <v>1.4</v>
      </c>
      <c r="I384" s="1">
        <v>19.2</v>
      </c>
      <c r="J384" s="1">
        <v>6.3623146005566449</v>
      </c>
    </row>
    <row r="385" spans="1:10">
      <c r="A385" s="1" t="s">
        <v>50</v>
      </c>
      <c r="B385" s="1" t="s">
        <v>54</v>
      </c>
      <c r="C385" s="6">
        <v>2000</v>
      </c>
      <c r="D385" s="1">
        <v>1</v>
      </c>
      <c r="E385" s="1">
        <v>12</v>
      </c>
      <c r="F385" s="1">
        <v>24.2</v>
      </c>
      <c r="G385" s="1">
        <v>-155</v>
      </c>
      <c r="H385" s="1">
        <v>11.1</v>
      </c>
      <c r="I385" s="1">
        <v>3</v>
      </c>
      <c r="J385" s="1">
        <v>6.3623146005566449</v>
      </c>
    </row>
    <row r="386" spans="1:10">
      <c r="A386" s="1" t="s">
        <v>50</v>
      </c>
      <c r="B386" s="1" t="s">
        <v>38</v>
      </c>
      <c r="C386" s="6">
        <v>2000</v>
      </c>
      <c r="D386" s="1">
        <v>1</v>
      </c>
      <c r="E386" s="1">
        <v>12</v>
      </c>
      <c r="F386" s="1">
        <v>23.7</v>
      </c>
      <c r="G386" s="1">
        <v>-156</v>
      </c>
      <c r="H386" s="1">
        <v>3.1</v>
      </c>
      <c r="I386" s="1">
        <v>17.5</v>
      </c>
      <c r="J386" s="1">
        <v>6.9101280829264571</v>
      </c>
    </row>
    <row r="387" spans="1:10">
      <c r="A387" s="1" t="s">
        <v>50</v>
      </c>
      <c r="B387" s="1" t="s">
        <v>39</v>
      </c>
      <c r="C387" s="6">
        <v>2000</v>
      </c>
      <c r="D387" s="1">
        <v>1</v>
      </c>
      <c r="E387" s="1">
        <v>12</v>
      </c>
      <c r="F387" s="1">
        <v>23.3</v>
      </c>
      <c r="G387" s="1">
        <v>-159</v>
      </c>
      <c r="I387" s="1">
        <v>66.599999999999994</v>
      </c>
      <c r="J387" s="1">
        <v>6.9302455021682423</v>
      </c>
    </row>
    <row r="388" spans="1:10">
      <c r="A388" s="1" t="s">
        <v>50</v>
      </c>
      <c r="B388" s="1" t="s">
        <v>30</v>
      </c>
      <c r="C388" s="6">
        <v>2000</v>
      </c>
      <c r="D388" s="1">
        <v>1</v>
      </c>
      <c r="E388" s="1">
        <v>12</v>
      </c>
      <c r="F388" s="1">
        <v>23.8</v>
      </c>
      <c r="G388" s="1">
        <v>-159</v>
      </c>
      <c r="H388" s="1">
        <v>0.4</v>
      </c>
      <c r="I388" s="1">
        <v>117.5</v>
      </c>
      <c r="J388" s="1">
        <v>6.9302455021682423</v>
      </c>
    </row>
    <row r="389" spans="1:10">
      <c r="A389" s="1" t="s">
        <v>50</v>
      </c>
      <c r="B389" s="1" t="s">
        <v>49</v>
      </c>
      <c r="C389" s="6">
        <v>2000</v>
      </c>
      <c r="D389" s="1">
        <v>1</v>
      </c>
      <c r="E389" s="1">
        <v>12</v>
      </c>
      <c r="F389" s="1">
        <v>22.5</v>
      </c>
      <c r="G389" s="1">
        <v>-159</v>
      </c>
      <c r="I389" s="1">
        <v>33.299999999999997</v>
      </c>
      <c r="J389" s="1">
        <v>7.4410970274496977</v>
      </c>
    </row>
    <row r="390" spans="1:10">
      <c r="A390" s="1" t="s">
        <v>50</v>
      </c>
      <c r="B390" s="1" t="s">
        <v>53</v>
      </c>
      <c r="C390" s="6">
        <v>2000</v>
      </c>
      <c r="D390" s="1">
        <v>1</v>
      </c>
      <c r="E390" s="1">
        <v>12</v>
      </c>
      <c r="F390" s="1">
        <v>19.7</v>
      </c>
      <c r="G390" s="1">
        <v>-156</v>
      </c>
      <c r="H390" s="1">
        <v>1.9</v>
      </c>
      <c r="I390" s="1">
        <v>25.4</v>
      </c>
      <c r="J390" s="1">
        <v>12.986614671534809</v>
      </c>
    </row>
    <row r="391" spans="1:10">
      <c r="A391" s="1" t="s">
        <v>50</v>
      </c>
      <c r="B391" s="1" t="s">
        <v>49</v>
      </c>
      <c r="C391" s="6">
        <v>2000</v>
      </c>
      <c r="D391" s="1">
        <v>1</v>
      </c>
      <c r="E391" s="1">
        <v>12</v>
      </c>
      <c r="F391" s="1">
        <v>19.399999999999999</v>
      </c>
      <c r="G391" s="1">
        <v>-156</v>
      </c>
      <c r="H391" s="1">
        <v>19.2</v>
      </c>
      <c r="I391" s="1">
        <v>9.1</v>
      </c>
      <c r="J391" s="1">
        <v>12.237445738393365</v>
      </c>
    </row>
    <row r="392" spans="1:10">
      <c r="A392" s="1" t="s">
        <v>50</v>
      </c>
      <c r="B392" s="1" t="s">
        <v>54</v>
      </c>
      <c r="C392" s="6">
        <v>2000</v>
      </c>
      <c r="D392" s="1">
        <v>1</v>
      </c>
      <c r="E392" s="1">
        <v>12</v>
      </c>
      <c r="F392" s="1">
        <v>19.8</v>
      </c>
      <c r="G392" s="1">
        <v>-155</v>
      </c>
      <c r="H392" s="1">
        <v>6</v>
      </c>
      <c r="I392" s="1">
        <v>13.4</v>
      </c>
      <c r="J392" s="1">
        <v>12.237445738393365</v>
      </c>
    </row>
    <row r="393" spans="1:10">
      <c r="A393" s="1" t="s">
        <v>50</v>
      </c>
      <c r="B393" s="1" t="s">
        <v>53</v>
      </c>
      <c r="C393" s="6">
        <v>2000</v>
      </c>
      <c r="D393" s="1">
        <v>1</v>
      </c>
      <c r="E393" s="1">
        <v>12</v>
      </c>
      <c r="F393" s="1">
        <v>20.3</v>
      </c>
      <c r="G393" s="1">
        <v>-156</v>
      </c>
      <c r="H393" s="1">
        <v>26.9</v>
      </c>
      <c r="I393" s="1">
        <v>2</v>
      </c>
      <c r="J393" s="1">
        <v>9.8921127251828871</v>
      </c>
    </row>
    <row r="394" spans="1:10">
      <c r="A394" s="1" t="s">
        <v>50</v>
      </c>
      <c r="B394" s="1" t="s">
        <v>51</v>
      </c>
      <c r="C394" s="6">
        <v>2000</v>
      </c>
      <c r="D394" s="1">
        <v>1</v>
      </c>
      <c r="E394" s="1">
        <v>12</v>
      </c>
      <c r="F394" s="1">
        <v>20.100000000000001</v>
      </c>
      <c r="G394" s="1">
        <v>-156</v>
      </c>
      <c r="H394" s="1">
        <v>26.1</v>
      </c>
      <c r="I394" s="1">
        <v>1.4</v>
      </c>
      <c r="J394" s="1">
        <v>12.237445738393365</v>
      </c>
    </row>
    <row r="395" spans="1:10">
      <c r="A395" s="1" t="s">
        <v>50</v>
      </c>
      <c r="B395" s="1" t="s">
        <v>30</v>
      </c>
      <c r="C395" s="6">
        <v>2000</v>
      </c>
      <c r="D395" s="1">
        <v>1</v>
      </c>
      <c r="E395" s="1">
        <v>12</v>
      </c>
      <c r="F395" s="1">
        <v>20.9</v>
      </c>
      <c r="G395" s="1">
        <v>-156</v>
      </c>
      <c r="H395" s="1">
        <v>1.9</v>
      </c>
      <c r="I395" s="1">
        <v>26.5</v>
      </c>
      <c r="J395" s="1">
        <v>9.8921127251828871</v>
      </c>
    </row>
    <row r="396" spans="1:10">
      <c r="A396" s="1" t="s">
        <v>50</v>
      </c>
      <c r="B396" s="1" t="s">
        <v>52</v>
      </c>
      <c r="C396" s="6">
        <v>2000</v>
      </c>
      <c r="D396" s="1">
        <v>1</v>
      </c>
      <c r="E396" s="1">
        <v>12</v>
      </c>
      <c r="F396" s="1">
        <v>23.2</v>
      </c>
      <c r="G396" s="1">
        <v>-158</v>
      </c>
      <c r="H396" s="1">
        <v>5</v>
      </c>
      <c r="I396" s="1">
        <v>9.5</v>
      </c>
      <c r="J396" s="1">
        <v>6.8818744287383584</v>
      </c>
    </row>
    <row r="397" spans="1:10">
      <c r="A397" s="1" t="s">
        <v>50</v>
      </c>
      <c r="B397" s="1" t="s">
        <v>53</v>
      </c>
      <c r="C397" s="6">
        <v>2000</v>
      </c>
      <c r="D397" s="1">
        <v>1</v>
      </c>
      <c r="E397" s="1">
        <v>12</v>
      </c>
      <c r="F397" s="1">
        <v>21.6</v>
      </c>
      <c r="G397" s="1">
        <v>-158</v>
      </c>
      <c r="I397" s="1">
        <v>9.4</v>
      </c>
      <c r="J397" s="1">
        <v>10.403136635029661</v>
      </c>
    </row>
    <row r="398" spans="1:10">
      <c r="A398" s="1" t="s">
        <v>50</v>
      </c>
      <c r="B398" s="1" t="s">
        <v>39</v>
      </c>
      <c r="C398" s="6">
        <v>2000</v>
      </c>
      <c r="D398" s="1">
        <v>1</v>
      </c>
      <c r="E398" s="1">
        <v>12</v>
      </c>
      <c r="F398" s="1">
        <v>20.2</v>
      </c>
      <c r="G398" s="1">
        <v>-157</v>
      </c>
      <c r="H398" s="1">
        <v>40.9</v>
      </c>
      <c r="I398" s="1">
        <v>1.9</v>
      </c>
      <c r="J398" s="1">
        <v>10.699348368801219</v>
      </c>
    </row>
    <row r="399" spans="1:10">
      <c r="A399" s="1" t="s">
        <v>50</v>
      </c>
      <c r="B399" s="1" t="s">
        <v>39</v>
      </c>
      <c r="C399" s="6">
        <v>2000</v>
      </c>
      <c r="D399" s="1">
        <v>1</v>
      </c>
      <c r="E399" s="1">
        <v>12</v>
      </c>
      <c r="F399" s="1">
        <v>19.7</v>
      </c>
      <c r="G399" s="1">
        <v>-157</v>
      </c>
      <c r="H399" s="1">
        <v>0.8</v>
      </c>
      <c r="I399" s="1">
        <v>81</v>
      </c>
      <c r="J399" s="1">
        <v>8.860900657717826</v>
      </c>
    </row>
    <row r="400" spans="1:10">
      <c r="A400" s="1" t="s">
        <v>50</v>
      </c>
      <c r="B400" s="1" t="s">
        <v>54</v>
      </c>
      <c r="C400" s="6">
        <v>2000</v>
      </c>
      <c r="D400" s="1">
        <v>1</v>
      </c>
      <c r="E400" s="1">
        <v>12</v>
      </c>
      <c r="F400" s="1">
        <v>18.5</v>
      </c>
      <c r="G400" s="1">
        <v>-157</v>
      </c>
      <c r="H400" s="1">
        <v>0.8</v>
      </c>
      <c r="I400" s="1">
        <v>104.8</v>
      </c>
      <c r="J400" s="1">
        <v>9.0799748021622371</v>
      </c>
    </row>
    <row r="401" spans="1:10">
      <c r="A401" s="1" t="s">
        <v>50</v>
      </c>
      <c r="B401" s="1" t="s">
        <v>49</v>
      </c>
      <c r="C401" s="6">
        <v>2000</v>
      </c>
      <c r="D401" s="1">
        <v>1</v>
      </c>
      <c r="E401" s="1">
        <v>12</v>
      </c>
      <c r="F401" s="1">
        <v>18.7</v>
      </c>
      <c r="G401" s="1">
        <v>-156</v>
      </c>
      <c r="H401" s="1">
        <v>0.7</v>
      </c>
      <c r="I401" s="1">
        <v>55</v>
      </c>
      <c r="J401" s="1">
        <v>9.4258272799456559</v>
      </c>
    </row>
    <row r="402" spans="1:10">
      <c r="A402" s="1" t="s">
        <v>50</v>
      </c>
      <c r="B402" s="1" t="s">
        <v>53</v>
      </c>
      <c r="C402" s="6">
        <v>2000</v>
      </c>
      <c r="D402" s="1">
        <v>1</v>
      </c>
      <c r="E402" s="1">
        <v>12</v>
      </c>
      <c r="F402" s="1">
        <v>19.2</v>
      </c>
      <c r="G402" s="1">
        <v>-156</v>
      </c>
      <c r="H402" s="1">
        <v>0.4</v>
      </c>
      <c r="I402" s="1">
        <v>163.80000000000001</v>
      </c>
      <c r="J402" s="1">
        <v>9.4258272799456559</v>
      </c>
    </row>
    <row r="403" spans="1:10">
      <c r="A403" s="1" t="s">
        <v>50</v>
      </c>
      <c r="B403" s="1" t="s">
        <v>54</v>
      </c>
      <c r="C403" s="6">
        <v>2000</v>
      </c>
      <c r="D403" s="1">
        <v>1</v>
      </c>
      <c r="E403" s="1">
        <v>12</v>
      </c>
      <c r="F403" s="1">
        <v>19.5</v>
      </c>
      <c r="G403" s="1">
        <v>-157</v>
      </c>
      <c r="H403" s="1">
        <v>0.6</v>
      </c>
      <c r="I403" s="1">
        <v>109.5</v>
      </c>
      <c r="J403" s="1">
        <v>8.860900657717826</v>
      </c>
    </row>
    <row r="404" spans="1:10">
      <c r="A404" s="1" t="s">
        <v>50</v>
      </c>
      <c r="B404" s="1" t="s">
        <v>49</v>
      </c>
      <c r="C404" s="6">
        <v>2000</v>
      </c>
      <c r="D404" s="1">
        <v>1</v>
      </c>
      <c r="E404" s="1">
        <v>12</v>
      </c>
      <c r="F404" s="1">
        <v>19.5</v>
      </c>
      <c r="G404" s="1">
        <v>-158</v>
      </c>
      <c r="H404" s="1">
        <v>1.8</v>
      </c>
      <c r="I404" s="1">
        <v>61.3</v>
      </c>
      <c r="J404" s="1">
        <v>8.5342786827023325</v>
      </c>
    </row>
    <row r="405" spans="1:10">
      <c r="A405" s="1" t="s">
        <v>50</v>
      </c>
      <c r="B405" s="1" t="s">
        <v>55</v>
      </c>
      <c r="C405" s="6">
        <v>2000</v>
      </c>
      <c r="D405" s="1">
        <v>1</v>
      </c>
      <c r="E405" s="1">
        <v>12</v>
      </c>
      <c r="F405" s="1">
        <v>19.5</v>
      </c>
      <c r="G405" s="1">
        <v>-159</v>
      </c>
      <c r="H405" s="1">
        <v>3.4</v>
      </c>
      <c r="I405" s="1">
        <v>42.8</v>
      </c>
      <c r="J405" s="1">
        <v>8.8507309289036105</v>
      </c>
    </row>
    <row r="406" spans="1:10">
      <c r="A406" s="1" t="s">
        <v>50</v>
      </c>
      <c r="B406" s="1" t="s">
        <v>38</v>
      </c>
      <c r="C406" s="6">
        <v>2000</v>
      </c>
      <c r="D406" s="1">
        <v>1</v>
      </c>
      <c r="E406" s="1">
        <v>12</v>
      </c>
      <c r="F406" s="1">
        <v>20</v>
      </c>
      <c r="G406" s="1">
        <v>-160</v>
      </c>
      <c r="H406" s="1">
        <v>3</v>
      </c>
      <c r="I406" s="1">
        <v>52.9</v>
      </c>
      <c r="J406" s="1">
        <v>8.8507309289036105</v>
      </c>
    </row>
    <row r="407" spans="1:10">
      <c r="A407" s="1" t="s">
        <v>50</v>
      </c>
      <c r="B407" s="1" t="s">
        <v>55</v>
      </c>
      <c r="C407" s="6">
        <v>2000</v>
      </c>
      <c r="D407" s="1">
        <v>1</v>
      </c>
      <c r="E407" s="1">
        <v>12</v>
      </c>
      <c r="F407" s="1">
        <v>20.8</v>
      </c>
      <c r="G407" s="1">
        <v>-160</v>
      </c>
      <c r="H407" s="1">
        <v>2.1</v>
      </c>
      <c r="I407" s="1">
        <v>60</v>
      </c>
      <c r="J407" s="1">
        <v>8.8164268855350301</v>
      </c>
    </row>
    <row r="408" spans="1:10">
      <c r="A408" s="1" t="s">
        <v>50</v>
      </c>
      <c r="B408" s="1" t="s">
        <v>41</v>
      </c>
      <c r="C408" s="6">
        <v>2000</v>
      </c>
      <c r="D408" s="1">
        <v>1</v>
      </c>
      <c r="E408" s="1">
        <v>12</v>
      </c>
      <c r="F408" s="1">
        <v>21</v>
      </c>
      <c r="G408" s="1">
        <v>-159</v>
      </c>
      <c r="H408" s="1">
        <v>2</v>
      </c>
      <c r="I408" s="1">
        <v>52</v>
      </c>
      <c r="J408" s="1">
        <v>8.8164268855350301</v>
      </c>
    </row>
    <row r="409" spans="1:10">
      <c r="A409" s="1" t="s">
        <v>50</v>
      </c>
      <c r="B409" s="1" t="s">
        <v>39</v>
      </c>
      <c r="C409" s="6">
        <v>2000</v>
      </c>
      <c r="D409" s="1">
        <v>1</v>
      </c>
      <c r="E409" s="1">
        <v>12</v>
      </c>
      <c r="F409" s="1">
        <v>20.6</v>
      </c>
      <c r="G409" s="1">
        <v>-158</v>
      </c>
      <c r="H409" s="1">
        <v>1.3</v>
      </c>
      <c r="I409" s="1">
        <v>80</v>
      </c>
      <c r="J409" s="1">
        <v>9.3571379330538864</v>
      </c>
    </row>
    <row r="410" spans="1:10">
      <c r="A410" s="1" t="s">
        <v>50</v>
      </c>
      <c r="B410" s="1" t="s">
        <v>41</v>
      </c>
      <c r="C410" s="6">
        <v>2000</v>
      </c>
      <c r="D410" s="1">
        <v>1</v>
      </c>
      <c r="E410" s="1">
        <v>12</v>
      </c>
      <c r="F410" s="1">
        <v>20.3</v>
      </c>
      <c r="G410" s="1">
        <v>-158</v>
      </c>
      <c r="H410" s="1">
        <v>0.9</v>
      </c>
      <c r="I410" s="1">
        <v>100</v>
      </c>
      <c r="J410" s="1">
        <v>9.3571379330538864</v>
      </c>
    </row>
    <row r="411" spans="1:10">
      <c r="A411" s="1" t="s">
        <v>50</v>
      </c>
      <c r="B411" s="1" t="s">
        <v>49</v>
      </c>
      <c r="C411" s="6">
        <v>2000</v>
      </c>
      <c r="D411" s="1">
        <v>1</v>
      </c>
      <c r="E411" s="1">
        <v>12</v>
      </c>
      <c r="F411" s="1">
        <v>19.7</v>
      </c>
      <c r="G411" s="1">
        <v>-161</v>
      </c>
      <c r="H411" s="1">
        <v>0.8</v>
      </c>
      <c r="I411" s="1">
        <v>82</v>
      </c>
      <c r="J411" s="1">
        <v>9.0433462513290248</v>
      </c>
    </row>
    <row r="412" spans="1:10">
      <c r="A412" s="1" t="s">
        <v>50</v>
      </c>
      <c r="B412" s="1" t="s">
        <v>30</v>
      </c>
      <c r="C412" s="6">
        <v>2000</v>
      </c>
      <c r="D412" s="1">
        <v>1</v>
      </c>
      <c r="E412" s="1">
        <v>12</v>
      </c>
      <c r="F412" s="1">
        <v>19.100000000000001</v>
      </c>
      <c r="G412" s="1">
        <v>-162</v>
      </c>
      <c r="H412" s="1">
        <v>0.3</v>
      </c>
      <c r="I412" s="1">
        <v>194</v>
      </c>
      <c r="J412" s="1">
        <v>9.6184561133064204</v>
      </c>
    </row>
    <row r="413" spans="1:10">
      <c r="A413" s="1" t="s">
        <v>50</v>
      </c>
      <c r="B413" s="1" t="s">
        <v>55</v>
      </c>
      <c r="C413" s="6">
        <v>2000</v>
      </c>
      <c r="D413" s="1">
        <v>1</v>
      </c>
      <c r="E413" s="1">
        <v>12</v>
      </c>
      <c r="F413" s="1">
        <v>19.8</v>
      </c>
      <c r="G413" s="1">
        <v>-162</v>
      </c>
      <c r="H413" s="1">
        <v>0.7</v>
      </c>
      <c r="I413" s="1">
        <v>72</v>
      </c>
      <c r="J413" s="1">
        <v>9.0757289952251909</v>
      </c>
    </row>
    <row r="414" spans="1:10">
      <c r="A414" s="1" t="s">
        <v>56</v>
      </c>
      <c r="B414" s="2">
        <v>2002</v>
      </c>
      <c r="C414" s="6">
        <v>2002</v>
      </c>
      <c r="D414" s="2">
        <v>3</v>
      </c>
      <c r="E414" s="2">
        <v>3</v>
      </c>
      <c r="F414" s="1">
        <v>-30.9</v>
      </c>
      <c r="G414" s="1">
        <v>32.299999999999997</v>
      </c>
      <c r="H414" s="5">
        <v>19.718938556630942</v>
      </c>
      <c r="I414" s="1">
        <v>85.5</v>
      </c>
      <c r="J414" s="1">
        <v>8.9702029142383992</v>
      </c>
    </row>
    <row r="415" spans="1:10">
      <c r="A415" s="1" t="s">
        <v>56</v>
      </c>
      <c r="B415" s="2">
        <v>2002</v>
      </c>
      <c r="C415" s="6">
        <v>2002</v>
      </c>
      <c r="D415" s="2">
        <v>3</v>
      </c>
      <c r="E415" s="2">
        <v>3</v>
      </c>
      <c r="F415" s="1">
        <v>-30.5</v>
      </c>
      <c r="G415" s="1">
        <v>30.9</v>
      </c>
      <c r="H415" s="5">
        <v>15.584965215802754</v>
      </c>
      <c r="I415" s="1">
        <v>86.1</v>
      </c>
      <c r="J415" s="1">
        <v>153.00145132738453</v>
      </c>
    </row>
    <row r="416" spans="1:10">
      <c r="A416" s="1" t="s">
        <v>56</v>
      </c>
      <c r="B416" s="2">
        <v>2002</v>
      </c>
      <c r="C416" s="6">
        <v>2002</v>
      </c>
      <c r="D416" s="2">
        <v>3</v>
      </c>
      <c r="E416" s="2">
        <v>3</v>
      </c>
      <c r="F416" s="1">
        <v>-33</v>
      </c>
      <c r="G416" s="1">
        <v>39.9</v>
      </c>
      <c r="H416" s="5">
        <v>14.886790152877623</v>
      </c>
      <c r="I416" s="1">
        <v>8.6999999999999993</v>
      </c>
      <c r="J416" s="1">
        <v>3.348066030753341</v>
      </c>
    </row>
    <row r="417" spans="1:10">
      <c r="A417" s="1" t="s">
        <v>56</v>
      </c>
      <c r="B417" s="2">
        <v>2002</v>
      </c>
      <c r="C417" s="6">
        <v>2002</v>
      </c>
      <c r="D417" s="2">
        <v>3</v>
      </c>
      <c r="E417" s="2">
        <v>3</v>
      </c>
      <c r="F417" s="1">
        <v>-33.1</v>
      </c>
      <c r="G417" s="1">
        <v>44.6</v>
      </c>
      <c r="H417" s="5">
        <v>51.707622328579653</v>
      </c>
      <c r="I417" s="1">
        <v>7.5</v>
      </c>
      <c r="J417" s="1">
        <v>2.4743189136096122</v>
      </c>
    </row>
    <row r="418" spans="1:10">
      <c r="A418" s="1" t="s">
        <v>56</v>
      </c>
      <c r="B418" s="2">
        <v>2002</v>
      </c>
      <c r="C418" s="6">
        <v>2002</v>
      </c>
      <c r="D418" s="2">
        <v>3</v>
      </c>
      <c r="E418" s="2">
        <v>3</v>
      </c>
      <c r="F418" s="1">
        <v>-33.799999999999997</v>
      </c>
      <c r="G418" s="1">
        <v>52.8</v>
      </c>
      <c r="H418" s="5">
        <v>7.5434086341936739</v>
      </c>
      <c r="I418" s="1">
        <v>4.2</v>
      </c>
      <c r="J418" s="1">
        <v>2.8476026882106669</v>
      </c>
    </row>
    <row r="419" spans="1:10">
      <c r="A419" s="1" t="s">
        <v>56</v>
      </c>
      <c r="B419" s="2">
        <v>2002</v>
      </c>
      <c r="C419" s="6">
        <v>2002</v>
      </c>
      <c r="D419" s="2">
        <v>3</v>
      </c>
      <c r="E419" s="2">
        <v>3</v>
      </c>
      <c r="F419" s="1">
        <v>-34</v>
      </c>
      <c r="G419" s="1">
        <v>63.7</v>
      </c>
      <c r="H419" s="5">
        <v>45.209806854224503</v>
      </c>
      <c r="I419" s="1">
        <v>8.6</v>
      </c>
      <c r="J419" s="1">
        <v>1.307083082343276</v>
      </c>
    </row>
    <row r="420" spans="1:10">
      <c r="A420" s="1" t="s">
        <v>56</v>
      </c>
      <c r="B420" s="2">
        <v>2002</v>
      </c>
      <c r="C420" s="6">
        <v>2002</v>
      </c>
      <c r="D420" s="2">
        <v>3</v>
      </c>
      <c r="E420" s="2">
        <v>3</v>
      </c>
      <c r="F420" s="1">
        <v>-32.4</v>
      </c>
      <c r="G420" s="1">
        <v>75.3</v>
      </c>
      <c r="H420" s="5">
        <v>13.307525887427142</v>
      </c>
      <c r="I420" s="1">
        <v>6.8</v>
      </c>
      <c r="J420" s="1">
        <v>0.77094004105953973</v>
      </c>
    </row>
    <row r="421" spans="1:10">
      <c r="A421" s="1" t="s">
        <v>56</v>
      </c>
      <c r="B421" s="2">
        <v>2002</v>
      </c>
      <c r="C421" s="6">
        <v>2002</v>
      </c>
      <c r="D421" s="2">
        <v>4</v>
      </c>
      <c r="E421" s="2">
        <v>4</v>
      </c>
      <c r="F421" s="1">
        <v>-30.8</v>
      </c>
      <c r="G421" s="1">
        <v>78.5</v>
      </c>
      <c r="H421" s="5">
        <v>70.132678967405539</v>
      </c>
      <c r="I421" s="1">
        <v>3.9</v>
      </c>
      <c r="J421" s="1">
        <v>1.2728225447611594</v>
      </c>
    </row>
    <row r="422" spans="1:10">
      <c r="A422" s="1" t="s">
        <v>56</v>
      </c>
      <c r="B422" s="2">
        <v>2002</v>
      </c>
      <c r="C422" s="6">
        <v>2002</v>
      </c>
      <c r="D422" s="2">
        <v>4</v>
      </c>
      <c r="E422" s="2">
        <v>4</v>
      </c>
      <c r="F422" s="1">
        <v>-31.5</v>
      </c>
      <c r="G422" s="1">
        <v>87</v>
      </c>
      <c r="H422" s="5">
        <v>13.241424401362018</v>
      </c>
      <c r="I422" s="1">
        <v>23.5</v>
      </c>
      <c r="J422" s="1">
        <v>1.5774748942670602</v>
      </c>
    </row>
    <row r="423" spans="1:10">
      <c r="A423" s="1" t="s">
        <v>56</v>
      </c>
      <c r="B423" s="2">
        <v>2002</v>
      </c>
      <c r="C423" s="6">
        <v>2002</v>
      </c>
      <c r="D423" s="2">
        <v>4</v>
      </c>
      <c r="E423" s="2">
        <v>4</v>
      </c>
      <c r="F423" s="1">
        <v>-32.5</v>
      </c>
      <c r="G423" s="1">
        <v>91.1</v>
      </c>
      <c r="H423" s="5">
        <v>7.0447703223376115</v>
      </c>
      <c r="I423" s="1">
        <v>1.6</v>
      </c>
      <c r="J423" s="1">
        <v>1.174159409163321</v>
      </c>
    </row>
    <row r="424" spans="1:10">
      <c r="A424" s="1" t="s">
        <v>56</v>
      </c>
      <c r="B424" s="2">
        <v>2002</v>
      </c>
      <c r="C424" s="6">
        <v>2002</v>
      </c>
      <c r="D424" s="2">
        <v>4</v>
      </c>
      <c r="E424" s="2">
        <v>4</v>
      </c>
      <c r="F424" s="1">
        <v>-34.200000000000003</v>
      </c>
      <c r="G424" s="1">
        <v>99.5</v>
      </c>
      <c r="H424" s="5">
        <v>9.9691048652810093</v>
      </c>
      <c r="I424" s="1">
        <v>6.3</v>
      </c>
      <c r="J424" s="1">
        <v>0.84275301775047129</v>
      </c>
    </row>
    <row r="425" spans="1:10">
      <c r="A425" s="1" t="s">
        <v>56</v>
      </c>
      <c r="B425" s="2">
        <v>2002</v>
      </c>
      <c r="C425" s="6">
        <v>2002</v>
      </c>
      <c r="D425" s="2">
        <v>4</v>
      </c>
      <c r="E425" s="2">
        <v>4</v>
      </c>
      <c r="F425" s="1">
        <v>-32.799999999999997</v>
      </c>
      <c r="G425" s="1">
        <v>106</v>
      </c>
      <c r="H425" s="5">
        <v>7.1014496596053105</v>
      </c>
      <c r="I425" s="1">
        <v>29.4</v>
      </c>
      <c r="J425" s="1">
        <v>0.99925235339510365</v>
      </c>
    </row>
    <row r="426" spans="1:10">
      <c r="A426" s="1" t="s">
        <v>56</v>
      </c>
      <c r="B426" s="2">
        <v>2002</v>
      </c>
      <c r="C426" s="6">
        <v>2002</v>
      </c>
      <c r="D426" s="2">
        <v>4</v>
      </c>
      <c r="E426" s="2">
        <v>4</v>
      </c>
      <c r="F426" s="1">
        <v>-32</v>
      </c>
      <c r="G426" s="1">
        <v>110.6</v>
      </c>
      <c r="H426" s="5"/>
      <c r="I426" s="1">
        <v>113.7</v>
      </c>
      <c r="J426" s="1">
        <v>3.150883851205267</v>
      </c>
    </row>
    <row r="427" spans="1:10">
      <c r="A427" s="1" t="s">
        <v>57</v>
      </c>
      <c r="B427" s="2">
        <v>2007</v>
      </c>
      <c r="C427" s="6">
        <v>2007</v>
      </c>
      <c r="D427" s="2">
        <v>11</v>
      </c>
      <c r="E427" s="2">
        <v>11</v>
      </c>
      <c r="F427" s="1">
        <v>-9.6724999999999994</v>
      </c>
      <c r="G427" s="1">
        <v>57.258333333333333</v>
      </c>
      <c r="H427" s="1">
        <v>4.2308820731568728</v>
      </c>
      <c r="I427" s="1">
        <v>17.533625021375837</v>
      </c>
      <c r="J427" s="1">
        <v>5.0981675632645453</v>
      </c>
    </row>
    <row r="428" spans="1:10">
      <c r="A428" s="1" t="s">
        <v>58</v>
      </c>
      <c r="B428" s="2">
        <v>2007</v>
      </c>
      <c r="C428" s="6">
        <v>2007</v>
      </c>
      <c r="D428" s="2">
        <v>11</v>
      </c>
      <c r="E428" s="2">
        <v>11</v>
      </c>
      <c r="F428" s="1">
        <v>-12.474166666666667</v>
      </c>
      <c r="G428" s="1">
        <v>60.290833333333332</v>
      </c>
      <c r="H428" s="1">
        <v>5.9091111118257276</v>
      </c>
      <c r="I428" s="1">
        <v>14.198428554842025</v>
      </c>
      <c r="J428" s="1">
        <v>4.8728502162127576</v>
      </c>
    </row>
    <row r="429" spans="1:10">
      <c r="A429" s="1" t="s">
        <v>59</v>
      </c>
      <c r="B429" s="2">
        <v>2007</v>
      </c>
      <c r="C429" s="6">
        <v>2007</v>
      </c>
      <c r="D429" s="2">
        <v>11</v>
      </c>
      <c r="E429" s="2">
        <v>11</v>
      </c>
      <c r="F429" s="1">
        <v>-14.585000000000001</v>
      </c>
      <c r="G429" s="1">
        <v>63.516666666666666</v>
      </c>
      <c r="H429" s="1">
        <v>2.785932948087138</v>
      </c>
      <c r="I429" s="1">
        <v>56.720095885244099</v>
      </c>
      <c r="J429" s="1">
        <v>4.3373283928095283</v>
      </c>
    </row>
    <row r="430" spans="1:10">
      <c r="A430" s="1" t="s">
        <v>59</v>
      </c>
      <c r="B430" s="2">
        <v>2007</v>
      </c>
      <c r="C430" s="6">
        <v>2007</v>
      </c>
      <c r="D430" s="2">
        <v>11</v>
      </c>
      <c r="E430" s="2">
        <v>11</v>
      </c>
      <c r="F430" s="1">
        <v>-16.074166666666667</v>
      </c>
      <c r="G430" s="1">
        <v>65.712500000000006</v>
      </c>
      <c r="H430" s="1">
        <v>21.377268102336206</v>
      </c>
      <c r="I430" s="1">
        <v>12.533423370772905</v>
      </c>
      <c r="J430" s="1">
        <v>5.3246168284431041</v>
      </c>
    </row>
    <row r="431" spans="1:10">
      <c r="A431" s="1" t="s">
        <v>59</v>
      </c>
      <c r="B431" s="2">
        <v>2007</v>
      </c>
      <c r="C431" s="6">
        <v>2007</v>
      </c>
      <c r="D431" s="2">
        <v>11</v>
      </c>
      <c r="E431" s="2">
        <v>11</v>
      </c>
      <c r="F431" s="1">
        <v>-19.161666666666665</v>
      </c>
      <c r="G431" s="1">
        <v>65.781666666666666</v>
      </c>
      <c r="H431" s="1">
        <v>1.2044184762432573</v>
      </c>
      <c r="I431" s="1">
        <v>6.7180816593929826</v>
      </c>
      <c r="J431" s="1">
        <v>5.3988832923558059</v>
      </c>
    </row>
    <row r="432" spans="1:10">
      <c r="A432" s="1" t="s">
        <v>59</v>
      </c>
      <c r="B432" s="2">
        <v>2007</v>
      </c>
      <c r="C432" s="6">
        <v>2007</v>
      </c>
      <c r="D432" s="2">
        <v>11</v>
      </c>
      <c r="E432" s="2">
        <v>11</v>
      </c>
      <c r="F432" s="1">
        <v>-18.855833333333333</v>
      </c>
      <c r="G432" s="1">
        <v>64.25</v>
      </c>
      <c r="H432" s="1">
        <v>4.5428567650003995</v>
      </c>
      <c r="I432" s="1">
        <v>8.5846622846248355</v>
      </c>
      <c r="J432" s="1">
        <v>5.2582334721213364</v>
      </c>
    </row>
    <row r="433" spans="1:10">
      <c r="A433" s="1" t="s">
        <v>59</v>
      </c>
      <c r="B433" s="2">
        <v>2007</v>
      </c>
      <c r="C433" s="6">
        <v>2007</v>
      </c>
      <c r="D433" s="2">
        <v>11</v>
      </c>
      <c r="E433" s="2">
        <v>11</v>
      </c>
      <c r="F433" s="1">
        <v>-19.907499999999999</v>
      </c>
      <c r="G433" s="1">
        <v>63.240833333333335</v>
      </c>
      <c r="H433" s="1">
        <v>5.4473189854704813</v>
      </c>
      <c r="I433" s="1">
        <v>2.8385951232289965</v>
      </c>
      <c r="J433" s="1">
        <v>5.3852075134710482</v>
      </c>
    </row>
    <row r="434" spans="1:10">
      <c r="A434" s="1" t="s">
        <v>60</v>
      </c>
      <c r="B434" s="2">
        <v>2007</v>
      </c>
      <c r="C434" s="6">
        <v>2007</v>
      </c>
      <c r="D434" s="2">
        <v>2</v>
      </c>
      <c r="E434" s="2">
        <v>2</v>
      </c>
      <c r="F434" s="1">
        <v>-49</v>
      </c>
      <c r="G434" s="1">
        <v>144</v>
      </c>
      <c r="H434" s="1">
        <v>3.6</v>
      </c>
      <c r="I434" s="1">
        <v>8.1999999999999993</v>
      </c>
      <c r="J434" s="1">
        <v>0.57121333008147179</v>
      </c>
    </row>
    <row r="435" spans="1:10">
      <c r="A435" s="1" t="s">
        <v>61</v>
      </c>
      <c r="B435" s="2">
        <v>2005</v>
      </c>
      <c r="C435" s="6">
        <v>2005</v>
      </c>
      <c r="D435" s="2">
        <v>10</v>
      </c>
      <c r="E435" s="2">
        <v>12</v>
      </c>
      <c r="F435" s="1">
        <v>-12.8</v>
      </c>
      <c r="G435" s="1">
        <v>-145.9</v>
      </c>
      <c r="I435" s="1">
        <v>0.4</v>
      </c>
      <c r="J435" s="1">
        <v>3.5169268327312149</v>
      </c>
    </row>
    <row r="436" spans="1:10">
      <c r="A436" s="1" t="s">
        <v>62</v>
      </c>
      <c r="B436" s="2">
        <v>2005</v>
      </c>
      <c r="C436" s="6">
        <v>2005</v>
      </c>
      <c r="D436" s="2">
        <v>10</v>
      </c>
      <c r="E436" s="2">
        <v>12</v>
      </c>
      <c r="F436" s="1">
        <v>-9.6</v>
      </c>
      <c r="G436" s="1">
        <v>-139.5</v>
      </c>
      <c r="I436" s="1">
        <v>0.7</v>
      </c>
      <c r="J436" s="1">
        <v>3.4436837492076124</v>
      </c>
    </row>
    <row r="437" spans="1:10">
      <c r="A437" s="1" t="s">
        <v>63</v>
      </c>
      <c r="B437" s="2">
        <v>2005</v>
      </c>
      <c r="C437" s="6">
        <v>2005</v>
      </c>
      <c r="D437" s="2">
        <v>10</v>
      </c>
      <c r="E437" s="2">
        <v>12</v>
      </c>
      <c r="F437" s="1">
        <v>-29.6</v>
      </c>
      <c r="G437" s="1">
        <v>-100.2</v>
      </c>
      <c r="I437" s="1">
        <v>0.5</v>
      </c>
      <c r="J437" s="1">
        <v>0.74287911699959452</v>
      </c>
    </row>
    <row r="438" spans="1:10">
      <c r="A438" s="1" t="s">
        <v>63</v>
      </c>
      <c r="B438" s="2">
        <v>2005</v>
      </c>
      <c r="C438" s="6">
        <v>2005</v>
      </c>
      <c r="D438" s="2">
        <v>10</v>
      </c>
      <c r="E438" s="2">
        <v>12</v>
      </c>
      <c r="F438" s="1">
        <v>-32.799999999999997</v>
      </c>
      <c r="G438" s="1">
        <v>-83</v>
      </c>
      <c r="I438" s="1">
        <v>0.2</v>
      </c>
      <c r="J438" s="1">
        <v>0.39467744259217552</v>
      </c>
    </row>
    <row r="439" spans="1:10">
      <c r="A439" s="1" t="s">
        <v>64</v>
      </c>
      <c r="B439" s="2" t="s">
        <v>65</v>
      </c>
      <c r="C439" s="6">
        <v>1998</v>
      </c>
      <c r="D439" s="2">
        <v>1</v>
      </c>
      <c r="E439" s="2">
        <v>7</v>
      </c>
      <c r="F439" s="1">
        <v>-0.5</v>
      </c>
      <c r="G439" s="1">
        <v>109.3</v>
      </c>
      <c r="I439" s="1">
        <v>56</v>
      </c>
      <c r="J439" s="1">
        <v>17.679286923719904</v>
      </c>
    </row>
    <row r="440" spans="1:10">
      <c r="A440" s="1" t="s">
        <v>66</v>
      </c>
      <c r="B440" s="2" t="s">
        <v>67</v>
      </c>
      <c r="C440" s="6">
        <v>1998</v>
      </c>
      <c r="D440" s="2">
        <v>3</v>
      </c>
      <c r="E440" s="2">
        <v>9</v>
      </c>
      <c r="F440" s="1">
        <v>-0.3</v>
      </c>
      <c r="G440" s="1">
        <v>100.3</v>
      </c>
      <c r="I440" s="1">
        <v>36</v>
      </c>
      <c r="J440" s="1">
        <v>46.250575011324486</v>
      </c>
    </row>
    <row r="441" spans="1:10">
      <c r="A441" s="1" t="s">
        <v>68</v>
      </c>
      <c r="B441" s="2" t="s">
        <v>39</v>
      </c>
      <c r="C441" s="6">
        <v>2000</v>
      </c>
      <c r="D441" s="2">
        <v>1</v>
      </c>
      <c r="E441" s="2">
        <v>12</v>
      </c>
      <c r="F441" s="1">
        <v>-12.7</v>
      </c>
      <c r="G441" s="1">
        <v>132.9</v>
      </c>
      <c r="I441" s="1">
        <v>148</v>
      </c>
      <c r="J441" s="1">
        <v>345.15900468208918</v>
      </c>
    </row>
    <row r="442" spans="1:10">
      <c r="A442" s="1" t="s">
        <v>69</v>
      </c>
      <c r="B442" s="2" t="s">
        <v>49</v>
      </c>
      <c r="C442" s="6">
        <v>2000</v>
      </c>
      <c r="D442" s="2">
        <v>1</v>
      </c>
      <c r="E442" s="2">
        <v>12</v>
      </c>
      <c r="F442" s="1">
        <v>-16</v>
      </c>
      <c r="G442" s="1">
        <v>29.5</v>
      </c>
      <c r="I442" s="1">
        <v>369</v>
      </c>
      <c r="J442" s="1">
        <v>143.32042342274011</v>
      </c>
    </row>
    <row r="443" spans="1:10">
      <c r="A443" s="1" t="s">
        <v>70</v>
      </c>
      <c r="B443" s="2" t="s">
        <v>39</v>
      </c>
      <c r="C443" s="6">
        <v>2000</v>
      </c>
      <c r="D443" s="2">
        <v>1</v>
      </c>
      <c r="E443" s="2">
        <v>12</v>
      </c>
      <c r="F443" s="1">
        <v>-33.9</v>
      </c>
      <c r="G443" s="1">
        <v>150.9</v>
      </c>
      <c r="I443" s="1">
        <v>301</v>
      </c>
      <c r="J443" s="1">
        <v>289.33238211102918</v>
      </c>
    </row>
    <row r="444" spans="1:10">
      <c r="A444" s="1" t="s">
        <v>71</v>
      </c>
      <c r="B444" s="2" t="s">
        <v>55</v>
      </c>
      <c r="C444" s="6">
        <v>2000</v>
      </c>
      <c r="D444" s="2">
        <v>1</v>
      </c>
      <c r="E444" s="2">
        <v>12</v>
      </c>
      <c r="F444" s="1">
        <v>-57.2</v>
      </c>
      <c r="G444" s="1">
        <v>-67.099999999999994</v>
      </c>
      <c r="I444" s="1">
        <v>18.7</v>
      </c>
      <c r="J444" s="1">
        <v>0.15324938906628482</v>
      </c>
    </row>
    <row r="445" spans="1:10">
      <c r="A445" s="1" t="s">
        <v>72</v>
      </c>
      <c r="B445" s="2" t="s">
        <v>55</v>
      </c>
      <c r="C445" s="6">
        <v>2000</v>
      </c>
      <c r="D445" s="2">
        <v>1</v>
      </c>
      <c r="E445" s="2">
        <v>12</v>
      </c>
      <c r="F445" s="1">
        <v>-55.7</v>
      </c>
      <c r="G445" s="1">
        <v>-63.4</v>
      </c>
      <c r="I445" s="1">
        <v>5.6</v>
      </c>
      <c r="J445" s="1">
        <v>0.11919294689290615</v>
      </c>
    </row>
    <row r="446" spans="1:10">
      <c r="A446" s="1" t="s">
        <v>73</v>
      </c>
      <c r="B446" s="2" t="s">
        <v>38</v>
      </c>
      <c r="C446" s="6">
        <v>2000</v>
      </c>
      <c r="D446" s="2">
        <v>1</v>
      </c>
      <c r="E446" s="2">
        <v>12</v>
      </c>
      <c r="F446" s="1">
        <v>-57.5</v>
      </c>
      <c r="G446" s="1">
        <v>-54.9</v>
      </c>
      <c r="I446" s="1">
        <v>5.4</v>
      </c>
      <c r="J446" s="1">
        <v>0.1866776244393287</v>
      </c>
    </row>
    <row r="447" spans="1:10">
      <c r="A447" s="1" t="s">
        <v>72</v>
      </c>
      <c r="B447" s="2" t="s">
        <v>54</v>
      </c>
      <c r="C447" s="6">
        <v>2000</v>
      </c>
      <c r="D447" s="2">
        <v>1</v>
      </c>
      <c r="E447" s="2">
        <v>12</v>
      </c>
      <c r="F447" s="1">
        <v>-61.1</v>
      </c>
      <c r="G447" s="1">
        <v>-27.7</v>
      </c>
      <c r="I447" s="1">
        <v>27.6</v>
      </c>
      <c r="J447" s="1">
        <v>2.9298899421935115E-2</v>
      </c>
    </row>
    <row r="448" spans="1:10">
      <c r="A448" s="1" t="s">
        <v>74</v>
      </c>
      <c r="B448" s="2" t="s">
        <v>39</v>
      </c>
      <c r="C448" s="6">
        <v>2000</v>
      </c>
      <c r="D448" s="2">
        <v>1</v>
      </c>
      <c r="E448" s="2">
        <v>12</v>
      </c>
      <c r="F448" s="1">
        <v>-58.2</v>
      </c>
      <c r="G448" s="1">
        <v>-20.3</v>
      </c>
      <c r="I448" s="1">
        <v>38.1</v>
      </c>
      <c r="J448" s="1">
        <v>4.1421511058784707E-2</v>
      </c>
    </row>
    <row r="449" spans="1:10">
      <c r="A449" s="1" t="s">
        <v>74</v>
      </c>
      <c r="B449" s="2" t="s">
        <v>49</v>
      </c>
      <c r="C449" s="6">
        <v>2000</v>
      </c>
      <c r="D449" s="2">
        <v>1</v>
      </c>
      <c r="E449" s="2">
        <v>12</v>
      </c>
      <c r="F449" s="1">
        <v>-57.7</v>
      </c>
      <c r="G449" s="1">
        <v>-15.7</v>
      </c>
      <c r="I449" s="1">
        <v>2.7</v>
      </c>
      <c r="J449" s="1">
        <v>4.0817085175123995E-2</v>
      </c>
    </row>
    <row r="450" spans="1:10">
      <c r="A450" s="1" t="s">
        <v>72</v>
      </c>
      <c r="B450" s="2" t="s">
        <v>55</v>
      </c>
      <c r="C450" s="6">
        <v>2000</v>
      </c>
      <c r="D450" s="2">
        <v>1</v>
      </c>
      <c r="E450" s="2">
        <v>12</v>
      </c>
      <c r="F450" s="1">
        <v>-57.3</v>
      </c>
      <c r="G450" s="1">
        <v>-9.8000000000000007</v>
      </c>
      <c r="I450" s="1">
        <v>5.0999999999999996</v>
      </c>
      <c r="J450" s="1">
        <v>4.8849664402669454E-2</v>
      </c>
    </row>
    <row r="451" spans="1:10">
      <c r="A451" s="1" t="s">
        <v>75</v>
      </c>
      <c r="B451" s="2" t="s">
        <v>49</v>
      </c>
      <c r="C451" s="6">
        <v>2000</v>
      </c>
      <c r="D451" s="2">
        <v>1</v>
      </c>
      <c r="E451" s="2">
        <v>12</v>
      </c>
      <c r="F451" s="1">
        <v>-57.7</v>
      </c>
      <c r="G451" s="1">
        <v>-3.5</v>
      </c>
      <c r="I451" s="1">
        <v>3.1</v>
      </c>
      <c r="J451" s="1">
        <v>4.5977071522330645E-2</v>
      </c>
    </row>
    <row r="452" spans="1:10">
      <c r="A452" s="1" t="s">
        <v>75</v>
      </c>
      <c r="B452" s="2" t="s">
        <v>39</v>
      </c>
      <c r="C452" s="6">
        <v>2000</v>
      </c>
      <c r="D452" s="2">
        <v>1</v>
      </c>
      <c r="E452" s="2">
        <v>12</v>
      </c>
      <c r="F452" s="1">
        <v>-56.7</v>
      </c>
      <c r="G452" s="1">
        <v>0.2</v>
      </c>
      <c r="I452" s="1">
        <v>14.4</v>
      </c>
      <c r="J452" s="1">
        <v>7.2968406206256345E-2</v>
      </c>
    </row>
    <row r="453" spans="1:10">
      <c r="A453" s="1" t="s">
        <v>73</v>
      </c>
      <c r="B453" s="2" t="s">
        <v>30</v>
      </c>
      <c r="C453" s="6">
        <v>2000</v>
      </c>
      <c r="D453" s="2">
        <v>1</v>
      </c>
      <c r="E453" s="2">
        <v>12</v>
      </c>
      <c r="F453" s="1">
        <v>-54.2</v>
      </c>
      <c r="G453" s="1">
        <v>1.7</v>
      </c>
      <c r="I453" s="1">
        <v>224.5</v>
      </c>
      <c r="J453" s="1">
        <v>0.33639616153975166</v>
      </c>
    </row>
    <row r="454" spans="1:10">
      <c r="A454" s="1" t="s">
        <v>74</v>
      </c>
      <c r="B454" s="2" t="s">
        <v>51</v>
      </c>
      <c r="C454" s="6">
        <v>2000</v>
      </c>
      <c r="D454" s="2">
        <v>1</v>
      </c>
      <c r="E454" s="2">
        <v>12</v>
      </c>
      <c r="F454" s="1">
        <v>-51.7</v>
      </c>
      <c r="G454" s="1">
        <v>3.2</v>
      </c>
      <c r="I454" s="1">
        <v>17.7</v>
      </c>
      <c r="J454" s="1">
        <v>1.1149034655587757</v>
      </c>
    </row>
    <row r="455" spans="1:10">
      <c r="A455" s="1" t="s">
        <v>74</v>
      </c>
      <c r="B455" s="2" t="s">
        <v>30</v>
      </c>
      <c r="C455" s="6">
        <v>2000</v>
      </c>
      <c r="D455" s="2">
        <v>1</v>
      </c>
      <c r="E455" s="2">
        <v>12</v>
      </c>
      <c r="F455" s="1">
        <v>-48.8</v>
      </c>
      <c r="G455" s="1">
        <v>4.8</v>
      </c>
      <c r="I455" s="1">
        <v>34.299999999999997</v>
      </c>
      <c r="J455" s="1">
        <v>1.182140689699376</v>
      </c>
    </row>
    <row r="456" spans="1:10">
      <c r="A456" s="1" t="s">
        <v>74</v>
      </c>
      <c r="B456" s="2" t="s">
        <v>38</v>
      </c>
      <c r="C456" s="6">
        <v>2000</v>
      </c>
      <c r="D456" s="2">
        <v>1</v>
      </c>
      <c r="E456" s="2">
        <v>12</v>
      </c>
      <c r="F456" s="1">
        <v>-46.3</v>
      </c>
      <c r="G456" s="1">
        <v>7</v>
      </c>
      <c r="I456" s="1">
        <v>83.1</v>
      </c>
      <c r="J456" s="1">
        <v>0.84994939146104653</v>
      </c>
    </row>
    <row r="457" spans="1:10">
      <c r="A457" s="1" t="s">
        <v>71</v>
      </c>
      <c r="B457" s="2" t="s">
        <v>38</v>
      </c>
      <c r="C457" s="6">
        <v>2000</v>
      </c>
      <c r="D457" s="2">
        <v>1</v>
      </c>
      <c r="E457" s="2">
        <v>12</v>
      </c>
      <c r="F457" s="1">
        <v>-43.6</v>
      </c>
      <c r="G457" s="1">
        <v>9.6999999999999993</v>
      </c>
      <c r="I457" s="1">
        <v>2.1</v>
      </c>
      <c r="J457" s="1">
        <v>0.64455469537106114</v>
      </c>
    </row>
    <row r="458" spans="1:10">
      <c r="A458" s="1" t="s">
        <v>72</v>
      </c>
      <c r="B458" s="2" t="s">
        <v>38</v>
      </c>
      <c r="C458" s="6">
        <v>2000</v>
      </c>
      <c r="D458" s="2">
        <v>1</v>
      </c>
      <c r="E458" s="2">
        <v>12</v>
      </c>
      <c r="F458" s="1">
        <v>-40.4</v>
      </c>
      <c r="G458" s="1">
        <v>10.7</v>
      </c>
      <c r="I458" s="1">
        <v>4.3</v>
      </c>
      <c r="J458" s="1">
        <v>1.0154572962571164</v>
      </c>
    </row>
    <row r="459" spans="1:10">
      <c r="A459" s="1" t="s">
        <v>72</v>
      </c>
      <c r="B459" s="2" t="s">
        <v>38</v>
      </c>
      <c r="C459" s="6">
        <v>2000</v>
      </c>
      <c r="D459" s="2">
        <v>1</v>
      </c>
      <c r="E459" s="2">
        <v>12</v>
      </c>
      <c r="F459" s="1">
        <v>-38.299999999999997</v>
      </c>
      <c r="G459" s="1">
        <v>12.6</v>
      </c>
      <c r="I459" s="1">
        <v>2.8</v>
      </c>
      <c r="J459" s="1">
        <v>1.0418500629293417</v>
      </c>
    </row>
    <row r="460" spans="1:10">
      <c r="A460" s="1" t="s">
        <v>73</v>
      </c>
      <c r="B460" s="2" t="s">
        <v>30</v>
      </c>
      <c r="C460" s="6">
        <v>2000</v>
      </c>
      <c r="D460" s="2">
        <v>1</v>
      </c>
      <c r="E460" s="2">
        <v>12</v>
      </c>
      <c r="F460" s="1">
        <v>-36.799999999999997</v>
      </c>
      <c r="G460" s="1">
        <v>15.2</v>
      </c>
      <c r="I460" s="1">
        <v>5.8</v>
      </c>
      <c r="J460" s="1">
        <v>2.2967162889488826</v>
      </c>
    </row>
    <row r="461" spans="1:10">
      <c r="A461" s="1" t="s">
        <v>76</v>
      </c>
      <c r="B461" s="2" t="s">
        <v>77</v>
      </c>
      <c r="C461" s="6">
        <v>2006</v>
      </c>
      <c r="D461" s="2">
        <v>3</v>
      </c>
      <c r="E461" s="2">
        <v>4</v>
      </c>
      <c r="F461" s="1">
        <v>25.08</v>
      </c>
      <c r="G461" s="1">
        <v>123.2</v>
      </c>
      <c r="I461" s="1">
        <v>410</v>
      </c>
      <c r="J461" s="1">
        <v>106.25239779262532</v>
      </c>
    </row>
    <row r="462" spans="1:10">
      <c r="A462" s="1" t="s">
        <v>78</v>
      </c>
      <c r="B462" s="2" t="s">
        <v>79</v>
      </c>
      <c r="C462" s="6">
        <v>2007</v>
      </c>
      <c r="D462" s="2">
        <v>4</v>
      </c>
      <c r="E462" s="2">
        <v>5</v>
      </c>
      <c r="F462" s="1">
        <f>26+5/60</f>
        <v>26.083333333333332</v>
      </c>
      <c r="G462" s="1">
        <f>119+18/60</f>
        <v>119.3</v>
      </c>
      <c r="I462" s="1">
        <v>1115</v>
      </c>
      <c r="J462" s="1">
        <v>874.04615616626711</v>
      </c>
    </row>
    <row r="463" spans="1:10">
      <c r="A463" s="1" t="s">
        <v>78</v>
      </c>
      <c r="B463" s="2" t="s">
        <v>80</v>
      </c>
      <c r="C463" s="6">
        <v>2007</v>
      </c>
      <c r="D463" s="2">
        <v>9</v>
      </c>
      <c r="E463" s="2">
        <v>9</v>
      </c>
      <c r="F463" s="1">
        <f>26+5/60</f>
        <v>26.083333333333332</v>
      </c>
      <c r="G463" s="1">
        <f>119+18/60</f>
        <v>119.3</v>
      </c>
      <c r="I463" s="1">
        <v>219</v>
      </c>
      <c r="J463" s="1">
        <v>587.72734983567682</v>
      </c>
    </row>
    <row r="464" spans="1:10">
      <c r="A464" s="1" t="s">
        <v>78</v>
      </c>
      <c r="B464" s="2" t="s">
        <v>80</v>
      </c>
      <c r="C464" s="6">
        <v>2007</v>
      </c>
      <c r="D464" s="2">
        <v>11</v>
      </c>
      <c r="E464" s="2">
        <v>11</v>
      </c>
      <c r="F464" s="1">
        <f>26+5/60</f>
        <v>26.083333333333332</v>
      </c>
      <c r="G464" s="1">
        <f>119+18/60</f>
        <v>119.3</v>
      </c>
      <c r="I464" s="1">
        <v>723</v>
      </c>
      <c r="J464" s="1">
        <v>665.57632409083124</v>
      </c>
    </row>
    <row r="465" spans="1:10">
      <c r="A465" s="1" t="s">
        <v>78</v>
      </c>
      <c r="B465" s="2" t="s">
        <v>80</v>
      </c>
      <c r="C465" s="6">
        <v>2007</v>
      </c>
      <c r="D465" s="2">
        <v>1</v>
      </c>
      <c r="E465" s="2">
        <v>1</v>
      </c>
      <c r="F465" s="1">
        <f>26+5/60</f>
        <v>26.083333333333332</v>
      </c>
      <c r="G465" s="1">
        <f>119+18/60</f>
        <v>119.3</v>
      </c>
      <c r="I465" s="1">
        <v>563</v>
      </c>
      <c r="J465" s="1">
        <v>688.35950126693342</v>
      </c>
    </row>
    <row r="466" spans="1:10">
      <c r="A466" s="1" t="s">
        <v>81</v>
      </c>
      <c r="B466" s="2" t="s">
        <v>82</v>
      </c>
      <c r="C466" s="6">
        <v>2000</v>
      </c>
      <c r="D466" s="2">
        <v>1</v>
      </c>
      <c r="E466" s="2">
        <v>12</v>
      </c>
      <c r="F466" s="1">
        <v>31.2</v>
      </c>
      <c r="G466" s="1">
        <v>121.4</v>
      </c>
      <c r="I466" s="1">
        <v>900</v>
      </c>
      <c r="J466" s="1">
        <v>2028.3338916839459</v>
      </c>
    </row>
    <row r="467" spans="1:10">
      <c r="A467" s="1" t="s">
        <v>83</v>
      </c>
      <c r="B467" s="2" t="s">
        <v>84</v>
      </c>
      <c r="C467" s="6">
        <v>2001</v>
      </c>
      <c r="D467" s="2">
        <v>1</v>
      </c>
      <c r="E467" s="2">
        <v>12</v>
      </c>
      <c r="F467" s="1">
        <v>30.2</v>
      </c>
      <c r="G467" s="1">
        <v>120.1</v>
      </c>
      <c r="I467" s="1">
        <v>2190</v>
      </c>
      <c r="J467" s="1">
        <v>615.5677594713361</v>
      </c>
    </row>
    <row r="468" spans="1:10">
      <c r="A468" s="1" t="s">
        <v>85</v>
      </c>
      <c r="B468" s="2" t="s">
        <v>86</v>
      </c>
      <c r="C468" s="6">
        <v>2001</v>
      </c>
      <c r="D468" s="2">
        <v>1</v>
      </c>
      <c r="E468" s="2">
        <v>12</v>
      </c>
      <c r="F468" s="1">
        <v>39.9</v>
      </c>
      <c r="G468" s="1">
        <v>116.4</v>
      </c>
      <c r="I468" s="1">
        <v>5500</v>
      </c>
      <c r="J468" s="1">
        <v>1084.778583551044</v>
      </c>
    </row>
    <row r="469" spans="1:10">
      <c r="A469" s="1" t="s">
        <v>87</v>
      </c>
      <c r="B469" s="2" t="s">
        <v>88</v>
      </c>
      <c r="C469" s="6">
        <v>2002</v>
      </c>
      <c r="D469" s="2">
        <v>6</v>
      </c>
      <c r="E469" s="2">
        <v>8</v>
      </c>
      <c r="F469" s="1">
        <v>39.9</v>
      </c>
      <c r="G469" s="1">
        <v>116.4</v>
      </c>
      <c r="I469" s="1">
        <v>3730</v>
      </c>
      <c r="J469" s="1">
        <v>1100.5398568285996</v>
      </c>
    </row>
    <row r="470" spans="1:10">
      <c r="A470" s="1" t="s">
        <v>89</v>
      </c>
      <c r="B470" s="2" t="s">
        <v>90</v>
      </c>
      <c r="C470" s="6">
        <v>2002</v>
      </c>
      <c r="D470" s="2">
        <v>1</v>
      </c>
      <c r="E470" s="2">
        <v>1</v>
      </c>
      <c r="F470" s="1">
        <v>39.9</v>
      </c>
      <c r="G470" s="1">
        <v>116.4</v>
      </c>
      <c r="I470" s="1">
        <v>2620</v>
      </c>
      <c r="J470" s="1">
        <v>832.98200613344352</v>
      </c>
    </row>
    <row r="471" spans="1:10">
      <c r="A471" s="1" t="s">
        <v>91</v>
      </c>
      <c r="B471" s="2" t="s">
        <v>79</v>
      </c>
      <c r="C471" s="6">
        <v>2007</v>
      </c>
      <c r="D471" s="2">
        <v>4</v>
      </c>
      <c r="E471" s="2">
        <v>4</v>
      </c>
      <c r="F471" s="1">
        <f>25+58/60</f>
        <v>25.966666666666665</v>
      </c>
      <c r="G471" s="1">
        <f>117+21.5/60</f>
        <v>117.35833333333333</v>
      </c>
      <c r="I471" s="1">
        <v>736</v>
      </c>
      <c r="J471" s="1">
        <v>401.6465121939172</v>
      </c>
    </row>
    <row r="472" spans="1:10">
      <c r="A472" s="1" t="s">
        <v>92</v>
      </c>
      <c r="B472" s="2" t="s">
        <v>79</v>
      </c>
      <c r="C472" s="6">
        <v>2007</v>
      </c>
      <c r="D472" s="2">
        <v>11</v>
      </c>
      <c r="E472" s="2">
        <v>11</v>
      </c>
      <c r="F472" s="1">
        <f>25+58/60</f>
        <v>25.966666666666665</v>
      </c>
      <c r="G472" s="1">
        <f>117+21.5/60</f>
        <v>117.35833333333333</v>
      </c>
      <c r="I472" s="1">
        <v>930</v>
      </c>
      <c r="J472" s="1">
        <v>373.02579530166184</v>
      </c>
    </row>
    <row r="473" spans="1:10">
      <c r="A473" s="1" t="s">
        <v>93</v>
      </c>
      <c r="B473" s="2" t="s">
        <v>80</v>
      </c>
      <c r="C473" s="6">
        <v>2007</v>
      </c>
      <c r="D473" s="2">
        <v>1</v>
      </c>
      <c r="E473" s="2">
        <v>1</v>
      </c>
      <c r="F473" s="1">
        <f>25+58/60</f>
        <v>25.966666666666665</v>
      </c>
      <c r="G473" s="1">
        <f>117+21.5/60</f>
        <v>117.35833333333333</v>
      </c>
      <c r="I473" s="1">
        <v>582</v>
      </c>
      <c r="J473" s="1">
        <v>380.55531192436399</v>
      </c>
    </row>
    <row r="474" spans="1:10">
      <c r="A474" s="1" t="s">
        <v>94</v>
      </c>
      <c r="B474" s="2">
        <v>2009</v>
      </c>
      <c r="C474" s="6">
        <v>2009</v>
      </c>
      <c r="D474" s="2">
        <v>4</v>
      </c>
      <c r="E474" s="2">
        <v>4</v>
      </c>
      <c r="F474" s="1">
        <f>30+39.6/60</f>
        <v>30.66</v>
      </c>
      <c r="G474" s="1">
        <v>104</v>
      </c>
      <c r="I474" s="1">
        <f>AVERAGE(2300,10700,1550)</f>
        <v>4850</v>
      </c>
      <c r="J474" s="1">
        <v>2944.2129515118522</v>
      </c>
    </row>
    <row r="475" spans="1:10">
      <c r="A475" s="1" t="s">
        <v>95</v>
      </c>
      <c r="B475" s="2">
        <v>2009</v>
      </c>
      <c r="C475" s="6">
        <v>2009</v>
      </c>
      <c r="D475" s="2">
        <v>5</v>
      </c>
      <c r="E475" s="2">
        <v>5</v>
      </c>
      <c r="F475" s="1">
        <f>30+39.6/60</f>
        <v>30.66</v>
      </c>
      <c r="G475" s="1">
        <v>104</v>
      </c>
      <c r="I475" s="1">
        <f>AVERAGE(1320,1280,560,460,840)</f>
        <v>892</v>
      </c>
      <c r="J475" s="1">
        <v>5007.2740416237812</v>
      </c>
    </row>
    <row r="476" spans="1:10">
      <c r="A476" s="1" t="s">
        <v>96</v>
      </c>
      <c r="B476" s="2" t="s">
        <v>97</v>
      </c>
      <c r="C476" s="6">
        <v>2006</v>
      </c>
      <c r="D476" s="2">
        <v>3</v>
      </c>
      <c r="E476" s="2">
        <v>5</v>
      </c>
      <c r="F476" s="1">
        <f>36+40/60</f>
        <v>36.666666666666664</v>
      </c>
      <c r="G476" s="1">
        <f>117+2/60</f>
        <v>117.03333333333333</v>
      </c>
      <c r="I476" s="1">
        <v>1940</v>
      </c>
      <c r="J476" s="1">
        <v>2413.4880884740141</v>
      </c>
    </row>
    <row r="477" spans="1:10">
      <c r="A477" s="1" t="s">
        <v>98</v>
      </c>
      <c r="B477" s="2" t="s">
        <v>97</v>
      </c>
      <c r="C477" s="6">
        <v>2006</v>
      </c>
      <c r="D477" s="2">
        <v>6</v>
      </c>
      <c r="E477" s="2">
        <v>8</v>
      </c>
      <c r="F477" s="1">
        <f>36+40/60</f>
        <v>36.666666666666664</v>
      </c>
      <c r="G477" s="1">
        <f>117+2/60</f>
        <v>117.03333333333333</v>
      </c>
      <c r="I477" s="1">
        <v>990</v>
      </c>
      <c r="J477" s="1">
        <v>1598.7119778635047</v>
      </c>
    </row>
    <row r="478" spans="1:10">
      <c r="A478" s="1" t="s">
        <v>98</v>
      </c>
      <c r="B478" s="2" t="s">
        <v>99</v>
      </c>
      <c r="C478" s="6">
        <v>2006</v>
      </c>
      <c r="D478" s="2">
        <v>9</v>
      </c>
      <c r="E478" s="2">
        <v>11</v>
      </c>
      <c r="F478" s="1">
        <f>36+40/60</f>
        <v>36.666666666666664</v>
      </c>
      <c r="G478" s="1">
        <f>117+2/60</f>
        <v>117.03333333333333</v>
      </c>
      <c r="I478" s="1">
        <v>1610</v>
      </c>
      <c r="J478" s="1">
        <v>1940.43367830228</v>
      </c>
    </row>
    <row r="479" spans="1:10">
      <c r="A479" s="1" t="s">
        <v>100</v>
      </c>
      <c r="B479" s="2" t="s">
        <v>101</v>
      </c>
      <c r="C479" s="6">
        <v>2006</v>
      </c>
      <c r="D479" s="2">
        <v>1</v>
      </c>
      <c r="E479" s="2">
        <v>2</v>
      </c>
      <c r="F479" s="1">
        <f>36+40/60</f>
        <v>36.666666666666664</v>
      </c>
      <c r="G479" s="1">
        <f>117+2/60</f>
        <v>117.03333333333333</v>
      </c>
      <c r="I479" s="1">
        <v>2020</v>
      </c>
      <c r="J479" s="1">
        <v>1907.4182310312169</v>
      </c>
    </row>
    <row r="480" spans="1:10">
      <c r="A480" s="1" t="s">
        <v>102</v>
      </c>
      <c r="B480" s="2">
        <v>2010</v>
      </c>
      <c r="C480" s="6">
        <v>2010</v>
      </c>
      <c r="D480" s="2">
        <v>1</v>
      </c>
      <c r="E480" s="2">
        <v>2</v>
      </c>
      <c r="F480" s="1">
        <f>27+25/60</f>
        <v>27.416666666666668</v>
      </c>
      <c r="G480" s="1">
        <f>100+8/60</f>
        <v>100.13333333333334</v>
      </c>
      <c r="I480" s="1">
        <v>1258</v>
      </c>
      <c r="J480" s="1">
        <v>192.94240648305026</v>
      </c>
    </row>
    <row r="481" spans="1:10">
      <c r="A481" s="1" t="s">
        <v>103</v>
      </c>
      <c r="B481" s="2">
        <v>2000</v>
      </c>
      <c r="C481" s="6">
        <v>2000</v>
      </c>
      <c r="D481" s="2">
        <v>1</v>
      </c>
      <c r="E481" s="2">
        <v>12</v>
      </c>
      <c r="F481" s="1">
        <f>39+48/60</f>
        <v>39.799999999999997</v>
      </c>
      <c r="G481" s="1">
        <f>116+28/60</f>
        <v>116.46666666666667</v>
      </c>
      <c r="I481" s="1">
        <v>1150</v>
      </c>
      <c r="J481" s="1">
        <v>2084.0497914507418</v>
      </c>
    </row>
    <row r="482" spans="1:10">
      <c r="A482" s="1" t="s">
        <v>104</v>
      </c>
      <c r="B482" s="2">
        <v>2000</v>
      </c>
      <c r="C482" s="6">
        <v>2000</v>
      </c>
      <c r="D482" s="2">
        <v>1</v>
      </c>
      <c r="E482" s="2">
        <v>12</v>
      </c>
      <c r="F482" s="1">
        <f>31+14/60</f>
        <v>31.233333333333334</v>
      </c>
      <c r="G482" s="1">
        <f>121+19/60</f>
        <v>121.31666666666666</v>
      </c>
      <c r="I482" s="1">
        <v>820</v>
      </c>
      <c r="J482" s="1">
        <v>2028.3338916839459</v>
      </c>
    </row>
    <row r="483" spans="1:10">
      <c r="A483" s="1" t="s">
        <v>105</v>
      </c>
      <c r="B483" s="2">
        <v>2010</v>
      </c>
      <c r="C483" s="6">
        <v>2010</v>
      </c>
      <c r="D483" s="2">
        <v>3</v>
      </c>
      <c r="E483" s="2">
        <v>5</v>
      </c>
      <c r="F483" s="1">
        <f>34+48/60</f>
        <v>34.799999999999997</v>
      </c>
      <c r="G483" s="1">
        <f>113+31/60</f>
        <v>113.51666666666667</v>
      </c>
      <c r="I483" s="1">
        <v>1896</v>
      </c>
      <c r="J483" s="1">
        <v>3716.990240487632</v>
      </c>
    </row>
    <row r="484" spans="1:10">
      <c r="A484" s="1" t="s">
        <v>106</v>
      </c>
      <c r="B484" s="2">
        <v>2010</v>
      </c>
      <c r="C484" s="6">
        <v>2010</v>
      </c>
      <c r="D484" s="2">
        <v>6</v>
      </c>
      <c r="E484" s="2">
        <v>8</v>
      </c>
      <c r="F484" s="1">
        <f>34+48/60</f>
        <v>34.799999999999997</v>
      </c>
      <c r="G484" s="1">
        <f>113+31/60</f>
        <v>113.51666666666667</v>
      </c>
      <c r="I484" s="1">
        <v>370</v>
      </c>
      <c r="J484" s="1">
        <v>1957.7197291510461</v>
      </c>
    </row>
    <row r="485" spans="1:10">
      <c r="A485" s="1" t="s">
        <v>105</v>
      </c>
      <c r="B485" s="2">
        <v>2010</v>
      </c>
      <c r="C485" s="6">
        <v>2010</v>
      </c>
      <c r="D485" s="2">
        <v>9</v>
      </c>
      <c r="E485" s="2">
        <v>11</v>
      </c>
      <c r="F485" s="1">
        <f>34+48/60</f>
        <v>34.799999999999997</v>
      </c>
      <c r="G485" s="1">
        <f>113+31/60</f>
        <v>113.51666666666667</v>
      </c>
      <c r="I485" s="1">
        <v>1068</v>
      </c>
      <c r="J485" s="1">
        <v>2389.5874847732925</v>
      </c>
    </row>
    <row r="486" spans="1:10">
      <c r="A486" s="1" t="s">
        <v>105</v>
      </c>
      <c r="B486" s="2">
        <v>2010</v>
      </c>
      <c r="C486" s="6">
        <v>2010</v>
      </c>
      <c r="D486" s="2">
        <v>1</v>
      </c>
      <c r="E486" s="2">
        <v>2</v>
      </c>
      <c r="F486" s="1">
        <f>34+48/60</f>
        <v>34.799999999999997</v>
      </c>
      <c r="G486" s="1">
        <f>113+31/60</f>
        <v>113.51666666666667</v>
      </c>
      <c r="I486" s="1">
        <v>1435</v>
      </c>
      <c r="J486" s="1">
        <v>2355.2859231370348</v>
      </c>
    </row>
    <row r="487" spans="1:10">
      <c r="A487" s="1" t="s">
        <v>107</v>
      </c>
      <c r="B487" s="2">
        <v>2009</v>
      </c>
      <c r="C487" s="6">
        <v>2009</v>
      </c>
      <c r="D487" s="2">
        <v>3</v>
      </c>
      <c r="E487" s="2">
        <v>5</v>
      </c>
      <c r="F487" s="1">
        <f>27+25/60</f>
        <v>27.416666666666668</v>
      </c>
      <c r="G487" s="1">
        <f>100+8/60</f>
        <v>100.13333333333334</v>
      </c>
      <c r="I487" s="1">
        <v>510</v>
      </c>
      <c r="J487" s="1">
        <v>755.67355212921734</v>
      </c>
    </row>
    <row r="488" spans="1:10">
      <c r="A488" s="1" t="s">
        <v>108</v>
      </c>
      <c r="B488" s="2">
        <v>2001</v>
      </c>
      <c r="C488" s="6">
        <v>2001</v>
      </c>
      <c r="D488" s="2">
        <v>1</v>
      </c>
      <c r="E488" s="2">
        <v>1</v>
      </c>
      <c r="F488" s="1">
        <v>22.3</v>
      </c>
      <c r="G488" s="1">
        <v>114.2</v>
      </c>
      <c r="I488" s="1">
        <v>701</v>
      </c>
      <c r="J488" s="1">
        <v>645.279194285117</v>
      </c>
    </row>
    <row r="489" spans="1:10">
      <c r="A489" s="1" t="s">
        <v>109</v>
      </c>
      <c r="B489" s="2" t="s">
        <v>110</v>
      </c>
      <c r="C489" s="6">
        <v>2007</v>
      </c>
      <c r="D489" s="2">
        <v>4</v>
      </c>
      <c r="E489" s="2">
        <v>4</v>
      </c>
      <c r="F489" s="1">
        <f>33+17/60</f>
        <v>33.283333333333331</v>
      </c>
      <c r="G489" s="1">
        <f>126+10/60</f>
        <v>126.16666666666667</v>
      </c>
      <c r="I489" s="1">
        <v>500</v>
      </c>
      <c r="J489" s="1">
        <v>172.84356784919564</v>
      </c>
    </row>
    <row r="490" spans="1:10">
      <c r="A490" s="1" t="s">
        <v>109</v>
      </c>
      <c r="B490" s="2" t="s">
        <v>111</v>
      </c>
      <c r="C490" s="6">
        <v>2007</v>
      </c>
      <c r="D490" s="2">
        <v>7</v>
      </c>
      <c r="E490" s="2">
        <v>7</v>
      </c>
      <c r="F490" s="1">
        <f>33+17/60</f>
        <v>33.283333333333331</v>
      </c>
      <c r="G490" s="1">
        <f>126+10/60</f>
        <v>126.16666666666667</v>
      </c>
      <c r="I490" s="1">
        <v>120</v>
      </c>
      <c r="J490" s="1">
        <v>83.457779297198542</v>
      </c>
    </row>
    <row r="491" spans="1:10">
      <c r="A491" s="1" t="s">
        <v>109</v>
      </c>
      <c r="B491" s="2" t="s">
        <v>112</v>
      </c>
      <c r="C491" s="6">
        <v>2007</v>
      </c>
      <c r="D491" s="2">
        <v>10</v>
      </c>
      <c r="E491" s="2">
        <v>10</v>
      </c>
      <c r="F491" s="1">
        <f>33+17/60</f>
        <v>33.283333333333331</v>
      </c>
      <c r="G491" s="1">
        <f>126+10/60</f>
        <v>126.16666666666667</v>
      </c>
      <c r="I491" s="1">
        <v>200</v>
      </c>
      <c r="J491" s="1">
        <v>94.066401199444968</v>
      </c>
    </row>
    <row r="492" spans="1:10">
      <c r="A492" s="1" t="s">
        <v>109</v>
      </c>
      <c r="B492" s="2" t="s">
        <v>112</v>
      </c>
      <c r="C492" s="6">
        <v>2007</v>
      </c>
      <c r="D492" s="2">
        <v>1</v>
      </c>
      <c r="E492" s="2">
        <v>1</v>
      </c>
      <c r="F492" s="1">
        <f>33+17/60</f>
        <v>33.283333333333331</v>
      </c>
      <c r="G492" s="1">
        <f>126+10/60</f>
        <v>126.16666666666667</v>
      </c>
      <c r="I492" s="1">
        <v>130</v>
      </c>
      <c r="J492" s="1">
        <v>44.869950251309099</v>
      </c>
    </row>
    <row r="493" spans="1:10">
      <c r="A493" s="1" t="s">
        <v>113</v>
      </c>
      <c r="B493" s="2" t="s">
        <v>114</v>
      </c>
      <c r="C493" s="6">
        <v>1996</v>
      </c>
      <c r="D493" s="2">
        <v>1</v>
      </c>
      <c r="E493" s="2">
        <v>12</v>
      </c>
      <c r="F493" s="1">
        <v>-2</v>
      </c>
      <c r="G493" s="1">
        <v>-60</v>
      </c>
      <c r="I493" s="1">
        <v>82</v>
      </c>
      <c r="J493" s="1">
        <v>44.912402167994479</v>
      </c>
    </row>
    <row r="494" spans="1:10">
      <c r="A494" s="1" t="s">
        <v>115</v>
      </c>
      <c r="B494" s="2" t="s">
        <v>114</v>
      </c>
      <c r="C494" s="6">
        <v>1996</v>
      </c>
      <c r="D494" s="2">
        <v>1</v>
      </c>
      <c r="E494" s="2">
        <v>12</v>
      </c>
      <c r="F494" s="1">
        <v>-2</v>
      </c>
      <c r="G494" s="1">
        <v>-55</v>
      </c>
      <c r="I494" s="1">
        <v>49</v>
      </c>
      <c r="J494" s="1">
        <v>55.631059306483309</v>
      </c>
    </row>
    <row r="495" spans="1:10">
      <c r="A495" s="1" t="s">
        <v>116</v>
      </c>
      <c r="B495" s="2" t="s">
        <v>117</v>
      </c>
      <c r="C495" s="6">
        <v>1997</v>
      </c>
      <c r="D495" s="2">
        <v>1</v>
      </c>
      <c r="E495" s="2">
        <v>12</v>
      </c>
      <c r="F495" s="1">
        <v>-10</v>
      </c>
      <c r="G495" s="1">
        <v>-57</v>
      </c>
      <c r="I495" s="1">
        <v>747</v>
      </c>
      <c r="J495" s="1">
        <v>128.77108711516414</v>
      </c>
    </row>
    <row r="496" spans="1:10">
      <c r="A496" s="1" t="s">
        <v>118</v>
      </c>
      <c r="B496" s="2">
        <v>2002</v>
      </c>
      <c r="C496" s="6">
        <v>2002</v>
      </c>
      <c r="D496" s="2">
        <v>9</v>
      </c>
      <c r="E496" s="2">
        <v>11</v>
      </c>
      <c r="F496" s="1">
        <v>-11</v>
      </c>
      <c r="G496" s="1">
        <v>-62</v>
      </c>
      <c r="I496" s="1">
        <v>194</v>
      </c>
      <c r="J496" s="1">
        <v>59.888093052232648</v>
      </c>
    </row>
    <row r="497" spans="1:10">
      <c r="A497" s="1" t="s">
        <v>119</v>
      </c>
      <c r="B497" s="1" t="s">
        <v>120</v>
      </c>
      <c r="C497" s="6">
        <v>2007</v>
      </c>
      <c r="D497" s="1">
        <v>6</v>
      </c>
      <c r="E497" s="1">
        <v>6</v>
      </c>
      <c r="F497" s="1">
        <v>64.900000000000006</v>
      </c>
      <c r="G497" s="1">
        <v>-148.33000000000001</v>
      </c>
      <c r="I497" s="1">
        <v>30</v>
      </c>
      <c r="J497" s="1">
        <v>25.468364611297709</v>
      </c>
    </row>
    <row r="498" spans="1:10">
      <c r="A498" s="1" t="s">
        <v>119</v>
      </c>
      <c r="B498" s="1" t="s">
        <v>120</v>
      </c>
      <c r="C498" s="6">
        <v>2007</v>
      </c>
      <c r="D498" s="1">
        <v>6</v>
      </c>
      <c r="E498" s="1">
        <v>6</v>
      </c>
      <c r="F498" s="1">
        <v>37.57</v>
      </c>
      <c r="G498" s="1">
        <v>-122.473</v>
      </c>
      <c r="H498" s="1">
        <v>2</v>
      </c>
      <c r="I498" s="1">
        <v>59</v>
      </c>
      <c r="J498" s="1">
        <v>87.411841944050593</v>
      </c>
    </row>
    <row r="499" spans="1:10">
      <c r="A499" s="1" t="s">
        <v>121</v>
      </c>
      <c r="B499" s="1" t="s">
        <v>122</v>
      </c>
      <c r="C499" s="6">
        <v>2007</v>
      </c>
      <c r="D499" s="1">
        <v>9</v>
      </c>
      <c r="E499" s="1">
        <v>9</v>
      </c>
      <c r="F499" s="1">
        <v>57.4</v>
      </c>
      <c r="G499" s="1">
        <v>-154.5</v>
      </c>
      <c r="H499" s="1">
        <v>1.3</v>
      </c>
      <c r="I499" s="1">
        <v>4.7</v>
      </c>
      <c r="J499" s="1">
        <v>7.2818197534526234</v>
      </c>
    </row>
    <row r="500" spans="1:10">
      <c r="A500" s="1" t="s">
        <v>123</v>
      </c>
      <c r="B500" s="1">
        <v>2004</v>
      </c>
      <c r="C500" s="6">
        <v>2004</v>
      </c>
      <c r="D500" s="1">
        <v>1</v>
      </c>
      <c r="E500" s="1">
        <v>12</v>
      </c>
      <c r="F500" s="1">
        <v>40.1</v>
      </c>
      <c r="G500" s="1">
        <v>-88.4</v>
      </c>
      <c r="I500" s="1">
        <v>286.58883503401364</v>
      </c>
      <c r="J500" s="1">
        <v>70.511869368633029</v>
      </c>
    </row>
    <row r="501" spans="1:10">
      <c r="A501" s="1" t="s">
        <v>124</v>
      </c>
      <c r="B501" s="1">
        <v>2004</v>
      </c>
      <c r="C501" s="6">
        <v>2004</v>
      </c>
      <c r="D501" s="1">
        <v>1</v>
      </c>
      <c r="E501" s="1">
        <v>12</v>
      </c>
      <c r="F501" s="1">
        <v>43</v>
      </c>
      <c r="G501" s="1">
        <v>-109.8</v>
      </c>
      <c r="I501" s="1">
        <v>88.97911466666659</v>
      </c>
      <c r="J501" s="1">
        <v>52.626894210312102</v>
      </c>
    </row>
    <row r="502" spans="1:10">
      <c r="A502" s="1" t="s">
        <v>125</v>
      </c>
      <c r="B502" s="1">
        <v>2004</v>
      </c>
      <c r="C502" s="6">
        <v>2004</v>
      </c>
      <c r="D502" s="1">
        <v>1</v>
      </c>
      <c r="E502" s="1">
        <v>12</v>
      </c>
      <c r="F502" s="1">
        <v>39.5</v>
      </c>
      <c r="G502" s="1">
        <v>-74.400000000000006</v>
      </c>
      <c r="I502" s="1">
        <v>80.361502840909125</v>
      </c>
      <c r="J502" s="1">
        <v>143.11152406565017</v>
      </c>
    </row>
    <row r="503" spans="1:10">
      <c r="A503" s="1" t="s">
        <v>125</v>
      </c>
      <c r="B503" s="1">
        <v>2004</v>
      </c>
      <c r="C503" s="6">
        <v>2004</v>
      </c>
      <c r="D503" s="1">
        <v>1</v>
      </c>
      <c r="E503" s="1">
        <v>12</v>
      </c>
      <c r="F503" s="1">
        <v>35.6</v>
      </c>
      <c r="G503" s="1">
        <v>-83.9</v>
      </c>
      <c r="I503" s="1">
        <v>94.586487119437905</v>
      </c>
      <c r="J503" s="1">
        <v>76.864863702483106</v>
      </c>
    </row>
    <row r="504" spans="1:10">
      <c r="A504" s="1" t="s">
        <v>125</v>
      </c>
      <c r="B504" s="1">
        <v>2004</v>
      </c>
      <c r="C504" s="6">
        <v>2004</v>
      </c>
      <c r="D504" s="1">
        <v>1</v>
      </c>
      <c r="E504" s="1">
        <v>12</v>
      </c>
      <c r="F504" s="1">
        <v>36</v>
      </c>
      <c r="G504" s="1">
        <v>-112</v>
      </c>
      <c r="J504" s="1">
        <v>242.16359533777049</v>
      </c>
    </row>
    <row r="505" spans="1:10">
      <c r="A505" s="1" t="s">
        <v>125</v>
      </c>
      <c r="B505" s="1">
        <v>2004</v>
      </c>
      <c r="C505" s="6">
        <v>2004</v>
      </c>
      <c r="D505" s="1">
        <v>1</v>
      </c>
      <c r="E505" s="1">
        <v>12</v>
      </c>
      <c r="F505" s="1">
        <v>46.8</v>
      </c>
      <c r="G505" s="1">
        <v>-122.1</v>
      </c>
      <c r="I505" s="1">
        <v>72.455294117647057</v>
      </c>
      <c r="J505" s="1">
        <v>58.654282266976701</v>
      </c>
    </row>
    <row r="506" spans="1:10">
      <c r="A506" s="1" t="s">
        <v>125</v>
      </c>
      <c r="B506" s="1">
        <v>2004</v>
      </c>
      <c r="C506" s="6">
        <v>2004</v>
      </c>
      <c r="D506" s="1">
        <v>1</v>
      </c>
      <c r="E506" s="1">
        <v>12</v>
      </c>
      <c r="F506" s="1">
        <v>34.200000000000003</v>
      </c>
      <c r="G506" s="1">
        <v>-116.9</v>
      </c>
      <c r="I506" s="1">
        <v>347.98415698723034</v>
      </c>
      <c r="J506" s="1">
        <v>207.03812826713553</v>
      </c>
    </row>
    <row r="507" spans="1:10">
      <c r="A507" s="1" t="s">
        <v>125</v>
      </c>
      <c r="B507" s="1">
        <v>2004</v>
      </c>
      <c r="C507" s="6">
        <v>2004</v>
      </c>
      <c r="D507" s="1">
        <v>1</v>
      </c>
      <c r="E507" s="1">
        <v>12</v>
      </c>
      <c r="F507" s="1">
        <v>36.5</v>
      </c>
      <c r="G507" s="1">
        <v>-118.8</v>
      </c>
      <c r="I507" s="1">
        <v>704.48763112721724</v>
      </c>
      <c r="J507" s="1">
        <v>302.82018263801695</v>
      </c>
    </row>
    <row r="508" spans="1:10">
      <c r="A508" s="1" t="s">
        <v>125</v>
      </c>
      <c r="B508" s="1">
        <v>2004</v>
      </c>
      <c r="C508" s="6">
        <v>2004</v>
      </c>
      <c r="D508" s="1">
        <v>1</v>
      </c>
      <c r="E508" s="1">
        <v>12</v>
      </c>
      <c r="F508" s="1">
        <v>35.799999999999997</v>
      </c>
      <c r="G508" s="1">
        <v>-93.2</v>
      </c>
      <c r="I508" s="1">
        <v>241.73621277029793</v>
      </c>
      <c r="J508" s="1">
        <v>57.15726378828775</v>
      </c>
    </row>
    <row r="509" spans="1:10">
      <c r="A509" s="1" t="s">
        <v>29</v>
      </c>
      <c r="B509" s="1" t="s">
        <v>49</v>
      </c>
      <c r="C509" s="6">
        <v>2000</v>
      </c>
      <c r="D509" s="1">
        <v>1</v>
      </c>
      <c r="E509" s="1">
        <v>12</v>
      </c>
      <c r="F509" s="1">
        <v>38</v>
      </c>
      <c r="G509" s="1">
        <v>6</v>
      </c>
      <c r="I509" s="1">
        <v>7363</v>
      </c>
      <c r="J509" s="1">
        <v>299.24607258834629</v>
      </c>
    </row>
    <row r="510" spans="1:10">
      <c r="A510" s="1" t="s">
        <v>126</v>
      </c>
      <c r="B510" s="1" t="s">
        <v>49</v>
      </c>
      <c r="C510" s="6">
        <v>2000</v>
      </c>
      <c r="D510" s="1">
        <v>1</v>
      </c>
      <c r="E510" s="1">
        <v>12</v>
      </c>
      <c r="F510" s="1">
        <v>38.799999999999997</v>
      </c>
      <c r="G510" s="1">
        <v>10.6</v>
      </c>
      <c r="I510" s="1">
        <v>1588</v>
      </c>
      <c r="J510" s="1">
        <v>401.69606405020181</v>
      </c>
    </row>
    <row r="511" spans="1:10">
      <c r="A511" s="1" t="s">
        <v>126</v>
      </c>
      <c r="B511" s="1" t="s">
        <v>41</v>
      </c>
      <c r="C511" s="6">
        <v>2000</v>
      </c>
      <c r="D511" s="1">
        <v>1</v>
      </c>
      <c r="E511" s="1">
        <v>12</v>
      </c>
      <c r="F511" s="1">
        <v>37.6</v>
      </c>
      <c r="G511" s="1">
        <v>11.5</v>
      </c>
      <c r="I511" s="1">
        <v>874</v>
      </c>
      <c r="J511" s="1">
        <v>463.38764733380663</v>
      </c>
    </row>
    <row r="512" spans="1:10">
      <c r="A512" s="1" t="s">
        <v>126</v>
      </c>
      <c r="B512" s="1" t="s">
        <v>54</v>
      </c>
      <c r="C512" s="6">
        <v>2000</v>
      </c>
      <c r="D512" s="1">
        <v>1</v>
      </c>
      <c r="E512" s="1">
        <v>12</v>
      </c>
      <c r="F512" s="1">
        <v>35.200000000000003</v>
      </c>
      <c r="G512" s="1">
        <v>21.5</v>
      </c>
      <c r="I512" s="1">
        <v>175</v>
      </c>
      <c r="J512" s="1">
        <v>1155.5505799067605</v>
      </c>
    </row>
    <row r="513" spans="1:10">
      <c r="A513" s="1" t="s">
        <v>126</v>
      </c>
      <c r="B513" s="1" t="s">
        <v>55</v>
      </c>
      <c r="C513" s="6">
        <v>2000</v>
      </c>
      <c r="D513" s="1">
        <v>1</v>
      </c>
      <c r="E513" s="1">
        <v>12</v>
      </c>
      <c r="F513" s="1">
        <v>34.700000000000003</v>
      </c>
      <c r="G513" s="1">
        <v>24.3</v>
      </c>
      <c r="I513" s="1">
        <v>389</v>
      </c>
      <c r="J513" s="1">
        <v>1362.6362792865859</v>
      </c>
    </row>
    <row r="514" spans="1:10">
      <c r="A514" s="1" t="s">
        <v>126</v>
      </c>
      <c r="B514" s="1" t="s">
        <v>52</v>
      </c>
      <c r="C514" s="6">
        <v>2000</v>
      </c>
      <c r="D514" s="1">
        <v>1</v>
      </c>
      <c r="E514" s="1">
        <v>12</v>
      </c>
      <c r="F514" s="1">
        <v>34.6</v>
      </c>
      <c r="G514" s="1">
        <v>25.6</v>
      </c>
      <c r="I514" s="1">
        <v>196</v>
      </c>
      <c r="J514" s="1">
        <v>893.33465602270371</v>
      </c>
    </row>
    <row r="515" spans="1:10">
      <c r="A515" s="1" t="s">
        <v>126</v>
      </c>
      <c r="B515" s="1" t="s">
        <v>55</v>
      </c>
      <c r="C515" s="6">
        <v>2000</v>
      </c>
      <c r="D515" s="1">
        <v>1</v>
      </c>
      <c r="E515" s="1">
        <v>12</v>
      </c>
      <c r="F515" s="1">
        <v>35</v>
      </c>
      <c r="G515" s="1">
        <v>26.5</v>
      </c>
      <c r="I515" s="1">
        <v>246</v>
      </c>
      <c r="J515" s="1">
        <v>607.04856418371105</v>
      </c>
    </row>
    <row r="516" spans="1:10">
      <c r="A516" s="1" t="s">
        <v>126</v>
      </c>
      <c r="B516" s="1" t="s">
        <v>54</v>
      </c>
      <c r="C516" s="6">
        <v>2000</v>
      </c>
      <c r="D516" s="1">
        <v>1</v>
      </c>
      <c r="E516" s="1">
        <v>12</v>
      </c>
      <c r="F516" s="1">
        <v>33.9</v>
      </c>
      <c r="G516" s="1">
        <v>30.5</v>
      </c>
      <c r="I516" s="1">
        <v>236</v>
      </c>
      <c r="J516" s="1">
        <v>740.02236507410817</v>
      </c>
    </row>
    <row r="517" spans="1:10">
      <c r="A517" s="1" t="s">
        <v>126</v>
      </c>
      <c r="B517" s="1" t="s">
        <v>54</v>
      </c>
      <c r="C517" s="6">
        <v>2000</v>
      </c>
      <c r="D517" s="1">
        <v>1</v>
      </c>
      <c r="E517" s="1">
        <v>12</v>
      </c>
      <c r="F517" s="1">
        <v>34</v>
      </c>
      <c r="G517" s="1">
        <v>34.200000000000003</v>
      </c>
      <c r="I517" s="1">
        <v>231</v>
      </c>
      <c r="J517" s="1">
        <v>1156.9046145363266</v>
      </c>
    </row>
    <row r="518" spans="1:10">
      <c r="A518" s="1" t="s">
        <v>126</v>
      </c>
      <c r="B518" s="1" t="s">
        <v>54</v>
      </c>
      <c r="C518" s="6">
        <v>2000</v>
      </c>
      <c r="D518" s="1">
        <v>1</v>
      </c>
      <c r="E518" s="1">
        <v>12</v>
      </c>
      <c r="F518" s="1">
        <v>33.5</v>
      </c>
      <c r="G518" s="1">
        <v>33</v>
      </c>
      <c r="I518" s="1">
        <v>2773</v>
      </c>
      <c r="J518" s="1">
        <v>1140.064853897914</v>
      </c>
    </row>
    <row r="519" spans="1:10">
      <c r="A519" s="1" t="s">
        <v>126</v>
      </c>
      <c r="B519" s="1" t="s">
        <v>49</v>
      </c>
      <c r="C519" s="6">
        <v>2000</v>
      </c>
      <c r="D519" s="1">
        <v>1</v>
      </c>
      <c r="E519" s="1">
        <v>12</v>
      </c>
      <c r="F519" s="1">
        <v>33.5</v>
      </c>
      <c r="G519" s="1">
        <v>31.8</v>
      </c>
      <c r="I519" s="1">
        <v>85</v>
      </c>
      <c r="J519" s="1">
        <v>861.00446108172002</v>
      </c>
    </row>
    <row r="520" spans="1:10">
      <c r="A520" s="1" t="s">
        <v>126</v>
      </c>
      <c r="B520" s="1" t="s">
        <v>54</v>
      </c>
      <c r="C520" s="6">
        <v>2000</v>
      </c>
      <c r="D520" s="1">
        <v>1</v>
      </c>
      <c r="E520" s="1">
        <v>12</v>
      </c>
      <c r="F520" s="1">
        <v>33.1</v>
      </c>
      <c r="G520" s="1">
        <v>23</v>
      </c>
      <c r="I520" s="1">
        <v>206</v>
      </c>
      <c r="J520" s="1">
        <v>6225.4910411802985</v>
      </c>
    </row>
    <row r="521" spans="1:10">
      <c r="A521" s="1" t="s">
        <v>126</v>
      </c>
      <c r="B521" s="1" t="s">
        <v>54</v>
      </c>
      <c r="C521" s="6">
        <v>2000</v>
      </c>
      <c r="D521" s="1">
        <v>1</v>
      </c>
      <c r="E521" s="1">
        <v>12</v>
      </c>
      <c r="F521" s="1">
        <v>33.6</v>
      </c>
      <c r="G521" s="1">
        <v>32.5</v>
      </c>
      <c r="I521" s="1">
        <v>1075</v>
      </c>
      <c r="J521" s="1">
        <v>861.00446108172002</v>
      </c>
    </row>
    <row r="522" spans="1:10">
      <c r="A522" s="1" t="s">
        <v>126</v>
      </c>
      <c r="B522" s="1" t="s">
        <v>54</v>
      </c>
      <c r="C522" s="6">
        <v>2000</v>
      </c>
      <c r="D522" s="1">
        <v>1</v>
      </c>
      <c r="E522" s="1">
        <v>12</v>
      </c>
      <c r="F522" s="1">
        <v>33.299999999999997</v>
      </c>
      <c r="G522" s="1">
        <v>32.299999999999997</v>
      </c>
      <c r="I522" s="1">
        <v>191</v>
      </c>
      <c r="J522" s="1">
        <v>861.00446108172002</v>
      </c>
    </row>
    <row r="523" spans="1:10">
      <c r="A523" s="1" t="s">
        <v>126</v>
      </c>
      <c r="B523" s="1" t="s">
        <v>49</v>
      </c>
      <c r="C523" s="6">
        <v>2000</v>
      </c>
      <c r="D523" s="1">
        <v>1</v>
      </c>
      <c r="E523" s="1">
        <v>12</v>
      </c>
      <c r="F523" s="1">
        <v>33.4</v>
      </c>
      <c r="G523" s="1">
        <v>32.299999999999997</v>
      </c>
      <c r="I523" s="1">
        <v>352</v>
      </c>
      <c r="J523" s="1">
        <v>861.00446108172002</v>
      </c>
    </row>
    <row r="524" spans="1:10">
      <c r="A524" s="1" t="s">
        <v>126</v>
      </c>
      <c r="B524" s="1" t="s">
        <v>54</v>
      </c>
      <c r="C524" s="6">
        <v>2000</v>
      </c>
      <c r="D524" s="1">
        <v>1</v>
      </c>
      <c r="E524" s="1">
        <v>12</v>
      </c>
      <c r="F524" s="1">
        <v>33.299999999999997</v>
      </c>
      <c r="G524" s="1">
        <v>32.299999999999997</v>
      </c>
      <c r="I524" s="1">
        <v>451</v>
      </c>
      <c r="J524" s="1">
        <v>861.00446108172002</v>
      </c>
    </row>
    <row r="525" spans="1:10">
      <c r="A525" s="1" t="s">
        <v>126</v>
      </c>
      <c r="B525" s="1" t="s">
        <v>55</v>
      </c>
      <c r="C525" s="6">
        <v>2000</v>
      </c>
      <c r="D525" s="1">
        <v>1</v>
      </c>
      <c r="E525" s="1">
        <v>12</v>
      </c>
      <c r="F525" s="1">
        <v>33.200000000000003</v>
      </c>
      <c r="G525" s="1">
        <v>32.4</v>
      </c>
      <c r="I525" s="1">
        <v>230</v>
      </c>
      <c r="J525" s="1">
        <v>1001.5653500622476</v>
      </c>
    </row>
    <row r="526" spans="1:10">
      <c r="A526" s="1" t="s">
        <v>126</v>
      </c>
      <c r="B526" s="1" t="s">
        <v>41</v>
      </c>
      <c r="C526" s="6">
        <v>2000</v>
      </c>
      <c r="D526" s="1">
        <v>1</v>
      </c>
      <c r="E526" s="1">
        <v>12</v>
      </c>
      <c r="F526" s="1">
        <v>33.299999999999997</v>
      </c>
      <c r="G526" s="1">
        <v>32.299999999999997</v>
      </c>
      <c r="I526" s="1">
        <v>290</v>
      </c>
      <c r="J526" s="1">
        <v>861.00446108172002</v>
      </c>
    </row>
    <row r="527" spans="1:10">
      <c r="A527" s="1" t="s">
        <v>126</v>
      </c>
      <c r="B527" s="1" t="s">
        <v>41</v>
      </c>
      <c r="C527" s="6">
        <v>2000</v>
      </c>
      <c r="D527" s="1">
        <v>1</v>
      </c>
      <c r="E527" s="1">
        <v>12</v>
      </c>
      <c r="F527" s="1">
        <v>33.299999999999997</v>
      </c>
      <c r="G527" s="1">
        <v>32.299999999999997</v>
      </c>
      <c r="I527" s="1">
        <v>377</v>
      </c>
      <c r="J527" s="1">
        <v>861.00446108172002</v>
      </c>
    </row>
    <row r="528" spans="1:10">
      <c r="A528" s="1" t="s">
        <v>126</v>
      </c>
      <c r="B528" s="1" t="s">
        <v>52</v>
      </c>
      <c r="C528" s="6">
        <v>2000</v>
      </c>
      <c r="D528" s="1">
        <v>1</v>
      </c>
      <c r="E528" s="1">
        <v>12</v>
      </c>
      <c r="F528" s="1">
        <v>33.299999999999997</v>
      </c>
      <c r="G528" s="1">
        <v>32.4</v>
      </c>
      <c r="I528" s="1">
        <v>317</v>
      </c>
      <c r="J528" s="1">
        <v>861.00446108172002</v>
      </c>
    </row>
    <row r="529" spans="1:10">
      <c r="A529" s="1" t="s">
        <v>127</v>
      </c>
      <c r="B529" s="1">
        <v>1999</v>
      </c>
      <c r="C529" s="6">
        <v>1999</v>
      </c>
      <c r="D529" s="1">
        <v>12</v>
      </c>
      <c r="E529" s="1">
        <v>12</v>
      </c>
      <c r="F529" s="1">
        <v>36.5</v>
      </c>
      <c r="G529" s="1">
        <v>34.299999999999997</v>
      </c>
      <c r="I529" s="1">
        <v>534</v>
      </c>
      <c r="J529" s="1">
        <v>450.44663083821069</v>
      </c>
    </row>
    <row r="530" spans="1:10">
      <c r="A530" s="1" t="s">
        <v>128</v>
      </c>
      <c r="B530" s="1" t="s">
        <v>129</v>
      </c>
      <c r="C530" s="6">
        <v>2000</v>
      </c>
      <c r="D530" s="1">
        <v>1</v>
      </c>
      <c r="E530" s="1">
        <v>12</v>
      </c>
      <c r="F530" s="1">
        <v>36.5</v>
      </c>
      <c r="G530" s="1">
        <v>34.299999999999997</v>
      </c>
      <c r="I530" s="1">
        <v>564</v>
      </c>
      <c r="J530" s="1">
        <v>780.84323063077466</v>
      </c>
    </row>
    <row r="531" spans="1:10">
      <c r="A531" s="1" t="s">
        <v>130</v>
      </c>
      <c r="B531" s="1" t="s">
        <v>129</v>
      </c>
      <c r="C531" s="6">
        <v>2000</v>
      </c>
      <c r="D531" s="1">
        <v>1</v>
      </c>
      <c r="E531" s="1">
        <v>12</v>
      </c>
      <c r="F531" s="1">
        <v>32.799999999999997</v>
      </c>
      <c r="G531" s="1">
        <v>35</v>
      </c>
      <c r="I531" s="1">
        <v>1152</v>
      </c>
      <c r="J531" s="1">
        <v>1189.7136008017517</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zoomScale="130" zoomScaleNormal="130" zoomScalePageLayoutView="130" workbookViewId="0">
      <selection activeCell="A5" sqref="A5"/>
    </sheetView>
  </sheetViews>
  <sheetFormatPr baseColWidth="10" defaultColWidth="9" defaultRowHeight="13" x14ac:dyDescent="0"/>
  <cols>
    <col min="1" max="1" width="8.6640625" style="1" customWidth="1"/>
    <col min="2" max="16384" width="9" style="1"/>
  </cols>
  <sheetData>
    <row r="1" spans="1:6">
      <c r="A1" s="1" t="s">
        <v>0</v>
      </c>
    </row>
    <row r="2" spans="1:6">
      <c r="A2" s="1" t="s">
        <v>8</v>
      </c>
    </row>
    <row r="3" spans="1:6">
      <c r="A3" s="1" t="s">
        <v>3</v>
      </c>
      <c r="B3" s="1" t="s">
        <v>4</v>
      </c>
      <c r="C3" s="1" t="s">
        <v>1</v>
      </c>
      <c r="D3" s="1" t="s">
        <v>2</v>
      </c>
      <c r="E3" s="1" t="s">
        <v>137</v>
      </c>
      <c r="F3" s="1" t="s">
        <v>138</v>
      </c>
    </row>
    <row r="5" spans="1:6">
      <c r="A5" s="1" t="s">
        <v>6</v>
      </c>
      <c r="B5" s="1">
        <v>4</v>
      </c>
      <c r="C5" s="1">
        <v>-69.52</v>
      </c>
      <c r="D5" s="1">
        <v>170.6</v>
      </c>
      <c r="E5" s="1">
        <v>7.0000000000000007E-2</v>
      </c>
      <c r="F5" s="1">
        <v>0.207575783133507</v>
      </c>
    </row>
    <row r="6" spans="1:6">
      <c r="A6" s="1" t="s">
        <v>6</v>
      </c>
      <c r="B6" s="1">
        <v>4</v>
      </c>
      <c r="C6" s="1">
        <v>-75</v>
      </c>
      <c r="D6" s="1">
        <v>-170.67</v>
      </c>
      <c r="E6" s="1">
        <v>0.09</v>
      </c>
      <c r="F6" s="1">
        <v>7.1678809821605696E-2</v>
      </c>
    </row>
    <row r="7" spans="1:6">
      <c r="A7" s="1" t="s">
        <v>5</v>
      </c>
      <c r="B7" s="1">
        <v>4</v>
      </c>
      <c r="C7" s="1">
        <v>-76.45</v>
      </c>
      <c r="D7" s="1">
        <v>-175.52</v>
      </c>
      <c r="E7" s="1">
        <v>0.1</v>
      </c>
      <c r="F7" s="1">
        <v>5.1875159144401599E-2</v>
      </c>
    </row>
    <row r="8" spans="1:6">
      <c r="A8" s="1" t="s">
        <v>5</v>
      </c>
      <c r="B8" s="1">
        <v>4</v>
      </c>
      <c r="C8" s="1">
        <v>-64.599999999999994</v>
      </c>
      <c r="D8" s="1">
        <v>140.33000000000001</v>
      </c>
      <c r="E8" s="1">
        <v>0.02</v>
      </c>
      <c r="F8" s="1">
        <v>0.48322725296020502</v>
      </c>
    </row>
    <row r="9" spans="1:6">
      <c r="A9" s="1" t="s">
        <v>5</v>
      </c>
      <c r="B9" s="1">
        <v>4</v>
      </c>
      <c r="C9" s="1">
        <v>-64.88</v>
      </c>
      <c r="D9" s="1">
        <v>141.07</v>
      </c>
      <c r="E9" s="1">
        <v>0.03</v>
      </c>
      <c r="F9" s="1">
        <v>0.48458793759346003</v>
      </c>
    </row>
    <row r="10" spans="1:6">
      <c r="A10" s="1" t="s">
        <v>5</v>
      </c>
      <c r="B10" s="1">
        <v>4</v>
      </c>
      <c r="C10" s="1">
        <v>-64.97</v>
      </c>
      <c r="D10" s="1">
        <v>141.44999999999999</v>
      </c>
      <c r="E10" s="1">
        <v>0.03</v>
      </c>
      <c r="F10" s="1">
        <v>0.48458793759346003</v>
      </c>
    </row>
    <row r="11" spans="1:6">
      <c r="A11" s="1" t="s">
        <v>5</v>
      </c>
      <c r="B11" s="1">
        <v>4</v>
      </c>
      <c r="C11" s="1">
        <v>-64.930000000000007</v>
      </c>
      <c r="D11" s="1">
        <v>141.25</v>
      </c>
      <c r="E11" s="1">
        <v>0.03</v>
      </c>
      <c r="F11" s="1">
        <v>0.48458793759346003</v>
      </c>
    </row>
    <row r="12" spans="1:6">
      <c r="A12" s="1" t="s">
        <v>5</v>
      </c>
      <c r="B12" s="1">
        <v>4</v>
      </c>
      <c r="C12" s="1">
        <v>-65.569999999999993</v>
      </c>
      <c r="D12" s="1">
        <v>74.98</v>
      </c>
      <c r="E12" s="1">
        <v>0.06</v>
      </c>
      <c r="F12" s="1">
        <v>0.27301129698753401</v>
      </c>
    </row>
    <row r="13" spans="1:6">
      <c r="A13" s="1" t="s">
        <v>5</v>
      </c>
      <c r="B13" s="1">
        <v>4</v>
      </c>
      <c r="C13" s="1">
        <v>-64.900000000000006</v>
      </c>
      <c r="D13" s="1">
        <v>75</v>
      </c>
      <c r="E13" s="1">
        <v>0.11</v>
      </c>
      <c r="F13" s="1">
        <v>0.322118550539017</v>
      </c>
    </row>
    <row r="14" spans="1:6">
      <c r="A14" s="1" t="s">
        <v>5</v>
      </c>
      <c r="B14" s="1">
        <v>4</v>
      </c>
      <c r="C14" s="1">
        <v>-66.12</v>
      </c>
      <c r="D14" s="1">
        <v>75.319999999999993</v>
      </c>
      <c r="E14" s="1">
        <v>0.06</v>
      </c>
      <c r="F14" s="1">
        <v>0.221189975738525</v>
      </c>
    </row>
    <row r="15" spans="1:6">
      <c r="A15" s="1" t="s">
        <v>5</v>
      </c>
      <c r="B15" s="1">
        <v>4</v>
      </c>
      <c r="C15" s="1">
        <v>-66.3</v>
      </c>
      <c r="D15" s="1">
        <v>75.72</v>
      </c>
      <c r="E15" s="1">
        <v>0.08</v>
      </c>
      <c r="F15" s="1">
        <v>0.221189975738525</v>
      </c>
    </row>
    <row r="16" spans="1:6">
      <c r="A16" s="1" t="s">
        <v>5</v>
      </c>
      <c r="B16" s="1">
        <v>4</v>
      </c>
      <c r="C16" s="1">
        <v>-70.569999999999993</v>
      </c>
      <c r="D16" s="1">
        <v>76.900000000000006</v>
      </c>
      <c r="E16" s="1">
        <v>0.08</v>
      </c>
      <c r="F16" s="1">
        <v>8.4807150065898895E-2</v>
      </c>
    </row>
    <row r="17" spans="1:6">
      <c r="A17" s="1" t="s">
        <v>5</v>
      </c>
      <c r="B17" s="1">
        <v>4</v>
      </c>
      <c r="C17" s="1">
        <v>-73.430000000000007</v>
      </c>
      <c r="D17" s="1">
        <v>76.52</v>
      </c>
      <c r="E17" s="1">
        <v>0.08</v>
      </c>
      <c r="F17" s="1">
        <v>3.98981682956219E-2</v>
      </c>
    </row>
    <row r="18" spans="1:6">
      <c r="A18" s="1" t="s">
        <v>5</v>
      </c>
      <c r="B18" s="1">
        <v>4</v>
      </c>
      <c r="C18" s="1">
        <v>-74.900000000000006</v>
      </c>
      <c r="D18" s="1">
        <v>74.52</v>
      </c>
      <c r="E18" s="1">
        <v>0.05</v>
      </c>
      <c r="F18" s="1">
        <v>3.8097076117992401E-2</v>
      </c>
    </row>
    <row r="19" spans="1:6">
      <c r="A19" s="1" t="s">
        <v>5</v>
      </c>
      <c r="B19" s="1">
        <v>4</v>
      </c>
      <c r="C19" s="1">
        <v>-75.849999999999994</v>
      </c>
      <c r="D19" s="1">
        <v>71.5</v>
      </c>
      <c r="E19" s="1">
        <v>0.03</v>
      </c>
      <c r="F19" s="1">
        <v>3.6328710615634897E-2</v>
      </c>
    </row>
    <row r="20" spans="1:6">
      <c r="A20" s="1" t="s">
        <v>7</v>
      </c>
      <c r="B20" s="1">
        <v>4</v>
      </c>
      <c r="C20" s="1">
        <v>-66.77</v>
      </c>
      <c r="D20" s="1">
        <v>112.8</v>
      </c>
      <c r="E20" s="1">
        <v>0.04</v>
      </c>
      <c r="F20" s="1">
        <v>0.17230454087257399</v>
      </c>
    </row>
    <row r="21" spans="1:6">
      <c r="A21" s="1" t="s">
        <v>9</v>
      </c>
      <c r="B21" s="1">
        <v>3</v>
      </c>
      <c r="C21" s="1">
        <v>29.52</v>
      </c>
      <c r="D21" s="1">
        <v>34.92</v>
      </c>
      <c r="E21" s="1">
        <v>204</v>
      </c>
      <c r="F21" s="1">
        <v>103.552192687988</v>
      </c>
    </row>
    <row r="22" spans="1:6">
      <c r="A22" s="1" t="s">
        <v>10</v>
      </c>
      <c r="B22" s="1">
        <v>1</v>
      </c>
      <c r="C22" s="1">
        <v>43.1</v>
      </c>
      <c r="D22" s="1">
        <v>141.30000000000001</v>
      </c>
      <c r="E22" s="1">
        <v>182</v>
      </c>
      <c r="F22" s="1">
        <v>52.061088562011697</v>
      </c>
    </row>
    <row r="23" spans="1:6">
      <c r="A23" s="1" t="s">
        <v>11</v>
      </c>
      <c r="B23" s="1">
        <v>3</v>
      </c>
      <c r="C23" s="1">
        <v>35.200000000000003</v>
      </c>
      <c r="D23" s="1">
        <v>24.8</v>
      </c>
      <c r="E23" s="1">
        <v>744</v>
      </c>
      <c r="F23" s="1">
        <v>377.09020996093801</v>
      </c>
    </row>
    <row r="24" spans="1:6">
      <c r="A24" s="1" t="s">
        <v>12</v>
      </c>
      <c r="B24" s="1">
        <v>3</v>
      </c>
      <c r="C24" s="1">
        <v>43.5</v>
      </c>
      <c r="D24" s="1">
        <v>4.8</v>
      </c>
      <c r="E24" s="1">
        <v>396</v>
      </c>
      <c r="F24" s="1">
        <v>126.22671508789099</v>
      </c>
    </row>
    <row r="25" spans="1:6">
      <c r="A25" s="1" t="s">
        <v>13</v>
      </c>
      <c r="B25" s="1">
        <v>3</v>
      </c>
      <c r="C25" s="1">
        <v>43.6</v>
      </c>
      <c r="D25" s="1">
        <v>7.3</v>
      </c>
      <c r="E25" s="1">
        <v>63</v>
      </c>
      <c r="F25" s="1">
        <v>192.89187622070301</v>
      </c>
    </row>
    <row r="26" spans="1:6">
      <c r="A26" s="1" t="s">
        <v>15</v>
      </c>
      <c r="B26" s="1">
        <v>2</v>
      </c>
      <c r="C26" s="1">
        <f>AVERAGE(21.1,16.1)</f>
        <v>18.600000000000001</v>
      </c>
      <c r="D26" s="1">
        <f>-AVERAGE(20.7,19.8)</f>
        <v>-20.25</v>
      </c>
      <c r="E26" s="1">
        <v>910</v>
      </c>
      <c r="F26" s="1">
        <v>454.52737426757801</v>
      </c>
    </row>
    <row r="27" spans="1:6">
      <c r="A27" s="1" t="s">
        <v>15</v>
      </c>
      <c r="B27" s="1">
        <v>2</v>
      </c>
      <c r="C27" s="1">
        <f>AVERAGE(15.9,10.6)</f>
        <v>13.25</v>
      </c>
      <c r="D27" s="1">
        <f>-AVERAGE(19.7,18.6)</f>
        <v>-19.149999999999999</v>
      </c>
      <c r="E27" s="1">
        <v>715</v>
      </c>
      <c r="F27" s="1">
        <v>294.58822631835898</v>
      </c>
    </row>
    <row r="28" spans="1:6">
      <c r="A28" s="1" t="s">
        <v>14</v>
      </c>
      <c r="B28" s="1">
        <v>2</v>
      </c>
      <c r="C28" s="1">
        <f>AVERAGE(10.4,18.6)</f>
        <v>14.5</v>
      </c>
      <c r="D28" s="1">
        <f>-AVERAGE(18.6,15.3)</f>
        <v>-16.950000000000003</v>
      </c>
      <c r="E28" s="1">
        <v>225</v>
      </c>
      <c r="F28" s="1">
        <v>197.60189819335901</v>
      </c>
    </row>
    <row r="29" spans="1:6">
      <c r="A29" s="1" t="s">
        <v>14</v>
      </c>
      <c r="B29" s="1">
        <v>2</v>
      </c>
      <c r="C29" s="1">
        <f>AVERAGE(5.7,1.6)</f>
        <v>3.6500000000000004</v>
      </c>
      <c r="D29" s="1">
        <f>-AVERAGE(15.1,11.7)</f>
        <v>-13.399999999999999</v>
      </c>
      <c r="E29" s="1">
        <v>80</v>
      </c>
      <c r="F29" s="1">
        <v>65.290023803710895</v>
      </c>
    </row>
    <row r="30" spans="1:6">
      <c r="A30" s="1" t="s">
        <v>14</v>
      </c>
      <c r="B30" s="1">
        <v>2</v>
      </c>
      <c r="C30" s="1">
        <f>AVERAGE(1.4,-2.8)</f>
        <v>-0.7</v>
      </c>
      <c r="D30" s="1">
        <f>-AVERAGE(11.6,8.2)</f>
        <v>-9.8999999999999986</v>
      </c>
      <c r="E30" s="1">
        <v>48</v>
      </c>
      <c r="F30" s="1">
        <v>20.500902175903299</v>
      </c>
    </row>
    <row r="31" spans="1:6">
      <c r="A31" s="1" t="s">
        <v>14</v>
      </c>
      <c r="B31" s="1">
        <v>2</v>
      </c>
      <c r="C31" s="1">
        <f>AVERAGE(-3.1,-6.7)</f>
        <v>-4.9000000000000004</v>
      </c>
      <c r="D31" s="1">
        <f>-AVERAGE(8,5.1)</f>
        <v>-6.55</v>
      </c>
      <c r="E31" s="1">
        <v>8</v>
      </c>
      <c r="F31" s="1">
        <v>18.4414768218994</v>
      </c>
    </row>
    <row r="32" spans="1:6">
      <c r="A32" s="1" t="s">
        <v>14</v>
      </c>
      <c r="B32" s="1">
        <v>2</v>
      </c>
      <c r="C32" s="1">
        <f>AVERAGE(-6.9,-11.4)</f>
        <v>-9.15</v>
      </c>
      <c r="D32" s="1">
        <f>-AVERAGE(4.9,1.3)</f>
        <v>-3.1</v>
      </c>
      <c r="E32" s="1">
        <v>52</v>
      </c>
      <c r="F32" s="1">
        <v>34.145709991455099</v>
      </c>
    </row>
    <row r="33" spans="1:6">
      <c r="A33" s="1" t="s">
        <v>14</v>
      </c>
      <c r="B33" s="1">
        <v>2</v>
      </c>
      <c r="C33" s="1">
        <f>AVERAGE(-11.5,-15.6)</f>
        <v>-13.55</v>
      </c>
      <c r="D33" s="1">
        <f>AVERAGE(-1.2,2.2)</f>
        <v>0.50000000000000011</v>
      </c>
      <c r="E33" s="1">
        <v>50</v>
      </c>
      <c r="F33" s="1">
        <v>48.266811370849602</v>
      </c>
    </row>
    <row r="34" spans="1:6">
      <c r="A34" s="1" t="s">
        <v>14</v>
      </c>
      <c r="B34" s="1">
        <v>2</v>
      </c>
      <c r="C34" s="1">
        <f>AVERAGE(-15.8,-19.6)</f>
        <v>-17.700000000000003</v>
      </c>
      <c r="D34" s="1">
        <f>AVERAGE(2.3,5.5)</f>
        <v>3.9</v>
      </c>
      <c r="E34" s="1">
        <v>1</v>
      </c>
      <c r="F34" s="1">
        <v>59.8634033203125</v>
      </c>
    </row>
  </sheetData>
  <phoneticPr fontId="1" type="noConversion"/>
  <pageMargins left="0.7" right="0.7" top="0.75" bottom="0.75" header="0.3" footer="0.3"/>
  <pageSetup paperSize="9" orientation="portrait" horizontalDpi="200" verticalDpi="2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iron concentrations</vt:lpstr>
      <vt:lpstr>iron deposition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2017-05-22T13:05:02Z</dcterms:modified>
</cp:coreProperties>
</file>