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slicers/slicer10.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1.xml" ContentType="application/vnd.openxmlformats-officedocument.drawing+xml"/>
  <Override PartName="/xl/slicers/slicer1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drawings/drawing1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4.xml" ContentType="application/vnd.openxmlformats-officedocument.spreadsheetml.pivotTable+xml"/>
  <Override PartName="/xl/drawings/drawing1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1.xml" ContentType="application/vnd.openxmlformats-officedocument.spreadsheetml.table+xml"/>
  <Override PartName="/xl/queryTables/queryTable3.xml" ContentType="application/vnd.openxmlformats-officedocument.spreadsheetml.queryTable+xml"/>
  <Override PartName="/xl/drawings/drawing14.xml" ContentType="application/vnd.openxmlformats-officedocument.drawing+xml"/>
  <Override PartName="/xl/slicers/slicer12.xml" ContentType="application/vnd.ms-excel.slicer+xml"/>
  <Override PartName="/xl/timelines/timeline1.xml" ContentType="application/vnd.ms-excel.timelin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IFECHUKWU\Documents\Excel projects\project 4\"/>
    </mc:Choice>
  </mc:AlternateContent>
  <xr:revisionPtr revIDLastSave="0" documentId="13_ncr:1_{1461B28B-1C83-46B9-98EF-324E82E09929}" xr6:coauthVersionLast="47" xr6:coauthVersionMax="47" xr10:uidLastSave="{00000000-0000-0000-0000-000000000000}"/>
  <bookViews>
    <workbookView xWindow="-120" yWindow="-120" windowWidth="29040" windowHeight="15720" firstSheet="15" activeTab="18" xr2:uid="{00000000-000D-0000-FFFF-FFFF00000000}"/>
  </bookViews>
  <sheets>
    <sheet name="excel project(OC)" sheetId="2" r:id="rId1"/>
    <sheet name="Product Category Analysis" sheetId="3" r:id="rId2"/>
    <sheet name="Answers" sheetId="1" r:id="rId3"/>
    <sheet name="Category by Sales" sheetId="6" r:id="rId4"/>
    <sheet name="Sales by Product" sheetId="7" r:id="rId5"/>
    <sheet name="Sales by Region" sheetId="8" r:id="rId6"/>
    <sheet name="Category by Payment Method" sheetId="9" r:id="rId7"/>
    <sheet name="Sales by Gender" sheetId="10" r:id="rId8"/>
    <sheet name="Discount by Category" sheetId="11" r:id="rId9"/>
    <sheet name="Sales by State" sheetId="12" r:id="rId10"/>
    <sheet name="Sales by City" sheetId="13" r:id="rId11"/>
    <sheet name="Email Disribution" sheetId="14" r:id="rId12"/>
    <sheet name="Discount and Coupon code" sheetId="15" r:id="rId13"/>
    <sheet name="Age Distribution" sheetId="16" r:id="rId14"/>
    <sheet name="Phone and Address" sheetId="17" state="hidden" r:id="rId15"/>
    <sheet name="Sales by Month" sheetId="19" r:id="rId16"/>
    <sheet name="Units by Month" sheetId="20" r:id="rId17"/>
    <sheet name="excel project" sheetId="4" r:id="rId18"/>
    <sheet name="Dash Board" sheetId="5" r:id="rId19"/>
  </sheets>
  <definedNames>
    <definedName name="ExternalData_1" localSheetId="17" hidden="1">'excel project'!$A$1:$X$114</definedName>
    <definedName name="ExternalData_1" localSheetId="0" hidden="1">'excel project(OC)'!$A$1:$X$114</definedName>
    <definedName name="ExternalData_2" localSheetId="1" hidden="1">'Product Category Analysis'!$A$1:$E$50</definedName>
    <definedName name="NativeTimeline_Date">#N/A</definedName>
    <definedName name="Slicer_Age">#N/A</definedName>
    <definedName name="Slicer_Category">#N/A</definedName>
    <definedName name="Slicer_City">#N/A</definedName>
    <definedName name="Slicer_Coupon_Code">#N/A</definedName>
    <definedName name="Slicer_Discount">#N/A</definedName>
    <definedName name="Slicer_Gender">#N/A</definedName>
    <definedName name="Slicer_Payment_Method">#N/A</definedName>
    <definedName name="Slicer_Product_Name">#N/A</definedName>
    <definedName name="Slicer_Region">#N/A</definedName>
    <definedName name="Slicer_State">#N/A</definedName>
    <definedName name="Slicer_Street">#N/A</definedName>
  </definedNames>
  <calcPr calcId="191029"/>
  <pivotCaches>
    <pivotCache cacheId="2" r:id="rId20"/>
  </pivotCaches>
  <extLst>
    <ext xmlns:x14="http://schemas.microsoft.com/office/spreadsheetml/2009/9/main" uri="{BBE1A952-AA13-448e-AADC-164F8A28A991}">
      <x14:slicerCaches>
        <x14:slicerCache r:id="rId21"/>
        <x14:slicerCache r:id="rId22"/>
        <x14:slicerCache r:id="rId23"/>
        <x14:slicerCache r:id="rId24"/>
        <x14:slicerCache r:id="rId25"/>
        <x14:slicerCache r:id="rId26"/>
        <x14:slicerCache r:id="rId27"/>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3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3" i="1" l="1"/>
  <c r="AF13" i="1"/>
  <c r="J115" i="4"/>
  <c r="F115" i="4"/>
  <c r="G115" i="4"/>
  <c r="I115" i="4"/>
  <c r="AG3" i="1"/>
  <c r="AG4" i="1"/>
  <c r="AG5" i="1"/>
  <c r="AG6" i="1"/>
  <c r="AG7" i="1"/>
  <c r="AG8" i="1"/>
  <c r="AG9" i="1"/>
  <c r="AG10" i="1"/>
  <c r="AG11" i="1"/>
  <c r="AF3" i="1"/>
  <c r="AF4" i="1"/>
  <c r="AF5" i="1"/>
  <c r="AF6" i="1"/>
  <c r="AF7" i="1"/>
  <c r="AF8" i="1"/>
  <c r="AF9" i="1"/>
  <c r="AF10" i="1"/>
  <c r="AF11" i="1"/>
  <c r="AE3" i="1"/>
  <c r="AE4" i="1"/>
  <c r="AE5" i="1"/>
  <c r="AE6" i="1"/>
  <c r="AE7" i="1"/>
  <c r="AE8" i="1"/>
  <c r="AE9" i="1"/>
  <c r="AE10" i="1"/>
  <c r="AE11" i="1"/>
  <c r="AA3" i="1"/>
  <c r="X8" i="1"/>
  <c r="X7" i="1"/>
  <c r="X6" i="1"/>
  <c r="X5" i="1"/>
  <c r="X4" i="1"/>
  <c r="X3" i="1"/>
  <c r="X12" i="1" l="1"/>
  <c r="W12" i="1" s="1"/>
  <c r="X9" i="1"/>
  <c r="X11" i="1"/>
  <c r="W11" i="1" s="1"/>
  <c r="W3" i="1" l="1"/>
  <c r="W4" i="1"/>
  <c r="W5" i="1"/>
  <c r="W6" i="1"/>
  <c r="W7" i="1"/>
  <c r="W8" i="1"/>
  <c r="T11" i="1"/>
  <c r="T3" i="1"/>
  <c r="T4" i="1"/>
  <c r="T5" i="1"/>
  <c r="T6" i="1"/>
  <c r="T7" i="1"/>
  <c r="T8" i="1"/>
  <c r="Q3" i="1"/>
  <c r="Q4" i="1"/>
  <c r="P3" i="1"/>
  <c r="P4" i="1"/>
  <c r="M3" i="1"/>
  <c r="M4" i="1"/>
  <c r="M5" i="1"/>
  <c r="L3" i="1"/>
  <c r="L4" i="1"/>
  <c r="L5" i="1"/>
  <c r="G3" i="1"/>
  <c r="G4" i="1"/>
  <c r="G5" i="1"/>
  <c r="G6" i="1"/>
  <c r="H10" i="1" s="1"/>
  <c r="G10" i="1" s="1"/>
  <c r="G7" i="1"/>
  <c r="C3" i="1"/>
  <c r="C4" i="1"/>
  <c r="C5" i="1"/>
  <c r="C6" i="1"/>
  <c r="B3" i="1"/>
  <c r="B4" i="1"/>
  <c r="B5" i="1"/>
  <c r="B6" i="1"/>
  <c r="Q5" i="1" l="1"/>
  <c r="M6" i="1"/>
  <c r="L6" i="1"/>
  <c r="H11" i="1"/>
  <c r="G11" i="1" s="1"/>
  <c r="G8" i="1"/>
  <c r="M9" i="1"/>
  <c r="L9" i="1" s="1"/>
  <c r="P5" i="1"/>
  <c r="W9" i="1"/>
  <c r="B7" i="1"/>
  <c r="C7" i="1"/>
  <c r="C9" i="1"/>
  <c r="B9"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A42760-C743-46AE-B0AE-F6D4E9D7248A}" keepAlive="1" name="Query - excel project" description="Connection to the 'excel project' query in the workbook." type="5" refreshedVersion="8" background="1" saveData="1">
    <dbPr connection="Provider=Microsoft.Mashup.OleDb.1;Data Source=$Workbook$;Location=&quot;excel project&quot;;Extended Properties=&quot;&quot;" command="SELECT * FROM [excel project]"/>
  </connection>
  <connection id="2" xr16:uid="{B9FEBBEC-5823-4FAB-A32D-7A763C1DC655}" keepAlive="1" name="Query - excel project (2)" description="Connection to the 'excel project (2)' query in the workbook." type="5" refreshedVersion="8" background="1" saveData="1">
    <dbPr connection="Provider=Microsoft.Mashup.OleDb.1;Data Source=$Workbook$;Location=&quot;excel project (2)&quot;;Extended Properties=&quot;&quot;" command="SELECT * FROM [excel project (2)]"/>
  </connection>
  <connection id="3" xr16:uid="{EC1F969F-6851-449E-A4BF-D47676BD298D}" keepAlive="1" name="Query - Product Category Analysis" description="Connection to the 'Product Category Analysis' query in the workbook." type="5" refreshedVersion="8" background="1" saveData="1">
    <dbPr connection="Provider=Microsoft.Mashup.OleDb.1;Data Source=$Workbook$;Location=&quot;Product Category Analysis&quot;;Extended Properties=&quot;&quot;" command="SELECT * FROM [Product Category Analysis]"/>
  </connection>
</connections>
</file>

<file path=xl/sharedStrings.xml><?xml version="1.0" encoding="utf-8"?>
<sst xmlns="http://schemas.openxmlformats.org/spreadsheetml/2006/main" count="3337" uniqueCount="247">
  <si>
    <t>Customer ID</t>
  </si>
  <si>
    <t>Date</t>
  </si>
  <si>
    <t>Product Name</t>
  </si>
  <si>
    <t>Category</t>
  </si>
  <si>
    <t>Price</t>
  </si>
  <si>
    <t>Quantity</t>
  </si>
  <si>
    <t>Total Sales</t>
  </si>
  <si>
    <t>Discount</t>
  </si>
  <si>
    <t>Discount Price</t>
  </si>
  <si>
    <t>Actual Sales</t>
  </si>
  <si>
    <t>Shipping Method</t>
  </si>
  <si>
    <t>Payment Method</t>
  </si>
  <si>
    <t>Region</t>
  </si>
  <si>
    <t>Age</t>
  </si>
  <si>
    <t>Gender</t>
  </si>
  <si>
    <t>Email</t>
  </si>
  <si>
    <t>Phone</t>
  </si>
  <si>
    <t>House No</t>
  </si>
  <si>
    <t>Street</t>
  </si>
  <si>
    <t>City</t>
  </si>
  <si>
    <t>State</t>
  </si>
  <si>
    <t>Postal Code</t>
  </si>
  <si>
    <t>Coupon Code</t>
  </si>
  <si>
    <t>Loyalty Points</t>
  </si>
  <si>
    <t>Laptop</t>
  </si>
  <si>
    <t>Electronics</t>
  </si>
  <si>
    <t>Express</t>
  </si>
  <si>
    <t>Credit Card</t>
  </si>
  <si>
    <t>North</t>
  </si>
  <si>
    <t>Male</t>
  </si>
  <si>
    <t>john@example.com</t>
  </si>
  <si>
    <t>123-456-7890</t>
  </si>
  <si>
    <t>Main St</t>
  </si>
  <si>
    <t>New York</t>
  </si>
  <si>
    <t>NY</t>
  </si>
  <si>
    <t>SAVE10</t>
  </si>
  <si>
    <t>T-shirt</t>
  </si>
  <si>
    <t>Clothing</t>
  </si>
  <si>
    <t>Standard</t>
  </si>
  <si>
    <t>PayPal</t>
  </si>
  <si>
    <t>South</t>
  </si>
  <si>
    <t>Female</t>
  </si>
  <si>
    <t>jane@example.com</t>
  </si>
  <si>
    <t>987-654-3210</t>
  </si>
  <si>
    <t>Elm St</t>
  </si>
  <si>
    <t>Los Angeles</t>
  </si>
  <si>
    <t>CA</t>
  </si>
  <si>
    <t>SUMMER5</t>
  </si>
  <si>
    <t>Book - Fiction</t>
  </si>
  <si>
    <t>Books</t>
  </si>
  <si>
    <t>East</t>
  </si>
  <si>
    <t>alex@example.com</t>
  </si>
  <si>
    <t>555-123-4567</t>
  </si>
  <si>
    <t>Oak St</t>
  </si>
  <si>
    <t>Chicago</t>
  </si>
  <si>
    <t>IL</t>
  </si>
  <si>
    <t>FREEREAD</t>
  </si>
  <si>
    <t>Smartphone</t>
  </si>
  <si>
    <t>Debit Card</t>
  </si>
  <si>
    <t>West</t>
  </si>
  <si>
    <t>emily@example.com</t>
  </si>
  <si>
    <t>222-333-4444</t>
  </si>
  <si>
    <t>Pine St</t>
  </si>
  <si>
    <t>San Francisco</t>
  </si>
  <si>
    <t>PHONE8</t>
  </si>
  <si>
    <t>Jeans</t>
  </si>
  <si>
    <t>ryan@example.com</t>
  </si>
  <si>
    <t>777-888-9999</t>
  </si>
  <si>
    <t>Maple St</t>
  </si>
  <si>
    <t>Boston</t>
  </si>
  <si>
    <t>MA</t>
  </si>
  <si>
    <t>NA</t>
  </si>
  <si>
    <t>Headphones</t>
  </si>
  <si>
    <t>lisa@example.com</t>
  </si>
  <si>
    <t>111-222-3333</t>
  </si>
  <si>
    <t>WINTER5</t>
  </si>
  <si>
    <t>Book - Mystery</t>
  </si>
  <si>
    <t>Midwest</t>
  </si>
  <si>
    <t>michael@example.com</t>
  </si>
  <si>
    <t>555-666-7777</t>
  </si>
  <si>
    <t>Cedar St</t>
  </si>
  <si>
    <t>Tablet</t>
  </si>
  <si>
    <t>susan@example.com</t>
  </si>
  <si>
    <t>333-444-5555</t>
  </si>
  <si>
    <t>SAVE12</t>
  </si>
  <si>
    <t>Socks</t>
  </si>
  <si>
    <t>peter@example.com</t>
  </si>
  <si>
    <t>888-777-6666</t>
  </si>
  <si>
    <t>Miami</t>
  </si>
  <si>
    <t>FL</t>
  </si>
  <si>
    <t>Camera</t>
  </si>
  <si>
    <t>david@example.com</t>
  </si>
  <si>
    <t>555-444-3333</t>
  </si>
  <si>
    <t>NEWCAM</t>
  </si>
  <si>
    <t>Skirt</t>
  </si>
  <si>
    <t>olivia@example.com</t>
  </si>
  <si>
    <t>222-111-9999</t>
  </si>
  <si>
    <t>Desktop Computer</t>
  </si>
  <si>
    <t>andrew@example.com</t>
  </si>
  <si>
    <t>999-888-7777</t>
  </si>
  <si>
    <t>DESKTOP15</t>
  </si>
  <si>
    <t>Shorts</t>
  </si>
  <si>
    <t>emma@example.com</t>
  </si>
  <si>
    <t>777-666-5555</t>
  </si>
  <si>
    <t>Book - Science</t>
  </si>
  <si>
    <t>william@example.com</t>
  </si>
  <si>
    <t>555-333-2222</t>
  </si>
  <si>
    <t>Smartwatch</t>
  </si>
  <si>
    <t>charlotte@example.com</t>
  </si>
  <si>
    <t>333-555-7777</t>
  </si>
  <si>
    <t>Dress</t>
  </si>
  <si>
    <t>ava@example.com</t>
  </si>
  <si>
    <t>555-777-9999</t>
  </si>
  <si>
    <t>harry@example.com</t>
  </si>
  <si>
    <t>Shoes</t>
  </si>
  <si>
    <t>sophia@example.com</t>
  </si>
  <si>
    <t>777-999-1111</t>
  </si>
  <si>
    <t>Book - History</t>
  </si>
  <si>
    <t>noah@example.com</t>
  </si>
  <si>
    <t>isabella@example.com</t>
  </si>
  <si>
    <t>Backpack</t>
  </si>
  <si>
    <t>Accessories</t>
  </si>
  <si>
    <t>sophie@example.com</t>
  </si>
  <si>
    <t>Book - Self-Help</t>
  </si>
  <si>
    <t>liam@example.com</t>
  </si>
  <si>
    <t>charles@example.com</t>
  </si>
  <si>
    <t>555-333-4444</t>
  </si>
  <si>
    <t>Sunglasses</t>
  </si>
  <si>
    <t>lily@example.com</t>
  </si>
  <si>
    <t>Book - Biography</t>
  </si>
  <si>
    <t>jack@example.com</t>
  </si>
  <si>
    <t>Wireless Mouse</t>
  </si>
  <si>
    <t>555-444-5555</t>
  </si>
  <si>
    <t>Hat</t>
  </si>
  <si>
    <t>Book - Fantasy</t>
  </si>
  <si>
    <t>External Hard Drive</t>
  </si>
  <si>
    <t>Sweater</t>
  </si>
  <si>
    <t>Bluetooth Speaker</t>
  </si>
  <si>
    <t>Scarf</t>
  </si>
  <si>
    <t>Book - Science Fiction</t>
  </si>
  <si>
    <t>USB Flash Drive</t>
  </si>
  <si>
    <t>Book - Travel</t>
  </si>
  <si>
    <t>Wireless Keyboard</t>
  </si>
  <si>
    <t>Gloves</t>
  </si>
  <si>
    <t>Book - Romance</t>
  </si>
  <si>
    <t>Wireless Earbuds</t>
  </si>
  <si>
    <t>Beanie</t>
  </si>
  <si>
    <t>Column1</t>
  </si>
  <si>
    <t>Column2</t>
  </si>
  <si>
    <t>Column3</t>
  </si>
  <si>
    <t>Column4</t>
  </si>
  <si>
    <t>Column5</t>
  </si>
  <si>
    <t>Product Category Analysis:</t>
  </si>
  <si>
    <t/>
  </si>
  <si>
    <t>Calculate the total sales and quantity sold for each product category (e.g.</t>
  </si>
  <si>
    <t xml:space="preserve"> Electronics</t>
  </si>
  <si>
    <t xml:space="preserve"> Clothing</t>
  </si>
  <si>
    <t xml:space="preserve"> Books).</t>
  </si>
  <si>
    <t>Identify the top-selling product categories.</t>
  </si>
  <si>
    <t>Sales by Region:</t>
  </si>
  <si>
    <t>Calculate the total sales for each region (East</t>
  </si>
  <si>
    <t xml:space="preserve"> West</t>
  </si>
  <si>
    <t xml:space="preserve"> North</t>
  </si>
  <si>
    <t xml:space="preserve"> South</t>
  </si>
  <si>
    <t xml:space="preserve"> Midwest).</t>
  </si>
  <si>
    <t>Determine which region has the highest and lowest sales.</t>
  </si>
  <si>
    <t>Payment Method Analysis:</t>
  </si>
  <si>
    <t>Analyze the preferred payment methods (e.g.</t>
  </si>
  <si>
    <t xml:space="preserve"> PayPal</t>
  </si>
  <si>
    <t xml:space="preserve"> Credit Card</t>
  </si>
  <si>
    <t xml:space="preserve"> Debit Card</t>
  </si>
  <si>
    <t xml:space="preserve"> Express) and their contribution to total sales.</t>
  </si>
  <si>
    <t>Gender Demographics:</t>
  </si>
  <si>
    <t>Examine the gender distribution of customers.</t>
  </si>
  <si>
    <t>Calculate sales and quantity sold by gender.</t>
  </si>
  <si>
    <t>Discount Analysis:</t>
  </si>
  <si>
    <t>Analyze the impact of discounts (e.g.</t>
  </si>
  <si>
    <t xml:space="preserve"> 5%</t>
  </si>
  <si>
    <t xml:space="preserve"> 10%</t>
  </si>
  <si>
    <t xml:space="preserve"> 8%) on sales and quantity sold.</t>
  </si>
  <si>
    <t>Identify which discount levels are most effective.</t>
  </si>
  <si>
    <t>Customer Location Analysis:</t>
  </si>
  <si>
    <t>Determine the distribution of customers across different cities and states.</t>
  </si>
  <si>
    <t>Calculate sales for each city or state.</t>
  </si>
  <si>
    <t>Email Domains:</t>
  </si>
  <si>
    <t>Extract email domains (e.g.</t>
  </si>
  <si>
    <t xml:space="preserve"> example.com) from customer email addresses.</t>
  </si>
  <si>
    <t>Analyze which email domains are most common among customers.</t>
  </si>
  <si>
    <t>Promotion Codes:</t>
  </si>
  <si>
    <t>Explore the use of promotion codes and their impact on sales.</t>
  </si>
  <si>
    <t>Age Distribution:</t>
  </si>
  <si>
    <t>Calculate the age distribution of customers based on their provided ages.</t>
  </si>
  <si>
    <t>Analyze whether there's a correlation between age and purchase behavior.</t>
  </si>
  <si>
    <t>Customer Contact Information:</t>
  </si>
  <si>
    <t>Analyze customer contact information (phone numbers and addresses) to identify patterns or regional trends.</t>
  </si>
  <si>
    <t>Question 1</t>
  </si>
  <si>
    <t>Quantity Sold</t>
  </si>
  <si>
    <t>Question 2</t>
  </si>
  <si>
    <t>Total Sales by Region</t>
  </si>
  <si>
    <t>Question 3</t>
  </si>
  <si>
    <t>Total Sales by Payment Method</t>
  </si>
  <si>
    <t>Question 4</t>
  </si>
  <si>
    <t>Quantity Bought by Gender</t>
  </si>
  <si>
    <t>Total sales By gender</t>
  </si>
  <si>
    <t>Question 5</t>
  </si>
  <si>
    <t>Question 6</t>
  </si>
  <si>
    <t>Question 7</t>
  </si>
  <si>
    <t>Question 8</t>
  </si>
  <si>
    <t xml:space="preserve">Discount </t>
  </si>
  <si>
    <t>Discount Distribution</t>
  </si>
  <si>
    <t>Quantity Sold in  city</t>
  </si>
  <si>
    <t>Total Sales by City</t>
  </si>
  <si>
    <t>Quantity of Domains</t>
  </si>
  <si>
    <t>Quantity of Coupon Code</t>
  </si>
  <si>
    <t>Related Discount %</t>
  </si>
  <si>
    <t>Total Discount Given</t>
  </si>
  <si>
    <t>Coupon Codes</t>
  </si>
  <si>
    <t>Total</t>
  </si>
  <si>
    <t>Top selling Product category</t>
  </si>
  <si>
    <t>Highest Sales by Region</t>
  </si>
  <si>
    <t>Lowest Sales by Region</t>
  </si>
  <si>
    <t>Paypal</t>
  </si>
  <si>
    <t>Most prefered payment method</t>
  </si>
  <si>
    <t>Most Effective Discount level</t>
  </si>
  <si>
    <t>Category with highest Discount given</t>
  </si>
  <si>
    <t>City with Highest sales</t>
  </si>
  <si>
    <t>City with Lowest sales</t>
  </si>
  <si>
    <t>Quantity sold</t>
  </si>
  <si>
    <t>Email Domain</t>
  </si>
  <si>
    <t>"@example.com</t>
  </si>
  <si>
    <t>Row Labels</t>
  </si>
  <si>
    <t>Grand Total</t>
  </si>
  <si>
    <t>Sum of Actual Sales</t>
  </si>
  <si>
    <t>Column Labels</t>
  </si>
  <si>
    <t>Count of Payment Method</t>
  </si>
  <si>
    <t>Sum of Discount Price</t>
  </si>
  <si>
    <t>(All)</t>
  </si>
  <si>
    <t>Count of Email</t>
  </si>
  <si>
    <t>Count of Product Name</t>
  </si>
  <si>
    <t>Count of Phone</t>
  </si>
  <si>
    <t>Highest Discount Given</t>
  </si>
  <si>
    <t>Jan</t>
  </si>
  <si>
    <t>Feb</t>
  </si>
  <si>
    <t>Mar</t>
  </si>
  <si>
    <t>Apr</t>
  </si>
  <si>
    <t>Sum of Quantity</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</si>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</sst>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6A]* #,##0_-;\-[$₦-46A]* #,##0_-;_-[$₦-46A]* &quot;-&quot;_-;_-@_-"/>
    <numFmt numFmtId="165" formatCode="_-[$₦-46A]* #,##0.0_-;\-[$₦-46A]* #,##0.0_-;_-[$₦-46A]* &quot;-&quot;?_-;_-@_-"/>
  </numFmts>
  <fonts count="4" x14ac:knownFonts="1">
    <font>
      <sz val="11"/>
      <color theme="1"/>
      <name val="Garamond"/>
      <family val="2"/>
      <scheme val="minor"/>
    </font>
    <font>
      <sz val="11"/>
      <color theme="1"/>
      <name val="Garamond"/>
      <family val="2"/>
      <scheme val="minor"/>
    </font>
    <font>
      <b/>
      <i/>
      <u/>
      <sz val="11"/>
      <color theme="1"/>
      <name val="Garamond"/>
      <family val="2"/>
      <scheme val="minor"/>
    </font>
    <font>
      <b/>
      <i/>
      <u/>
      <sz val="36"/>
      <color theme="8" tint="-0.499984740745262"/>
      <name val="Adobe Ming Std L"/>
      <family val="1"/>
      <charset val="128"/>
    </font>
  </fonts>
  <fills count="4">
    <fill>
      <patternFill patternType="none"/>
    </fill>
    <fill>
      <patternFill patternType="gray125"/>
    </fill>
    <fill>
      <patternFill patternType="solid">
        <fgColor theme="0"/>
        <bgColor theme="9" tint="0.79998168889431442"/>
      </patternFill>
    </fill>
    <fill>
      <patternFill patternType="solid">
        <fgColor theme="7" tint="0.39997558519241921"/>
        <bgColor indexed="64"/>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14" fontId="0" fillId="0" borderId="0" xfId="0" applyNumberFormat="1"/>
    <xf numFmtId="0" fontId="2" fillId="0" borderId="0" xfId="0" applyFont="1"/>
    <xf numFmtId="0" fontId="2" fillId="2" borderId="1" xfId="0" applyFont="1" applyFill="1" applyBorder="1"/>
    <xf numFmtId="9" fontId="0" fillId="0" borderId="0" xfId="1" applyFont="1"/>
    <xf numFmtId="164" fontId="0" fillId="0" borderId="0" xfId="0" applyNumberFormat="1"/>
    <xf numFmtId="165"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3" borderId="0" xfId="0" applyFill="1"/>
    <xf numFmtId="0" fontId="3" fillId="3" borderId="0" xfId="0" applyFont="1" applyFill="1" applyAlignment="1">
      <alignment horizontal="center" vertical="center"/>
    </xf>
  </cellXfs>
  <cellStyles count="2">
    <cellStyle name="Normal" xfId="0" builtinId="0"/>
    <cellStyle name="Percent" xfId="1" builtinId="5"/>
  </cellStyles>
  <dxfs count="8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46A]* #,##0.0_-;\-[$₦-46A]* #,##0.0_-;_-[$₦-46A]* &quot;-&quot;?_-;_-@_-"/>
    </dxf>
    <dxf>
      <numFmt numFmtId="165" formatCode="_-[$₦-46A]* #,##0.0_-;\-[$₦-46A]* #,##0.0_-;_-[$₦-46A]* &quot;-&quot;?_-;_-@_-"/>
    </dxf>
    <dxf>
      <numFmt numFmtId="165" formatCode="_-[$₦-46A]* #,##0.0_-;\-[$₦-46A]* #,##0.0_-;_-[$₦-46A]* &quot;-&quot;?_-;_-@_-"/>
    </dxf>
    <dxf>
      <numFmt numFmtId="165" formatCode="_-[$₦-46A]* #,##0.0_-;\-[$₦-46A]* #,##0.0_-;_-[$₦-46A]* &quot;-&quot;?_-;_-@_-"/>
    </dxf>
    <dxf>
      <font>
        <b val="0"/>
        <i val="0"/>
        <strike val="0"/>
        <condense val="0"/>
        <extend val="0"/>
        <outline val="0"/>
        <shadow val="0"/>
        <u val="none"/>
        <vertAlign val="baseline"/>
        <sz val="11"/>
        <color theme="1"/>
        <name val="Garamond"/>
        <family val="2"/>
        <scheme val="minor"/>
      </font>
    </dxf>
    <dxf>
      <numFmt numFmtId="165" formatCode="_-[$₦-46A]* #,##0.0_-;\-[$₦-46A]* #,##0.0_-;_-[$₦-46A]* &quot;-&quot;?_-;_-@_-"/>
    </dxf>
    <dxf>
      <numFmt numFmtId="165" formatCode="_-[$₦-46A]* #,##0.0_-;\-[$₦-46A]* #,##0.0_-;_-[$₦-46A]* &quot;-&quot;?_-;_-@_-"/>
    </dxf>
    <dxf>
      <numFmt numFmtId="164" formatCode="_-[$₦-46A]* #,##0_-;\-[$₦-46A]* #,##0_-;_-[$₦-46A]* &quot;-&quot;_-;_-@_-"/>
    </dxf>
    <dxf>
      <numFmt numFmtId="164" formatCode="_-[$₦-46A]* #,##0_-;\-[$₦-46A]* #,##0_-;_-[$₦-46A]* &quot;-&quot;_-;_-@_-"/>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164" formatCode="_-[$₦-46A]* #,##0_-;\-[$₦-46A]* #,##0_-;_-[$₦-46A]* &quot;-&quot;_-;_-@_-"/>
    </dxf>
    <dxf>
      <numFmt numFmtId="164" formatCode="_-[$₦-46A]* #,##0_-;\-[$₦-46A]* #,##0_-;_-[$₦-46A]* &quot;-&quot;_-;_-@_-"/>
    </dxf>
    <dxf>
      <numFmt numFmtId="164" formatCode="_-[$₦-46A]* #,##0_-;\-[$₦-46A]* #,##0_-;_-[$₦-46A]* &quot;-&quot;_-;_-@_-"/>
    </dxf>
    <dxf>
      <numFmt numFmtId="164" formatCode="_-[$₦-46A]* #,##0_-;\-[$₦-46A]* #,##0_-;_-[$₦-46A]* &quot;-&quot;_-;_-@_-"/>
    </dxf>
    <dxf>
      <numFmt numFmtId="164" formatCode="_-[$₦-46A]* #,##0_-;\-[$₦-46A]* #,##0_-;_-[$₦-46A]* &quot;-&quot;_-;_-@_-"/>
    </dxf>
    <dxf>
      <numFmt numFmtId="164" formatCode="_-[$₦-46A]* #,##0_-;\-[$₦-46A]* #,##0_-;_-[$₦-46A]* &quot;-&quot;_-;_-@_-"/>
    </dxf>
    <dxf>
      <numFmt numFmtId="164" formatCode="_-[$₦-46A]* #,##0_-;\-[$₦-46A]* #,##0_-;_-[$₦-46A]* &quot;-&quot;_-;_-@_-"/>
    </dxf>
    <dxf>
      <numFmt numFmtId="164" formatCode="_-[$₦-46A]* #,##0_-;\-[$₦-46A]* #,##0_-;_-[$₦-46A]* &quot;-&quot;_-;_-@_-"/>
    </dxf>
    <dxf>
      <numFmt numFmtId="164" formatCode="_-[$₦-46A]* #,##0_-;\-[$₦-46A]* #,##0_-;_-[$₦-46A]* &quot;-&quot;_-;_-@_-"/>
    </dxf>
    <dxf>
      <numFmt numFmtId="164" formatCode="_-[$₦-46A]* #,##0_-;\-[$₦-46A]* #,##0_-;_-[$₦-46A]* &quot;-&quot;_-;_-@_-"/>
    </dxf>
    <dxf>
      <numFmt numFmtId="0" formatCode="General"/>
    </dxf>
    <dxf>
      <numFmt numFmtId="0" formatCode="General"/>
    </dxf>
    <dxf>
      <numFmt numFmtId="0" formatCode="General"/>
    </dxf>
    <dxf>
      <font>
        <strike val="0"/>
        <outline val="0"/>
        <shadow val="0"/>
        <vertAlign val="baseline"/>
        <sz val="11"/>
        <color theme="1"/>
        <name val="Garamond"/>
        <family val="2"/>
        <scheme val="minor"/>
      </font>
      <fill>
        <patternFill patternType="none">
          <fgColor theme="8" tint="0.59999389629810485"/>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Garamond"/>
        <family val="2"/>
        <scheme val="minor"/>
      </font>
    </dxf>
    <dxf>
      <font>
        <b val="0"/>
        <i val="0"/>
        <strike val="0"/>
        <condense val="0"/>
        <extend val="0"/>
        <outline val="0"/>
        <shadow val="0"/>
        <u val="none"/>
        <vertAlign val="baseline"/>
        <sz val="11"/>
        <color theme="1"/>
        <name val="Garamond"/>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6.xml"/><Relationship Id="rId21" Type="http://schemas.microsoft.com/office/2007/relationships/slicerCache" Target="slicerCaches/slicerCache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32" Type="http://schemas.microsoft.com/office/2011/relationships/timelineCache" Target="timelineCaches/timelineCach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3.xml"/><Relationship Id="rId28" Type="http://schemas.microsoft.com/office/2007/relationships/slicerCache" Target="slicerCaches/slicerCache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microsoft.com/office/2007/relationships/slicerCache" Target="slicerCaches/slicerCache7.xml"/><Relationship Id="rId30" Type="http://schemas.microsoft.com/office/2007/relationships/slicerCache" Target="slicerCaches/slicerCache1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again.xlsx]Category by Sales!PivotTable24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by Sales'!$B$3</c:f>
              <c:strCache>
                <c:ptCount val="1"/>
                <c:pt idx="0">
                  <c:v>Total</c:v>
                </c:pt>
              </c:strCache>
            </c:strRef>
          </c:tx>
          <c:spPr>
            <a:solidFill>
              <a:schemeClr val="accent1"/>
            </a:solidFill>
            <a:ln>
              <a:noFill/>
            </a:ln>
            <a:effectLst/>
          </c:spPr>
          <c:invertIfNegative val="0"/>
          <c:cat>
            <c:strRef>
              <c:f>'Category by Sales'!$A$4:$A$8</c:f>
              <c:strCache>
                <c:ptCount val="4"/>
                <c:pt idx="0">
                  <c:v>Electronics</c:v>
                </c:pt>
                <c:pt idx="1">
                  <c:v>Books</c:v>
                </c:pt>
                <c:pt idx="2">
                  <c:v>Clothing</c:v>
                </c:pt>
                <c:pt idx="3">
                  <c:v>Accessories</c:v>
                </c:pt>
              </c:strCache>
            </c:strRef>
          </c:cat>
          <c:val>
            <c:numRef>
              <c:f>'Category by Sales'!$B$4:$B$8</c:f>
              <c:numCache>
                <c:formatCode>_-[$₦-46A]* #,##0_-;\-[$₦-46A]* #,##0_-;_-[$₦-46A]* "-"_-;_-@_-</c:formatCode>
                <c:ptCount val="4"/>
                <c:pt idx="0">
                  <c:v>13783</c:v>
                </c:pt>
                <c:pt idx="1">
                  <c:v>1505</c:v>
                </c:pt>
                <c:pt idx="2">
                  <c:v>1112</c:v>
                </c:pt>
                <c:pt idx="3">
                  <c:v>708</c:v>
                </c:pt>
              </c:numCache>
            </c:numRef>
          </c:val>
          <c:extLst>
            <c:ext xmlns:c16="http://schemas.microsoft.com/office/drawing/2014/chart" uri="{C3380CC4-5D6E-409C-BE32-E72D297353CC}">
              <c16:uniqueId val="{00000000-EFA3-46B0-8DCE-68B7037DC0C2}"/>
            </c:ext>
          </c:extLst>
        </c:ser>
        <c:dLbls>
          <c:showLegendKey val="0"/>
          <c:showVal val="0"/>
          <c:showCatName val="0"/>
          <c:showSerName val="0"/>
          <c:showPercent val="0"/>
          <c:showBubbleSize val="0"/>
        </c:dLbls>
        <c:gapWidth val="219"/>
        <c:overlap val="-27"/>
        <c:axId val="417908752"/>
        <c:axId val="640997008"/>
      </c:barChart>
      <c:catAx>
        <c:axId val="41790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97008"/>
        <c:crosses val="autoZero"/>
        <c:auto val="1"/>
        <c:lblAlgn val="ctr"/>
        <c:lblOffset val="100"/>
        <c:noMultiLvlLbl val="0"/>
      </c:catAx>
      <c:valAx>
        <c:axId val="640997008"/>
        <c:scaling>
          <c:orientation val="minMax"/>
        </c:scaling>
        <c:delete val="0"/>
        <c:axPos val="l"/>
        <c:majorGridlines>
          <c:spPr>
            <a:ln w="9525" cap="flat" cmpd="sng" algn="ctr">
              <a:solidFill>
                <a:schemeClr val="tx1">
                  <a:lumMod val="15000"/>
                  <a:lumOff val="85000"/>
                </a:schemeClr>
              </a:solidFill>
              <a:round/>
            </a:ln>
            <a:effectLst/>
          </c:spPr>
        </c:majorGridlines>
        <c:numFmt formatCode="_-[$₦-46A]* #,##0_-;\-[$₦-46A]* #,##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0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again.xlsx]Discount and Coupon code!PivotTable33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Coupon Code Effect</a:t>
            </a:r>
            <a:r>
              <a:rPr lang="en-US" baseline="0"/>
              <a:t> on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 and Coupon code'!$B$3</c:f>
              <c:strCache>
                <c:ptCount val="1"/>
                <c:pt idx="0">
                  <c:v>Total</c:v>
                </c:pt>
              </c:strCache>
            </c:strRef>
          </c:tx>
          <c:spPr>
            <a:solidFill>
              <a:schemeClr val="accent1"/>
            </a:solidFill>
            <a:ln>
              <a:noFill/>
            </a:ln>
            <a:effectLst/>
          </c:spPr>
          <c:invertIfNegative val="0"/>
          <c:cat>
            <c:strRef>
              <c:f>'Discount and Coupon code'!$A$4:$A$13</c:f>
              <c:strCache>
                <c:ptCount val="9"/>
                <c:pt idx="0">
                  <c:v>PHONE8</c:v>
                </c:pt>
                <c:pt idx="1">
                  <c:v>SAVE10</c:v>
                </c:pt>
                <c:pt idx="2">
                  <c:v>DESKTOP15</c:v>
                </c:pt>
                <c:pt idx="3">
                  <c:v>SAVE12</c:v>
                </c:pt>
                <c:pt idx="4">
                  <c:v>NEWCAM</c:v>
                </c:pt>
                <c:pt idx="5">
                  <c:v>WINTER5</c:v>
                </c:pt>
                <c:pt idx="6">
                  <c:v>SUMMER5</c:v>
                </c:pt>
                <c:pt idx="7">
                  <c:v>FREEREAD</c:v>
                </c:pt>
                <c:pt idx="8">
                  <c:v>NA</c:v>
                </c:pt>
              </c:strCache>
            </c:strRef>
          </c:cat>
          <c:val>
            <c:numRef>
              <c:f>'Discount and Coupon code'!$B$4:$B$13</c:f>
              <c:numCache>
                <c:formatCode>_-[$₦-46A]* #,##0_-;\-[$₦-46A]* #,##0_-;_-[$₦-46A]* "-"_-;_-@_-</c:formatCode>
                <c:ptCount val="9"/>
                <c:pt idx="0">
                  <c:v>608</c:v>
                </c:pt>
                <c:pt idx="1">
                  <c:v>272</c:v>
                </c:pt>
                <c:pt idx="2">
                  <c:v>270</c:v>
                </c:pt>
                <c:pt idx="3">
                  <c:v>72</c:v>
                </c:pt>
                <c:pt idx="4">
                  <c:v>50</c:v>
                </c:pt>
                <c:pt idx="5">
                  <c:v>41.5</c:v>
                </c:pt>
                <c:pt idx="6">
                  <c:v>9.5</c:v>
                </c:pt>
                <c:pt idx="7">
                  <c:v>0</c:v>
                </c:pt>
                <c:pt idx="8">
                  <c:v>0</c:v>
                </c:pt>
              </c:numCache>
            </c:numRef>
          </c:val>
          <c:extLst>
            <c:ext xmlns:c16="http://schemas.microsoft.com/office/drawing/2014/chart" uri="{C3380CC4-5D6E-409C-BE32-E72D297353CC}">
              <c16:uniqueId val="{00000000-08EA-4187-BC81-CC9D79311BD6}"/>
            </c:ext>
          </c:extLst>
        </c:ser>
        <c:dLbls>
          <c:showLegendKey val="0"/>
          <c:showVal val="0"/>
          <c:showCatName val="0"/>
          <c:showSerName val="0"/>
          <c:showPercent val="0"/>
          <c:showBubbleSize val="0"/>
        </c:dLbls>
        <c:gapWidth val="219"/>
        <c:overlap val="-27"/>
        <c:axId val="642186176"/>
        <c:axId val="1148643488"/>
      </c:barChart>
      <c:catAx>
        <c:axId val="64218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643488"/>
        <c:crosses val="autoZero"/>
        <c:auto val="1"/>
        <c:lblAlgn val="ctr"/>
        <c:lblOffset val="100"/>
        <c:noMultiLvlLbl val="0"/>
      </c:catAx>
      <c:valAx>
        <c:axId val="1148643488"/>
        <c:scaling>
          <c:orientation val="minMax"/>
        </c:scaling>
        <c:delete val="0"/>
        <c:axPos val="l"/>
        <c:majorGridlines>
          <c:spPr>
            <a:ln w="9525" cap="flat" cmpd="sng" algn="ctr">
              <a:solidFill>
                <a:schemeClr val="tx1">
                  <a:lumMod val="15000"/>
                  <a:lumOff val="85000"/>
                </a:schemeClr>
              </a:solidFill>
              <a:round/>
            </a:ln>
            <a:effectLst/>
          </c:spPr>
        </c:majorGridlines>
        <c:numFmt formatCode="_-[$₦-46A]* #,##0_-;\-[$₦-46A]* #,##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8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again.xlsx]Age Distribution!PivotTable34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 on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'Age Distribution'!$B$4:$B$5</c:f>
              <c:strCache>
                <c:ptCount val="1"/>
                <c:pt idx="0">
                  <c:v>Beanie</c:v>
                </c:pt>
              </c:strCache>
            </c:strRef>
          </c:tx>
          <c:spPr>
            <a:solidFill>
              <a:schemeClr val="accent1"/>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Distribution'!$B$6:$B$23</c:f>
              <c:numCache>
                <c:formatCode>General</c:formatCode>
                <c:ptCount val="17"/>
                <c:pt idx="0">
                  <c:v>2</c:v>
                </c:pt>
                <c:pt idx="4">
                  <c:v>4</c:v>
                </c:pt>
                <c:pt idx="5">
                  <c:v>2</c:v>
                </c:pt>
              </c:numCache>
            </c:numRef>
          </c:val>
          <c:extLst>
            <c:ext xmlns:c16="http://schemas.microsoft.com/office/drawing/2014/chart" uri="{C3380CC4-5D6E-409C-BE32-E72D297353CC}">
              <c16:uniqueId val="{00000000-97A9-4DA0-9123-10764E636F2D}"/>
            </c:ext>
          </c:extLst>
        </c:ser>
        <c:ser>
          <c:idx val="1"/>
          <c:order val="1"/>
          <c:tx>
            <c:strRef>
              <c:f>'Age Distribution'!$C$4:$C$5</c:f>
              <c:strCache>
                <c:ptCount val="1"/>
                <c:pt idx="0">
                  <c:v>Smartphone</c:v>
                </c:pt>
              </c:strCache>
            </c:strRef>
          </c:tx>
          <c:spPr>
            <a:solidFill>
              <a:schemeClr val="accent2"/>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Distribution'!$C$6:$C$23</c:f>
              <c:numCache>
                <c:formatCode>General</c:formatCode>
                <c:ptCount val="17"/>
                <c:pt idx="2">
                  <c:v>4</c:v>
                </c:pt>
                <c:pt idx="5">
                  <c:v>1</c:v>
                </c:pt>
                <c:pt idx="7">
                  <c:v>1</c:v>
                </c:pt>
              </c:numCache>
            </c:numRef>
          </c:val>
          <c:extLst>
            <c:ext xmlns:c16="http://schemas.microsoft.com/office/drawing/2014/chart" uri="{C3380CC4-5D6E-409C-BE32-E72D297353CC}">
              <c16:uniqueId val="{00000039-434C-4F94-9E0B-E2B195999A33}"/>
            </c:ext>
          </c:extLst>
        </c:ser>
        <c:ser>
          <c:idx val="2"/>
          <c:order val="2"/>
          <c:tx>
            <c:strRef>
              <c:f>'Age Distribution'!$D$4:$D$5</c:f>
              <c:strCache>
                <c:ptCount val="1"/>
                <c:pt idx="0">
                  <c:v>Book - Biography</c:v>
                </c:pt>
              </c:strCache>
            </c:strRef>
          </c:tx>
          <c:spPr>
            <a:solidFill>
              <a:schemeClr val="accent3"/>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Distribution'!$D$6:$D$23</c:f>
              <c:numCache>
                <c:formatCode>General</c:formatCode>
                <c:ptCount val="17"/>
                <c:pt idx="0">
                  <c:v>1</c:v>
                </c:pt>
                <c:pt idx="5">
                  <c:v>4</c:v>
                </c:pt>
              </c:numCache>
            </c:numRef>
          </c:val>
          <c:extLst>
            <c:ext xmlns:c16="http://schemas.microsoft.com/office/drawing/2014/chart" uri="{C3380CC4-5D6E-409C-BE32-E72D297353CC}">
              <c16:uniqueId val="{0000003A-434C-4F94-9E0B-E2B195999A33}"/>
            </c:ext>
          </c:extLst>
        </c:ser>
        <c:ser>
          <c:idx val="3"/>
          <c:order val="3"/>
          <c:tx>
            <c:strRef>
              <c:f>'Age Distribution'!$E$4:$E$5</c:f>
              <c:strCache>
                <c:ptCount val="1"/>
                <c:pt idx="0">
                  <c:v>Wireless Keyboard</c:v>
                </c:pt>
              </c:strCache>
            </c:strRef>
          </c:tx>
          <c:spPr>
            <a:solidFill>
              <a:schemeClr val="accent4"/>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Distribution'!$E$6:$E$23</c:f>
              <c:numCache>
                <c:formatCode>General</c:formatCode>
                <c:ptCount val="17"/>
                <c:pt idx="2">
                  <c:v>4</c:v>
                </c:pt>
                <c:pt idx="8">
                  <c:v>1</c:v>
                </c:pt>
              </c:numCache>
            </c:numRef>
          </c:val>
          <c:extLst>
            <c:ext xmlns:c16="http://schemas.microsoft.com/office/drawing/2014/chart" uri="{C3380CC4-5D6E-409C-BE32-E72D297353CC}">
              <c16:uniqueId val="{0000003B-434C-4F94-9E0B-E2B195999A33}"/>
            </c:ext>
          </c:extLst>
        </c:ser>
        <c:ser>
          <c:idx val="4"/>
          <c:order val="4"/>
          <c:tx>
            <c:strRef>
              <c:f>'Age Distribution'!$F$4:$F$5</c:f>
              <c:strCache>
                <c:ptCount val="1"/>
                <c:pt idx="0">
                  <c:v>USB Flash Drive</c:v>
                </c:pt>
              </c:strCache>
            </c:strRef>
          </c:tx>
          <c:spPr>
            <a:solidFill>
              <a:schemeClr val="accent5"/>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Distribution'!$F$6:$F$23</c:f>
              <c:numCache>
                <c:formatCode>General</c:formatCode>
                <c:ptCount val="17"/>
                <c:pt idx="3">
                  <c:v>4</c:v>
                </c:pt>
                <c:pt idx="6">
                  <c:v>1</c:v>
                </c:pt>
              </c:numCache>
            </c:numRef>
          </c:val>
          <c:extLst>
            <c:ext xmlns:c16="http://schemas.microsoft.com/office/drawing/2014/chart" uri="{C3380CC4-5D6E-409C-BE32-E72D297353CC}">
              <c16:uniqueId val="{0000003C-434C-4F94-9E0B-E2B195999A33}"/>
            </c:ext>
          </c:extLst>
        </c:ser>
        <c:ser>
          <c:idx val="5"/>
          <c:order val="5"/>
          <c:tx>
            <c:strRef>
              <c:f>'Age Distribution'!$G$4:$G$5</c:f>
              <c:strCache>
                <c:ptCount val="1"/>
                <c:pt idx="0">
                  <c:v>Book - Romance</c:v>
                </c:pt>
              </c:strCache>
            </c:strRef>
          </c:tx>
          <c:spPr>
            <a:solidFill>
              <a:schemeClr val="accent6"/>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Distribution'!$G$6:$G$23</c:f>
              <c:numCache>
                <c:formatCode>General</c:formatCode>
                <c:ptCount val="17"/>
                <c:pt idx="3">
                  <c:v>5</c:v>
                </c:pt>
              </c:numCache>
            </c:numRef>
          </c:val>
          <c:extLst>
            <c:ext xmlns:c16="http://schemas.microsoft.com/office/drawing/2014/chart" uri="{C3380CC4-5D6E-409C-BE32-E72D297353CC}">
              <c16:uniqueId val="{0000003D-434C-4F94-9E0B-E2B195999A33}"/>
            </c:ext>
          </c:extLst>
        </c:ser>
        <c:ser>
          <c:idx val="6"/>
          <c:order val="6"/>
          <c:tx>
            <c:strRef>
              <c:f>'Age Distribution'!$H$4:$H$5</c:f>
              <c:strCache>
                <c:ptCount val="1"/>
                <c:pt idx="0">
                  <c:v>Gloves</c:v>
                </c:pt>
              </c:strCache>
            </c:strRef>
          </c:tx>
          <c:spPr>
            <a:solidFill>
              <a:schemeClr val="accent1">
                <a:lumMod val="6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Distribution'!$H$6:$H$23</c:f>
              <c:numCache>
                <c:formatCode>General</c:formatCode>
                <c:ptCount val="17"/>
                <c:pt idx="0">
                  <c:v>1</c:v>
                </c:pt>
                <c:pt idx="4">
                  <c:v>2</c:v>
                </c:pt>
                <c:pt idx="6">
                  <c:v>2</c:v>
                </c:pt>
              </c:numCache>
            </c:numRef>
          </c:val>
          <c:extLst>
            <c:ext xmlns:c16="http://schemas.microsoft.com/office/drawing/2014/chart" uri="{C3380CC4-5D6E-409C-BE32-E72D297353CC}">
              <c16:uniqueId val="{0000003E-434C-4F94-9E0B-E2B195999A33}"/>
            </c:ext>
          </c:extLst>
        </c:ser>
        <c:ser>
          <c:idx val="7"/>
          <c:order val="7"/>
          <c:tx>
            <c:strRef>
              <c:f>'Age Distribution'!$I$4:$I$5</c:f>
              <c:strCache>
                <c:ptCount val="1"/>
                <c:pt idx="0">
                  <c:v>Headphones</c:v>
                </c:pt>
              </c:strCache>
            </c:strRef>
          </c:tx>
          <c:spPr>
            <a:solidFill>
              <a:schemeClr val="accent2">
                <a:lumMod val="6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Distribution'!$I$6:$I$23</c:f>
              <c:numCache>
                <c:formatCode>General</c:formatCode>
                <c:ptCount val="17"/>
                <c:pt idx="2">
                  <c:v>2</c:v>
                </c:pt>
                <c:pt idx="6">
                  <c:v>2</c:v>
                </c:pt>
                <c:pt idx="7">
                  <c:v>1</c:v>
                </c:pt>
              </c:numCache>
            </c:numRef>
          </c:val>
          <c:extLst>
            <c:ext xmlns:c16="http://schemas.microsoft.com/office/drawing/2014/chart" uri="{C3380CC4-5D6E-409C-BE32-E72D297353CC}">
              <c16:uniqueId val="{0000003F-434C-4F94-9E0B-E2B195999A33}"/>
            </c:ext>
          </c:extLst>
        </c:ser>
        <c:ser>
          <c:idx val="8"/>
          <c:order val="8"/>
          <c:tx>
            <c:strRef>
              <c:f>'Age Distribution'!$J$4:$J$5</c:f>
              <c:strCache>
                <c:ptCount val="1"/>
                <c:pt idx="0">
                  <c:v>Sunglasses</c:v>
                </c:pt>
              </c:strCache>
            </c:strRef>
          </c:tx>
          <c:spPr>
            <a:solidFill>
              <a:schemeClr val="accent3">
                <a:lumMod val="6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Distribution'!$J$6:$J$23</c:f>
              <c:numCache>
                <c:formatCode>General</c:formatCode>
                <c:ptCount val="17"/>
                <c:pt idx="1">
                  <c:v>5</c:v>
                </c:pt>
              </c:numCache>
            </c:numRef>
          </c:val>
          <c:extLst>
            <c:ext xmlns:c16="http://schemas.microsoft.com/office/drawing/2014/chart" uri="{C3380CC4-5D6E-409C-BE32-E72D297353CC}">
              <c16:uniqueId val="{00000040-434C-4F94-9E0B-E2B195999A33}"/>
            </c:ext>
          </c:extLst>
        </c:ser>
        <c:ser>
          <c:idx val="9"/>
          <c:order val="9"/>
          <c:tx>
            <c:strRef>
              <c:f>'Age Distribution'!$K$4:$K$5</c:f>
              <c:strCache>
                <c:ptCount val="1"/>
                <c:pt idx="0">
                  <c:v>Book - Science Fiction</c:v>
                </c:pt>
              </c:strCache>
            </c:strRef>
          </c:tx>
          <c:spPr>
            <a:solidFill>
              <a:schemeClr val="accent4">
                <a:lumMod val="6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Distribution'!$K$6:$K$23</c:f>
              <c:numCache>
                <c:formatCode>General</c:formatCode>
                <c:ptCount val="17"/>
                <c:pt idx="0">
                  <c:v>2</c:v>
                </c:pt>
                <c:pt idx="3">
                  <c:v>1</c:v>
                </c:pt>
                <c:pt idx="8">
                  <c:v>2</c:v>
                </c:pt>
              </c:numCache>
            </c:numRef>
          </c:val>
          <c:extLst>
            <c:ext xmlns:c16="http://schemas.microsoft.com/office/drawing/2014/chart" uri="{C3380CC4-5D6E-409C-BE32-E72D297353CC}">
              <c16:uniqueId val="{00000041-434C-4F94-9E0B-E2B195999A33}"/>
            </c:ext>
          </c:extLst>
        </c:ser>
        <c:ser>
          <c:idx val="10"/>
          <c:order val="10"/>
          <c:tx>
            <c:strRef>
              <c:f>'Age Distribution'!$L$4:$L$5</c:f>
              <c:strCache>
                <c:ptCount val="1"/>
                <c:pt idx="0">
                  <c:v>Tablet</c:v>
                </c:pt>
              </c:strCache>
            </c:strRef>
          </c:tx>
          <c:spPr>
            <a:solidFill>
              <a:schemeClr val="accent5">
                <a:lumMod val="6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Distribution'!$L$6:$L$23</c:f>
              <c:numCache>
                <c:formatCode>General</c:formatCode>
                <c:ptCount val="17"/>
                <c:pt idx="8">
                  <c:v>4</c:v>
                </c:pt>
                <c:pt idx="10">
                  <c:v>1</c:v>
                </c:pt>
              </c:numCache>
            </c:numRef>
          </c:val>
          <c:extLst>
            <c:ext xmlns:c16="http://schemas.microsoft.com/office/drawing/2014/chart" uri="{C3380CC4-5D6E-409C-BE32-E72D297353CC}">
              <c16:uniqueId val="{00000042-434C-4F94-9E0B-E2B195999A33}"/>
            </c:ext>
          </c:extLst>
        </c:ser>
        <c:ser>
          <c:idx val="11"/>
          <c:order val="11"/>
          <c:tx>
            <c:strRef>
              <c:f>'Age Distribution'!$M$4:$M$5</c:f>
              <c:strCache>
                <c:ptCount val="1"/>
                <c:pt idx="0">
                  <c:v>Book - Travel</c:v>
                </c:pt>
              </c:strCache>
            </c:strRef>
          </c:tx>
          <c:spPr>
            <a:solidFill>
              <a:schemeClr val="accent6">
                <a:lumMod val="6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Distribution'!$M$6:$M$23</c:f>
              <c:numCache>
                <c:formatCode>General</c:formatCode>
                <c:ptCount val="17"/>
                <c:pt idx="0">
                  <c:v>2</c:v>
                </c:pt>
                <c:pt idx="1">
                  <c:v>2</c:v>
                </c:pt>
                <c:pt idx="9">
                  <c:v>1</c:v>
                </c:pt>
              </c:numCache>
            </c:numRef>
          </c:val>
          <c:extLst>
            <c:ext xmlns:c16="http://schemas.microsoft.com/office/drawing/2014/chart" uri="{C3380CC4-5D6E-409C-BE32-E72D297353CC}">
              <c16:uniqueId val="{00000043-434C-4F94-9E0B-E2B195999A33}"/>
            </c:ext>
          </c:extLst>
        </c:ser>
        <c:ser>
          <c:idx val="12"/>
          <c:order val="12"/>
          <c:tx>
            <c:strRef>
              <c:f>'Age Distribution'!$N$4:$N$5</c:f>
              <c:strCache>
                <c:ptCount val="1"/>
                <c:pt idx="0">
                  <c:v>Wireless Earbuds</c:v>
                </c:pt>
              </c:strCache>
            </c:strRef>
          </c:tx>
          <c:spPr>
            <a:solidFill>
              <a:schemeClr val="accent1">
                <a:lumMod val="80000"/>
                <a:lumOff val="2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Distribution'!$N$6:$N$23</c:f>
              <c:numCache>
                <c:formatCode>General</c:formatCode>
                <c:ptCount val="17"/>
                <c:pt idx="2">
                  <c:v>1</c:v>
                </c:pt>
                <c:pt idx="5">
                  <c:v>2</c:v>
                </c:pt>
                <c:pt idx="6">
                  <c:v>2</c:v>
                </c:pt>
              </c:numCache>
            </c:numRef>
          </c:val>
          <c:extLst>
            <c:ext xmlns:c16="http://schemas.microsoft.com/office/drawing/2014/chart" uri="{C3380CC4-5D6E-409C-BE32-E72D297353CC}">
              <c16:uniqueId val="{00000044-434C-4F94-9E0B-E2B195999A33}"/>
            </c:ext>
          </c:extLst>
        </c:ser>
        <c:ser>
          <c:idx val="13"/>
          <c:order val="13"/>
          <c:tx>
            <c:strRef>
              <c:f>'Age Distribution'!$O$4:$O$5</c:f>
              <c:strCache>
                <c:ptCount val="1"/>
                <c:pt idx="0">
                  <c:v>Smartwatch</c:v>
                </c:pt>
              </c:strCache>
            </c:strRef>
          </c:tx>
          <c:spPr>
            <a:solidFill>
              <a:schemeClr val="accent2">
                <a:lumMod val="80000"/>
                <a:lumOff val="2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Distribution'!$O$6:$O$23</c:f>
              <c:numCache>
                <c:formatCode>General</c:formatCode>
                <c:ptCount val="17"/>
                <c:pt idx="4">
                  <c:v>4</c:v>
                </c:pt>
              </c:numCache>
            </c:numRef>
          </c:val>
          <c:extLst>
            <c:ext xmlns:c16="http://schemas.microsoft.com/office/drawing/2014/chart" uri="{C3380CC4-5D6E-409C-BE32-E72D297353CC}">
              <c16:uniqueId val="{00000045-434C-4F94-9E0B-E2B195999A33}"/>
            </c:ext>
          </c:extLst>
        </c:ser>
        <c:ser>
          <c:idx val="14"/>
          <c:order val="14"/>
          <c:tx>
            <c:strRef>
              <c:f>'Age Distribution'!$P$4:$P$5</c:f>
              <c:strCache>
                <c:ptCount val="1"/>
                <c:pt idx="0">
                  <c:v>Book - History</c:v>
                </c:pt>
              </c:strCache>
            </c:strRef>
          </c:tx>
          <c:spPr>
            <a:solidFill>
              <a:schemeClr val="accent3">
                <a:lumMod val="80000"/>
                <a:lumOff val="2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Distribution'!$P$6:$P$23</c:f>
              <c:numCache>
                <c:formatCode>General</c:formatCode>
                <c:ptCount val="17"/>
                <c:pt idx="9">
                  <c:v>2</c:v>
                </c:pt>
                <c:pt idx="12">
                  <c:v>2</c:v>
                </c:pt>
              </c:numCache>
            </c:numRef>
          </c:val>
          <c:extLst>
            <c:ext xmlns:c16="http://schemas.microsoft.com/office/drawing/2014/chart" uri="{C3380CC4-5D6E-409C-BE32-E72D297353CC}">
              <c16:uniqueId val="{00000046-434C-4F94-9E0B-E2B195999A33}"/>
            </c:ext>
          </c:extLst>
        </c:ser>
        <c:ser>
          <c:idx val="15"/>
          <c:order val="15"/>
          <c:tx>
            <c:strRef>
              <c:f>'Age Distribution'!$Q$4:$Q$5</c:f>
              <c:strCache>
                <c:ptCount val="1"/>
                <c:pt idx="0">
                  <c:v>Shoes</c:v>
                </c:pt>
              </c:strCache>
            </c:strRef>
          </c:tx>
          <c:spPr>
            <a:solidFill>
              <a:schemeClr val="accent4">
                <a:lumMod val="80000"/>
                <a:lumOff val="2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Distribution'!$Q$6:$Q$23</c:f>
              <c:numCache>
                <c:formatCode>General</c:formatCode>
                <c:ptCount val="17"/>
                <c:pt idx="1">
                  <c:v>4</c:v>
                </c:pt>
              </c:numCache>
            </c:numRef>
          </c:val>
          <c:extLst>
            <c:ext xmlns:c16="http://schemas.microsoft.com/office/drawing/2014/chart" uri="{C3380CC4-5D6E-409C-BE32-E72D297353CC}">
              <c16:uniqueId val="{00000047-434C-4F94-9E0B-E2B195999A33}"/>
            </c:ext>
          </c:extLst>
        </c:ser>
        <c:ser>
          <c:idx val="16"/>
          <c:order val="16"/>
          <c:tx>
            <c:strRef>
              <c:f>'Age Distribution'!$R$4:$R$5</c:f>
              <c:strCache>
                <c:ptCount val="1"/>
                <c:pt idx="0">
                  <c:v>Dress</c:v>
                </c:pt>
              </c:strCache>
            </c:strRef>
          </c:tx>
          <c:spPr>
            <a:solidFill>
              <a:schemeClr val="accent5">
                <a:lumMod val="80000"/>
                <a:lumOff val="2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Distribution'!$R$6:$R$23</c:f>
              <c:numCache>
                <c:formatCode>General</c:formatCode>
                <c:ptCount val="17"/>
                <c:pt idx="0">
                  <c:v>4</c:v>
                </c:pt>
              </c:numCache>
            </c:numRef>
          </c:val>
          <c:extLst>
            <c:ext xmlns:c16="http://schemas.microsoft.com/office/drawing/2014/chart" uri="{C3380CC4-5D6E-409C-BE32-E72D297353CC}">
              <c16:uniqueId val="{00000048-434C-4F94-9E0B-E2B195999A33}"/>
            </c:ext>
          </c:extLst>
        </c:ser>
        <c:ser>
          <c:idx val="17"/>
          <c:order val="17"/>
          <c:tx>
            <c:strRef>
              <c:f>'Age Distribution'!$S$4:$S$5</c:f>
              <c:strCache>
                <c:ptCount val="1"/>
                <c:pt idx="0">
                  <c:v>Bluetooth Speaker</c:v>
                </c:pt>
              </c:strCache>
            </c:strRef>
          </c:tx>
          <c:spPr>
            <a:solidFill>
              <a:schemeClr val="accent6">
                <a:lumMod val="80000"/>
                <a:lumOff val="2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Distribution'!$S$6:$S$23</c:f>
              <c:numCache>
                <c:formatCode>General</c:formatCode>
                <c:ptCount val="17"/>
                <c:pt idx="1">
                  <c:v>2</c:v>
                </c:pt>
              </c:numCache>
            </c:numRef>
          </c:val>
          <c:extLst>
            <c:ext xmlns:c16="http://schemas.microsoft.com/office/drawing/2014/chart" uri="{C3380CC4-5D6E-409C-BE32-E72D297353CC}">
              <c16:uniqueId val="{00000049-434C-4F94-9E0B-E2B195999A33}"/>
            </c:ext>
          </c:extLst>
        </c:ser>
        <c:ser>
          <c:idx val="18"/>
          <c:order val="18"/>
          <c:tx>
            <c:strRef>
              <c:f>'Age Distribution'!$T$4:$T$5</c:f>
              <c:strCache>
                <c:ptCount val="1"/>
                <c:pt idx="0">
                  <c:v>Book - Fantasy</c:v>
                </c:pt>
              </c:strCache>
            </c:strRef>
          </c:tx>
          <c:spPr>
            <a:solidFill>
              <a:schemeClr val="accent1">
                <a:lumMod val="8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Distribution'!$T$6:$T$23</c:f>
              <c:numCache>
                <c:formatCode>General</c:formatCode>
                <c:ptCount val="17"/>
                <c:pt idx="10">
                  <c:v>2</c:v>
                </c:pt>
              </c:numCache>
            </c:numRef>
          </c:val>
          <c:extLst>
            <c:ext xmlns:c16="http://schemas.microsoft.com/office/drawing/2014/chart" uri="{C3380CC4-5D6E-409C-BE32-E72D297353CC}">
              <c16:uniqueId val="{0000004A-434C-4F94-9E0B-E2B195999A33}"/>
            </c:ext>
          </c:extLst>
        </c:ser>
        <c:ser>
          <c:idx val="19"/>
          <c:order val="19"/>
          <c:tx>
            <c:strRef>
              <c:f>'Age Distribution'!$U$4:$U$5</c:f>
              <c:strCache>
                <c:ptCount val="1"/>
                <c:pt idx="0">
                  <c:v>Book - Mystery</c:v>
                </c:pt>
              </c:strCache>
            </c:strRef>
          </c:tx>
          <c:spPr>
            <a:solidFill>
              <a:schemeClr val="accent2">
                <a:lumMod val="8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Distribution'!$U$6:$U$23</c:f>
              <c:numCache>
                <c:formatCode>General</c:formatCode>
                <c:ptCount val="17"/>
                <c:pt idx="0">
                  <c:v>1</c:v>
                </c:pt>
                <c:pt idx="15">
                  <c:v>1</c:v>
                </c:pt>
              </c:numCache>
            </c:numRef>
          </c:val>
          <c:extLst>
            <c:ext xmlns:c16="http://schemas.microsoft.com/office/drawing/2014/chart" uri="{C3380CC4-5D6E-409C-BE32-E72D297353CC}">
              <c16:uniqueId val="{0000004B-434C-4F94-9E0B-E2B195999A33}"/>
            </c:ext>
          </c:extLst>
        </c:ser>
        <c:ser>
          <c:idx val="20"/>
          <c:order val="20"/>
          <c:tx>
            <c:strRef>
              <c:f>'Age Distribution'!$V$4:$V$5</c:f>
              <c:strCache>
                <c:ptCount val="1"/>
                <c:pt idx="0">
                  <c:v>Scarf</c:v>
                </c:pt>
              </c:strCache>
            </c:strRef>
          </c:tx>
          <c:spPr>
            <a:solidFill>
              <a:schemeClr val="accent3">
                <a:lumMod val="8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Distribution'!$V$6:$V$23</c:f>
              <c:numCache>
                <c:formatCode>General</c:formatCode>
                <c:ptCount val="17"/>
                <c:pt idx="9">
                  <c:v>2</c:v>
                </c:pt>
              </c:numCache>
            </c:numRef>
          </c:val>
          <c:extLst>
            <c:ext xmlns:c16="http://schemas.microsoft.com/office/drawing/2014/chart" uri="{C3380CC4-5D6E-409C-BE32-E72D297353CC}">
              <c16:uniqueId val="{0000004C-434C-4F94-9E0B-E2B195999A33}"/>
            </c:ext>
          </c:extLst>
        </c:ser>
        <c:ser>
          <c:idx val="21"/>
          <c:order val="21"/>
          <c:tx>
            <c:strRef>
              <c:f>'Age Distribution'!$W$4:$W$5</c:f>
              <c:strCache>
                <c:ptCount val="1"/>
                <c:pt idx="0">
                  <c:v>Sweater</c:v>
                </c:pt>
              </c:strCache>
            </c:strRef>
          </c:tx>
          <c:spPr>
            <a:solidFill>
              <a:schemeClr val="accent4">
                <a:lumMod val="8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Distribution'!$W$6:$W$23</c:f>
              <c:numCache>
                <c:formatCode>General</c:formatCode>
                <c:ptCount val="17"/>
                <c:pt idx="7">
                  <c:v>2</c:v>
                </c:pt>
              </c:numCache>
            </c:numRef>
          </c:val>
          <c:extLst>
            <c:ext xmlns:c16="http://schemas.microsoft.com/office/drawing/2014/chart" uri="{C3380CC4-5D6E-409C-BE32-E72D297353CC}">
              <c16:uniqueId val="{0000004D-434C-4F94-9E0B-E2B195999A33}"/>
            </c:ext>
          </c:extLst>
        </c:ser>
        <c:ser>
          <c:idx val="22"/>
          <c:order val="22"/>
          <c:tx>
            <c:strRef>
              <c:f>'Age Distribution'!$X$4:$X$5</c:f>
              <c:strCache>
                <c:ptCount val="1"/>
                <c:pt idx="0">
                  <c:v>Wireless Mouse</c:v>
                </c:pt>
              </c:strCache>
            </c:strRef>
          </c:tx>
          <c:spPr>
            <a:solidFill>
              <a:schemeClr val="accent5">
                <a:lumMod val="8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Distribution'!$X$6:$X$23</c:f>
              <c:numCache>
                <c:formatCode>General</c:formatCode>
                <c:ptCount val="17"/>
                <c:pt idx="7">
                  <c:v>2</c:v>
                </c:pt>
              </c:numCache>
            </c:numRef>
          </c:val>
          <c:extLst>
            <c:ext xmlns:c16="http://schemas.microsoft.com/office/drawing/2014/chart" uri="{C3380CC4-5D6E-409C-BE32-E72D297353CC}">
              <c16:uniqueId val="{0000004E-434C-4F94-9E0B-E2B195999A33}"/>
            </c:ext>
          </c:extLst>
        </c:ser>
        <c:ser>
          <c:idx val="23"/>
          <c:order val="23"/>
          <c:tx>
            <c:strRef>
              <c:f>'Age Distribution'!$Y$4:$Y$5</c:f>
              <c:strCache>
                <c:ptCount val="1"/>
                <c:pt idx="0">
                  <c:v>External Hard Drive</c:v>
                </c:pt>
              </c:strCache>
            </c:strRef>
          </c:tx>
          <c:spPr>
            <a:solidFill>
              <a:schemeClr val="accent6">
                <a:lumMod val="8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Distribution'!$Y$6:$Y$23</c:f>
              <c:numCache>
                <c:formatCode>General</c:formatCode>
                <c:ptCount val="17"/>
                <c:pt idx="0">
                  <c:v>2</c:v>
                </c:pt>
              </c:numCache>
            </c:numRef>
          </c:val>
          <c:extLst>
            <c:ext xmlns:c16="http://schemas.microsoft.com/office/drawing/2014/chart" uri="{C3380CC4-5D6E-409C-BE32-E72D297353CC}">
              <c16:uniqueId val="{0000004F-434C-4F94-9E0B-E2B195999A33}"/>
            </c:ext>
          </c:extLst>
        </c:ser>
        <c:ser>
          <c:idx val="24"/>
          <c:order val="24"/>
          <c:tx>
            <c:strRef>
              <c:f>'Age Distribution'!$Z$4:$Z$5</c:f>
              <c:strCache>
                <c:ptCount val="1"/>
                <c:pt idx="0">
                  <c:v>Hat</c:v>
                </c:pt>
              </c:strCache>
            </c:strRef>
          </c:tx>
          <c:spPr>
            <a:solidFill>
              <a:schemeClr val="accent1">
                <a:lumMod val="60000"/>
                <a:lumOff val="4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Distribution'!$Z$6:$Z$23</c:f>
              <c:numCache>
                <c:formatCode>General</c:formatCode>
                <c:ptCount val="17"/>
                <c:pt idx="11">
                  <c:v>2</c:v>
                </c:pt>
              </c:numCache>
            </c:numRef>
          </c:val>
          <c:extLst>
            <c:ext xmlns:c16="http://schemas.microsoft.com/office/drawing/2014/chart" uri="{C3380CC4-5D6E-409C-BE32-E72D297353CC}">
              <c16:uniqueId val="{00000050-434C-4F94-9E0B-E2B195999A33}"/>
            </c:ext>
          </c:extLst>
        </c:ser>
        <c:ser>
          <c:idx val="25"/>
          <c:order val="25"/>
          <c:tx>
            <c:strRef>
              <c:f>'Age Distribution'!$AA$4:$AA$5</c:f>
              <c:strCache>
                <c:ptCount val="1"/>
                <c:pt idx="0">
                  <c:v>T-shirt</c:v>
                </c:pt>
              </c:strCache>
            </c:strRef>
          </c:tx>
          <c:spPr>
            <a:solidFill>
              <a:schemeClr val="accent2">
                <a:lumMod val="60000"/>
                <a:lumOff val="4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Distribution'!$AA$6:$AA$23</c:f>
              <c:numCache>
                <c:formatCode>General</c:formatCode>
                <c:ptCount val="17"/>
                <c:pt idx="4">
                  <c:v>1</c:v>
                </c:pt>
              </c:numCache>
            </c:numRef>
          </c:val>
          <c:extLst>
            <c:ext xmlns:c16="http://schemas.microsoft.com/office/drawing/2014/chart" uri="{C3380CC4-5D6E-409C-BE32-E72D297353CC}">
              <c16:uniqueId val="{00000051-434C-4F94-9E0B-E2B195999A33}"/>
            </c:ext>
          </c:extLst>
        </c:ser>
        <c:ser>
          <c:idx val="26"/>
          <c:order val="26"/>
          <c:tx>
            <c:strRef>
              <c:f>'Age Distribution'!$AB$4:$AB$5</c:f>
              <c:strCache>
                <c:ptCount val="1"/>
                <c:pt idx="0">
                  <c:v>Shorts</c:v>
                </c:pt>
              </c:strCache>
            </c:strRef>
          </c:tx>
          <c:spPr>
            <a:solidFill>
              <a:schemeClr val="accent3">
                <a:lumMod val="60000"/>
                <a:lumOff val="4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Distribution'!$AB$6:$AB$23</c:f>
              <c:numCache>
                <c:formatCode>General</c:formatCode>
                <c:ptCount val="17"/>
                <c:pt idx="11">
                  <c:v>1</c:v>
                </c:pt>
              </c:numCache>
            </c:numRef>
          </c:val>
          <c:extLst>
            <c:ext xmlns:c16="http://schemas.microsoft.com/office/drawing/2014/chart" uri="{C3380CC4-5D6E-409C-BE32-E72D297353CC}">
              <c16:uniqueId val="{00000052-434C-4F94-9E0B-E2B195999A33}"/>
            </c:ext>
          </c:extLst>
        </c:ser>
        <c:ser>
          <c:idx val="27"/>
          <c:order val="27"/>
          <c:tx>
            <c:strRef>
              <c:f>'Age Distribution'!$AC$4:$AC$5</c:f>
              <c:strCache>
                <c:ptCount val="1"/>
                <c:pt idx="0">
                  <c:v>Desktop Computer</c:v>
                </c:pt>
              </c:strCache>
            </c:strRef>
          </c:tx>
          <c:spPr>
            <a:solidFill>
              <a:schemeClr val="accent4">
                <a:lumMod val="60000"/>
                <a:lumOff val="4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Distribution'!$AC$6:$AC$23</c:f>
              <c:numCache>
                <c:formatCode>General</c:formatCode>
                <c:ptCount val="17"/>
                <c:pt idx="13">
                  <c:v>1</c:v>
                </c:pt>
              </c:numCache>
            </c:numRef>
          </c:val>
          <c:extLst>
            <c:ext xmlns:c16="http://schemas.microsoft.com/office/drawing/2014/chart" uri="{C3380CC4-5D6E-409C-BE32-E72D297353CC}">
              <c16:uniqueId val="{0000005D-434C-4F94-9E0B-E2B195999A33}"/>
            </c:ext>
          </c:extLst>
        </c:ser>
        <c:ser>
          <c:idx val="28"/>
          <c:order val="28"/>
          <c:tx>
            <c:strRef>
              <c:f>'Age Distribution'!$AD$4:$AD$5</c:f>
              <c:strCache>
                <c:ptCount val="1"/>
                <c:pt idx="0">
                  <c:v>Book - Self-Help</c:v>
                </c:pt>
              </c:strCache>
            </c:strRef>
          </c:tx>
          <c:spPr>
            <a:solidFill>
              <a:schemeClr val="accent5">
                <a:lumMod val="60000"/>
                <a:lumOff val="4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Distribution'!$AD$6:$AD$23</c:f>
              <c:numCache>
                <c:formatCode>General</c:formatCode>
                <c:ptCount val="17"/>
                <c:pt idx="9">
                  <c:v>1</c:v>
                </c:pt>
              </c:numCache>
            </c:numRef>
          </c:val>
          <c:extLst>
            <c:ext xmlns:c16="http://schemas.microsoft.com/office/drawing/2014/chart" uri="{C3380CC4-5D6E-409C-BE32-E72D297353CC}">
              <c16:uniqueId val="{0000005E-434C-4F94-9E0B-E2B195999A33}"/>
            </c:ext>
          </c:extLst>
        </c:ser>
        <c:ser>
          <c:idx val="29"/>
          <c:order val="29"/>
          <c:tx>
            <c:strRef>
              <c:f>'Age Distribution'!$AE$4:$AE$5</c:f>
              <c:strCache>
                <c:ptCount val="1"/>
                <c:pt idx="0">
                  <c:v>Jeans</c:v>
                </c:pt>
              </c:strCache>
            </c:strRef>
          </c:tx>
          <c:spPr>
            <a:solidFill>
              <a:schemeClr val="accent6">
                <a:lumMod val="60000"/>
                <a:lumOff val="4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Distribution'!$AE$6:$AE$23</c:f>
              <c:numCache>
                <c:formatCode>General</c:formatCode>
                <c:ptCount val="17"/>
                <c:pt idx="0">
                  <c:v>1</c:v>
                </c:pt>
              </c:numCache>
            </c:numRef>
          </c:val>
          <c:extLst>
            <c:ext xmlns:c16="http://schemas.microsoft.com/office/drawing/2014/chart" uri="{C3380CC4-5D6E-409C-BE32-E72D297353CC}">
              <c16:uniqueId val="{0000005F-434C-4F94-9E0B-E2B195999A33}"/>
            </c:ext>
          </c:extLst>
        </c:ser>
        <c:ser>
          <c:idx val="30"/>
          <c:order val="30"/>
          <c:tx>
            <c:strRef>
              <c:f>'Age Distribution'!$AF$4:$AF$5</c:f>
              <c:strCache>
                <c:ptCount val="1"/>
                <c:pt idx="0">
                  <c:v>Book - Science</c:v>
                </c:pt>
              </c:strCache>
            </c:strRef>
          </c:tx>
          <c:spPr>
            <a:solidFill>
              <a:schemeClr val="accent1">
                <a:lumMod val="5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Distribution'!$AF$6:$AF$23</c:f>
              <c:numCache>
                <c:formatCode>General</c:formatCode>
                <c:ptCount val="17"/>
                <c:pt idx="10">
                  <c:v>1</c:v>
                </c:pt>
              </c:numCache>
            </c:numRef>
          </c:val>
          <c:extLst>
            <c:ext xmlns:c16="http://schemas.microsoft.com/office/drawing/2014/chart" uri="{C3380CC4-5D6E-409C-BE32-E72D297353CC}">
              <c16:uniqueId val="{00000060-434C-4F94-9E0B-E2B195999A33}"/>
            </c:ext>
          </c:extLst>
        </c:ser>
        <c:ser>
          <c:idx val="31"/>
          <c:order val="31"/>
          <c:tx>
            <c:strRef>
              <c:f>'Age Distribution'!$AG$4:$AG$5</c:f>
              <c:strCache>
                <c:ptCount val="1"/>
                <c:pt idx="0">
                  <c:v>Laptop</c:v>
                </c:pt>
              </c:strCache>
            </c:strRef>
          </c:tx>
          <c:spPr>
            <a:solidFill>
              <a:schemeClr val="accent2">
                <a:lumMod val="5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Distribution'!$AG$6:$AG$23</c:f>
              <c:numCache>
                <c:formatCode>General</c:formatCode>
                <c:ptCount val="17"/>
                <c:pt idx="7">
                  <c:v>1</c:v>
                </c:pt>
              </c:numCache>
            </c:numRef>
          </c:val>
          <c:extLst>
            <c:ext xmlns:c16="http://schemas.microsoft.com/office/drawing/2014/chart" uri="{C3380CC4-5D6E-409C-BE32-E72D297353CC}">
              <c16:uniqueId val="{00000061-434C-4F94-9E0B-E2B195999A33}"/>
            </c:ext>
          </c:extLst>
        </c:ser>
        <c:ser>
          <c:idx val="32"/>
          <c:order val="32"/>
          <c:tx>
            <c:strRef>
              <c:f>'Age Distribution'!$AH$4:$AH$5</c:f>
              <c:strCache>
                <c:ptCount val="1"/>
                <c:pt idx="0">
                  <c:v>Socks</c:v>
                </c:pt>
              </c:strCache>
            </c:strRef>
          </c:tx>
          <c:spPr>
            <a:solidFill>
              <a:schemeClr val="accent3">
                <a:lumMod val="5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Distribution'!$AH$6:$AH$23</c:f>
              <c:numCache>
                <c:formatCode>General</c:formatCode>
                <c:ptCount val="17"/>
                <c:pt idx="16">
                  <c:v>1</c:v>
                </c:pt>
              </c:numCache>
            </c:numRef>
          </c:val>
          <c:extLst>
            <c:ext xmlns:c16="http://schemas.microsoft.com/office/drawing/2014/chart" uri="{C3380CC4-5D6E-409C-BE32-E72D297353CC}">
              <c16:uniqueId val="{00000062-434C-4F94-9E0B-E2B195999A33}"/>
            </c:ext>
          </c:extLst>
        </c:ser>
        <c:ser>
          <c:idx val="33"/>
          <c:order val="33"/>
          <c:tx>
            <c:strRef>
              <c:f>'Age Distribution'!$AI$4:$AI$5</c:f>
              <c:strCache>
                <c:ptCount val="1"/>
                <c:pt idx="0">
                  <c:v>Book - Fiction</c:v>
                </c:pt>
              </c:strCache>
            </c:strRef>
          </c:tx>
          <c:spPr>
            <a:solidFill>
              <a:schemeClr val="accent4">
                <a:lumMod val="5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Distribution'!$AI$6:$AI$23</c:f>
              <c:numCache>
                <c:formatCode>General</c:formatCode>
                <c:ptCount val="17"/>
                <c:pt idx="14">
                  <c:v>1</c:v>
                </c:pt>
              </c:numCache>
            </c:numRef>
          </c:val>
          <c:extLst>
            <c:ext xmlns:c16="http://schemas.microsoft.com/office/drawing/2014/chart" uri="{C3380CC4-5D6E-409C-BE32-E72D297353CC}">
              <c16:uniqueId val="{00000063-434C-4F94-9E0B-E2B195999A33}"/>
            </c:ext>
          </c:extLst>
        </c:ser>
        <c:ser>
          <c:idx val="34"/>
          <c:order val="34"/>
          <c:tx>
            <c:strRef>
              <c:f>'Age Distribution'!$AJ$4:$AJ$5</c:f>
              <c:strCache>
                <c:ptCount val="1"/>
                <c:pt idx="0">
                  <c:v>Backpack</c:v>
                </c:pt>
              </c:strCache>
            </c:strRef>
          </c:tx>
          <c:spPr>
            <a:solidFill>
              <a:schemeClr val="accent5">
                <a:lumMod val="5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Distribution'!$AJ$6:$AJ$23</c:f>
              <c:numCache>
                <c:formatCode>General</c:formatCode>
                <c:ptCount val="17"/>
                <c:pt idx="0">
                  <c:v>1</c:v>
                </c:pt>
              </c:numCache>
            </c:numRef>
          </c:val>
          <c:extLst>
            <c:ext xmlns:c16="http://schemas.microsoft.com/office/drawing/2014/chart" uri="{C3380CC4-5D6E-409C-BE32-E72D297353CC}">
              <c16:uniqueId val="{00000064-434C-4F94-9E0B-E2B195999A33}"/>
            </c:ext>
          </c:extLst>
        </c:ser>
        <c:ser>
          <c:idx val="35"/>
          <c:order val="35"/>
          <c:tx>
            <c:strRef>
              <c:f>'Age Distribution'!$AK$4:$AK$5</c:f>
              <c:strCache>
                <c:ptCount val="1"/>
                <c:pt idx="0">
                  <c:v>Skirt</c:v>
                </c:pt>
              </c:strCache>
            </c:strRef>
          </c:tx>
          <c:spPr>
            <a:solidFill>
              <a:schemeClr val="accent6">
                <a:lumMod val="5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Distribution'!$AK$6:$AK$23</c:f>
              <c:numCache>
                <c:formatCode>General</c:formatCode>
                <c:ptCount val="17"/>
                <c:pt idx="3">
                  <c:v>1</c:v>
                </c:pt>
              </c:numCache>
            </c:numRef>
          </c:val>
          <c:extLst>
            <c:ext xmlns:c16="http://schemas.microsoft.com/office/drawing/2014/chart" uri="{C3380CC4-5D6E-409C-BE32-E72D297353CC}">
              <c16:uniqueId val="{00000065-434C-4F94-9E0B-E2B195999A33}"/>
            </c:ext>
          </c:extLst>
        </c:ser>
        <c:ser>
          <c:idx val="36"/>
          <c:order val="36"/>
          <c:tx>
            <c:strRef>
              <c:f>'Age Distribution'!$AL$4:$AL$5</c:f>
              <c:strCache>
                <c:ptCount val="1"/>
                <c:pt idx="0">
                  <c:v>Camera</c:v>
                </c:pt>
              </c:strCache>
            </c:strRef>
          </c:tx>
          <c:spPr>
            <a:solidFill>
              <a:schemeClr val="accent1">
                <a:lumMod val="70000"/>
                <a:lumOff val="3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Distribution'!$AL$6:$AL$23</c:f>
              <c:numCache>
                <c:formatCode>General</c:formatCode>
                <c:ptCount val="17"/>
                <c:pt idx="0">
                  <c:v>1</c:v>
                </c:pt>
              </c:numCache>
            </c:numRef>
          </c:val>
          <c:extLst>
            <c:ext xmlns:c16="http://schemas.microsoft.com/office/drawing/2014/chart" uri="{C3380CC4-5D6E-409C-BE32-E72D297353CC}">
              <c16:uniqueId val="{00000066-434C-4F94-9E0B-E2B195999A33}"/>
            </c:ext>
          </c:extLst>
        </c:ser>
        <c:dLbls>
          <c:showLegendKey val="0"/>
          <c:showVal val="0"/>
          <c:showCatName val="0"/>
          <c:showSerName val="0"/>
          <c:showPercent val="0"/>
          <c:showBubbleSize val="0"/>
        </c:dLbls>
        <c:gapWidth val="150"/>
        <c:overlap val="100"/>
        <c:axId val="973582704"/>
        <c:axId val="1358185008"/>
      </c:barChart>
      <c:catAx>
        <c:axId val="973582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185008"/>
        <c:crosses val="autoZero"/>
        <c:auto val="1"/>
        <c:lblAlgn val="ctr"/>
        <c:lblOffset val="100"/>
        <c:noMultiLvlLbl val="0"/>
      </c:catAx>
      <c:valAx>
        <c:axId val="135818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58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again.xlsx]Phone and Address!PivotTable35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'Phone and Address'!$B$3:$B$4</c:f>
              <c:strCache>
                <c:ptCount val="1"/>
                <c:pt idx="0">
                  <c:v>111-222-3333</c:v>
                </c:pt>
              </c:strCache>
            </c:strRef>
          </c:tx>
          <c:spPr>
            <a:solidFill>
              <a:schemeClr val="accent1"/>
            </a:solidFill>
            <a:ln>
              <a:noFill/>
            </a:ln>
            <a:effectLst/>
          </c:spPr>
          <c:invertIfNegative val="0"/>
          <c:cat>
            <c:strRef>
              <c:f>'Phone and Address'!$A$5:$A$11</c:f>
              <c:strCache>
                <c:ptCount val="6"/>
                <c:pt idx="0">
                  <c:v>Cedar St</c:v>
                </c:pt>
                <c:pt idx="1">
                  <c:v>Elm St</c:v>
                </c:pt>
                <c:pt idx="2">
                  <c:v>Main St</c:v>
                </c:pt>
                <c:pt idx="3">
                  <c:v>Maple St</c:v>
                </c:pt>
                <c:pt idx="4">
                  <c:v>Oak St</c:v>
                </c:pt>
                <c:pt idx="5">
                  <c:v>Pine St</c:v>
                </c:pt>
              </c:strCache>
            </c:strRef>
          </c:cat>
          <c:val>
            <c:numRef>
              <c:f>'Phone and Address'!$B$5:$B$11</c:f>
              <c:numCache>
                <c:formatCode>General</c:formatCode>
                <c:ptCount val="6"/>
                <c:pt idx="0">
                  <c:v>2</c:v>
                </c:pt>
                <c:pt idx="1">
                  <c:v>5</c:v>
                </c:pt>
                <c:pt idx="2">
                  <c:v>1</c:v>
                </c:pt>
                <c:pt idx="4">
                  <c:v>5</c:v>
                </c:pt>
                <c:pt idx="5">
                  <c:v>5</c:v>
                </c:pt>
              </c:numCache>
            </c:numRef>
          </c:val>
          <c:extLst>
            <c:ext xmlns:c16="http://schemas.microsoft.com/office/drawing/2014/chart" uri="{C3380CC4-5D6E-409C-BE32-E72D297353CC}">
              <c16:uniqueId val="{00000000-97C7-40AC-B02A-B886E0043B43}"/>
            </c:ext>
          </c:extLst>
        </c:ser>
        <c:ser>
          <c:idx val="1"/>
          <c:order val="1"/>
          <c:tx>
            <c:strRef>
              <c:f>'Phone and Address'!$C$3:$C$4</c:f>
              <c:strCache>
                <c:ptCount val="1"/>
                <c:pt idx="0">
                  <c:v>123-456-7890</c:v>
                </c:pt>
              </c:strCache>
            </c:strRef>
          </c:tx>
          <c:spPr>
            <a:solidFill>
              <a:schemeClr val="accent2"/>
            </a:solidFill>
            <a:ln>
              <a:noFill/>
            </a:ln>
            <a:effectLst/>
          </c:spPr>
          <c:invertIfNegative val="0"/>
          <c:cat>
            <c:strRef>
              <c:f>'Phone and Address'!$A$5:$A$11</c:f>
              <c:strCache>
                <c:ptCount val="6"/>
                <c:pt idx="0">
                  <c:v>Cedar St</c:v>
                </c:pt>
                <c:pt idx="1">
                  <c:v>Elm St</c:v>
                </c:pt>
                <c:pt idx="2">
                  <c:v>Main St</c:v>
                </c:pt>
                <c:pt idx="3">
                  <c:v>Maple St</c:v>
                </c:pt>
                <c:pt idx="4">
                  <c:v>Oak St</c:v>
                </c:pt>
                <c:pt idx="5">
                  <c:v>Pine St</c:v>
                </c:pt>
              </c:strCache>
            </c:strRef>
          </c:cat>
          <c:val>
            <c:numRef>
              <c:f>'Phone and Address'!$C$5:$C$11</c:f>
              <c:numCache>
                <c:formatCode>General</c:formatCode>
                <c:ptCount val="6"/>
                <c:pt idx="0">
                  <c:v>2</c:v>
                </c:pt>
                <c:pt idx="1">
                  <c:v>2</c:v>
                </c:pt>
                <c:pt idx="2">
                  <c:v>1</c:v>
                </c:pt>
              </c:numCache>
            </c:numRef>
          </c:val>
          <c:extLst>
            <c:ext xmlns:c16="http://schemas.microsoft.com/office/drawing/2014/chart" uri="{C3380CC4-5D6E-409C-BE32-E72D297353CC}">
              <c16:uniqueId val="{00000018-5F7B-44E3-9047-DDB358798447}"/>
            </c:ext>
          </c:extLst>
        </c:ser>
        <c:ser>
          <c:idx val="2"/>
          <c:order val="2"/>
          <c:tx>
            <c:strRef>
              <c:f>'Phone and Address'!$D$3:$D$4</c:f>
              <c:strCache>
                <c:ptCount val="1"/>
                <c:pt idx="0">
                  <c:v>222-111-9999</c:v>
                </c:pt>
              </c:strCache>
            </c:strRef>
          </c:tx>
          <c:spPr>
            <a:solidFill>
              <a:schemeClr val="accent3"/>
            </a:solidFill>
            <a:ln>
              <a:noFill/>
            </a:ln>
            <a:effectLst/>
          </c:spPr>
          <c:invertIfNegative val="0"/>
          <c:cat>
            <c:strRef>
              <c:f>'Phone and Address'!$A$5:$A$11</c:f>
              <c:strCache>
                <c:ptCount val="6"/>
                <c:pt idx="0">
                  <c:v>Cedar St</c:v>
                </c:pt>
                <c:pt idx="1">
                  <c:v>Elm St</c:v>
                </c:pt>
                <c:pt idx="2">
                  <c:v>Main St</c:v>
                </c:pt>
                <c:pt idx="3">
                  <c:v>Maple St</c:v>
                </c:pt>
                <c:pt idx="4">
                  <c:v>Oak St</c:v>
                </c:pt>
                <c:pt idx="5">
                  <c:v>Pine St</c:v>
                </c:pt>
              </c:strCache>
            </c:strRef>
          </c:cat>
          <c:val>
            <c:numRef>
              <c:f>'Phone and Address'!$D$5:$D$11</c:f>
              <c:numCache>
                <c:formatCode>General</c:formatCode>
                <c:ptCount val="6"/>
                <c:pt idx="4">
                  <c:v>1</c:v>
                </c:pt>
              </c:numCache>
            </c:numRef>
          </c:val>
          <c:extLst>
            <c:ext xmlns:c16="http://schemas.microsoft.com/office/drawing/2014/chart" uri="{C3380CC4-5D6E-409C-BE32-E72D297353CC}">
              <c16:uniqueId val="{00000019-5F7B-44E3-9047-DDB358798447}"/>
            </c:ext>
          </c:extLst>
        </c:ser>
        <c:ser>
          <c:idx val="3"/>
          <c:order val="3"/>
          <c:tx>
            <c:strRef>
              <c:f>'Phone and Address'!$E$3:$E$4</c:f>
              <c:strCache>
                <c:ptCount val="1"/>
                <c:pt idx="0">
                  <c:v>222-333-4444</c:v>
                </c:pt>
              </c:strCache>
            </c:strRef>
          </c:tx>
          <c:spPr>
            <a:solidFill>
              <a:schemeClr val="accent4"/>
            </a:solidFill>
            <a:ln>
              <a:noFill/>
            </a:ln>
            <a:effectLst/>
          </c:spPr>
          <c:invertIfNegative val="0"/>
          <c:cat>
            <c:strRef>
              <c:f>'Phone and Address'!$A$5:$A$11</c:f>
              <c:strCache>
                <c:ptCount val="6"/>
                <c:pt idx="0">
                  <c:v>Cedar St</c:v>
                </c:pt>
                <c:pt idx="1">
                  <c:v>Elm St</c:v>
                </c:pt>
                <c:pt idx="2">
                  <c:v>Main St</c:v>
                </c:pt>
                <c:pt idx="3">
                  <c:v>Maple St</c:v>
                </c:pt>
                <c:pt idx="4">
                  <c:v>Oak St</c:v>
                </c:pt>
                <c:pt idx="5">
                  <c:v>Pine St</c:v>
                </c:pt>
              </c:strCache>
            </c:strRef>
          </c:cat>
          <c:val>
            <c:numRef>
              <c:f>'Phone and Address'!$E$5:$E$11</c:f>
              <c:numCache>
                <c:formatCode>General</c:formatCode>
                <c:ptCount val="6"/>
                <c:pt idx="1">
                  <c:v>1</c:v>
                </c:pt>
                <c:pt idx="4">
                  <c:v>1</c:v>
                </c:pt>
                <c:pt idx="5">
                  <c:v>3</c:v>
                </c:pt>
              </c:numCache>
            </c:numRef>
          </c:val>
          <c:extLst>
            <c:ext xmlns:c16="http://schemas.microsoft.com/office/drawing/2014/chart" uri="{C3380CC4-5D6E-409C-BE32-E72D297353CC}">
              <c16:uniqueId val="{0000001A-5F7B-44E3-9047-DDB358798447}"/>
            </c:ext>
          </c:extLst>
        </c:ser>
        <c:ser>
          <c:idx val="4"/>
          <c:order val="4"/>
          <c:tx>
            <c:strRef>
              <c:f>'Phone and Address'!$F$3:$F$4</c:f>
              <c:strCache>
                <c:ptCount val="1"/>
                <c:pt idx="0">
                  <c:v>333-444-5555</c:v>
                </c:pt>
              </c:strCache>
            </c:strRef>
          </c:tx>
          <c:spPr>
            <a:solidFill>
              <a:schemeClr val="accent5"/>
            </a:solidFill>
            <a:ln>
              <a:noFill/>
            </a:ln>
            <a:effectLst/>
          </c:spPr>
          <c:invertIfNegative val="0"/>
          <c:cat>
            <c:strRef>
              <c:f>'Phone and Address'!$A$5:$A$11</c:f>
              <c:strCache>
                <c:ptCount val="6"/>
                <c:pt idx="0">
                  <c:v>Cedar St</c:v>
                </c:pt>
                <c:pt idx="1">
                  <c:v>Elm St</c:v>
                </c:pt>
                <c:pt idx="2">
                  <c:v>Main St</c:v>
                </c:pt>
                <c:pt idx="3">
                  <c:v>Maple St</c:v>
                </c:pt>
                <c:pt idx="4">
                  <c:v>Oak St</c:v>
                </c:pt>
                <c:pt idx="5">
                  <c:v>Pine St</c:v>
                </c:pt>
              </c:strCache>
            </c:strRef>
          </c:cat>
          <c:val>
            <c:numRef>
              <c:f>'Phone and Address'!$F$5:$F$11</c:f>
              <c:numCache>
                <c:formatCode>General</c:formatCode>
                <c:ptCount val="6"/>
                <c:pt idx="0">
                  <c:v>4</c:v>
                </c:pt>
                <c:pt idx="1">
                  <c:v>2</c:v>
                </c:pt>
                <c:pt idx="2">
                  <c:v>1</c:v>
                </c:pt>
                <c:pt idx="4">
                  <c:v>2</c:v>
                </c:pt>
                <c:pt idx="5">
                  <c:v>2</c:v>
                </c:pt>
              </c:numCache>
            </c:numRef>
          </c:val>
          <c:extLst>
            <c:ext xmlns:c16="http://schemas.microsoft.com/office/drawing/2014/chart" uri="{C3380CC4-5D6E-409C-BE32-E72D297353CC}">
              <c16:uniqueId val="{0000001B-5F7B-44E3-9047-DDB358798447}"/>
            </c:ext>
          </c:extLst>
        </c:ser>
        <c:ser>
          <c:idx val="5"/>
          <c:order val="5"/>
          <c:tx>
            <c:strRef>
              <c:f>'Phone and Address'!$G$3:$G$4</c:f>
              <c:strCache>
                <c:ptCount val="1"/>
                <c:pt idx="0">
                  <c:v>333-555-7777</c:v>
                </c:pt>
              </c:strCache>
            </c:strRef>
          </c:tx>
          <c:spPr>
            <a:solidFill>
              <a:schemeClr val="accent6"/>
            </a:solidFill>
            <a:ln>
              <a:noFill/>
            </a:ln>
            <a:effectLst/>
          </c:spPr>
          <c:invertIfNegative val="0"/>
          <c:cat>
            <c:strRef>
              <c:f>'Phone and Address'!$A$5:$A$11</c:f>
              <c:strCache>
                <c:ptCount val="6"/>
                <c:pt idx="0">
                  <c:v>Cedar St</c:v>
                </c:pt>
                <c:pt idx="1">
                  <c:v>Elm St</c:v>
                </c:pt>
                <c:pt idx="2">
                  <c:v>Main St</c:v>
                </c:pt>
                <c:pt idx="3">
                  <c:v>Maple St</c:v>
                </c:pt>
                <c:pt idx="4">
                  <c:v>Oak St</c:v>
                </c:pt>
                <c:pt idx="5">
                  <c:v>Pine St</c:v>
                </c:pt>
              </c:strCache>
            </c:strRef>
          </c:cat>
          <c:val>
            <c:numRef>
              <c:f>'Phone and Address'!$G$5:$G$11</c:f>
              <c:numCache>
                <c:formatCode>General</c:formatCode>
                <c:ptCount val="6"/>
                <c:pt idx="3">
                  <c:v>1</c:v>
                </c:pt>
              </c:numCache>
            </c:numRef>
          </c:val>
          <c:extLst>
            <c:ext xmlns:c16="http://schemas.microsoft.com/office/drawing/2014/chart" uri="{C3380CC4-5D6E-409C-BE32-E72D297353CC}">
              <c16:uniqueId val="{0000001C-5F7B-44E3-9047-DDB358798447}"/>
            </c:ext>
          </c:extLst>
        </c:ser>
        <c:ser>
          <c:idx val="6"/>
          <c:order val="6"/>
          <c:tx>
            <c:strRef>
              <c:f>'Phone and Address'!$H$3:$H$4</c:f>
              <c:strCache>
                <c:ptCount val="1"/>
                <c:pt idx="0">
                  <c:v>555-123-4567</c:v>
                </c:pt>
              </c:strCache>
            </c:strRef>
          </c:tx>
          <c:spPr>
            <a:solidFill>
              <a:schemeClr val="accent1">
                <a:lumMod val="60000"/>
              </a:schemeClr>
            </a:solidFill>
            <a:ln>
              <a:noFill/>
            </a:ln>
            <a:effectLst/>
          </c:spPr>
          <c:invertIfNegative val="0"/>
          <c:cat>
            <c:strRef>
              <c:f>'Phone and Address'!$A$5:$A$11</c:f>
              <c:strCache>
                <c:ptCount val="6"/>
                <c:pt idx="0">
                  <c:v>Cedar St</c:v>
                </c:pt>
                <c:pt idx="1">
                  <c:v>Elm St</c:v>
                </c:pt>
                <c:pt idx="2">
                  <c:v>Main St</c:v>
                </c:pt>
                <c:pt idx="3">
                  <c:v>Maple St</c:v>
                </c:pt>
                <c:pt idx="4">
                  <c:v>Oak St</c:v>
                </c:pt>
                <c:pt idx="5">
                  <c:v>Pine St</c:v>
                </c:pt>
              </c:strCache>
            </c:strRef>
          </c:cat>
          <c:val>
            <c:numRef>
              <c:f>'Phone and Address'!$H$5:$H$11</c:f>
              <c:numCache>
                <c:formatCode>General</c:formatCode>
                <c:ptCount val="6"/>
                <c:pt idx="4">
                  <c:v>1</c:v>
                </c:pt>
              </c:numCache>
            </c:numRef>
          </c:val>
          <c:extLst>
            <c:ext xmlns:c16="http://schemas.microsoft.com/office/drawing/2014/chart" uri="{C3380CC4-5D6E-409C-BE32-E72D297353CC}">
              <c16:uniqueId val="{0000001D-5F7B-44E3-9047-DDB358798447}"/>
            </c:ext>
          </c:extLst>
        </c:ser>
        <c:ser>
          <c:idx val="7"/>
          <c:order val="7"/>
          <c:tx>
            <c:strRef>
              <c:f>'Phone and Address'!$I$3:$I$4</c:f>
              <c:strCache>
                <c:ptCount val="1"/>
                <c:pt idx="0">
                  <c:v>555-333-2222</c:v>
                </c:pt>
              </c:strCache>
            </c:strRef>
          </c:tx>
          <c:spPr>
            <a:solidFill>
              <a:schemeClr val="accent2">
                <a:lumMod val="60000"/>
              </a:schemeClr>
            </a:solidFill>
            <a:ln>
              <a:noFill/>
            </a:ln>
            <a:effectLst/>
          </c:spPr>
          <c:invertIfNegative val="0"/>
          <c:cat>
            <c:strRef>
              <c:f>'Phone and Address'!$A$5:$A$11</c:f>
              <c:strCache>
                <c:ptCount val="6"/>
                <c:pt idx="0">
                  <c:v>Cedar St</c:v>
                </c:pt>
                <c:pt idx="1">
                  <c:v>Elm St</c:v>
                </c:pt>
                <c:pt idx="2">
                  <c:v>Main St</c:v>
                </c:pt>
                <c:pt idx="3">
                  <c:v>Maple St</c:v>
                </c:pt>
                <c:pt idx="4">
                  <c:v>Oak St</c:v>
                </c:pt>
                <c:pt idx="5">
                  <c:v>Pine St</c:v>
                </c:pt>
              </c:strCache>
            </c:strRef>
          </c:cat>
          <c:val>
            <c:numRef>
              <c:f>'Phone and Address'!$I$5:$I$11</c:f>
              <c:numCache>
                <c:formatCode>General</c:formatCode>
                <c:ptCount val="6"/>
                <c:pt idx="0">
                  <c:v>1</c:v>
                </c:pt>
                <c:pt idx="1">
                  <c:v>4</c:v>
                </c:pt>
                <c:pt idx="2">
                  <c:v>1</c:v>
                </c:pt>
                <c:pt idx="4">
                  <c:v>5</c:v>
                </c:pt>
                <c:pt idx="5">
                  <c:v>2</c:v>
                </c:pt>
              </c:numCache>
            </c:numRef>
          </c:val>
          <c:extLst>
            <c:ext xmlns:c16="http://schemas.microsoft.com/office/drawing/2014/chart" uri="{C3380CC4-5D6E-409C-BE32-E72D297353CC}">
              <c16:uniqueId val="{0000001E-5F7B-44E3-9047-DDB358798447}"/>
            </c:ext>
          </c:extLst>
        </c:ser>
        <c:ser>
          <c:idx val="8"/>
          <c:order val="8"/>
          <c:tx>
            <c:strRef>
              <c:f>'Phone and Address'!$J$3:$J$4</c:f>
              <c:strCache>
                <c:ptCount val="1"/>
                <c:pt idx="0">
                  <c:v>555-333-4444</c:v>
                </c:pt>
              </c:strCache>
            </c:strRef>
          </c:tx>
          <c:spPr>
            <a:solidFill>
              <a:schemeClr val="accent3">
                <a:lumMod val="60000"/>
              </a:schemeClr>
            </a:solidFill>
            <a:ln>
              <a:noFill/>
            </a:ln>
            <a:effectLst/>
          </c:spPr>
          <c:invertIfNegative val="0"/>
          <c:cat>
            <c:strRef>
              <c:f>'Phone and Address'!$A$5:$A$11</c:f>
              <c:strCache>
                <c:ptCount val="6"/>
                <c:pt idx="0">
                  <c:v>Cedar St</c:v>
                </c:pt>
                <c:pt idx="1">
                  <c:v>Elm St</c:v>
                </c:pt>
                <c:pt idx="2">
                  <c:v>Main St</c:v>
                </c:pt>
                <c:pt idx="3">
                  <c:v>Maple St</c:v>
                </c:pt>
                <c:pt idx="4">
                  <c:v>Oak St</c:v>
                </c:pt>
                <c:pt idx="5">
                  <c:v>Pine St</c:v>
                </c:pt>
              </c:strCache>
            </c:strRef>
          </c:cat>
          <c:val>
            <c:numRef>
              <c:f>'Phone and Address'!$J$5:$J$11</c:f>
              <c:numCache>
                <c:formatCode>General</c:formatCode>
                <c:ptCount val="6"/>
                <c:pt idx="0">
                  <c:v>1</c:v>
                </c:pt>
                <c:pt idx="1">
                  <c:v>1</c:v>
                </c:pt>
                <c:pt idx="4">
                  <c:v>3</c:v>
                </c:pt>
                <c:pt idx="5">
                  <c:v>1</c:v>
                </c:pt>
              </c:numCache>
            </c:numRef>
          </c:val>
          <c:extLst>
            <c:ext xmlns:c16="http://schemas.microsoft.com/office/drawing/2014/chart" uri="{C3380CC4-5D6E-409C-BE32-E72D297353CC}">
              <c16:uniqueId val="{0000001F-5F7B-44E3-9047-DDB358798447}"/>
            </c:ext>
          </c:extLst>
        </c:ser>
        <c:ser>
          <c:idx val="9"/>
          <c:order val="9"/>
          <c:tx>
            <c:strRef>
              <c:f>'Phone and Address'!$K$3:$K$4</c:f>
              <c:strCache>
                <c:ptCount val="1"/>
                <c:pt idx="0">
                  <c:v>555-444-3333</c:v>
                </c:pt>
              </c:strCache>
            </c:strRef>
          </c:tx>
          <c:spPr>
            <a:solidFill>
              <a:schemeClr val="accent4">
                <a:lumMod val="60000"/>
              </a:schemeClr>
            </a:solidFill>
            <a:ln>
              <a:noFill/>
            </a:ln>
            <a:effectLst/>
          </c:spPr>
          <c:invertIfNegative val="0"/>
          <c:cat>
            <c:strRef>
              <c:f>'Phone and Address'!$A$5:$A$11</c:f>
              <c:strCache>
                <c:ptCount val="6"/>
                <c:pt idx="0">
                  <c:v>Cedar St</c:v>
                </c:pt>
                <c:pt idx="1">
                  <c:v>Elm St</c:v>
                </c:pt>
                <c:pt idx="2">
                  <c:v>Main St</c:v>
                </c:pt>
                <c:pt idx="3">
                  <c:v>Maple St</c:v>
                </c:pt>
                <c:pt idx="4">
                  <c:v>Oak St</c:v>
                </c:pt>
                <c:pt idx="5">
                  <c:v>Pine St</c:v>
                </c:pt>
              </c:strCache>
            </c:strRef>
          </c:cat>
          <c:val>
            <c:numRef>
              <c:f>'Phone and Address'!$K$5:$K$11</c:f>
              <c:numCache>
                <c:formatCode>General</c:formatCode>
                <c:ptCount val="6"/>
                <c:pt idx="5">
                  <c:v>1</c:v>
                </c:pt>
              </c:numCache>
            </c:numRef>
          </c:val>
          <c:extLst>
            <c:ext xmlns:c16="http://schemas.microsoft.com/office/drawing/2014/chart" uri="{C3380CC4-5D6E-409C-BE32-E72D297353CC}">
              <c16:uniqueId val="{00000020-5F7B-44E3-9047-DDB358798447}"/>
            </c:ext>
          </c:extLst>
        </c:ser>
        <c:ser>
          <c:idx val="10"/>
          <c:order val="10"/>
          <c:tx>
            <c:strRef>
              <c:f>'Phone and Address'!$L$3:$L$4</c:f>
              <c:strCache>
                <c:ptCount val="1"/>
                <c:pt idx="0">
                  <c:v>555-444-5555</c:v>
                </c:pt>
              </c:strCache>
            </c:strRef>
          </c:tx>
          <c:spPr>
            <a:solidFill>
              <a:schemeClr val="accent5">
                <a:lumMod val="60000"/>
              </a:schemeClr>
            </a:solidFill>
            <a:ln>
              <a:noFill/>
            </a:ln>
            <a:effectLst/>
          </c:spPr>
          <c:invertIfNegative val="0"/>
          <c:cat>
            <c:strRef>
              <c:f>'Phone and Address'!$A$5:$A$11</c:f>
              <c:strCache>
                <c:ptCount val="6"/>
                <c:pt idx="0">
                  <c:v>Cedar St</c:v>
                </c:pt>
                <c:pt idx="1">
                  <c:v>Elm St</c:v>
                </c:pt>
                <c:pt idx="2">
                  <c:v>Main St</c:v>
                </c:pt>
                <c:pt idx="3">
                  <c:v>Maple St</c:v>
                </c:pt>
                <c:pt idx="4">
                  <c:v>Oak St</c:v>
                </c:pt>
                <c:pt idx="5">
                  <c:v>Pine St</c:v>
                </c:pt>
              </c:strCache>
            </c:strRef>
          </c:cat>
          <c:val>
            <c:numRef>
              <c:f>'Phone and Address'!$L$5:$L$11</c:f>
              <c:numCache>
                <c:formatCode>General</c:formatCode>
                <c:ptCount val="6"/>
                <c:pt idx="0">
                  <c:v>1</c:v>
                </c:pt>
                <c:pt idx="1">
                  <c:v>4</c:v>
                </c:pt>
                <c:pt idx="4">
                  <c:v>3</c:v>
                </c:pt>
                <c:pt idx="5">
                  <c:v>3</c:v>
                </c:pt>
              </c:numCache>
            </c:numRef>
          </c:val>
          <c:extLst>
            <c:ext xmlns:c16="http://schemas.microsoft.com/office/drawing/2014/chart" uri="{C3380CC4-5D6E-409C-BE32-E72D297353CC}">
              <c16:uniqueId val="{00000021-5F7B-44E3-9047-DDB358798447}"/>
            </c:ext>
          </c:extLst>
        </c:ser>
        <c:ser>
          <c:idx val="11"/>
          <c:order val="11"/>
          <c:tx>
            <c:strRef>
              <c:f>'Phone and Address'!$M$3:$M$4</c:f>
              <c:strCache>
                <c:ptCount val="1"/>
                <c:pt idx="0">
                  <c:v>555-666-7777</c:v>
                </c:pt>
              </c:strCache>
            </c:strRef>
          </c:tx>
          <c:spPr>
            <a:solidFill>
              <a:schemeClr val="accent6">
                <a:lumMod val="60000"/>
              </a:schemeClr>
            </a:solidFill>
            <a:ln>
              <a:noFill/>
            </a:ln>
            <a:effectLst/>
          </c:spPr>
          <c:invertIfNegative val="0"/>
          <c:cat>
            <c:strRef>
              <c:f>'Phone and Address'!$A$5:$A$11</c:f>
              <c:strCache>
                <c:ptCount val="6"/>
                <c:pt idx="0">
                  <c:v>Cedar St</c:v>
                </c:pt>
                <c:pt idx="1">
                  <c:v>Elm St</c:v>
                </c:pt>
                <c:pt idx="2">
                  <c:v>Main St</c:v>
                </c:pt>
                <c:pt idx="3">
                  <c:v>Maple St</c:v>
                </c:pt>
                <c:pt idx="4">
                  <c:v>Oak St</c:v>
                </c:pt>
                <c:pt idx="5">
                  <c:v>Pine St</c:v>
                </c:pt>
              </c:strCache>
            </c:strRef>
          </c:cat>
          <c:val>
            <c:numRef>
              <c:f>'Phone and Address'!$M$5:$M$11</c:f>
              <c:numCache>
                <c:formatCode>General</c:formatCode>
                <c:ptCount val="6"/>
                <c:pt idx="0">
                  <c:v>1</c:v>
                </c:pt>
                <c:pt idx="2">
                  <c:v>1</c:v>
                </c:pt>
                <c:pt idx="4">
                  <c:v>1</c:v>
                </c:pt>
              </c:numCache>
            </c:numRef>
          </c:val>
          <c:extLst>
            <c:ext xmlns:c16="http://schemas.microsoft.com/office/drawing/2014/chart" uri="{C3380CC4-5D6E-409C-BE32-E72D297353CC}">
              <c16:uniqueId val="{00000022-5F7B-44E3-9047-DDB358798447}"/>
            </c:ext>
          </c:extLst>
        </c:ser>
        <c:ser>
          <c:idx val="12"/>
          <c:order val="12"/>
          <c:tx>
            <c:strRef>
              <c:f>'Phone and Address'!$N$3:$N$4</c:f>
              <c:strCache>
                <c:ptCount val="1"/>
                <c:pt idx="0">
                  <c:v>555-777-9999</c:v>
                </c:pt>
              </c:strCache>
            </c:strRef>
          </c:tx>
          <c:spPr>
            <a:solidFill>
              <a:schemeClr val="accent1">
                <a:lumMod val="80000"/>
                <a:lumOff val="20000"/>
              </a:schemeClr>
            </a:solidFill>
            <a:ln>
              <a:noFill/>
            </a:ln>
            <a:effectLst/>
          </c:spPr>
          <c:invertIfNegative val="0"/>
          <c:cat>
            <c:strRef>
              <c:f>'Phone and Address'!$A$5:$A$11</c:f>
              <c:strCache>
                <c:ptCount val="6"/>
                <c:pt idx="0">
                  <c:v>Cedar St</c:v>
                </c:pt>
                <c:pt idx="1">
                  <c:v>Elm St</c:v>
                </c:pt>
                <c:pt idx="2">
                  <c:v>Main St</c:v>
                </c:pt>
                <c:pt idx="3">
                  <c:v>Maple St</c:v>
                </c:pt>
                <c:pt idx="4">
                  <c:v>Oak St</c:v>
                </c:pt>
                <c:pt idx="5">
                  <c:v>Pine St</c:v>
                </c:pt>
              </c:strCache>
            </c:strRef>
          </c:cat>
          <c:val>
            <c:numRef>
              <c:f>'Phone and Address'!$N$5:$N$11</c:f>
              <c:numCache>
                <c:formatCode>General</c:formatCode>
                <c:ptCount val="6"/>
                <c:pt idx="1">
                  <c:v>1</c:v>
                </c:pt>
              </c:numCache>
            </c:numRef>
          </c:val>
          <c:extLst>
            <c:ext xmlns:c16="http://schemas.microsoft.com/office/drawing/2014/chart" uri="{C3380CC4-5D6E-409C-BE32-E72D297353CC}">
              <c16:uniqueId val="{00000023-5F7B-44E3-9047-DDB358798447}"/>
            </c:ext>
          </c:extLst>
        </c:ser>
        <c:ser>
          <c:idx val="13"/>
          <c:order val="13"/>
          <c:tx>
            <c:strRef>
              <c:f>'Phone and Address'!$O$3:$O$4</c:f>
              <c:strCache>
                <c:ptCount val="1"/>
                <c:pt idx="0">
                  <c:v>777-666-5555</c:v>
                </c:pt>
              </c:strCache>
            </c:strRef>
          </c:tx>
          <c:spPr>
            <a:solidFill>
              <a:schemeClr val="accent2">
                <a:lumMod val="80000"/>
                <a:lumOff val="20000"/>
              </a:schemeClr>
            </a:solidFill>
            <a:ln>
              <a:noFill/>
            </a:ln>
            <a:effectLst/>
          </c:spPr>
          <c:invertIfNegative val="0"/>
          <c:cat>
            <c:strRef>
              <c:f>'Phone and Address'!$A$5:$A$11</c:f>
              <c:strCache>
                <c:ptCount val="6"/>
                <c:pt idx="0">
                  <c:v>Cedar St</c:v>
                </c:pt>
                <c:pt idx="1">
                  <c:v>Elm St</c:v>
                </c:pt>
                <c:pt idx="2">
                  <c:v>Main St</c:v>
                </c:pt>
                <c:pt idx="3">
                  <c:v>Maple St</c:v>
                </c:pt>
                <c:pt idx="4">
                  <c:v>Oak St</c:v>
                </c:pt>
                <c:pt idx="5">
                  <c:v>Pine St</c:v>
                </c:pt>
              </c:strCache>
            </c:strRef>
          </c:cat>
          <c:val>
            <c:numRef>
              <c:f>'Phone and Address'!$O$5:$O$11</c:f>
              <c:numCache>
                <c:formatCode>General</c:formatCode>
                <c:ptCount val="6"/>
                <c:pt idx="5">
                  <c:v>1</c:v>
                </c:pt>
              </c:numCache>
            </c:numRef>
          </c:val>
          <c:extLst>
            <c:ext xmlns:c16="http://schemas.microsoft.com/office/drawing/2014/chart" uri="{C3380CC4-5D6E-409C-BE32-E72D297353CC}">
              <c16:uniqueId val="{00000024-5F7B-44E3-9047-DDB358798447}"/>
            </c:ext>
          </c:extLst>
        </c:ser>
        <c:ser>
          <c:idx val="14"/>
          <c:order val="14"/>
          <c:tx>
            <c:strRef>
              <c:f>'Phone and Address'!$P$3:$P$4</c:f>
              <c:strCache>
                <c:ptCount val="1"/>
                <c:pt idx="0">
                  <c:v>777-888-9999</c:v>
                </c:pt>
              </c:strCache>
            </c:strRef>
          </c:tx>
          <c:spPr>
            <a:solidFill>
              <a:schemeClr val="accent3">
                <a:lumMod val="80000"/>
                <a:lumOff val="20000"/>
              </a:schemeClr>
            </a:solidFill>
            <a:ln>
              <a:noFill/>
            </a:ln>
            <a:effectLst/>
          </c:spPr>
          <c:invertIfNegative val="0"/>
          <c:cat>
            <c:strRef>
              <c:f>'Phone and Address'!$A$5:$A$11</c:f>
              <c:strCache>
                <c:ptCount val="6"/>
                <c:pt idx="0">
                  <c:v>Cedar St</c:v>
                </c:pt>
                <c:pt idx="1">
                  <c:v>Elm St</c:v>
                </c:pt>
                <c:pt idx="2">
                  <c:v>Main St</c:v>
                </c:pt>
                <c:pt idx="3">
                  <c:v>Maple St</c:v>
                </c:pt>
                <c:pt idx="4">
                  <c:v>Oak St</c:v>
                </c:pt>
                <c:pt idx="5">
                  <c:v>Pine St</c:v>
                </c:pt>
              </c:strCache>
            </c:strRef>
          </c:cat>
          <c:val>
            <c:numRef>
              <c:f>'Phone and Address'!$P$5:$P$11</c:f>
              <c:numCache>
                <c:formatCode>General</c:formatCode>
                <c:ptCount val="6"/>
                <c:pt idx="1">
                  <c:v>1</c:v>
                </c:pt>
                <c:pt idx="2">
                  <c:v>1</c:v>
                </c:pt>
                <c:pt idx="3">
                  <c:v>1</c:v>
                </c:pt>
              </c:numCache>
            </c:numRef>
          </c:val>
          <c:extLst>
            <c:ext xmlns:c16="http://schemas.microsoft.com/office/drawing/2014/chart" uri="{C3380CC4-5D6E-409C-BE32-E72D297353CC}">
              <c16:uniqueId val="{00000025-5F7B-44E3-9047-DDB358798447}"/>
            </c:ext>
          </c:extLst>
        </c:ser>
        <c:ser>
          <c:idx val="15"/>
          <c:order val="15"/>
          <c:tx>
            <c:strRef>
              <c:f>'Phone and Address'!$Q$3:$Q$4</c:f>
              <c:strCache>
                <c:ptCount val="1"/>
                <c:pt idx="0">
                  <c:v>777-999-1111</c:v>
                </c:pt>
              </c:strCache>
            </c:strRef>
          </c:tx>
          <c:spPr>
            <a:solidFill>
              <a:schemeClr val="accent4">
                <a:lumMod val="80000"/>
                <a:lumOff val="20000"/>
              </a:schemeClr>
            </a:solidFill>
            <a:ln>
              <a:noFill/>
            </a:ln>
            <a:effectLst/>
          </c:spPr>
          <c:invertIfNegative val="0"/>
          <c:cat>
            <c:strRef>
              <c:f>'Phone and Address'!$A$5:$A$11</c:f>
              <c:strCache>
                <c:ptCount val="6"/>
                <c:pt idx="0">
                  <c:v>Cedar St</c:v>
                </c:pt>
                <c:pt idx="1">
                  <c:v>Elm St</c:v>
                </c:pt>
                <c:pt idx="2">
                  <c:v>Main St</c:v>
                </c:pt>
                <c:pt idx="3">
                  <c:v>Maple St</c:v>
                </c:pt>
                <c:pt idx="4">
                  <c:v>Oak St</c:v>
                </c:pt>
                <c:pt idx="5">
                  <c:v>Pine St</c:v>
                </c:pt>
              </c:strCache>
            </c:strRef>
          </c:cat>
          <c:val>
            <c:numRef>
              <c:f>'Phone and Address'!$Q$5:$Q$11</c:f>
              <c:numCache>
                <c:formatCode>General</c:formatCode>
                <c:ptCount val="6"/>
                <c:pt idx="5">
                  <c:v>1</c:v>
                </c:pt>
              </c:numCache>
            </c:numRef>
          </c:val>
          <c:extLst>
            <c:ext xmlns:c16="http://schemas.microsoft.com/office/drawing/2014/chart" uri="{C3380CC4-5D6E-409C-BE32-E72D297353CC}">
              <c16:uniqueId val="{00000026-5F7B-44E3-9047-DDB358798447}"/>
            </c:ext>
          </c:extLst>
        </c:ser>
        <c:ser>
          <c:idx val="16"/>
          <c:order val="16"/>
          <c:tx>
            <c:strRef>
              <c:f>'Phone and Address'!$R$3:$R$4</c:f>
              <c:strCache>
                <c:ptCount val="1"/>
                <c:pt idx="0">
                  <c:v>888-777-6666</c:v>
                </c:pt>
              </c:strCache>
            </c:strRef>
          </c:tx>
          <c:spPr>
            <a:solidFill>
              <a:schemeClr val="accent5">
                <a:lumMod val="80000"/>
                <a:lumOff val="20000"/>
              </a:schemeClr>
            </a:solidFill>
            <a:ln>
              <a:noFill/>
            </a:ln>
            <a:effectLst/>
          </c:spPr>
          <c:invertIfNegative val="0"/>
          <c:cat>
            <c:strRef>
              <c:f>'Phone and Address'!$A$5:$A$11</c:f>
              <c:strCache>
                <c:ptCount val="6"/>
                <c:pt idx="0">
                  <c:v>Cedar St</c:v>
                </c:pt>
                <c:pt idx="1">
                  <c:v>Elm St</c:v>
                </c:pt>
                <c:pt idx="2">
                  <c:v>Main St</c:v>
                </c:pt>
                <c:pt idx="3">
                  <c:v>Maple St</c:v>
                </c:pt>
                <c:pt idx="4">
                  <c:v>Oak St</c:v>
                </c:pt>
                <c:pt idx="5">
                  <c:v>Pine St</c:v>
                </c:pt>
              </c:strCache>
            </c:strRef>
          </c:cat>
          <c:val>
            <c:numRef>
              <c:f>'Phone and Address'!$R$5:$R$11</c:f>
              <c:numCache>
                <c:formatCode>General</c:formatCode>
                <c:ptCount val="6"/>
                <c:pt idx="0">
                  <c:v>2</c:v>
                </c:pt>
                <c:pt idx="1">
                  <c:v>2</c:v>
                </c:pt>
                <c:pt idx="2">
                  <c:v>2</c:v>
                </c:pt>
                <c:pt idx="4">
                  <c:v>5</c:v>
                </c:pt>
                <c:pt idx="5">
                  <c:v>3</c:v>
                </c:pt>
              </c:numCache>
            </c:numRef>
          </c:val>
          <c:extLst>
            <c:ext xmlns:c16="http://schemas.microsoft.com/office/drawing/2014/chart" uri="{C3380CC4-5D6E-409C-BE32-E72D297353CC}">
              <c16:uniqueId val="{00000027-5F7B-44E3-9047-DDB358798447}"/>
            </c:ext>
          </c:extLst>
        </c:ser>
        <c:ser>
          <c:idx val="17"/>
          <c:order val="17"/>
          <c:tx>
            <c:strRef>
              <c:f>'Phone and Address'!$S$3:$S$4</c:f>
              <c:strCache>
                <c:ptCount val="1"/>
                <c:pt idx="0">
                  <c:v>987-654-3210</c:v>
                </c:pt>
              </c:strCache>
            </c:strRef>
          </c:tx>
          <c:spPr>
            <a:solidFill>
              <a:schemeClr val="accent6">
                <a:lumMod val="80000"/>
                <a:lumOff val="20000"/>
              </a:schemeClr>
            </a:solidFill>
            <a:ln>
              <a:noFill/>
            </a:ln>
            <a:effectLst/>
          </c:spPr>
          <c:invertIfNegative val="0"/>
          <c:cat>
            <c:strRef>
              <c:f>'Phone and Address'!$A$5:$A$11</c:f>
              <c:strCache>
                <c:ptCount val="6"/>
                <c:pt idx="0">
                  <c:v>Cedar St</c:v>
                </c:pt>
                <c:pt idx="1">
                  <c:v>Elm St</c:v>
                </c:pt>
                <c:pt idx="2">
                  <c:v>Main St</c:v>
                </c:pt>
                <c:pt idx="3">
                  <c:v>Maple St</c:v>
                </c:pt>
                <c:pt idx="4">
                  <c:v>Oak St</c:v>
                </c:pt>
                <c:pt idx="5">
                  <c:v>Pine St</c:v>
                </c:pt>
              </c:strCache>
            </c:strRef>
          </c:cat>
          <c:val>
            <c:numRef>
              <c:f>'Phone and Address'!$S$5:$S$11</c:f>
              <c:numCache>
                <c:formatCode>General</c:formatCode>
                <c:ptCount val="6"/>
                <c:pt idx="0">
                  <c:v>1</c:v>
                </c:pt>
                <c:pt idx="1">
                  <c:v>1</c:v>
                </c:pt>
                <c:pt idx="5">
                  <c:v>4</c:v>
                </c:pt>
              </c:numCache>
            </c:numRef>
          </c:val>
          <c:extLst>
            <c:ext xmlns:c16="http://schemas.microsoft.com/office/drawing/2014/chart" uri="{C3380CC4-5D6E-409C-BE32-E72D297353CC}">
              <c16:uniqueId val="{00000028-5F7B-44E3-9047-DDB358798447}"/>
            </c:ext>
          </c:extLst>
        </c:ser>
        <c:ser>
          <c:idx val="18"/>
          <c:order val="18"/>
          <c:tx>
            <c:strRef>
              <c:f>'Phone and Address'!$T$3:$T$4</c:f>
              <c:strCache>
                <c:ptCount val="1"/>
                <c:pt idx="0">
                  <c:v>999-888-7777</c:v>
                </c:pt>
              </c:strCache>
            </c:strRef>
          </c:tx>
          <c:spPr>
            <a:solidFill>
              <a:schemeClr val="accent1">
                <a:lumMod val="80000"/>
              </a:schemeClr>
            </a:solidFill>
            <a:ln>
              <a:noFill/>
            </a:ln>
            <a:effectLst/>
          </c:spPr>
          <c:invertIfNegative val="0"/>
          <c:cat>
            <c:strRef>
              <c:f>'Phone and Address'!$A$5:$A$11</c:f>
              <c:strCache>
                <c:ptCount val="6"/>
                <c:pt idx="0">
                  <c:v>Cedar St</c:v>
                </c:pt>
                <c:pt idx="1">
                  <c:v>Elm St</c:v>
                </c:pt>
                <c:pt idx="2">
                  <c:v>Main St</c:v>
                </c:pt>
                <c:pt idx="3">
                  <c:v>Maple St</c:v>
                </c:pt>
                <c:pt idx="4">
                  <c:v>Oak St</c:v>
                </c:pt>
                <c:pt idx="5">
                  <c:v>Pine St</c:v>
                </c:pt>
              </c:strCache>
            </c:strRef>
          </c:cat>
          <c:val>
            <c:numRef>
              <c:f>'Phone and Address'!$T$5:$T$11</c:f>
              <c:numCache>
                <c:formatCode>General</c:formatCode>
                <c:ptCount val="6"/>
                <c:pt idx="0">
                  <c:v>6</c:v>
                </c:pt>
                <c:pt idx="2">
                  <c:v>3</c:v>
                </c:pt>
                <c:pt idx="4">
                  <c:v>1</c:v>
                </c:pt>
                <c:pt idx="5">
                  <c:v>1</c:v>
                </c:pt>
              </c:numCache>
            </c:numRef>
          </c:val>
          <c:extLst>
            <c:ext xmlns:c16="http://schemas.microsoft.com/office/drawing/2014/chart" uri="{C3380CC4-5D6E-409C-BE32-E72D297353CC}">
              <c16:uniqueId val="{00000029-5F7B-44E3-9047-DDB358798447}"/>
            </c:ext>
          </c:extLst>
        </c:ser>
        <c:dLbls>
          <c:showLegendKey val="0"/>
          <c:showVal val="0"/>
          <c:showCatName val="0"/>
          <c:showSerName val="0"/>
          <c:showPercent val="0"/>
          <c:showBubbleSize val="0"/>
        </c:dLbls>
        <c:gapWidth val="150"/>
        <c:overlap val="100"/>
        <c:axId val="559691936"/>
        <c:axId val="645160384"/>
      </c:barChart>
      <c:catAx>
        <c:axId val="55969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160384"/>
        <c:crosses val="autoZero"/>
        <c:auto val="1"/>
        <c:lblAlgn val="ctr"/>
        <c:lblOffset val="100"/>
        <c:noMultiLvlLbl val="0"/>
      </c:catAx>
      <c:valAx>
        <c:axId val="64516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9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again.xlsx]Sales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by Month'!$B$3</c:f>
              <c:strCache>
                <c:ptCount val="1"/>
                <c:pt idx="0">
                  <c:v>Total</c:v>
                </c:pt>
              </c:strCache>
            </c:strRef>
          </c:tx>
          <c:spPr>
            <a:ln w="28575" cap="rnd">
              <a:solidFill>
                <a:schemeClr val="accent1"/>
              </a:solidFill>
              <a:round/>
            </a:ln>
            <a:effectLst/>
          </c:spPr>
          <c:marker>
            <c:symbol val="none"/>
          </c:marker>
          <c:cat>
            <c:strRef>
              <c:f>'Sales by Month'!$A$4:$A$8</c:f>
              <c:strCache>
                <c:ptCount val="4"/>
                <c:pt idx="0">
                  <c:v>Jan</c:v>
                </c:pt>
                <c:pt idx="1">
                  <c:v>Feb</c:v>
                </c:pt>
                <c:pt idx="2">
                  <c:v>Mar</c:v>
                </c:pt>
                <c:pt idx="3">
                  <c:v>Apr</c:v>
                </c:pt>
              </c:strCache>
            </c:strRef>
          </c:cat>
          <c:val>
            <c:numRef>
              <c:f>'Sales by Month'!$B$4:$B$8</c:f>
              <c:numCache>
                <c:formatCode>_-[$₦-46A]* #,##0_-;\-[$₦-46A]* #,##0_-;_-[$₦-46A]* "-"_-;_-@_-</c:formatCode>
                <c:ptCount val="4"/>
                <c:pt idx="0">
                  <c:v>7534</c:v>
                </c:pt>
                <c:pt idx="1">
                  <c:v>2395</c:v>
                </c:pt>
                <c:pt idx="2">
                  <c:v>3329</c:v>
                </c:pt>
                <c:pt idx="3">
                  <c:v>3850</c:v>
                </c:pt>
              </c:numCache>
            </c:numRef>
          </c:val>
          <c:smooth val="0"/>
          <c:extLst>
            <c:ext xmlns:c16="http://schemas.microsoft.com/office/drawing/2014/chart" uri="{C3380CC4-5D6E-409C-BE32-E72D297353CC}">
              <c16:uniqueId val="{00000000-93DE-4486-A788-676ECBAE3BFC}"/>
            </c:ext>
          </c:extLst>
        </c:ser>
        <c:dLbls>
          <c:showLegendKey val="0"/>
          <c:showVal val="0"/>
          <c:showCatName val="0"/>
          <c:showSerName val="0"/>
          <c:showPercent val="0"/>
          <c:showBubbleSize val="0"/>
        </c:dLbls>
        <c:smooth val="0"/>
        <c:axId val="973583184"/>
        <c:axId val="1148643984"/>
      </c:lineChart>
      <c:catAx>
        <c:axId val="97358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643984"/>
        <c:crosses val="autoZero"/>
        <c:auto val="1"/>
        <c:lblAlgn val="ctr"/>
        <c:lblOffset val="100"/>
        <c:noMultiLvlLbl val="0"/>
      </c:catAx>
      <c:valAx>
        <c:axId val="1148643984"/>
        <c:scaling>
          <c:orientation val="minMax"/>
        </c:scaling>
        <c:delete val="0"/>
        <c:axPos val="l"/>
        <c:majorGridlines>
          <c:spPr>
            <a:ln w="9525" cap="flat" cmpd="sng" algn="ctr">
              <a:solidFill>
                <a:schemeClr val="tx1">
                  <a:lumMod val="15000"/>
                  <a:lumOff val="85000"/>
                </a:schemeClr>
              </a:solidFill>
              <a:round/>
            </a:ln>
            <a:effectLst/>
          </c:spPr>
        </c:majorGridlines>
        <c:numFmt formatCode="_-[$₦-46A]* #,##0_-;\-[$₦-46A]* #,##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5831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again.xlsx]Units by Month!PivotTable2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Units sold per Month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by Month'!$B$3:$B$4</c:f>
              <c:strCache>
                <c:ptCount val="1"/>
                <c:pt idx="0">
                  <c:v>Electronics</c:v>
                </c:pt>
              </c:strCache>
            </c:strRef>
          </c:tx>
          <c:spPr>
            <a:ln w="28575" cap="rnd">
              <a:solidFill>
                <a:schemeClr val="accent1"/>
              </a:solidFill>
              <a:round/>
            </a:ln>
            <a:effectLst/>
          </c:spPr>
          <c:marker>
            <c:symbol val="none"/>
          </c:marker>
          <c:cat>
            <c:strRef>
              <c:f>'Units by Month'!$A$5:$A$9</c:f>
              <c:strCache>
                <c:ptCount val="4"/>
                <c:pt idx="0">
                  <c:v>Jan</c:v>
                </c:pt>
                <c:pt idx="1">
                  <c:v>Feb</c:v>
                </c:pt>
                <c:pt idx="2">
                  <c:v>Mar</c:v>
                </c:pt>
                <c:pt idx="3">
                  <c:v>Apr</c:v>
                </c:pt>
              </c:strCache>
            </c:strRef>
          </c:cat>
          <c:val>
            <c:numRef>
              <c:f>'Units by Month'!$B$5:$B$9</c:f>
              <c:numCache>
                <c:formatCode>General</c:formatCode>
                <c:ptCount val="4"/>
                <c:pt idx="0">
                  <c:v>22</c:v>
                </c:pt>
                <c:pt idx="1">
                  <c:v>25</c:v>
                </c:pt>
                <c:pt idx="2">
                  <c:v>25</c:v>
                </c:pt>
                <c:pt idx="3">
                  <c:v>17</c:v>
                </c:pt>
              </c:numCache>
            </c:numRef>
          </c:val>
          <c:smooth val="0"/>
          <c:extLst>
            <c:ext xmlns:c16="http://schemas.microsoft.com/office/drawing/2014/chart" uri="{C3380CC4-5D6E-409C-BE32-E72D297353CC}">
              <c16:uniqueId val="{00000000-6656-4294-A19F-FACA65009866}"/>
            </c:ext>
          </c:extLst>
        </c:ser>
        <c:ser>
          <c:idx val="1"/>
          <c:order val="1"/>
          <c:tx>
            <c:strRef>
              <c:f>'Units by Month'!$C$3:$C$4</c:f>
              <c:strCache>
                <c:ptCount val="1"/>
                <c:pt idx="0">
                  <c:v>Books</c:v>
                </c:pt>
              </c:strCache>
            </c:strRef>
          </c:tx>
          <c:spPr>
            <a:ln w="28575" cap="rnd">
              <a:solidFill>
                <a:schemeClr val="accent2"/>
              </a:solidFill>
              <a:round/>
            </a:ln>
            <a:effectLst/>
          </c:spPr>
          <c:marker>
            <c:symbol val="none"/>
          </c:marker>
          <c:cat>
            <c:strRef>
              <c:f>'Units by Month'!$A$5:$A$9</c:f>
              <c:strCache>
                <c:ptCount val="4"/>
                <c:pt idx="0">
                  <c:v>Jan</c:v>
                </c:pt>
                <c:pt idx="1">
                  <c:v>Feb</c:v>
                </c:pt>
                <c:pt idx="2">
                  <c:v>Mar</c:v>
                </c:pt>
                <c:pt idx="3">
                  <c:v>Apr</c:v>
                </c:pt>
              </c:strCache>
            </c:strRef>
          </c:cat>
          <c:val>
            <c:numRef>
              <c:f>'Units by Month'!$C$5:$C$9</c:f>
              <c:numCache>
                <c:formatCode>General</c:formatCode>
                <c:ptCount val="4"/>
                <c:pt idx="0">
                  <c:v>18</c:v>
                </c:pt>
                <c:pt idx="1">
                  <c:v>18</c:v>
                </c:pt>
                <c:pt idx="2">
                  <c:v>24</c:v>
                </c:pt>
                <c:pt idx="3">
                  <c:v>18</c:v>
                </c:pt>
              </c:numCache>
            </c:numRef>
          </c:val>
          <c:smooth val="0"/>
          <c:extLst>
            <c:ext xmlns:c16="http://schemas.microsoft.com/office/drawing/2014/chart" uri="{C3380CC4-5D6E-409C-BE32-E72D297353CC}">
              <c16:uniqueId val="{00000004-9359-41CA-8F56-F89E7ADB02B9}"/>
            </c:ext>
          </c:extLst>
        </c:ser>
        <c:ser>
          <c:idx val="2"/>
          <c:order val="2"/>
          <c:tx>
            <c:strRef>
              <c:f>'Units by Month'!$D$3:$D$4</c:f>
              <c:strCache>
                <c:ptCount val="1"/>
                <c:pt idx="0">
                  <c:v>Accessories</c:v>
                </c:pt>
              </c:strCache>
            </c:strRef>
          </c:tx>
          <c:spPr>
            <a:ln w="28575" cap="rnd">
              <a:solidFill>
                <a:schemeClr val="accent3"/>
              </a:solidFill>
              <a:round/>
            </a:ln>
            <a:effectLst/>
          </c:spPr>
          <c:marker>
            <c:symbol val="none"/>
          </c:marker>
          <c:cat>
            <c:strRef>
              <c:f>'Units by Month'!$A$5:$A$9</c:f>
              <c:strCache>
                <c:ptCount val="4"/>
                <c:pt idx="0">
                  <c:v>Jan</c:v>
                </c:pt>
                <c:pt idx="1">
                  <c:v>Feb</c:v>
                </c:pt>
                <c:pt idx="2">
                  <c:v>Mar</c:v>
                </c:pt>
                <c:pt idx="3">
                  <c:v>Apr</c:v>
                </c:pt>
              </c:strCache>
            </c:strRef>
          </c:cat>
          <c:val>
            <c:numRef>
              <c:f>'Units by Month'!$D$5:$D$9</c:f>
              <c:numCache>
                <c:formatCode>General</c:formatCode>
                <c:ptCount val="4"/>
                <c:pt idx="0">
                  <c:v>4</c:v>
                </c:pt>
                <c:pt idx="1">
                  <c:v>23</c:v>
                </c:pt>
                <c:pt idx="2">
                  <c:v>19</c:v>
                </c:pt>
                <c:pt idx="3">
                  <c:v>17</c:v>
                </c:pt>
              </c:numCache>
            </c:numRef>
          </c:val>
          <c:smooth val="0"/>
          <c:extLst>
            <c:ext xmlns:c16="http://schemas.microsoft.com/office/drawing/2014/chart" uri="{C3380CC4-5D6E-409C-BE32-E72D297353CC}">
              <c16:uniqueId val="{00000005-9359-41CA-8F56-F89E7ADB02B9}"/>
            </c:ext>
          </c:extLst>
        </c:ser>
        <c:ser>
          <c:idx val="3"/>
          <c:order val="3"/>
          <c:tx>
            <c:strRef>
              <c:f>'Units by Month'!$E$3:$E$4</c:f>
              <c:strCache>
                <c:ptCount val="1"/>
                <c:pt idx="0">
                  <c:v>Clothing</c:v>
                </c:pt>
              </c:strCache>
            </c:strRef>
          </c:tx>
          <c:spPr>
            <a:ln w="28575" cap="rnd">
              <a:solidFill>
                <a:schemeClr val="accent4"/>
              </a:solidFill>
              <a:round/>
            </a:ln>
            <a:effectLst/>
          </c:spPr>
          <c:marker>
            <c:symbol val="none"/>
          </c:marker>
          <c:cat>
            <c:strRef>
              <c:f>'Units by Month'!$A$5:$A$9</c:f>
              <c:strCache>
                <c:ptCount val="4"/>
                <c:pt idx="0">
                  <c:v>Jan</c:v>
                </c:pt>
                <c:pt idx="1">
                  <c:v>Feb</c:v>
                </c:pt>
                <c:pt idx="2">
                  <c:v>Mar</c:v>
                </c:pt>
                <c:pt idx="3">
                  <c:v>Apr</c:v>
                </c:pt>
              </c:strCache>
            </c:strRef>
          </c:cat>
          <c:val>
            <c:numRef>
              <c:f>'Units by Month'!$E$5:$E$9</c:f>
              <c:numCache>
                <c:formatCode>General</c:formatCode>
                <c:ptCount val="4"/>
                <c:pt idx="0">
                  <c:v>25</c:v>
                </c:pt>
                <c:pt idx="1">
                  <c:v>2</c:v>
                </c:pt>
                <c:pt idx="2">
                  <c:v>6</c:v>
                </c:pt>
                <c:pt idx="3">
                  <c:v>3</c:v>
                </c:pt>
              </c:numCache>
            </c:numRef>
          </c:val>
          <c:smooth val="0"/>
          <c:extLst>
            <c:ext xmlns:c16="http://schemas.microsoft.com/office/drawing/2014/chart" uri="{C3380CC4-5D6E-409C-BE32-E72D297353CC}">
              <c16:uniqueId val="{00000006-9359-41CA-8F56-F89E7ADB02B9}"/>
            </c:ext>
          </c:extLst>
        </c:ser>
        <c:dLbls>
          <c:showLegendKey val="0"/>
          <c:showVal val="0"/>
          <c:showCatName val="0"/>
          <c:showSerName val="0"/>
          <c:showPercent val="0"/>
          <c:showBubbleSize val="0"/>
        </c:dLbls>
        <c:smooth val="0"/>
        <c:axId val="649595808"/>
        <c:axId val="640987584"/>
      </c:lineChart>
      <c:catAx>
        <c:axId val="64959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87584"/>
        <c:crosses val="autoZero"/>
        <c:auto val="1"/>
        <c:lblAlgn val="ctr"/>
        <c:lblOffset val="100"/>
        <c:noMultiLvlLbl val="0"/>
      </c:catAx>
      <c:valAx>
        <c:axId val="64098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59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again.xlsx]Units by Month!PivotTable2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Units sold per Month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by Month'!$B$3:$B$4</c:f>
              <c:strCache>
                <c:ptCount val="1"/>
                <c:pt idx="0">
                  <c:v>Electronics</c:v>
                </c:pt>
              </c:strCache>
            </c:strRef>
          </c:tx>
          <c:spPr>
            <a:ln w="28575" cap="rnd">
              <a:solidFill>
                <a:schemeClr val="accent1"/>
              </a:solidFill>
              <a:round/>
            </a:ln>
            <a:effectLst/>
          </c:spPr>
          <c:marker>
            <c:symbol val="none"/>
          </c:marker>
          <c:cat>
            <c:strRef>
              <c:f>'Units by Month'!$A$5:$A$9</c:f>
              <c:strCache>
                <c:ptCount val="4"/>
                <c:pt idx="0">
                  <c:v>Jan</c:v>
                </c:pt>
                <c:pt idx="1">
                  <c:v>Feb</c:v>
                </c:pt>
                <c:pt idx="2">
                  <c:v>Mar</c:v>
                </c:pt>
                <c:pt idx="3">
                  <c:v>Apr</c:v>
                </c:pt>
              </c:strCache>
            </c:strRef>
          </c:cat>
          <c:val>
            <c:numRef>
              <c:f>'Units by Month'!$B$5:$B$9</c:f>
              <c:numCache>
                <c:formatCode>General</c:formatCode>
                <c:ptCount val="4"/>
                <c:pt idx="0">
                  <c:v>22</c:v>
                </c:pt>
                <c:pt idx="1">
                  <c:v>25</c:v>
                </c:pt>
                <c:pt idx="2">
                  <c:v>25</c:v>
                </c:pt>
                <c:pt idx="3">
                  <c:v>17</c:v>
                </c:pt>
              </c:numCache>
            </c:numRef>
          </c:val>
          <c:smooth val="0"/>
          <c:extLst>
            <c:ext xmlns:c16="http://schemas.microsoft.com/office/drawing/2014/chart" uri="{C3380CC4-5D6E-409C-BE32-E72D297353CC}">
              <c16:uniqueId val="{00000000-662D-411E-9CF1-4005323D56DD}"/>
            </c:ext>
          </c:extLst>
        </c:ser>
        <c:ser>
          <c:idx val="1"/>
          <c:order val="1"/>
          <c:tx>
            <c:strRef>
              <c:f>'Units by Month'!$C$3:$C$4</c:f>
              <c:strCache>
                <c:ptCount val="1"/>
                <c:pt idx="0">
                  <c:v>Books</c:v>
                </c:pt>
              </c:strCache>
            </c:strRef>
          </c:tx>
          <c:spPr>
            <a:ln w="28575" cap="rnd">
              <a:solidFill>
                <a:schemeClr val="accent2"/>
              </a:solidFill>
              <a:round/>
            </a:ln>
            <a:effectLst/>
          </c:spPr>
          <c:marker>
            <c:symbol val="none"/>
          </c:marker>
          <c:cat>
            <c:strRef>
              <c:f>'Units by Month'!$A$5:$A$9</c:f>
              <c:strCache>
                <c:ptCount val="4"/>
                <c:pt idx="0">
                  <c:v>Jan</c:v>
                </c:pt>
                <c:pt idx="1">
                  <c:v>Feb</c:v>
                </c:pt>
                <c:pt idx="2">
                  <c:v>Mar</c:v>
                </c:pt>
                <c:pt idx="3">
                  <c:v>Apr</c:v>
                </c:pt>
              </c:strCache>
            </c:strRef>
          </c:cat>
          <c:val>
            <c:numRef>
              <c:f>'Units by Month'!$C$5:$C$9</c:f>
              <c:numCache>
                <c:formatCode>General</c:formatCode>
                <c:ptCount val="4"/>
                <c:pt idx="0">
                  <c:v>18</c:v>
                </c:pt>
                <c:pt idx="1">
                  <c:v>18</c:v>
                </c:pt>
                <c:pt idx="2">
                  <c:v>24</c:v>
                </c:pt>
                <c:pt idx="3">
                  <c:v>18</c:v>
                </c:pt>
              </c:numCache>
            </c:numRef>
          </c:val>
          <c:smooth val="0"/>
          <c:extLst>
            <c:ext xmlns:c16="http://schemas.microsoft.com/office/drawing/2014/chart" uri="{C3380CC4-5D6E-409C-BE32-E72D297353CC}">
              <c16:uniqueId val="{00000004-4ACF-4D58-9760-49062214A5D2}"/>
            </c:ext>
          </c:extLst>
        </c:ser>
        <c:ser>
          <c:idx val="2"/>
          <c:order val="2"/>
          <c:tx>
            <c:strRef>
              <c:f>'Units by Month'!$D$3:$D$4</c:f>
              <c:strCache>
                <c:ptCount val="1"/>
                <c:pt idx="0">
                  <c:v>Accessories</c:v>
                </c:pt>
              </c:strCache>
            </c:strRef>
          </c:tx>
          <c:spPr>
            <a:ln w="28575" cap="rnd">
              <a:solidFill>
                <a:schemeClr val="accent3"/>
              </a:solidFill>
              <a:round/>
            </a:ln>
            <a:effectLst/>
          </c:spPr>
          <c:marker>
            <c:symbol val="none"/>
          </c:marker>
          <c:cat>
            <c:strRef>
              <c:f>'Units by Month'!$A$5:$A$9</c:f>
              <c:strCache>
                <c:ptCount val="4"/>
                <c:pt idx="0">
                  <c:v>Jan</c:v>
                </c:pt>
                <c:pt idx="1">
                  <c:v>Feb</c:v>
                </c:pt>
                <c:pt idx="2">
                  <c:v>Mar</c:v>
                </c:pt>
                <c:pt idx="3">
                  <c:v>Apr</c:v>
                </c:pt>
              </c:strCache>
            </c:strRef>
          </c:cat>
          <c:val>
            <c:numRef>
              <c:f>'Units by Month'!$D$5:$D$9</c:f>
              <c:numCache>
                <c:formatCode>General</c:formatCode>
                <c:ptCount val="4"/>
                <c:pt idx="0">
                  <c:v>4</c:v>
                </c:pt>
                <c:pt idx="1">
                  <c:v>23</c:v>
                </c:pt>
                <c:pt idx="2">
                  <c:v>19</c:v>
                </c:pt>
                <c:pt idx="3">
                  <c:v>17</c:v>
                </c:pt>
              </c:numCache>
            </c:numRef>
          </c:val>
          <c:smooth val="0"/>
          <c:extLst>
            <c:ext xmlns:c16="http://schemas.microsoft.com/office/drawing/2014/chart" uri="{C3380CC4-5D6E-409C-BE32-E72D297353CC}">
              <c16:uniqueId val="{00000005-4ACF-4D58-9760-49062214A5D2}"/>
            </c:ext>
          </c:extLst>
        </c:ser>
        <c:ser>
          <c:idx val="3"/>
          <c:order val="3"/>
          <c:tx>
            <c:strRef>
              <c:f>'Units by Month'!$E$3:$E$4</c:f>
              <c:strCache>
                <c:ptCount val="1"/>
                <c:pt idx="0">
                  <c:v>Clothing</c:v>
                </c:pt>
              </c:strCache>
            </c:strRef>
          </c:tx>
          <c:spPr>
            <a:ln w="28575" cap="rnd">
              <a:solidFill>
                <a:schemeClr val="accent4"/>
              </a:solidFill>
              <a:round/>
            </a:ln>
            <a:effectLst/>
          </c:spPr>
          <c:marker>
            <c:symbol val="none"/>
          </c:marker>
          <c:cat>
            <c:strRef>
              <c:f>'Units by Month'!$A$5:$A$9</c:f>
              <c:strCache>
                <c:ptCount val="4"/>
                <c:pt idx="0">
                  <c:v>Jan</c:v>
                </c:pt>
                <c:pt idx="1">
                  <c:v>Feb</c:v>
                </c:pt>
                <c:pt idx="2">
                  <c:v>Mar</c:v>
                </c:pt>
                <c:pt idx="3">
                  <c:v>Apr</c:v>
                </c:pt>
              </c:strCache>
            </c:strRef>
          </c:cat>
          <c:val>
            <c:numRef>
              <c:f>'Units by Month'!$E$5:$E$9</c:f>
              <c:numCache>
                <c:formatCode>General</c:formatCode>
                <c:ptCount val="4"/>
                <c:pt idx="0">
                  <c:v>25</c:v>
                </c:pt>
                <c:pt idx="1">
                  <c:v>2</c:v>
                </c:pt>
                <c:pt idx="2">
                  <c:v>6</c:v>
                </c:pt>
                <c:pt idx="3">
                  <c:v>3</c:v>
                </c:pt>
              </c:numCache>
            </c:numRef>
          </c:val>
          <c:smooth val="0"/>
          <c:extLst>
            <c:ext xmlns:c16="http://schemas.microsoft.com/office/drawing/2014/chart" uri="{C3380CC4-5D6E-409C-BE32-E72D297353CC}">
              <c16:uniqueId val="{00000006-4ACF-4D58-9760-49062214A5D2}"/>
            </c:ext>
          </c:extLst>
        </c:ser>
        <c:dLbls>
          <c:showLegendKey val="0"/>
          <c:showVal val="0"/>
          <c:showCatName val="0"/>
          <c:showSerName val="0"/>
          <c:showPercent val="0"/>
          <c:showBubbleSize val="0"/>
        </c:dLbls>
        <c:smooth val="0"/>
        <c:axId val="649595808"/>
        <c:axId val="640987584"/>
      </c:lineChart>
      <c:catAx>
        <c:axId val="64959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87584"/>
        <c:crosses val="autoZero"/>
        <c:auto val="1"/>
        <c:lblAlgn val="ctr"/>
        <c:lblOffset val="100"/>
        <c:noMultiLvlLbl val="0"/>
      </c:catAx>
      <c:valAx>
        <c:axId val="640987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59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again.xlsx]Sales by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by Month'!$B$3</c:f>
              <c:strCache>
                <c:ptCount val="1"/>
                <c:pt idx="0">
                  <c:v>Total</c:v>
                </c:pt>
              </c:strCache>
            </c:strRef>
          </c:tx>
          <c:spPr>
            <a:ln w="28575" cap="rnd">
              <a:solidFill>
                <a:schemeClr val="accent1"/>
              </a:solidFill>
              <a:round/>
            </a:ln>
            <a:effectLst/>
          </c:spPr>
          <c:marker>
            <c:symbol val="none"/>
          </c:marker>
          <c:cat>
            <c:strRef>
              <c:f>'Sales by Month'!$A$4:$A$8</c:f>
              <c:strCache>
                <c:ptCount val="4"/>
                <c:pt idx="0">
                  <c:v>Jan</c:v>
                </c:pt>
                <c:pt idx="1">
                  <c:v>Feb</c:v>
                </c:pt>
                <c:pt idx="2">
                  <c:v>Mar</c:v>
                </c:pt>
                <c:pt idx="3">
                  <c:v>Apr</c:v>
                </c:pt>
              </c:strCache>
            </c:strRef>
          </c:cat>
          <c:val>
            <c:numRef>
              <c:f>'Sales by Month'!$B$4:$B$8</c:f>
              <c:numCache>
                <c:formatCode>_-[$₦-46A]* #,##0_-;\-[$₦-46A]* #,##0_-;_-[$₦-46A]* "-"_-;_-@_-</c:formatCode>
                <c:ptCount val="4"/>
                <c:pt idx="0">
                  <c:v>7534</c:v>
                </c:pt>
                <c:pt idx="1">
                  <c:v>2395</c:v>
                </c:pt>
                <c:pt idx="2">
                  <c:v>3329</c:v>
                </c:pt>
                <c:pt idx="3">
                  <c:v>3850</c:v>
                </c:pt>
              </c:numCache>
            </c:numRef>
          </c:val>
          <c:smooth val="0"/>
          <c:extLst>
            <c:ext xmlns:c16="http://schemas.microsoft.com/office/drawing/2014/chart" uri="{C3380CC4-5D6E-409C-BE32-E72D297353CC}">
              <c16:uniqueId val="{00000000-66B7-4E3F-B6BC-E450E21DB65F}"/>
            </c:ext>
          </c:extLst>
        </c:ser>
        <c:dLbls>
          <c:showLegendKey val="0"/>
          <c:showVal val="0"/>
          <c:showCatName val="0"/>
          <c:showSerName val="0"/>
          <c:showPercent val="0"/>
          <c:showBubbleSize val="0"/>
        </c:dLbls>
        <c:smooth val="0"/>
        <c:axId val="973583184"/>
        <c:axId val="1148643984"/>
      </c:lineChart>
      <c:catAx>
        <c:axId val="97358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643984"/>
        <c:crosses val="autoZero"/>
        <c:auto val="1"/>
        <c:lblAlgn val="ctr"/>
        <c:lblOffset val="100"/>
        <c:noMultiLvlLbl val="0"/>
      </c:catAx>
      <c:valAx>
        <c:axId val="1148643984"/>
        <c:scaling>
          <c:orientation val="minMax"/>
        </c:scaling>
        <c:delete val="0"/>
        <c:axPos val="l"/>
        <c:numFmt formatCode="_-[$₦-46A]* #,##0_-;\-[$₦-46A]* #,##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5831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again.xlsx]Discount and Coupon code!PivotTable33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Coupon Code Effect</a:t>
            </a:r>
            <a:r>
              <a:rPr lang="en-US" baseline="0"/>
              <a:t> on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 and Coupon code'!$B$3</c:f>
              <c:strCache>
                <c:ptCount val="1"/>
                <c:pt idx="0">
                  <c:v>Total</c:v>
                </c:pt>
              </c:strCache>
            </c:strRef>
          </c:tx>
          <c:spPr>
            <a:solidFill>
              <a:schemeClr val="accent1"/>
            </a:solidFill>
            <a:ln>
              <a:noFill/>
            </a:ln>
            <a:effectLst/>
          </c:spPr>
          <c:invertIfNegative val="0"/>
          <c:cat>
            <c:strRef>
              <c:f>'Discount and Coupon code'!$A$4:$A$13</c:f>
              <c:strCache>
                <c:ptCount val="9"/>
                <c:pt idx="0">
                  <c:v>PHONE8</c:v>
                </c:pt>
                <c:pt idx="1">
                  <c:v>SAVE10</c:v>
                </c:pt>
                <c:pt idx="2">
                  <c:v>DESKTOP15</c:v>
                </c:pt>
                <c:pt idx="3">
                  <c:v>SAVE12</c:v>
                </c:pt>
                <c:pt idx="4">
                  <c:v>NEWCAM</c:v>
                </c:pt>
                <c:pt idx="5">
                  <c:v>WINTER5</c:v>
                </c:pt>
                <c:pt idx="6">
                  <c:v>SUMMER5</c:v>
                </c:pt>
                <c:pt idx="7">
                  <c:v>FREEREAD</c:v>
                </c:pt>
                <c:pt idx="8">
                  <c:v>NA</c:v>
                </c:pt>
              </c:strCache>
            </c:strRef>
          </c:cat>
          <c:val>
            <c:numRef>
              <c:f>'Discount and Coupon code'!$B$4:$B$13</c:f>
              <c:numCache>
                <c:formatCode>_-[$₦-46A]* #,##0_-;\-[$₦-46A]* #,##0_-;_-[$₦-46A]* "-"_-;_-@_-</c:formatCode>
                <c:ptCount val="9"/>
                <c:pt idx="0">
                  <c:v>608</c:v>
                </c:pt>
                <c:pt idx="1">
                  <c:v>272</c:v>
                </c:pt>
                <c:pt idx="2">
                  <c:v>270</c:v>
                </c:pt>
                <c:pt idx="3">
                  <c:v>72</c:v>
                </c:pt>
                <c:pt idx="4">
                  <c:v>50</c:v>
                </c:pt>
                <c:pt idx="5">
                  <c:v>41.5</c:v>
                </c:pt>
                <c:pt idx="6">
                  <c:v>9.5</c:v>
                </c:pt>
                <c:pt idx="7">
                  <c:v>0</c:v>
                </c:pt>
                <c:pt idx="8">
                  <c:v>0</c:v>
                </c:pt>
              </c:numCache>
            </c:numRef>
          </c:val>
          <c:extLst>
            <c:ext xmlns:c16="http://schemas.microsoft.com/office/drawing/2014/chart" uri="{C3380CC4-5D6E-409C-BE32-E72D297353CC}">
              <c16:uniqueId val="{00000000-78EE-4313-AE94-A1E2C7769D2D}"/>
            </c:ext>
          </c:extLst>
        </c:ser>
        <c:dLbls>
          <c:showLegendKey val="0"/>
          <c:showVal val="0"/>
          <c:showCatName val="0"/>
          <c:showSerName val="0"/>
          <c:showPercent val="0"/>
          <c:showBubbleSize val="0"/>
        </c:dLbls>
        <c:gapWidth val="219"/>
        <c:overlap val="-27"/>
        <c:axId val="642186176"/>
        <c:axId val="1148643488"/>
      </c:barChart>
      <c:catAx>
        <c:axId val="64218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643488"/>
        <c:crosses val="autoZero"/>
        <c:auto val="1"/>
        <c:lblAlgn val="ctr"/>
        <c:lblOffset val="100"/>
        <c:noMultiLvlLbl val="0"/>
      </c:catAx>
      <c:valAx>
        <c:axId val="1148643488"/>
        <c:scaling>
          <c:orientation val="minMax"/>
        </c:scaling>
        <c:delete val="0"/>
        <c:axPos val="l"/>
        <c:numFmt formatCode="_-[$₦-46A]* #,##0_-;\-[$₦-46A]* #,##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8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again.xlsx]Sales by State!PivotTable30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State'!$B$3</c:f>
              <c:strCache>
                <c:ptCount val="1"/>
                <c:pt idx="0">
                  <c:v>Total</c:v>
                </c:pt>
              </c:strCache>
            </c:strRef>
          </c:tx>
          <c:spPr>
            <a:solidFill>
              <a:schemeClr val="accent1"/>
            </a:solidFill>
            <a:ln>
              <a:noFill/>
            </a:ln>
            <a:effectLst/>
          </c:spPr>
          <c:invertIfNegative val="0"/>
          <c:cat>
            <c:strRef>
              <c:f>'Sales by State'!$A$4:$A$10</c:f>
              <c:strCache>
                <c:ptCount val="6"/>
                <c:pt idx="0">
                  <c:v>Los Angeles</c:v>
                </c:pt>
                <c:pt idx="1">
                  <c:v>Chicago</c:v>
                </c:pt>
                <c:pt idx="2">
                  <c:v>Boston</c:v>
                </c:pt>
                <c:pt idx="3">
                  <c:v>San Francisco</c:v>
                </c:pt>
                <c:pt idx="4">
                  <c:v>New York</c:v>
                </c:pt>
                <c:pt idx="5">
                  <c:v>Miami</c:v>
                </c:pt>
              </c:strCache>
            </c:strRef>
          </c:cat>
          <c:val>
            <c:numRef>
              <c:f>'Sales by State'!$B$4:$B$10</c:f>
              <c:numCache>
                <c:formatCode>_-[$₦-46A]* #,##0_-;\-[$₦-46A]* #,##0_-;_-[$₦-46A]* "-"_-;_-@_-</c:formatCode>
                <c:ptCount val="6"/>
                <c:pt idx="0">
                  <c:v>4506.5</c:v>
                </c:pt>
                <c:pt idx="1">
                  <c:v>4094.5</c:v>
                </c:pt>
                <c:pt idx="2">
                  <c:v>3346</c:v>
                </c:pt>
                <c:pt idx="3">
                  <c:v>2828.5</c:v>
                </c:pt>
                <c:pt idx="4">
                  <c:v>2098</c:v>
                </c:pt>
                <c:pt idx="5">
                  <c:v>234.5</c:v>
                </c:pt>
              </c:numCache>
            </c:numRef>
          </c:val>
          <c:extLst>
            <c:ext xmlns:c16="http://schemas.microsoft.com/office/drawing/2014/chart" uri="{C3380CC4-5D6E-409C-BE32-E72D297353CC}">
              <c16:uniqueId val="{00000000-B42B-4094-AB50-0C0768E233BB}"/>
            </c:ext>
          </c:extLst>
        </c:ser>
        <c:dLbls>
          <c:showLegendKey val="0"/>
          <c:showVal val="0"/>
          <c:showCatName val="0"/>
          <c:showSerName val="0"/>
          <c:showPercent val="0"/>
          <c:showBubbleSize val="0"/>
        </c:dLbls>
        <c:gapWidth val="150"/>
        <c:overlap val="100"/>
        <c:axId val="559695296"/>
        <c:axId val="569199648"/>
      </c:barChart>
      <c:catAx>
        <c:axId val="55969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99648"/>
        <c:crosses val="autoZero"/>
        <c:auto val="1"/>
        <c:lblAlgn val="ctr"/>
        <c:lblOffset val="100"/>
        <c:noMultiLvlLbl val="0"/>
      </c:catAx>
      <c:valAx>
        <c:axId val="569199648"/>
        <c:scaling>
          <c:orientation val="minMax"/>
        </c:scaling>
        <c:delete val="0"/>
        <c:axPos val="l"/>
        <c:numFmt formatCode="_-[$₦-46A]* #,##0_-;\-[$₦-46A]* #,##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9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again.xlsx]Category by Payment Method!PivotTable27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by Payment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by Payment Method'!$B$3:$B$4</c:f>
              <c:strCache>
                <c:ptCount val="1"/>
                <c:pt idx="0">
                  <c:v>PayPal</c:v>
                </c:pt>
              </c:strCache>
            </c:strRef>
          </c:tx>
          <c:spPr>
            <a:solidFill>
              <a:schemeClr val="accent1"/>
            </a:solidFill>
            <a:ln>
              <a:noFill/>
            </a:ln>
            <a:effectLst/>
          </c:spPr>
          <c:invertIfNegative val="0"/>
          <c:cat>
            <c:strRef>
              <c:f>'Category by Payment Method'!$A$5:$A$9</c:f>
              <c:strCache>
                <c:ptCount val="4"/>
                <c:pt idx="0">
                  <c:v>Electronics</c:v>
                </c:pt>
                <c:pt idx="1">
                  <c:v>Books</c:v>
                </c:pt>
                <c:pt idx="2">
                  <c:v>Accessories</c:v>
                </c:pt>
                <c:pt idx="3">
                  <c:v>Clothing</c:v>
                </c:pt>
              </c:strCache>
            </c:strRef>
          </c:cat>
          <c:val>
            <c:numRef>
              <c:f>'Category by Payment Method'!$B$5:$B$9</c:f>
              <c:numCache>
                <c:formatCode>General</c:formatCode>
                <c:ptCount val="4"/>
                <c:pt idx="0">
                  <c:v>13</c:v>
                </c:pt>
                <c:pt idx="1">
                  <c:v>9</c:v>
                </c:pt>
                <c:pt idx="2">
                  <c:v>10</c:v>
                </c:pt>
                <c:pt idx="3">
                  <c:v>10</c:v>
                </c:pt>
              </c:numCache>
            </c:numRef>
          </c:val>
          <c:extLst>
            <c:ext xmlns:c16="http://schemas.microsoft.com/office/drawing/2014/chart" uri="{C3380CC4-5D6E-409C-BE32-E72D297353CC}">
              <c16:uniqueId val="{00000000-E788-4F73-88CF-8C5CF0CBBB4A}"/>
            </c:ext>
          </c:extLst>
        </c:ser>
        <c:ser>
          <c:idx val="1"/>
          <c:order val="1"/>
          <c:tx>
            <c:strRef>
              <c:f>'Category by Payment Method'!$C$3:$C$4</c:f>
              <c:strCache>
                <c:ptCount val="1"/>
                <c:pt idx="0">
                  <c:v>Credit Card</c:v>
                </c:pt>
              </c:strCache>
            </c:strRef>
          </c:tx>
          <c:spPr>
            <a:solidFill>
              <a:schemeClr val="accent2"/>
            </a:solidFill>
            <a:ln>
              <a:noFill/>
            </a:ln>
            <a:effectLst/>
          </c:spPr>
          <c:invertIfNegative val="0"/>
          <c:cat>
            <c:strRef>
              <c:f>'Category by Payment Method'!$A$5:$A$9</c:f>
              <c:strCache>
                <c:ptCount val="4"/>
                <c:pt idx="0">
                  <c:v>Electronics</c:v>
                </c:pt>
                <c:pt idx="1">
                  <c:v>Books</c:v>
                </c:pt>
                <c:pt idx="2">
                  <c:v>Accessories</c:v>
                </c:pt>
                <c:pt idx="3">
                  <c:v>Clothing</c:v>
                </c:pt>
              </c:strCache>
            </c:strRef>
          </c:cat>
          <c:val>
            <c:numRef>
              <c:f>'Category by Payment Method'!$C$5:$C$9</c:f>
              <c:numCache>
                <c:formatCode>General</c:formatCode>
                <c:ptCount val="4"/>
                <c:pt idx="0">
                  <c:v>18</c:v>
                </c:pt>
                <c:pt idx="1">
                  <c:v>11</c:v>
                </c:pt>
                <c:pt idx="2">
                  <c:v>5</c:v>
                </c:pt>
                <c:pt idx="3">
                  <c:v>4</c:v>
                </c:pt>
              </c:numCache>
            </c:numRef>
          </c:val>
          <c:extLst>
            <c:ext xmlns:c16="http://schemas.microsoft.com/office/drawing/2014/chart" uri="{C3380CC4-5D6E-409C-BE32-E72D297353CC}">
              <c16:uniqueId val="{00000003-6B99-48E3-92F5-A754F0D6277B}"/>
            </c:ext>
          </c:extLst>
        </c:ser>
        <c:ser>
          <c:idx val="2"/>
          <c:order val="2"/>
          <c:tx>
            <c:strRef>
              <c:f>'Category by Payment Method'!$D$3:$D$4</c:f>
              <c:strCache>
                <c:ptCount val="1"/>
                <c:pt idx="0">
                  <c:v>Debit Card</c:v>
                </c:pt>
              </c:strCache>
            </c:strRef>
          </c:tx>
          <c:spPr>
            <a:solidFill>
              <a:schemeClr val="accent3"/>
            </a:solidFill>
            <a:ln>
              <a:noFill/>
            </a:ln>
            <a:effectLst/>
          </c:spPr>
          <c:invertIfNegative val="0"/>
          <c:cat>
            <c:strRef>
              <c:f>'Category by Payment Method'!$A$5:$A$9</c:f>
              <c:strCache>
                <c:ptCount val="4"/>
                <c:pt idx="0">
                  <c:v>Electronics</c:v>
                </c:pt>
                <c:pt idx="1">
                  <c:v>Books</c:v>
                </c:pt>
                <c:pt idx="2">
                  <c:v>Accessories</c:v>
                </c:pt>
                <c:pt idx="3">
                  <c:v>Clothing</c:v>
                </c:pt>
              </c:strCache>
            </c:strRef>
          </c:cat>
          <c:val>
            <c:numRef>
              <c:f>'Category by Payment Method'!$D$5:$D$9</c:f>
              <c:numCache>
                <c:formatCode>General</c:formatCode>
                <c:ptCount val="4"/>
                <c:pt idx="0">
                  <c:v>13</c:v>
                </c:pt>
                <c:pt idx="1">
                  <c:v>11</c:v>
                </c:pt>
                <c:pt idx="2">
                  <c:v>8</c:v>
                </c:pt>
                <c:pt idx="3">
                  <c:v>1</c:v>
                </c:pt>
              </c:numCache>
            </c:numRef>
          </c:val>
          <c:extLst>
            <c:ext xmlns:c16="http://schemas.microsoft.com/office/drawing/2014/chart" uri="{C3380CC4-5D6E-409C-BE32-E72D297353CC}">
              <c16:uniqueId val="{00000004-6B99-48E3-92F5-A754F0D6277B}"/>
            </c:ext>
          </c:extLst>
        </c:ser>
        <c:dLbls>
          <c:showLegendKey val="0"/>
          <c:showVal val="0"/>
          <c:showCatName val="0"/>
          <c:showSerName val="0"/>
          <c:showPercent val="0"/>
          <c:showBubbleSize val="0"/>
        </c:dLbls>
        <c:gapWidth val="219"/>
        <c:overlap val="-27"/>
        <c:axId val="1971396032"/>
        <c:axId val="640989072"/>
      </c:barChart>
      <c:catAx>
        <c:axId val="197139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89072"/>
        <c:crosses val="autoZero"/>
        <c:auto val="1"/>
        <c:lblAlgn val="ctr"/>
        <c:lblOffset val="100"/>
        <c:noMultiLvlLbl val="0"/>
      </c:catAx>
      <c:valAx>
        <c:axId val="640989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9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again.xlsx]Sales by Product!PivotTable25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Product'!$B$3:$B$4</c:f>
              <c:strCache>
                <c:ptCount val="1"/>
                <c:pt idx="0">
                  <c:v>Smartphone</c:v>
                </c:pt>
              </c:strCache>
            </c:strRef>
          </c:tx>
          <c:spPr>
            <a:solidFill>
              <a:schemeClr val="accent1"/>
            </a:solidFill>
            <a:ln>
              <a:noFill/>
            </a:ln>
            <a:effectLst/>
          </c:spPr>
          <c:invertIfNegative val="0"/>
          <c:cat>
            <c:strRef>
              <c:f>'Sales by Product'!$A$5</c:f>
              <c:strCache>
                <c:ptCount val="1"/>
                <c:pt idx="0">
                  <c:v>Total</c:v>
                </c:pt>
              </c:strCache>
            </c:strRef>
          </c:cat>
          <c:val>
            <c:numRef>
              <c:f>'Sales by Product'!$B$5</c:f>
              <c:numCache>
                <c:formatCode>_-[$₦-46A]* #,##0_-;\-[$₦-46A]* #,##0_-;_-[$₦-46A]* "-"_-;_-@_-</c:formatCode>
                <c:ptCount val="1"/>
                <c:pt idx="0">
                  <c:v>6992</c:v>
                </c:pt>
              </c:numCache>
            </c:numRef>
          </c:val>
          <c:extLst>
            <c:ext xmlns:c16="http://schemas.microsoft.com/office/drawing/2014/chart" uri="{C3380CC4-5D6E-409C-BE32-E72D297353CC}">
              <c16:uniqueId val="{00000000-448A-4FBF-B0E6-34F94BB5C604}"/>
            </c:ext>
          </c:extLst>
        </c:ser>
        <c:ser>
          <c:idx val="1"/>
          <c:order val="1"/>
          <c:tx>
            <c:strRef>
              <c:f>'Sales by Product'!$C$3:$C$4</c:f>
              <c:strCache>
                <c:ptCount val="1"/>
                <c:pt idx="0">
                  <c:v>Tablet</c:v>
                </c:pt>
              </c:strCache>
            </c:strRef>
          </c:tx>
          <c:spPr>
            <a:solidFill>
              <a:schemeClr val="accent2"/>
            </a:solidFill>
            <a:ln>
              <a:noFill/>
            </a:ln>
            <a:effectLst/>
          </c:spPr>
          <c:invertIfNegative val="0"/>
          <c:cat>
            <c:strRef>
              <c:f>'Sales by Product'!$A$5</c:f>
              <c:strCache>
                <c:ptCount val="1"/>
                <c:pt idx="0">
                  <c:v>Total</c:v>
                </c:pt>
              </c:strCache>
            </c:strRef>
          </c:cat>
          <c:val>
            <c:numRef>
              <c:f>'Sales by Product'!$C$5</c:f>
              <c:numCache>
                <c:formatCode>_-[$₦-46A]* #,##0_-;\-[$₦-46A]* #,##0_-;_-[$₦-46A]* "-"_-;_-@_-</c:formatCode>
                <c:ptCount val="1"/>
                <c:pt idx="0">
                  <c:v>1536</c:v>
                </c:pt>
              </c:numCache>
            </c:numRef>
          </c:val>
          <c:extLst>
            <c:ext xmlns:c16="http://schemas.microsoft.com/office/drawing/2014/chart" uri="{C3380CC4-5D6E-409C-BE32-E72D297353CC}">
              <c16:uniqueId val="{00000039-0492-42E8-B2BA-8288814E631A}"/>
            </c:ext>
          </c:extLst>
        </c:ser>
        <c:ser>
          <c:idx val="2"/>
          <c:order val="2"/>
          <c:tx>
            <c:strRef>
              <c:f>'Sales by Product'!$D$3:$D$4</c:f>
              <c:strCache>
                <c:ptCount val="1"/>
                <c:pt idx="0">
                  <c:v>Desktop Computer</c:v>
                </c:pt>
              </c:strCache>
            </c:strRef>
          </c:tx>
          <c:spPr>
            <a:solidFill>
              <a:schemeClr val="accent3"/>
            </a:solidFill>
            <a:ln>
              <a:noFill/>
            </a:ln>
            <a:effectLst/>
          </c:spPr>
          <c:invertIfNegative val="0"/>
          <c:cat>
            <c:strRef>
              <c:f>'Sales by Product'!$A$5</c:f>
              <c:strCache>
                <c:ptCount val="1"/>
                <c:pt idx="0">
                  <c:v>Total</c:v>
                </c:pt>
              </c:strCache>
            </c:strRef>
          </c:cat>
          <c:val>
            <c:numRef>
              <c:f>'Sales by Product'!$D$5</c:f>
              <c:numCache>
                <c:formatCode>_-[$₦-46A]* #,##0_-;\-[$₦-46A]* #,##0_-;_-[$₦-46A]* "-"_-;_-@_-</c:formatCode>
                <c:ptCount val="1"/>
                <c:pt idx="0">
                  <c:v>1530</c:v>
                </c:pt>
              </c:numCache>
            </c:numRef>
          </c:val>
          <c:extLst>
            <c:ext xmlns:c16="http://schemas.microsoft.com/office/drawing/2014/chart" uri="{C3380CC4-5D6E-409C-BE32-E72D297353CC}">
              <c16:uniqueId val="{0000003A-0492-42E8-B2BA-8288814E631A}"/>
            </c:ext>
          </c:extLst>
        </c:ser>
        <c:ser>
          <c:idx val="3"/>
          <c:order val="3"/>
          <c:tx>
            <c:strRef>
              <c:f>'Sales by Product'!$E$3:$E$4</c:f>
              <c:strCache>
                <c:ptCount val="1"/>
                <c:pt idx="0">
                  <c:v>Laptop</c:v>
                </c:pt>
              </c:strCache>
            </c:strRef>
          </c:tx>
          <c:spPr>
            <a:solidFill>
              <a:schemeClr val="accent4"/>
            </a:solidFill>
            <a:ln>
              <a:noFill/>
            </a:ln>
            <a:effectLst/>
          </c:spPr>
          <c:invertIfNegative val="0"/>
          <c:cat>
            <c:strRef>
              <c:f>'Sales by Product'!$A$5</c:f>
              <c:strCache>
                <c:ptCount val="1"/>
                <c:pt idx="0">
                  <c:v>Total</c:v>
                </c:pt>
              </c:strCache>
            </c:strRef>
          </c:cat>
          <c:val>
            <c:numRef>
              <c:f>'Sales by Product'!$E$5</c:f>
              <c:numCache>
                <c:formatCode>_-[$₦-46A]* #,##0_-;\-[$₦-46A]* #,##0_-;_-[$₦-46A]* "-"_-;_-@_-</c:formatCode>
                <c:ptCount val="1"/>
                <c:pt idx="0">
                  <c:v>1440</c:v>
                </c:pt>
              </c:numCache>
            </c:numRef>
          </c:val>
          <c:extLst>
            <c:ext xmlns:c16="http://schemas.microsoft.com/office/drawing/2014/chart" uri="{C3380CC4-5D6E-409C-BE32-E72D297353CC}">
              <c16:uniqueId val="{0000003B-0492-42E8-B2BA-8288814E631A}"/>
            </c:ext>
          </c:extLst>
        </c:ser>
        <c:ser>
          <c:idx val="4"/>
          <c:order val="4"/>
          <c:tx>
            <c:strRef>
              <c:f>'Sales by Product'!$F$3:$F$4</c:f>
              <c:strCache>
                <c:ptCount val="1"/>
                <c:pt idx="0">
                  <c:v>Smartwatch</c:v>
                </c:pt>
              </c:strCache>
            </c:strRef>
          </c:tx>
          <c:spPr>
            <a:solidFill>
              <a:schemeClr val="accent5"/>
            </a:solidFill>
            <a:ln>
              <a:noFill/>
            </a:ln>
            <a:effectLst/>
          </c:spPr>
          <c:invertIfNegative val="0"/>
          <c:cat>
            <c:strRef>
              <c:f>'Sales by Product'!$A$5</c:f>
              <c:strCache>
                <c:ptCount val="1"/>
                <c:pt idx="0">
                  <c:v>Total</c:v>
                </c:pt>
              </c:strCache>
            </c:strRef>
          </c:cat>
          <c:val>
            <c:numRef>
              <c:f>'Sales by Product'!$F$5</c:f>
              <c:numCache>
                <c:formatCode>_-[$₦-46A]* #,##0_-;\-[$₦-46A]* #,##0_-;_-[$₦-46A]* "-"_-;_-@_-</c:formatCode>
                <c:ptCount val="1"/>
                <c:pt idx="0">
                  <c:v>480</c:v>
                </c:pt>
              </c:numCache>
            </c:numRef>
          </c:val>
          <c:extLst>
            <c:ext xmlns:c16="http://schemas.microsoft.com/office/drawing/2014/chart" uri="{C3380CC4-5D6E-409C-BE32-E72D297353CC}">
              <c16:uniqueId val="{0000003C-0492-42E8-B2BA-8288814E631A}"/>
            </c:ext>
          </c:extLst>
        </c:ser>
        <c:ser>
          <c:idx val="5"/>
          <c:order val="5"/>
          <c:tx>
            <c:strRef>
              <c:f>'Sales by Product'!$G$3:$G$4</c:f>
              <c:strCache>
                <c:ptCount val="1"/>
                <c:pt idx="0">
                  <c:v>Camera</c:v>
                </c:pt>
              </c:strCache>
            </c:strRef>
          </c:tx>
          <c:spPr>
            <a:solidFill>
              <a:schemeClr val="accent6"/>
            </a:solidFill>
            <a:ln>
              <a:noFill/>
            </a:ln>
            <a:effectLst/>
          </c:spPr>
          <c:invertIfNegative val="0"/>
          <c:cat>
            <c:strRef>
              <c:f>'Sales by Product'!$A$5</c:f>
              <c:strCache>
                <c:ptCount val="1"/>
                <c:pt idx="0">
                  <c:v>Total</c:v>
                </c:pt>
              </c:strCache>
            </c:strRef>
          </c:cat>
          <c:val>
            <c:numRef>
              <c:f>'Sales by Product'!$G$5</c:f>
              <c:numCache>
                <c:formatCode>_-[$₦-46A]* #,##0_-;\-[$₦-46A]* #,##0_-;_-[$₦-46A]* "-"_-;_-@_-</c:formatCode>
                <c:ptCount val="1"/>
                <c:pt idx="0">
                  <c:v>450</c:v>
                </c:pt>
              </c:numCache>
            </c:numRef>
          </c:val>
          <c:extLst>
            <c:ext xmlns:c16="http://schemas.microsoft.com/office/drawing/2014/chart" uri="{C3380CC4-5D6E-409C-BE32-E72D297353CC}">
              <c16:uniqueId val="{0000003D-0492-42E8-B2BA-8288814E631A}"/>
            </c:ext>
          </c:extLst>
        </c:ser>
        <c:ser>
          <c:idx val="6"/>
          <c:order val="6"/>
          <c:tx>
            <c:strRef>
              <c:f>'Sales by Product'!$H$3:$H$4</c:f>
              <c:strCache>
                <c:ptCount val="1"/>
                <c:pt idx="0">
                  <c:v>Headphones</c:v>
                </c:pt>
              </c:strCache>
            </c:strRef>
          </c:tx>
          <c:spPr>
            <a:solidFill>
              <a:schemeClr val="accent1">
                <a:lumMod val="60000"/>
              </a:schemeClr>
            </a:solidFill>
            <a:ln>
              <a:noFill/>
            </a:ln>
            <a:effectLst/>
          </c:spPr>
          <c:invertIfNegative val="0"/>
          <c:cat>
            <c:strRef>
              <c:f>'Sales by Product'!$A$5</c:f>
              <c:strCache>
                <c:ptCount val="1"/>
                <c:pt idx="0">
                  <c:v>Total</c:v>
                </c:pt>
              </c:strCache>
            </c:strRef>
          </c:cat>
          <c:val>
            <c:numRef>
              <c:f>'Sales by Product'!$H$5</c:f>
              <c:numCache>
                <c:formatCode>_-[$₦-46A]* #,##0_-;\-[$₦-46A]* #,##0_-;_-[$₦-46A]* "-"_-;_-@_-</c:formatCode>
                <c:ptCount val="1"/>
                <c:pt idx="0">
                  <c:v>380</c:v>
                </c:pt>
              </c:numCache>
            </c:numRef>
          </c:val>
          <c:extLst>
            <c:ext xmlns:c16="http://schemas.microsoft.com/office/drawing/2014/chart" uri="{C3380CC4-5D6E-409C-BE32-E72D297353CC}">
              <c16:uniqueId val="{0000003E-0492-42E8-B2BA-8288814E631A}"/>
            </c:ext>
          </c:extLst>
        </c:ser>
        <c:ser>
          <c:idx val="7"/>
          <c:order val="7"/>
          <c:tx>
            <c:strRef>
              <c:f>'Sales by Product'!$I$3:$I$4</c:f>
              <c:strCache>
                <c:ptCount val="1"/>
                <c:pt idx="0">
                  <c:v>Book - History</c:v>
                </c:pt>
              </c:strCache>
            </c:strRef>
          </c:tx>
          <c:spPr>
            <a:solidFill>
              <a:schemeClr val="accent2">
                <a:lumMod val="60000"/>
              </a:schemeClr>
            </a:solidFill>
            <a:ln>
              <a:noFill/>
            </a:ln>
            <a:effectLst/>
          </c:spPr>
          <c:invertIfNegative val="0"/>
          <c:cat>
            <c:strRef>
              <c:f>'Sales by Product'!$A$5</c:f>
              <c:strCache>
                <c:ptCount val="1"/>
                <c:pt idx="0">
                  <c:v>Total</c:v>
                </c:pt>
              </c:strCache>
            </c:strRef>
          </c:cat>
          <c:val>
            <c:numRef>
              <c:f>'Sales by Product'!$I$5</c:f>
              <c:numCache>
                <c:formatCode>_-[$₦-46A]* #,##0_-;\-[$₦-46A]* #,##0_-;_-[$₦-46A]* "-"_-;_-@_-</c:formatCode>
                <c:ptCount val="1"/>
                <c:pt idx="0">
                  <c:v>360</c:v>
                </c:pt>
              </c:numCache>
            </c:numRef>
          </c:val>
          <c:extLst>
            <c:ext xmlns:c16="http://schemas.microsoft.com/office/drawing/2014/chart" uri="{C3380CC4-5D6E-409C-BE32-E72D297353CC}">
              <c16:uniqueId val="{0000003F-0492-42E8-B2BA-8288814E631A}"/>
            </c:ext>
          </c:extLst>
        </c:ser>
        <c:ser>
          <c:idx val="8"/>
          <c:order val="8"/>
          <c:tx>
            <c:strRef>
              <c:f>'Sales by Product'!$J$3:$J$4</c:f>
              <c:strCache>
                <c:ptCount val="1"/>
                <c:pt idx="0">
                  <c:v>Dress</c:v>
                </c:pt>
              </c:strCache>
            </c:strRef>
          </c:tx>
          <c:spPr>
            <a:solidFill>
              <a:schemeClr val="accent3">
                <a:lumMod val="60000"/>
              </a:schemeClr>
            </a:solidFill>
            <a:ln>
              <a:noFill/>
            </a:ln>
            <a:effectLst/>
          </c:spPr>
          <c:invertIfNegative val="0"/>
          <c:cat>
            <c:strRef>
              <c:f>'Sales by Product'!$A$5</c:f>
              <c:strCache>
                <c:ptCount val="1"/>
                <c:pt idx="0">
                  <c:v>Total</c:v>
                </c:pt>
              </c:strCache>
            </c:strRef>
          </c:cat>
          <c:val>
            <c:numRef>
              <c:f>'Sales by Product'!$J$5</c:f>
              <c:numCache>
                <c:formatCode>_-[$₦-46A]* #,##0_-;\-[$₦-46A]* #,##0_-;_-[$₦-46A]* "-"_-;_-@_-</c:formatCode>
                <c:ptCount val="1"/>
                <c:pt idx="0">
                  <c:v>342</c:v>
                </c:pt>
              </c:numCache>
            </c:numRef>
          </c:val>
          <c:extLst>
            <c:ext xmlns:c16="http://schemas.microsoft.com/office/drawing/2014/chart" uri="{C3380CC4-5D6E-409C-BE32-E72D297353CC}">
              <c16:uniqueId val="{00000040-0492-42E8-B2BA-8288814E631A}"/>
            </c:ext>
          </c:extLst>
        </c:ser>
        <c:ser>
          <c:idx val="9"/>
          <c:order val="9"/>
          <c:tx>
            <c:strRef>
              <c:f>'Sales by Product'!$K$3:$K$4</c:f>
              <c:strCache>
                <c:ptCount val="1"/>
                <c:pt idx="0">
                  <c:v>Book - Biography</c:v>
                </c:pt>
              </c:strCache>
            </c:strRef>
          </c:tx>
          <c:spPr>
            <a:solidFill>
              <a:schemeClr val="accent4">
                <a:lumMod val="60000"/>
              </a:schemeClr>
            </a:solidFill>
            <a:ln>
              <a:noFill/>
            </a:ln>
            <a:effectLst/>
          </c:spPr>
          <c:invertIfNegative val="0"/>
          <c:cat>
            <c:strRef>
              <c:f>'Sales by Product'!$A$5</c:f>
              <c:strCache>
                <c:ptCount val="1"/>
                <c:pt idx="0">
                  <c:v>Total</c:v>
                </c:pt>
              </c:strCache>
            </c:strRef>
          </c:cat>
          <c:val>
            <c:numRef>
              <c:f>'Sales by Product'!$K$5</c:f>
              <c:numCache>
                <c:formatCode>_-[$₦-46A]* #,##0_-;\-[$₦-46A]* #,##0_-;_-[$₦-46A]* "-"_-;_-@_-</c:formatCode>
                <c:ptCount val="1"/>
                <c:pt idx="0">
                  <c:v>300</c:v>
                </c:pt>
              </c:numCache>
            </c:numRef>
          </c:val>
          <c:extLst>
            <c:ext xmlns:c16="http://schemas.microsoft.com/office/drawing/2014/chart" uri="{C3380CC4-5D6E-409C-BE32-E72D297353CC}">
              <c16:uniqueId val="{00000041-0492-42E8-B2BA-8288814E631A}"/>
            </c:ext>
          </c:extLst>
        </c:ser>
        <c:ser>
          <c:idx val="10"/>
          <c:order val="10"/>
          <c:tx>
            <c:strRef>
              <c:f>'Sales by Product'!$L$3:$L$4</c:f>
              <c:strCache>
                <c:ptCount val="1"/>
                <c:pt idx="0">
                  <c:v>Beanie</c:v>
                </c:pt>
              </c:strCache>
            </c:strRef>
          </c:tx>
          <c:spPr>
            <a:solidFill>
              <a:schemeClr val="accent5">
                <a:lumMod val="60000"/>
              </a:schemeClr>
            </a:solidFill>
            <a:ln>
              <a:noFill/>
            </a:ln>
            <a:effectLst/>
          </c:spPr>
          <c:invertIfNegative val="0"/>
          <c:cat>
            <c:strRef>
              <c:f>'Sales by Product'!$A$5</c:f>
              <c:strCache>
                <c:ptCount val="1"/>
                <c:pt idx="0">
                  <c:v>Total</c:v>
                </c:pt>
              </c:strCache>
            </c:strRef>
          </c:cat>
          <c:val>
            <c:numRef>
              <c:f>'Sales by Product'!$L$5</c:f>
              <c:numCache>
                <c:formatCode>_-[$₦-46A]* #,##0_-;\-[$₦-46A]* #,##0_-;_-[$₦-46A]* "-"_-;_-@_-</c:formatCode>
                <c:ptCount val="1"/>
                <c:pt idx="0">
                  <c:v>256</c:v>
                </c:pt>
              </c:numCache>
            </c:numRef>
          </c:val>
          <c:extLst>
            <c:ext xmlns:c16="http://schemas.microsoft.com/office/drawing/2014/chart" uri="{C3380CC4-5D6E-409C-BE32-E72D297353CC}">
              <c16:uniqueId val="{00000042-0492-42E8-B2BA-8288814E631A}"/>
            </c:ext>
          </c:extLst>
        </c:ser>
        <c:ser>
          <c:idx val="11"/>
          <c:order val="11"/>
          <c:tx>
            <c:strRef>
              <c:f>'Sales by Product'!$M$3:$M$4</c:f>
              <c:strCache>
                <c:ptCount val="1"/>
                <c:pt idx="0">
                  <c:v>Shoes</c:v>
                </c:pt>
              </c:strCache>
            </c:strRef>
          </c:tx>
          <c:spPr>
            <a:solidFill>
              <a:schemeClr val="accent6">
                <a:lumMod val="60000"/>
              </a:schemeClr>
            </a:solidFill>
            <a:ln>
              <a:noFill/>
            </a:ln>
            <a:effectLst/>
          </c:spPr>
          <c:invertIfNegative val="0"/>
          <c:cat>
            <c:strRef>
              <c:f>'Sales by Product'!$A$5</c:f>
              <c:strCache>
                <c:ptCount val="1"/>
                <c:pt idx="0">
                  <c:v>Total</c:v>
                </c:pt>
              </c:strCache>
            </c:strRef>
          </c:cat>
          <c:val>
            <c:numRef>
              <c:f>'Sales by Product'!$M$5</c:f>
              <c:numCache>
                <c:formatCode>_-[$₦-46A]* #,##0_-;\-[$₦-46A]* #,##0_-;_-[$₦-46A]* "-"_-;_-@_-</c:formatCode>
                <c:ptCount val="1"/>
                <c:pt idx="0">
                  <c:v>240</c:v>
                </c:pt>
              </c:numCache>
            </c:numRef>
          </c:val>
          <c:extLst>
            <c:ext xmlns:c16="http://schemas.microsoft.com/office/drawing/2014/chart" uri="{C3380CC4-5D6E-409C-BE32-E72D297353CC}">
              <c16:uniqueId val="{00000043-0492-42E8-B2BA-8288814E631A}"/>
            </c:ext>
          </c:extLst>
        </c:ser>
        <c:ser>
          <c:idx val="12"/>
          <c:order val="12"/>
          <c:tx>
            <c:strRef>
              <c:f>'Sales by Product'!$N$3:$N$4</c:f>
              <c:strCache>
                <c:ptCount val="1"/>
                <c:pt idx="0">
                  <c:v>Book - Travel</c:v>
                </c:pt>
              </c:strCache>
            </c:strRef>
          </c:tx>
          <c:spPr>
            <a:solidFill>
              <a:schemeClr val="accent1">
                <a:lumMod val="80000"/>
                <a:lumOff val="20000"/>
              </a:schemeClr>
            </a:solidFill>
            <a:ln>
              <a:noFill/>
            </a:ln>
            <a:effectLst/>
          </c:spPr>
          <c:invertIfNegative val="0"/>
          <c:cat>
            <c:strRef>
              <c:f>'Sales by Product'!$A$5</c:f>
              <c:strCache>
                <c:ptCount val="1"/>
                <c:pt idx="0">
                  <c:v>Total</c:v>
                </c:pt>
              </c:strCache>
            </c:strRef>
          </c:cat>
          <c:val>
            <c:numRef>
              <c:f>'Sales by Product'!$N$5</c:f>
              <c:numCache>
                <c:formatCode>_-[$₦-46A]* #,##0_-;\-[$₦-46A]* #,##0_-;_-[$₦-46A]* "-"_-;_-@_-</c:formatCode>
                <c:ptCount val="1"/>
                <c:pt idx="0">
                  <c:v>210</c:v>
                </c:pt>
              </c:numCache>
            </c:numRef>
          </c:val>
          <c:extLst>
            <c:ext xmlns:c16="http://schemas.microsoft.com/office/drawing/2014/chart" uri="{C3380CC4-5D6E-409C-BE32-E72D297353CC}">
              <c16:uniqueId val="{00000044-0492-42E8-B2BA-8288814E631A}"/>
            </c:ext>
          </c:extLst>
        </c:ser>
        <c:ser>
          <c:idx val="13"/>
          <c:order val="13"/>
          <c:tx>
            <c:strRef>
              <c:f>'Sales by Product'!$O$3:$O$4</c:f>
              <c:strCache>
                <c:ptCount val="1"/>
                <c:pt idx="0">
                  <c:v>USB Flash Drive</c:v>
                </c:pt>
              </c:strCache>
            </c:strRef>
          </c:tx>
          <c:spPr>
            <a:solidFill>
              <a:schemeClr val="accent2">
                <a:lumMod val="80000"/>
                <a:lumOff val="20000"/>
              </a:schemeClr>
            </a:solidFill>
            <a:ln>
              <a:noFill/>
            </a:ln>
            <a:effectLst/>
          </c:spPr>
          <c:invertIfNegative val="0"/>
          <c:cat>
            <c:strRef>
              <c:f>'Sales by Product'!$A$5</c:f>
              <c:strCache>
                <c:ptCount val="1"/>
                <c:pt idx="0">
                  <c:v>Total</c:v>
                </c:pt>
              </c:strCache>
            </c:strRef>
          </c:cat>
          <c:val>
            <c:numRef>
              <c:f>'Sales by Product'!$O$5</c:f>
              <c:numCache>
                <c:formatCode>_-[$₦-46A]* #,##0_-;\-[$₦-46A]* #,##0_-;_-[$₦-46A]* "-"_-;_-@_-</c:formatCode>
                <c:ptCount val="1"/>
                <c:pt idx="0">
                  <c:v>200</c:v>
                </c:pt>
              </c:numCache>
            </c:numRef>
          </c:val>
          <c:extLst>
            <c:ext xmlns:c16="http://schemas.microsoft.com/office/drawing/2014/chart" uri="{C3380CC4-5D6E-409C-BE32-E72D297353CC}">
              <c16:uniqueId val="{00000045-0492-42E8-B2BA-8288814E631A}"/>
            </c:ext>
          </c:extLst>
        </c:ser>
        <c:ser>
          <c:idx val="14"/>
          <c:order val="14"/>
          <c:tx>
            <c:strRef>
              <c:f>'Sales by Product'!$P$3:$P$4</c:f>
              <c:strCache>
                <c:ptCount val="1"/>
                <c:pt idx="0">
                  <c:v>Wireless Keyboard</c:v>
                </c:pt>
              </c:strCache>
            </c:strRef>
          </c:tx>
          <c:spPr>
            <a:solidFill>
              <a:schemeClr val="accent3">
                <a:lumMod val="80000"/>
                <a:lumOff val="20000"/>
              </a:schemeClr>
            </a:solidFill>
            <a:ln>
              <a:noFill/>
            </a:ln>
            <a:effectLst/>
          </c:spPr>
          <c:invertIfNegative val="0"/>
          <c:cat>
            <c:strRef>
              <c:f>'Sales by Product'!$A$5</c:f>
              <c:strCache>
                <c:ptCount val="1"/>
                <c:pt idx="0">
                  <c:v>Total</c:v>
                </c:pt>
              </c:strCache>
            </c:strRef>
          </c:cat>
          <c:val>
            <c:numRef>
              <c:f>'Sales by Product'!$P$5</c:f>
              <c:numCache>
                <c:formatCode>_-[$₦-46A]* #,##0_-;\-[$₦-46A]* #,##0_-;_-[$₦-46A]* "-"_-;_-@_-</c:formatCode>
                <c:ptCount val="1"/>
                <c:pt idx="0">
                  <c:v>200</c:v>
                </c:pt>
              </c:numCache>
            </c:numRef>
          </c:val>
          <c:extLst>
            <c:ext xmlns:c16="http://schemas.microsoft.com/office/drawing/2014/chart" uri="{C3380CC4-5D6E-409C-BE32-E72D297353CC}">
              <c16:uniqueId val="{00000046-0492-42E8-B2BA-8288814E631A}"/>
            </c:ext>
          </c:extLst>
        </c:ser>
        <c:ser>
          <c:idx val="15"/>
          <c:order val="15"/>
          <c:tx>
            <c:strRef>
              <c:f>'Sales by Product'!$Q$3:$Q$4</c:f>
              <c:strCache>
                <c:ptCount val="1"/>
                <c:pt idx="0">
                  <c:v>Book - Science Fiction</c:v>
                </c:pt>
              </c:strCache>
            </c:strRef>
          </c:tx>
          <c:spPr>
            <a:solidFill>
              <a:schemeClr val="accent4">
                <a:lumMod val="80000"/>
                <a:lumOff val="20000"/>
              </a:schemeClr>
            </a:solidFill>
            <a:ln>
              <a:noFill/>
            </a:ln>
            <a:effectLst/>
          </c:spPr>
          <c:invertIfNegative val="0"/>
          <c:cat>
            <c:strRef>
              <c:f>'Sales by Product'!$A$5</c:f>
              <c:strCache>
                <c:ptCount val="1"/>
                <c:pt idx="0">
                  <c:v>Total</c:v>
                </c:pt>
              </c:strCache>
            </c:strRef>
          </c:cat>
          <c:val>
            <c:numRef>
              <c:f>'Sales by Product'!$Q$5</c:f>
              <c:numCache>
                <c:formatCode>_-[$₦-46A]* #,##0_-;\-[$₦-46A]* #,##0_-;_-[$₦-46A]* "-"_-;_-@_-</c:formatCode>
                <c:ptCount val="1"/>
                <c:pt idx="0">
                  <c:v>190</c:v>
                </c:pt>
              </c:numCache>
            </c:numRef>
          </c:val>
          <c:extLst>
            <c:ext xmlns:c16="http://schemas.microsoft.com/office/drawing/2014/chart" uri="{C3380CC4-5D6E-409C-BE32-E72D297353CC}">
              <c16:uniqueId val="{00000047-0492-42E8-B2BA-8288814E631A}"/>
            </c:ext>
          </c:extLst>
        </c:ser>
        <c:ser>
          <c:idx val="16"/>
          <c:order val="16"/>
          <c:tx>
            <c:strRef>
              <c:f>'Sales by Product'!$R$3:$R$4</c:f>
              <c:strCache>
                <c:ptCount val="1"/>
                <c:pt idx="0">
                  <c:v>Wireless Earbuds</c:v>
                </c:pt>
              </c:strCache>
            </c:strRef>
          </c:tx>
          <c:spPr>
            <a:solidFill>
              <a:schemeClr val="accent5">
                <a:lumMod val="80000"/>
                <a:lumOff val="20000"/>
              </a:schemeClr>
            </a:solidFill>
            <a:ln>
              <a:noFill/>
            </a:ln>
            <a:effectLst/>
          </c:spPr>
          <c:invertIfNegative val="0"/>
          <c:cat>
            <c:strRef>
              <c:f>'Sales by Product'!$A$5</c:f>
              <c:strCache>
                <c:ptCount val="1"/>
                <c:pt idx="0">
                  <c:v>Total</c:v>
                </c:pt>
              </c:strCache>
            </c:strRef>
          </c:cat>
          <c:val>
            <c:numRef>
              <c:f>'Sales by Product'!$R$5</c:f>
              <c:numCache>
                <c:formatCode>_-[$₦-46A]* #,##0_-;\-[$₦-46A]* #,##0_-;_-[$₦-46A]* "-"_-;_-@_-</c:formatCode>
                <c:ptCount val="1"/>
                <c:pt idx="0">
                  <c:v>175</c:v>
                </c:pt>
              </c:numCache>
            </c:numRef>
          </c:val>
          <c:extLst>
            <c:ext xmlns:c16="http://schemas.microsoft.com/office/drawing/2014/chart" uri="{C3380CC4-5D6E-409C-BE32-E72D297353CC}">
              <c16:uniqueId val="{00000048-0492-42E8-B2BA-8288814E631A}"/>
            </c:ext>
          </c:extLst>
        </c:ser>
        <c:ser>
          <c:idx val="17"/>
          <c:order val="17"/>
          <c:tx>
            <c:strRef>
              <c:f>'Sales by Product'!$S$3:$S$4</c:f>
              <c:strCache>
                <c:ptCount val="1"/>
                <c:pt idx="0">
                  <c:v>Book - Romance</c:v>
                </c:pt>
              </c:strCache>
            </c:strRef>
          </c:tx>
          <c:spPr>
            <a:solidFill>
              <a:schemeClr val="accent6">
                <a:lumMod val="80000"/>
                <a:lumOff val="20000"/>
              </a:schemeClr>
            </a:solidFill>
            <a:ln>
              <a:noFill/>
            </a:ln>
            <a:effectLst/>
          </c:spPr>
          <c:invertIfNegative val="0"/>
          <c:cat>
            <c:strRef>
              <c:f>'Sales by Product'!$A$5</c:f>
              <c:strCache>
                <c:ptCount val="1"/>
                <c:pt idx="0">
                  <c:v>Total</c:v>
                </c:pt>
              </c:strCache>
            </c:strRef>
          </c:cat>
          <c:val>
            <c:numRef>
              <c:f>'Sales by Product'!$S$5</c:f>
              <c:numCache>
                <c:formatCode>_-[$₦-46A]* #,##0_-;\-[$₦-46A]* #,##0_-;_-[$₦-46A]* "-"_-;_-@_-</c:formatCode>
                <c:ptCount val="1"/>
                <c:pt idx="0">
                  <c:v>160</c:v>
                </c:pt>
              </c:numCache>
            </c:numRef>
          </c:val>
          <c:extLst>
            <c:ext xmlns:c16="http://schemas.microsoft.com/office/drawing/2014/chart" uri="{C3380CC4-5D6E-409C-BE32-E72D297353CC}">
              <c16:uniqueId val="{00000049-0492-42E8-B2BA-8288814E631A}"/>
            </c:ext>
          </c:extLst>
        </c:ser>
        <c:ser>
          <c:idx val="18"/>
          <c:order val="18"/>
          <c:tx>
            <c:strRef>
              <c:f>'Sales by Product'!$T$3:$T$4</c:f>
              <c:strCache>
                <c:ptCount val="1"/>
                <c:pt idx="0">
                  <c:v>External Hard Drive</c:v>
                </c:pt>
              </c:strCache>
            </c:strRef>
          </c:tx>
          <c:spPr>
            <a:solidFill>
              <a:schemeClr val="accent1">
                <a:lumMod val="80000"/>
              </a:schemeClr>
            </a:solidFill>
            <a:ln>
              <a:noFill/>
            </a:ln>
            <a:effectLst/>
          </c:spPr>
          <c:invertIfNegative val="0"/>
          <c:cat>
            <c:strRef>
              <c:f>'Sales by Product'!$A$5</c:f>
              <c:strCache>
                <c:ptCount val="1"/>
                <c:pt idx="0">
                  <c:v>Total</c:v>
                </c:pt>
              </c:strCache>
            </c:strRef>
          </c:cat>
          <c:val>
            <c:numRef>
              <c:f>'Sales by Product'!$T$5</c:f>
              <c:numCache>
                <c:formatCode>_-[$₦-46A]* #,##0_-;\-[$₦-46A]* #,##0_-;_-[$₦-46A]* "-"_-;_-@_-</c:formatCode>
                <c:ptCount val="1"/>
                <c:pt idx="0">
                  <c:v>160</c:v>
                </c:pt>
              </c:numCache>
            </c:numRef>
          </c:val>
          <c:extLst>
            <c:ext xmlns:c16="http://schemas.microsoft.com/office/drawing/2014/chart" uri="{C3380CC4-5D6E-409C-BE32-E72D297353CC}">
              <c16:uniqueId val="{0000004A-0492-42E8-B2BA-8288814E631A}"/>
            </c:ext>
          </c:extLst>
        </c:ser>
        <c:ser>
          <c:idx val="19"/>
          <c:order val="19"/>
          <c:tx>
            <c:strRef>
              <c:f>'Sales by Product'!$U$3:$U$4</c:f>
              <c:strCache>
                <c:ptCount val="1"/>
                <c:pt idx="0">
                  <c:v>Sweater</c:v>
                </c:pt>
              </c:strCache>
            </c:strRef>
          </c:tx>
          <c:spPr>
            <a:solidFill>
              <a:schemeClr val="accent2">
                <a:lumMod val="80000"/>
              </a:schemeClr>
            </a:solidFill>
            <a:ln>
              <a:noFill/>
            </a:ln>
            <a:effectLst/>
          </c:spPr>
          <c:invertIfNegative val="0"/>
          <c:cat>
            <c:strRef>
              <c:f>'Sales by Product'!$A$5</c:f>
              <c:strCache>
                <c:ptCount val="1"/>
                <c:pt idx="0">
                  <c:v>Total</c:v>
                </c:pt>
              </c:strCache>
            </c:strRef>
          </c:cat>
          <c:val>
            <c:numRef>
              <c:f>'Sales by Product'!$U$5</c:f>
              <c:numCache>
                <c:formatCode>_-[$₦-46A]* #,##0_-;\-[$₦-46A]* #,##0_-;_-[$₦-46A]* "-"_-;_-@_-</c:formatCode>
                <c:ptCount val="1"/>
                <c:pt idx="0">
                  <c:v>152</c:v>
                </c:pt>
              </c:numCache>
            </c:numRef>
          </c:val>
          <c:extLst>
            <c:ext xmlns:c16="http://schemas.microsoft.com/office/drawing/2014/chart" uri="{C3380CC4-5D6E-409C-BE32-E72D297353CC}">
              <c16:uniqueId val="{0000004B-0492-42E8-B2BA-8288814E631A}"/>
            </c:ext>
          </c:extLst>
        </c:ser>
        <c:ser>
          <c:idx val="20"/>
          <c:order val="20"/>
          <c:tx>
            <c:strRef>
              <c:f>'Sales by Product'!$V$3:$V$4</c:f>
              <c:strCache>
                <c:ptCount val="1"/>
                <c:pt idx="0">
                  <c:v>Gloves</c:v>
                </c:pt>
              </c:strCache>
            </c:strRef>
          </c:tx>
          <c:spPr>
            <a:solidFill>
              <a:schemeClr val="accent3">
                <a:lumMod val="80000"/>
              </a:schemeClr>
            </a:solidFill>
            <a:ln>
              <a:noFill/>
            </a:ln>
            <a:effectLst/>
          </c:spPr>
          <c:invertIfNegative val="0"/>
          <c:cat>
            <c:strRef>
              <c:f>'Sales by Product'!$A$5</c:f>
              <c:strCache>
                <c:ptCount val="1"/>
                <c:pt idx="0">
                  <c:v>Total</c:v>
                </c:pt>
              </c:strCache>
            </c:strRef>
          </c:cat>
          <c:val>
            <c:numRef>
              <c:f>'Sales by Product'!$V$5</c:f>
              <c:numCache>
                <c:formatCode>_-[$₦-46A]* #,##0_-;\-[$₦-46A]* #,##0_-;_-[$₦-46A]* "-"_-;_-@_-</c:formatCode>
                <c:ptCount val="1"/>
                <c:pt idx="0">
                  <c:v>150</c:v>
                </c:pt>
              </c:numCache>
            </c:numRef>
          </c:val>
          <c:extLst>
            <c:ext xmlns:c16="http://schemas.microsoft.com/office/drawing/2014/chart" uri="{C3380CC4-5D6E-409C-BE32-E72D297353CC}">
              <c16:uniqueId val="{0000004C-0492-42E8-B2BA-8288814E631A}"/>
            </c:ext>
          </c:extLst>
        </c:ser>
        <c:ser>
          <c:idx val="21"/>
          <c:order val="21"/>
          <c:tx>
            <c:strRef>
              <c:f>'Sales by Product'!$W$3:$W$4</c:f>
              <c:strCache>
                <c:ptCount val="1"/>
                <c:pt idx="0">
                  <c:v>Sunglasses</c:v>
                </c:pt>
              </c:strCache>
            </c:strRef>
          </c:tx>
          <c:spPr>
            <a:solidFill>
              <a:schemeClr val="accent4">
                <a:lumMod val="80000"/>
              </a:schemeClr>
            </a:solidFill>
            <a:ln>
              <a:noFill/>
            </a:ln>
            <a:effectLst/>
          </c:spPr>
          <c:invertIfNegative val="0"/>
          <c:cat>
            <c:strRef>
              <c:f>'Sales by Product'!$A$5</c:f>
              <c:strCache>
                <c:ptCount val="1"/>
                <c:pt idx="0">
                  <c:v>Total</c:v>
                </c:pt>
              </c:strCache>
            </c:strRef>
          </c:cat>
          <c:val>
            <c:numRef>
              <c:f>'Sales by Product'!$W$5</c:f>
              <c:numCache>
                <c:formatCode>_-[$₦-46A]* #,##0_-;\-[$₦-46A]* #,##0_-;_-[$₦-46A]* "-"_-;_-@_-</c:formatCode>
                <c:ptCount val="1"/>
                <c:pt idx="0">
                  <c:v>150</c:v>
                </c:pt>
              </c:numCache>
            </c:numRef>
          </c:val>
          <c:extLst>
            <c:ext xmlns:c16="http://schemas.microsoft.com/office/drawing/2014/chart" uri="{C3380CC4-5D6E-409C-BE32-E72D297353CC}">
              <c16:uniqueId val="{0000004D-0492-42E8-B2BA-8288814E631A}"/>
            </c:ext>
          </c:extLst>
        </c:ser>
        <c:ser>
          <c:idx val="22"/>
          <c:order val="22"/>
          <c:tx>
            <c:strRef>
              <c:f>'Sales by Product'!$X$3:$X$4</c:f>
              <c:strCache>
                <c:ptCount val="1"/>
                <c:pt idx="0">
                  <c:v>Book - Mystery</c:v>
                </c:pt>
              </c:strCache>
            </c:strRef>
          </c:tx>
          <c:spPr>
            <a:solidFill>
              <a:schemeClr val="accent5">
                <a:lumMod val="80000"/>
              </a:schemeClr>
            </a:solidFill>
            <a:ln>
              <a:noFill/>
            </a:ln>
            <a:effectLst/>
          </c:spPr>
          <c:invertIfNegative val="0"/>
          <c:cat>
            <c:strRef>
              <c:f>'Sales by Product'!$A$5</c:f>
              <c:strCache>
                <c:ptCount val="1"/>
                <c:pt idx="0">
                  <c:v>Total</c:v>
                </c:pt>
              </c:strCache>
            </c:strRef>
          </c:cat>
          <c:val>
            <c:numRef>
              <c:f>'Sales by Product'!$X$5</c:f>
              <c:numCache>
                <c:formatCode>_-[$₦-46A]* #,##0_-;\-[$₦-46A]* #,##0_-;_-[$₦-46A]* "-"_-;_-@_-</c:formatCode>
                <c:ptCount val="1"/>
                <c:pt idx="0">
                  <c:v>126</c:v>
                </c:pt>
              </c:numCache>
            </c:numRef>
          </c:val>
          <c:extLst>
            <c:ext xmlns:c16="http://schemas.microsoft.com/office/drawing/2014/chart" uri="{C3380CC4-5D6E-409C-BE32-E72D297353CC}">
              <c16:uniqueId val="{0000004E-0492-42E8-B2BA-8288814E631A}"/>
            </c:ext>
          </c:extLst>
        </c:ser>
        <c:ser>
          <c:idx val="23"/>
          <c:order val="23"/>
          <c:tx>
            <c:strRef>
              <c:f>'Sales by Product'!$Y$3:$Y$4</c:f>
              <c:strCache>
                <c:ptCount val="1"/>
                <c:pt idx="0">
                  <c:v>Bluetooth Speaker</c:v>
                </c:pt>
              </c:strCache>
            </c:strRef>
          </c:tx>
          <c:spPr>
            <a:solidFill>
              <a:schemeClr val="accent6">
                <a:lumMod val="80000"/>
              </a:schemeClr>
            </a:solidFill>
            <a:ln>
              <a:noFill/>
            </a:ln>
            <a:effectLst/>
          </c:spPr>
          <c:invertIfNegative val="0"/>
          <c:cat>
            <c:strRef>
              <c:f>'Sales by Product'!$A$5</c:f>
              <c:strCache>
                <c:ptCount val="1"/>
                <c:pt idx="0">
                  <c:v>Total</c:v>
                </c:pt>
              </c:strCache>
            </c:strRef>
          </c:cat>
          <c:val>
            <c:numRef>
              <c:f>'Sales by Product'!$Y$5</c:f>
              <c:numCache>
                <c:formatCode>_-[$₦-46A]* #,##0_-;\-[$₦-46A]* #,##0_-;_-[$₦-46A]* "-"_-;_-@_-</c:formatCode>
                <c:ptCount val="1"/>
                <c:pt idx="0">
                  <c:v>120</c:v>
                </c:pt>
              </c:numCache>
            </c:numRef>
          </c:val>
          <c:extLst>
            <c:ext xmlns:c16="http://schemas.microsoft.com/office/drawing/2014/chart" uri="{C3380CC4-5D6E-409C-BE32-E72D297353CC}">
              <c16:uniqueId val="{0000004F-0492-42E8-B2BA-8288814E631A}"/>
            </c:ext>
          </c:extLst>
        </c:ser>
        <c:ser>
          <c:idx val="24"/>
          <c:order val="24"/>
          <c:tx>
            <c:strRef>
              <c:f>'Sales by Product'!$Z$3:$Z$4</c:f>
              <c:strCache>
                <c:ptCount val="1"/>
                <c:pt idx="0">
                  <c:v>Wireless Mouse</c:v>
                </c:pt>
              </c:strCache>
            </c:strRef>
          </c:tx>
          <c:spPr>
            <a:solidFill>
              <a:schemeClr val="accent1">
                <a:lumMod val="60000"/>
                <a:lumOff val="40000"/>
              </a:schemeClr>
            </a:solidFill>
            <a:ln>
              <a:noFill/>
            </a:ln>
            <a:effectLst/>
          </c:spPr>
          <c:invertIfNegative val="0"/>
          <c:cat>
            <c:strRef>
              <c:f>'Sales by Product'!$A$5</c:f>
              <c:strCache>
                <c:ptCount val="1"/>
                <c:pt idx="0">
                  <c:v>Total</c:v>
                </c:pt>
              </c:strCache>
            </c:strRef>
          </c:cat>
          <c:val>
            <c:numRef>
              <c:f>'Sales by Product'!$Z$5</c:f>
              <c:numCache>
                <c:formatCode>_-[$₦-46A]* #,##0_-;\-[$₦-46A]* #,##0_-;_-[$₦-46A]* "-"_-;_-@_-</c:formatCode>
                <c:ptCount val="1"/>
                <c:pt idx="0">
                  <c:v>120</c:v>
                </c:pt>
              </c:numCache>
            </c:numRef>
          </c:val>
          <c:extLst>
            <c:ext xmlns:c16="http://schemas.microsoft.com/office/drawing/2014/chart" uri="{C3380CC4-5D6E-409C-BE32-E72D297353CC}">
              <c16:uniqueId val="{00000050-0492-42E8-B2BA-8288814E631A}"/>
            </c:ext>
          </c:extLst>
        </c:ser>
        <c:ser>
          <c:idx val="25"/>
          <c:order val="25"/>
          <c:tx>
            <c:strRef>
              <c:f>'Sales by Product'!$AA$3:$AA$4</c:f>
              <c:strCache>
                <c:ptCount val="1"/>
                <c:pt idx="0">
                  <c:v>Jeans</c:v>
                </c:pt>
              </c:strCache>
            </c:strRef>
          </c:tx>
          <c:spPr>
            <a:solidFill>
              <a:schemeClr val="accent2">
                <a:lumMod val="60000"/>
                <a:lumOff val="40000"/>
              </a:schemeClr>
            </a:solidFill>
            <a:ln>
              <a:noFill/>
            </a:ln>
            <a:effectLst/>
          </c:spPr>
          <c:invertIfNegative val="0"/>
          <c:cat>
            <c:strRef>
              <c:f>'Sales by Product'!$A$5</c:f>
              <c:strCache>
                <c:ptCount val="1"/>
                <c:pt idx="0">
                  <c:v>Total</c:v>
                </c:pt>
              </c:strCache>
            </c:strRef>
          </c:cat>
          <c:val>
            <c:numRef>
              <c:f>'Sales by Product'!$AA$5</c:f>
              <c:numCache>
                <c:formatCode>_-[$₦-46A]* #,##0_-;\-[$₦-46A]* #,##0_-;_-[$₦-46A]* "-"_-;_-@_-</c:formatCode>
                <c:ptCount val="1"/>
                <c:pt idx="0">
                  <c:v>100</c:v>
                </c:pt>
              </c:numCache>
            </c:numRef>
          </c:val>
          <c:extLst>
            <c:ext xmlns:c16="http://schemas.microsoft.com/office/drawing/2014/chart" uri="{C3380CC4-5D6E-409C-BE32-E72D297353CC}">
              <c16:uniqueId val="{00000051-0492-42E8-B2BA-8288814E631A}"/>
            </c:ext>
          </c:extLst>
        </c:ser>
        <c:ser>
          <c:idx val="26"/>
          <c:order val="26"/>
          <c:tx>
            <c:strRef>
              <c:f>'Sales by Product'!$AB$3:$AB$4</c:f>
              <c:strCache>
                <c:ptCount val="1"/>
                <c:pt idx="0">
                  <c:v>T-shirt</c:v>
                </c:pt>
              </c:strCache>
            </c:strRef>
          </c:tx>
          <c:spPr>
            <a:solidFill>
              <a:schemeClr val="accent3">
                <a:lumMod val="60000"/>
                <a:lumOff val="40000"/>
              </a:schemeClr>
            </a:solidFill>
            <a:ln>
              <a:noFill/>
            </a:ln>
            <a:effectLst/>
          </c:spPr>
          <c:invertIfNegative val="0"/>
          <c:cat>
            <c:strRef>
              <c:f>'Sales by Product'!$A$5</c:f>
              <c:strCache>
                <c:ptCount val="1"/>
                <c:pt idx="0">
                  <c:v>Total</c:v>
                </c:pt>
              </c:strCache>
            </c:strRef>
          </c:cat>
          <c:val>
            <c:numRef>
              <c:f>'Sales by Product'!$AB$5</c:f>
              <c:numCache>
                <c:formatCode>_-[$₦-46A]* #,##0_-;\-[$₦-46A]* #,##0_-;_-[$₦-46A]* "-"_-;_-@_-</c:formatCode>
                <c:ptCount val="1"/>
                <c:pt idx="0">
                  <c:v>95</c:v>
                </c:pt>
              </c:numCache>
            </c:numRef>
          </c:val>
          <c:extLst>
            <c:ext xmlns:c16="http://schemas.microsoft.com/office/drawing/2014/chart" uri="{C3380CC4-5D6E-409C-BE32-E72D297353CC}">
              <c16:uniqueId val="{00000052-0492-42E8-B2BA-8288814E631A}"/>
            </c:ext>
          </c:extLst>
        </c:ser>
        <c:ser>
          <c:idx val="27"/>
          <c:order val="27"/>
          <c:tx>
            <c:strRef>
              <c:f>'Sales by Product'!$AC$3:$AC$4</c:f>
              <c:strCache>
                <c:ptCount val="1"/>
                <c:pt idx="0">
                  <c:v>Skirt</c:v>
                </c:pt>
              </c:strCache>
            </c:strRef>
          </c:tx>
          <c:spPr>
            <a:solidFill>
              <a:schemeClr val="accent4">
                <a:lumMod val="60000"/>
                <a:lumOff val="40000"/>
              </a:schemeClr>
            </a:solidFill>
            <a:ln>
              <a:noFill/>
            </a:ln>
            <a:effectLst/>
          </c:spPr>
          <c:invertIfNegative val="0"/>
          <c:cat>
            <c:strRef>
              <c:f>'Sales by Product'!$A$5</c:f>
              <c:strCache>
                <c:ptCount val="1"/>
                <c:pt idx="0">
                  <c:v>Total</c:v>
                </c:pt>
              </c:strCache>
            </c:strRef>
          </c:cat>
          <c:val>
            <c:numRef>
              <c:f>'Sales by Product'!$AC$5</c:f>
              <c:numCache>
                <c:formatCode>_-[$₦-46A]* #,##0_-;\-[$₦-46A]* #,##0_-;_-[$₦-46A]* "-"_-;_-@_-</c:formatCode>
                <c:ptCount val="1"/>
                <c:pt idx="0">
                  <c:v>75</c:v>
                </c:pt>
              </c:numCache>
            </c:numRef>
          </c:val>
          <c:extLst>
            <c:ext xmlns:c16="http://schemas.microsoft.com/office/drawing/2014/chart" uri="{C3380CC4-5D6E-409C-BE32-E72D297353CC}">
              <c16:uniqueId val="{0000005D-0492-42E8-B2BA-8288814E631A}"/>
            </c:ext>
          </c:extLst>
        </c:ser>
        <c:ser>
          <c:idx val="28"/>
          <c:order val="28"/>
          <c:tx>
            <c:strRef>
              <c:f>'Sales by Product'!$AD$3:$AD$4</c:f>
              <c:strCache>
                <c:ptCount val="1"/>
                <c:pt idx="0">
                  <c:v>Scarf</c:v>
                </c:pt>
              </c:strCache>
            </c:strRef>
          </c:tx>
          <c:spPr>
            <a:solidFill>
              <a:schemeClr val="accent5">
                <a:lumMod val="60000"/>
                <a:lumOff val="40000"/>
              </a:schemeClr>
            </a:solidFill>
            <a:ln>
              <a:noFill/>
            </a:ln>
            <a:effectLst/>
          </c:spPr>
          <c:invertIfNegative val="0"/>
          <c:cat>
            <c:strRef>
              <c:f>'Sales by Product'!$A$5</c:f>
              <c:strCache>
                <c:ptCount val="1"/>
                <c:pt idx="0">
                  <c:v>Total</c:v>
                </c:pt>
              </c:strCache>
            </c:strRef>
          </c:cat>
          <c:val>
            <c:numRef>
              <c:f>'Sales by Product'!$AD$5</c:f>
              <c:numCache>
                <c:formatCode>_-[$₦-46A]* #,##0_-;\-[$₦-46A]* #,##0_-;_-[$₦-46A]* "-"_-;_-@_-</c:formatCode>
                <c:ptCount val="1"/>
                <c:pt idx="0">
                  <c:v>72</c:v>
                </c:pt>
              </c:numCache>
            </c:numRef>
          </c:val>
          <c:extLst>
            <c:ext xmlns:c16="http://schemas.microsoft.com/office/drawing/2014/chart" uri="{C3380CC4-5D6E-409C-BE32-E72D297353CC}">
              <c16:uniqueId val="{0000005E-0492-42E8-B2BA-8288814E631A}"/>
            </c:ext>
          </c:extLst>
        </c:ser>
        <c:ser>
          <c:idx val="29"/>
          <c:order val="29"/>
          <c:tx>
            <c:strRef>
              <c:f>'Sales by Product'!$AE$3:$AE$4</c:f>
              <c:strCache>
                <c:ptCount val="1"/>
                <c:pt idx="0">
                  <c:v>Shorts</c:v>
                </c:pt>
              </c:strCache>
            </c:strRef>
          </c:tx>
          <c:spPr>
            <a:solidFill>
              <a:schemeClr val="accent6">
                <a:lumMod val="60000"/>
                <a:lumOff val="40000"/>
              </a:schemeClr>
            </a:solidFill>
            <a:ln>
              <a:noFill/>
            </a:ln>
            <a:effectLst/>
          </c:spPr>
          <c:invertIfNegative val="0"/>
          <c:cat>
            <c:strRef>
              <c:f>'Sales by Product'!$A$5</c:f>
              <c:strCache>
                <c:ptCount val="1"/>
                <c:pt idx="0">
                  <c:v>Total</c:v>
                </c:pt>
              </c:strCache>
            </c:strRef>
          </c:cat>
          <c:val>
            <c:numRef>
              <c:f>'Sales by Product'!$AE$5</c:f>
              <c:numCache>
                <c:formatCode>_-[$₦-46A]* #,##0_-;\-[$₦-46A]* #,##0_-;_-[$₦-46A]* "-"_-;_-@_-</c:formatCode>
                <c:ptCount val="1"/>
                <c:pt idx="0">
                  <c:v>60</c:v>
                </c:pt>
              </c:numCache>
            </c:numRef>
          </c:val>
          <c:extLst>
            <c:ext xmlns:c16="http://schemas.microsoft.com/office/drawing/2014/chart" uri="{C3380CC4-5D6E-409C-BE32-E72D297353CC}">
              <c16:uniqueId val="{0000005F-0492-42E8-B2BA-8288814E631A}"/>
            </c:ext>
          </c:extLst>
        </c:ser>
        <c:ser>
          <c:idx val="30"/>
          <c:order val="30"/>
          <c:tx>
            <c:strRef>
              <c:f>'Sales by Product'!$AF$3:$AF$4</c:f>
              <c:strCache>
                <c:ptCount val="1"/>
                <c:pt idx="0">
                  <c:v>Socks</c:v>
                </c:pt>
              </c:strCache>
            </c:strRef>
          </c:tx>
          <c:spPr>
            <a:solidFill>
              <a:schemeClr val="accent1">
                <a:lumMod val="50000"/>
              </a:schemeClr>
            </a:solidFill>
            <a:ln>
              <a:noFill/>
            </a:ln>
            <a:effectLst/>
          </c:spPr>
          <c:invertIfNegative val="0"/>
          <c:cat>
            <c:strRef>
              <c:f>'Sales by Product'!$A$5</c:f>
              <c:strCache>
                <c:ptCount val="1"/>
                <c:pt idx="0">
                  <c:v>Total</c:v>
                </c:pt>
              </c:strCache>
            </c:strRef>
          </c:cat>
          <c:val>
            <c:numRef>
              <c:f>'Sales by Product'!$AF$5</c:f>
              <c:numCache>
                <c:formatCode>_-[$₦-46A]* #,##0_-;\-[$₦-46A]* #,##0_-;_-[$₦-46A]* "-"_-;_-@_-</c:formatCode>
                <c:ptCount val="1"/>
                <c:pt idx="0">
                  <c:v>48</c:v>
                </c:pt>
              </c:numCache>
            </c:numRef>
          </c:val>
          <c:extLst>
            <c:ext xmlns:c16="http://schemas.microsoft.com/office/drawing/2014/chart" uri="{C3380CC4-5D6E-409C-BE32-E72D297353CC}">
              <c16:uniqueId val="{00000060-0492-42E8-B2BA-8288814E631A}"/>
            </c:ext>
          </c:extLst>
        </c:ser>
        <c:ser>
          <c:idx val="31"/>
          <c:order val="31"/>
          <c:tx>
            <c:strRef>
              <c:f>'Sales by Product'!$AG$3:$AG$4</c:f>
              <c:strCache>
                <c:ptCount val="1"/>
                <c:pt idx="0">
                  <c:v>Book - Fiction</c:v>
                </c:pt>
              </c:strCache>
            </c:strRef>
          </c:tx>
          <c:spPr>
            <a:solidFill>
              <a:schemeClr val="accent2">
                <a:lumMod val="50000"/>
              </a:schemeClr>
            </a:solidFill>
            <a:ln>
              <a:noFill/>
            </a:ln>
            <a:effectLst/>
          </c:spPr>
          <c:invertIfNegative val="0"/>
          <c:cat>
            <c:strRef>
              <c:f>'Sales by Product'!$A$5</c:f>
              <c:strCache>
                <c:ptCount val="1"/>
                <c:pt idx="0">
                  <c:v>Total</c:v>
                </c:pt>
              </c:strCache>
            </c:strRef>
          </c:cat>
          <c:val>
            <c:numRef>
              <c:f>'Sales by Product'!$AG$5</c:f>
              <c:numCache>
                <c:formatCode>_-[$₦-46A]* #,##0_-;\-[$₦-46A]* #,##0_-;_-[$₦-46A]* "-"_-;_-@_-</c:formatCode>
                <c:ptCount val="1"/>
                <c:pt idx="0">
                  <c:v>45</c:v>
                </c:pt>
              </c:numCache>
            </c:numRef>
          </c:val>
          <c:extLst>
            <c:ext xmlns:c16="http://schemas.microsoft.com/office/drawing/2014/chart" uri="{C3380CC4-5D6E-409C-BE32-E72D297353CC}">
              <c16:uniqueId val="{00000061-0492-42E8-B2BA-8288814E631A}"/>
            </c:ext>
          </c:extLst>
        </c:ser>
        <c:ser>
          <c:idx val="32"/>
          <c:order val="32"/>
          <c:tx>
            <c:strRef>
              <c:f>'Sales by Product'!$AH$3:$AH$4</c:f>
              <c:strCache>
                <c:ptCount val="1"/>
                <c:pt idx="0">
                  <c:v>Book - Science</c:v>
                </c:pt>
              </c:strCache>
            </c:strRef>
          </c:tx>
          <c:spPr>
            <a:solidFill>
              <a:schemeClr val="accent3">
                <a:lumMod val="50000"/>
              </a:schemeClr>
            </a:solidFill>
            <a:ln>
              <a:noFill/>
            </a:ln>
            <a:effectLst/>
          </c:spPr>
          <c:invertIfNegative val="0"/>
          <c:cat>
            <c:strRef>
              <c:f>'Sales by Product'!$A$5</c:f>
              <c:strCache>
                <c:ptCount val="1"/>
                <c:pt idx="0">
                  <c:v>Total</c:v>
                </c:pt>
              </c:strCache>
            </c:strRef>
          </c:cat>
          <c:val>
            <c:numRef>
              <c:f>'Sales by Product'!$AH$5</c:f>
              <c:numCache>
                <c:formatCode>_-[$₦-46A]* #,##0_-;\-[$₦-46A]* #,##0_-;_-[$₦-46A]* "-"_-;_-@_-</c:formatCode>
                <c:ptCount val="1"/>
                <c:pt idx="0">
                  <c:v>44</c:v>
                </c:pt>
              </c:numCache>
            </c:numRef>
          </c:val>
          <c:extLst>
            <c:ext xmlns:c16="http://schemas.microsoft.com/office/drawing/2014/chart" uri="{C3380CC4-5D6E-409C-BE32-E72D297353CC}">
              <c16:uniqueId val="{00000062-0492-42E8-B2BA-8288814E631A}"/>
            </c:ext>
          </c:extLst>
        </c:ser>
        <c:ser>
          <c:idx val="33"/>
          <c:order val="33"/>
          <c:tx>
            <c:strRef>
              <c:f>'Sales by Product'!$AI$3:$AI$4</c:f>
              <c:strCache>
                <c:ptCount val="1"/>
                <c:pt idx="0">
                  <c:v>Backpack</c:v>
                </c:pt>
              </c:strCache>
            </c:strRef>
          </c:tx>
          <c:spPr>
            <a:solidFill>
              <a:schemeClr val="accent4">
                <a:lumMod val="50000"/>
              </a:schemeClr>
            </a:solidFill>
            <a:ln>
              <a:noFill/>
            </a:ln>
            <a:effectLst/>
          </c:spPr>
          <c:invertIfNegative val="0"/>
          <c:cat>
            <c:strRef>
              <c:f>'Sales by Product'!$A$5</c:f>
              <c:strCache>
                <c:ptCount val="1"/>
                <c:pt idx="0">
                  <c:v>Total</c:v>
                </c:pt>
              </c:strCache>
            </c:strRef>
          </c:cat>
          <c:val>
            <c:numRef>
              <c:f>'Sales by Product'!$AI$5</c:f>
              <c:numCache>
                <c:formatCode>_-[$₦-46A]* #,##0_-;\-[$₦-46A]* #,##0_-;_-[$₦-46A]* "-"_-;_-@_-</c:formatCode>
                <c:ptCount val="1"/>
                <c:pt idx="0">
                  <c:v>40</c:v>
                </c:pt>
              </c:numCache>
            </c:numRef>
          </c:val>
          <c:extLst>
            <c:ext xmlns:c16="http://schemas.microsoft.com/office/drawing/2014/chart" uri="{C3380CC4-5D6E-409C-BE32-E72D297353CC}">
              <c16:uniqueId val="{00000063-0492-42E8-B2BA-8288814E631A}"/>
            </c:ext>
          </c:extLst>
        </c:ser>
        <c:ser>
          <c:idx val="34"/>
          <c:order val="34"/>
          <c:tx>
            <c:strRef>
              <c:f>'Sales by Product'!$AJ$3:$AJ$4</c:f>
              <c:strCache>
                <c:ptCount val="1"/>
                <c:pt idx="0">
                  <c:v>Hat</c:v>
                </c:pt>
              </c:strCache>
            </c:strRef>
          </c:tx>
          <c:spPr>
            <a:solidFill>
              <a:schemeClr val="accent5">
                <a:lumMod val="50000"/>
              </a:schemeClr>
            </a:solidFill>
            <a:ln>
              <a:noFill/>
            </a:ln>
            <a:effectLst/>
          </c:spPr>
          <c:invertIfNegative val="0"/>
          <c:cat>
            <c:strRef>
              <c:f>'Sales by Product'!$A$5</c:f>
              <c:strCache>
                <c:ptCount val="1"/>
                <c:pt idx="0">
                  <c:v>Total</c:v>
                </c:pt>
              </c:strCache>
            </c:strRef>
          </c:cat>
          <c:val>
            <c:numRef>
              <c:f>'Sales by Product'!$AJ$5</c:f>
              <c:numCache>
                <c:formatCode>_-[$₦-46A]* #,##0_-;\-[$₦-46A]* #,##0_-;_-[$₦-46A]* "-"_-;_-@_-</c:formatCode>
                <c:ptCount val="1"/>
                <c:pt idx="0">
                  <c:v>40</c:v>
                </c:pt>
              </c:numCache>
            </c:numRef>
          </c:val>
          <c:extLst>
            <c:ext xmlns:c16="http://schemas.microsoft.com/office/drawing/2014/chart" uri="{C3380CC4-5D6E-409C-BE32-E72D297353CC}">
              <c16:uniqueId val="{00000064-0492-42E8-B2BA-8288814E631A}"/>
            </c:ext>
          </c:extLst>
        </c:ser>
        <c:ser>
          <c:idx val="35"/>
          <c:order val="35"/>
          <c:tx>
            <c:strRef>
              <c:f>'Sales by Product'!$AK$3:$AK$4</c:f>
              <c:strCache>
                <c:ptCount val="1"/>
                <c:pt idx="0">
                  <c:v>Book - Self-Help</c:v>
                </c:pt>
              </c:strCache>
            </c:strRef>
          </c:tx>
          <c:spPr>
            <a:solidFill>
              <a:schemeClr val="accent6">
                <a:lumMod val="50000"/>
              </a:schemeClr>
            </a:solidFill>
            <a:ln>
              <a:noFill/>
            </a:ln>
            <a:effectLst/>
          </c:spPr>
          <c:invertIfNegative val="0"/>
          <c:cat>
            <c:strRef>
              <c:f>'Sales by Product'!$A$5</c:f>
              <c:strCache>
                <c:ptCount val="1"/>
                <c:pt idx="0">
                  <c:v>Total</c:v>
                </c:pt>
              </c:strCache>
            </c:strRef>
          </c:cat>
          <c:val>
            <c:numRef>
              <c:f>'Sales by Product'!$AK$5</c:f>
              <c:numCache>
                <c:formatCode>_-[$₦-46A]* #,##0_-;\-[$₦-46A]* #,##0_-;_-[$₦-46A]* "-"_-;_-@_-</c:formatCode>
                <c:ptCount val="1"/>
                <c:pt idx="0">
                  <c:v>36</c:v>
                </c:pt>
              </c:numCache>
            </c:numRef>
          </c:val>
          <c:extLst>
            <c:ext xmlns:c16="http://schemas.microsoft.com/office/drawing/2014/chart" uri="{C3380CC4-5D6E-409C-BE32-E72D297353CC}">
              <c16:uniqueId val="{00000065-0492-42E8-B2BA-8288814E631A}"/>
            </c:ext>
          </c:extLst>
        </c:ser>
        <c:ser>
          <c:idx val="36"/>
          <c:order val="36"/>
          <c:tx>
            <c:strRef>
              <c:f>'Sales by Product'!$AL$3:$AL$4</c:f>
              <c:strCache>
                <c:ptCount val="1"/>
                <c:pt idx="0">
                  <c:v>Book - Fantasy</c:v>
                </c:pt>
              </c:strCache>
            </c:strRef>
          </c:tx>
          <c:spPr>
            <a:solidFill>
              <a:schemeClr val="accent1">
                <a:lumMod val="70000"/>
                <a:lumOff val="30000"/>
              </a:schemeClr>
            </a:solidFill>
            <a:ln>
              <a:noFill/>
            </a:ln>
            <a:effectLst/>
          </c:spPr>
          <c:invertIfNegative val="0"/>
          <c:cat>
            <c:strRef>
              <c:f>'Sales by Product'!$A$5</c:f>
              <c:strCache>
                <c:ptCount val="1"/>
                <c:pt idx="0">
                  <c:v>Total</c:v>
                </c:pt>
              </c:strCache>
            </c:strRef>
          </c:cat>
          <c:val>
            <c:numRef>
              <c:f>'Sales by Product'!$AL$5</c:f>
              <c:numCache>
                <c:formatCode>_-[$₦-46A]* #,##0_-;\-[$₦-46A]* #,##0_-;_-[$₦-46A]* "-"_-;_-@_-</c:formatCode>
                <c:ptCount val="1"/>
                <c:pt idx="0">
                  <c:v>34</c:v>
                </c:pt>
              </c:numCache>
            </c:numRef>
          </c:val>
          <c:extLst>
            <c:ext xmlns:c16="http://schemas.microsoft.com/office/drawing/2014/chart" uri="{C3380CC4-5D6E-409C-BE32-E72D297353CC}">
              <c16:uniqueId val="{00000066-0492-42E8-B2BA-8288814E631A}"/>
            </c:ext>
          </c:extLst>
        </c:ser>
        <c:dLbls>
          <c:showLegendKey val="0"/>
          <c:showVal val="0"/>
          <c:showCatName val="0"/>
          <c:showSerName val="0"/>
          <c:showPercent val="0"/>
          <c:showBubbleSize val="0"/>
        </c:dLbls>
        <c:gapWidth val="219"/>
        <c:overlap val="-27"/>
        <c:axId val="417906832"/>
        <c:axId val="645161872"/>
      </c:barChart>
      <c:catAx>
        <c:axId val="41790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161872"/>
        <c:crosses val="autoZero"/>
        <c:auto val="1"/>
        <c:lblAlgn val="ctr"/>
        <c:lblOffset val="100"/>
        <c:noMultiLvlLbl val="0"/>
      </c:catAx>
      <c:valAx>
        <c:axId val="645161872"/>
        <c:scaling>
          <c:orientation val="minMax"/>
        </c:scaling>
        <c:delete val="0"/>
        <c:axPos val="l"/>
        <c:majorGridlines>
          <c:spPr>
            <a:ln w="9525" cap="flat" cmpd="sng" algn="ctr">
              <a:solidFill>
                <a:schemeClr val="tx1">
                  <a:lumMod val="15000"/>
                  <a:lumOff val="85000"/>
                </a:schemeClr>
              </a:solidFill>
              <a:round/>
            </a:ln>
            <a:effectLst/>
          </c:spPr>
        </c:majorGridlines>
        <c:numFmt formatCode="_-[$₦-46A]* #,##0_-;\-[$₦-46A]* #,##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0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again.xlsx]Sales by Gender!PivotTable28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Gender'!$B$3:$B$4</c:f>
              <c:strCache>
                <c:ptCount val="1"/>
                <c:pt idx="0">
                  <c:v>Male</c:v>
                </c:pt>
              </c:strCache>
            </c:strRef>
          </c:tx>
          <c:spPr>
            <a:solidFill>
              <a:schemeClr val="accent1"/>
            </a:solidFill>
            <a:ln>
              <a:noFill/>
            </a:ln>
            <a:effectLst/>
          </c:spPr>
          <c:invertIfNegative val="0"/>
          <c:cat>
            <c:strRef>
              <c:f>'Sales by Gender'!$A$5:$A$9</c:f>
              <c:strCache>
                <c:ptCount val="4"/>
                <c:pt idx="0">
                  <c:v>Electronics</c:v>
                </c:pt>
                <c:pt idx="1">
                  <c:v>Books</c:v>
                </c:pt>
                <c:pt idx="2">
                  <c:v>Clothing</c:v>
                </c:pt>
                <c:pt idx="3">
                  <c:v>Accessories</c:v>
                </c:pt>
              </c:strCache>
            </c:strRef>
          </c:cat>
          <c:val>
            <c:numRef>
              <c:f>'Sales by Gender'!$B$5:$B$9</c:f>
              <c:numCache>
                <c:formatCode>_-[$₦-46A]* #,##0_-;\-[$₦-46A]* #,##0_-;_-[$₦-46A]* "-"_-;_-@_-</c:formatCode>
                <c:ptCount val="4"/>
                <c:pt idx="0">
                  <c:v>8055</c:v>
                </c:pt>
                <c:pt idx="1">
                  <c:v>715</c:v>
                </c:pt>
                <c:pt idx="2">
                  <c:v>882</c:v>
                </c:pt>
                <c:pt idx="3">
                  <c:v>286</c:v>
                </c:pt>
              </c:numCache>
            </c:numRef>
          </c:val>
          <c:extLst>
            <c:ext xmlns:c16="http://schemas.microsoft.com/office/drawing/2014/chart" uri="{C3380CC4-5D6E-409C-BE32-E72D297353CC}">
              <c16:uniqueId val="{00000000-3967-4CB6-B6DE-8A54D351C9A4}"/>
            </c:ext>
          </c:extLst>
        </c:ser>
        <c:ser>
          <c:idx val="1"/>
          <c:order val="1"/>
          <c:tx>
            <c:strRef>
              <c:f>'Sales by Gender'!$C$3:$C$4</c:f>
              <c:strCache>
                <c:ptCount val="1"/>
                <c:pt idx="0">
                  <c:v>Female</c:v>
                </c:pt>
              </c:strCache>
            </c:strRef>
          </c:tx>
          <c:spPr>
            <a:solidFill>
              <a:schemeClr val="accent2"/>
            </a:solidFill>
            <a:ln>
              <a:noFill/>
            </a:ln>
            <a:effectLst/>
          </c:spPr>
          <c:invertIfNegative val="0"/>
          <c:cat>
            <c:strRef>
              <c:f>'Sales by Gender'!$A$5:$A$9</c:f>
              <c:strCache>
                <c:ptCount val="4"/>
                <c:pt idx="0">
                  <c:v>Electronics</c:v>
                </c:pt>
                <c:pt idx="1">
                  <c:v>Books</c:v>
                </c:pt>
                <c:pt idx="2">
                  <c:v>Clothing</c:v>
                </c:pt>
                <c:pt idx="3">
                  <c:v>Accessories</c:v>
                </c:pt>
              </c:strCache>
            </c:strRef>
          </c:cat>
          <c:val>
            <c:numRef>
              <c:f>'Sales by Gender'!$C$5:$C$9</c:f>
              <c:numCache>
                <c:formatCode>_-[$₦-46A]* #,##0_-;\-[$₦-46A]* #,##0_-;_-[$₦-46A]* "-"_-;_-@_-</c:formatCode>
                <c:ptCount val="4"/>
                <c:pt idx="0">
                  <c:v>5728</c:v>
                </c:pt>
                <c:pt idx="1">
                  <c:v>790</c:v>
                </c:pt>
                <c:pt idx="2">
                  <c:v>230</c:v>
                </c:pt>
                <c:pt idx="3">
                  <c:v>422</c:v>
                </c:pt>
              </c:numCache>
            </c:numRef>
          </c:val>
          <c:extLst>
            <c:ext xmlns:c16="http://schemas.microsoft.com/office/drawing/2014/chart" uri="{C3380CC4-5D6E-409C-BE32-E72D297353CC}">
              <c16:uniqueId val="{00000001-AB5F-473A-8E6C-2551122A23E3}"/>
            </c:ext>
          </c:extLst>
        </c:ser>
        <c:dLbls>
          <c:showLegendKey val="0"/>
          <c:showVal val="0"/>
          <c:showCatName val="0"/>
          <c:showSerName val="0"/>
          <c:showPercent val="0"/>
          <c:showBubbleSize val="0"/>
        </c:dLbls>
        <c:gapWidth val="219"/>
        <c:overlap val="-27"/>
        <c:axId val="639136992"/>
        <c:axId val="648276368"/>
      </c:barChart>
      <c:catAx>
        <c:axId val="63913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76368"/>
        <c:crosses val="autoZero"/>
        <c:auto val="1"/>
        <c:lblAlgn val="ctr"/>
        <c:lblOffset val="100"/>
        <c:noMultiLvlLbl val="0"/>
      </c:catAx>
      <c:valAx>
        <c:axId val="648276368"/>
        <c:scaling>
          <c:orientation val="minMax"/>
        </c:scaling>
        <c:delete val="0"/>
        <c:axPos val="l"/>
        <c:majorGridlines>
          <c:spPr>
            <a:ln w="9525" cap="flat" cmpd="sng" algn="ctr">
              <a:solidFill>
                <a:schemeClr val="tx1">
                  <a:lumMod val="15000"/>
                  <a:lumOff val="85000"/>
                </a:schemeClr>
              </a:solidFill>
              <a:round/>
            </a:ln>
            <a:effectLst/>
          </c:spPr>
        </c:majorGridlines>
        <c:numFmt formatCode="_-[$₦-46A]* #,##0_-;\-[$₦-46A]* #,##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13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again.xlsx]Sales by Product!PivotTable25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Product'!$B$3:$B$4</c:f>
              <c:strCache>
                <c:ptCount val="1"/>
                <c:pt idx="0">
                  <c:v>Smartphone</c:v>
                </c:pt>
              </c:strCache>
            </c:strRef>
          </c:tx>
          <c:spPr>
            <a:solidFill>
              <a:schemeClr val="accent1"/>
            </a:solidFill>
            <a:ln>
              <a:noFill/>
            </a:ln>
            <a:effectLst/>
          </c:spPr>
          <c:invertIfNegative val="0"/>
          <c:cat>
            <c:strRef>
              <c:f>'Sales by Product'!$A$5</c:f>
              <c:strCache>
                <c:ptCount val="1"/>
                <c:pt idx="0">
                  <c:v>Total</c:v>
                </c:pt>
              </c:strCache>
            </c:strRef>
          </c:cat>
          <c:val>
            <c:numRef>
              <c:f>'Sales by Product'!$B$5</c:f>
              <c:numCache>
                <c:formatCode>_-[$₦-46A]* #,##0_-;\-[$₦-46A]* #,##0_-;_-[$₦-46A]* "-"_-;_-@_-</c:formatCode>
                <c:ptCount val="1"/>
                <c:pt idx="0">
                  <c:v>6992</c:v>
                </c:pt>
              </c:numCache>
            </c:numRef>
          </c:val>
          <c:extLst>
            <c:ext xmlns:c16="http://schemas.microsoft.com/office/drawing/2014/chart" uri="{C3380CC4-5D6E-409C-BE32-E72D297353CC}">
              <c16:uniqueId val="{00000000-8DE2-4192-8D24-66F6CCCAEBE9}"/>
            </c:ext>
          </c:extLst>
        </c:ser>
        <c:ser>
          <c:idx val="1"/>
          <c:order val="1"/>
          <c:tx>
            <c:strRef>
              <c:f>'Sales by Product'!$C$3:$C$4</c:f>
              <c:strCache>
                <c:ptCount val="1"/>
                <c:pt idx="0">
                  <c:v>Tablet</c:v>
                </c:pt>
              </c:strCache>
            </c:strRef>
          </c:tx>
          <c:spPr>
            <a:solidFill>
              <a:schemeClr val="accent2"/>
            </a:solidFill>
            <a:ln>
              <a:noFill/>
            </a:ln>
            <a:effectLst/>
          </c:spPr>
          <c:invertIfNegative val="0"/>
          <c:cat>
            <c:strRef>
              <c:f>'Sales by Product'!$A$5</c:f>
              <c:strCache>
                <c:ptCount val="1"/>
                <c:pt idx="0">
                  <c:v>Total</c:v>
                </c:pt>
              </c:strCache>
            </c:strRef>
          </c:cat>
          <c:val>
            <c:numRef>
              <c:f>'Sales by Product'!$C$5</c:f>
              <c:numCache>
                <c:formatCode>_-[$₦-46A]* #,##0_-;\-[$₦-46A]* #,##0_-;_-[$₦-46A]* "-"_-;_-@_-</c:formatCode>
                <c:ptCount val="1"/>
                <c:pt idx="0">
                  <c:v>1536</c:v>
                </c:pt>
              </c:numCache>
            </c:numRef>
          </c:val>
          <c:extLst>
            <c:ext xmlns:c16="http://schemas.microsoft.com/office/drawing/2014/chart" uri="{C3380CC4-5D6E-409C-BE32-E72D297353CC}">
              <c16:uniqueId val="{00000039-9837-4D9F-92B1-6A8F41E16EE1}"/>
            </c:ext>
          </c:extLst>
        </c:ser>
        <c:ser>
          <c:idx val="2"/>
          <c:order val="2"/>
          <c:tx>
            <c:strRef>
              <c:f>'Sales by Product'!$D$3:$D$4</c:f>
              <c:strCache>
                <c:ptCount val="1"/>
                <c:pt idx="0">
                  <c:v>Desktop Computer</c:v>
                </c:pt>
              </c:strCache>
            </c:strRef>
          </c:tx>
          <c:spPr>
            <a:solidFill>
              <a:schemeClr val="accent3"/>
            </a:solidFill>
            <a:ln>
              <a:noFill/>
            </a:ln>
            <a:effectLst/>
          </c:spPr>
          <c:invertIfNegative val="0"/>
          <c:cat>
            <c:strRef>
              <c:f>'Sales by Product'!$A$5</c:f>
              <c:strCache>
                <c:ptCount val="1"/>
                <c:pt idx="0">
                  <c:v>Total</c:v>
                </c:pt>
              </c:strCache>
            </c:strRef>
          </c:cat>
          <c:val>
            <c:numRef>
              <c:f>'Sales by Product'!$D$5</c:f>
              <c:numCache>
                <c:formatCode>_-[$₦-46A]* #,##0_-;\-[$₦-46A]* #,##0_-;_-[$₦-46A]* "-"_-;_-@_-</c:formatCode>
                <c:ptCount val="1"/>
                <c:pt idx="0">
                  <c:v>1530</c:v>
                </c:pt>
              </c:numCache>
            </c:numRef>
          </c:val>
          <c:extLst>
            <c:ext xmlns:c16="http://schemas.microsoft.com/office/drawing/2014/chart" uri="{C3380CC4-5D6E-409C-BE32-E72D297353CC}">
              <c16:uniqueId val="{0000003A-9837-4D9F-92B1-6A8F41E16EE1}"/>
            </c:ext>
          </c:extLst>
        </c:ser>
        <c:ser>
          <c:idx val="3"/>
          <c:order val="3"/>
          <c:tx>
            <c:strRef>
              <c:f>'Sales by Product'!$E$3:$E$4</c:f>
              <c:strCache>
                <c:ptCount val="1"/>
                <c:pt idx="0">
                  <c:v>Laptop</c:v>
                </c:pt>
              </c:strCache>
            </c:strRef>
          </c:tx>
          <c:spPr>
            <a:solidFill>
              <a:schemeClr val="accent4"/>
            </a:solidFill>
            <a:ln>
              <a:noFill/>
            </a:ln>
            <a:effectLst/>
          </c:spPr>
          <c:invertIfNegative val="0"/>
          <c:cat>
            <c:strRef>
              <c:f>'Sales by Product'!$A$5</c:f>
              <c:strCache>
                <c:ptCount val="1"/>
                <c:pt idx="0">
                  <c:v>Total</c:v>
                </c:pt>
              </c:strCache>
            </c:strRef>
          </c:cat>
          <c:val>
            <c:numRef>
              <c:f>'Sales by Product'!$E$5</c:f>
              <c:numCache>
                <c:formatCode>_-[$₦-46A]* #,##0_-;\-[$₦-46A]* #,##0_-;_-[$₦-46A]* "-"_-;_-@_-</c:formatCode>
                <c:ptCount val="1"/>
                <c:pt idx="0">
                  <c:v>1440</c:v>
                </c:pt>
              </c:numCache>
            </c:numRef>
          </c:val>
          <c:extLst>
            <c:ext xmlns:c16="http://schemas.microsoft.com/office/drawing/2014/chart" uri="{C3380CC4-5D6E-409C-BE32-E72D297353CC}">
              <c16:uniqueId val="{0000003B-9837-4D9F-92B1-6A8F41E16EE1}"/>
            </c:ext>
          </c:extLst>
        </c:ser>
        <c:ser>
          <c:idx val="4"/>
          <c:order val="4"/>
          <c:tx>
            <c:strRef>
              <c:f>'Sales by Product'!$F$3:$F$4</c:f>
              <c:strCache>
                <c:ptCount val="1"/>
                <c:pt idx="0">
                  <c:v>Smartwatch</c:v>
                </c:pt>
              </c:strCache>
            </c:strRef>
          </c:tx>
          <c:spPr>
            <a:solidFill>
              <a:schemeClr val="accent5"/>
            </a:solidFill>
            <a:ln>
              <a:noFill/>
            </a:ln>
            <a:effectLst/>
          </c:spPr>
          <c:invertIfNegative val="0"/>
          <c:cat>
            <c:strRef>
              <c:f>'Sales by Product'!$A$5</c:f>
              <c:strCache>
                <c:ptCount val="1"/>
                <c:pt idx="0">
                  <c:v>Total</c:v>
                </c:pt>
              </c:strCache>
            </c:strRef>
          </c:cat>
          <c:val>
            <c:numRef>
              <c:f>'Sales by Product'!$F$5</c:f>
              <c:numCache>
                <c:formatCode>_-[$₦-46A]* #,##0_-;\-[$₦-46A]* #,##0_-;_-[$₦-46A]* "-"_-;_-@_-</c:formatCode>
                <c:ptCount val="1"/>
                <c:pt idx="0">
                  <c:v>480</c:v>
                </c:pt>
              </c:numCache>
            </c:numRef>
          </c:val>
          <c:extLst>
            <c:ext xmlns:c16="http://schemas.microsoft.com/office/drawing/2014/chart" uri="{C3380CC4-5D6E-409C-BE32-E72D297353CC}">
              <c16:uniqueId val="{0000003C-9837-4D9F-92B1-6A8F41E16EE1}"/>
            </c:ext>
          </c:extLst>
        </c:ser>
        <c:ser>
          <c:idx val="5"/>
          <c:order val="5"/>
          <c:tx>
            <c:strRef>
              <c:f>'Sales by Product'!$G$3:$G$4</c:f>
              <c:strCache>
                <c:ptCount val="1"/>
                <c:pt idx="0">
                  <c:v>Camera</c:v>
                </c:pt>
              </c:strCache>
            </c:strRef>
          </c:tx>
          <c:spPr>
            <a:solidFill>
              <a:schemeClr val="accent6"/>
            </a:solidFill>
            <a:ln>
              <a:noFill/>
            </a:ln>
            <a:effectLst/>
          </c:spPr>
          <c:invertIfNegative val="0"/>
          <c:cat>
            <c:strRef>
              <c:f>'Sales by Product'!$A$5</c:f>
              <c:strCache>
                <c:ptCount val="1"/>
                <c:pt idx="0">
                  <c:v>Total</c:v>
                </c:pt>
              </c:strCache>
            </c:strRef>
          </c:cat>
          <c:val>
            <c:numRef>
              <c:f>'Sales by Product'!$G$5</c:f>
              <c:numCache>
                <c:formatCode>_-[$₦-46A]* #,##0_-;\-[$₦-46A]* #,##0_-;_-[$₦-46A]* "-"_-;_-@_-</c:formatCode>
                <c:ptCount val="1"/>
                <c:pt idx="0">
                  <c:v>450</c:v>
                </c:pt>
              </c:numCache>
            </c:numRef>
          </c:val>
          <c:extLst>
            <c:ext xmlns:c16="http://schemas.microsoft.com/office/drawing/2014/chart" uri="{C3380CC4-5D6E-409C-BE32-E72D297353CC}">
              <c16:uniqueId val="{0000003D-9837-4D9F-92B1-6A8F41E16EE1}"/>
            </c:ext>
          </c:extLst>
        </c:ser>
        <c:ser>
          <c:idx val="6"/>
          <c:order val="6"/>
          <c:tx>
            <c:strRef>
              <c:f>'Sales by Product'!$H$3:$H$4</c:f>
              <c:strCache>
                <c:ptCount val="1"/>
                <c:pt idx="0">
                  <c:v>Headphones</c:v>
                </c:pt>
              </c:strCache>
            </c:strRef>
          </c:tx>
          <c:spPr>
            <a:solidFill>
              <a:schemeClr val="accent1">
                <a:lumMod val="60000"/>
              </a:schemeClr>
            </a:solidFill>
            <a:ln>
              <a:noFill/>
            </a:ln>
            <a:effectLst/>
          </c:spPr>
          <c:invertIfNegative val="0"/>
          <c:cat>
            <c:strRef>
              <c:f>'Sales by Product'!$A$5</c:f>
              <c:strCache>
                <c:ptCount val="1"/>
                <c:pt idx="0">
                  <c:v>Total</c:v>
                </c:pt>
              </c:strCache>
            </c:strRef>
          </c:cat>
          <c:val>
            <c:numRef>
              <c:f>'Sales by Product'!$H$5</c:f>
              <c:numCache>
                <c:formatCode>_-[$₦-46A]* #,##0_-;\-[$₦-46A]* #,##0_-;_-[$₦-46A]* "-"_-;_-@_-</c:formatCode>
                <c:ptCount val="1"/>
                <c:pt idx="0">
                  <c:v>380</c:v>
                </c:pt>
              </c:numCache>
            </c:numRef>
          </c:val>
          <c:extLst>
            <c:ext xmlns:c16="http://schemas.microsoft.com/office/drawing/2014/chart" uri="{C3380CC4-5D6E-409C-BE32-E72D297353CC}">
              <c16:uniqueId val="{0000003E-9837-4D9F-92B1-6A8F41E16EE1}"/>
            </c:ext>
          </c:extLst>
        </c:ser>
        <c:ser>
          <c:idx val="7"/>
          <c:order val="7"/>
          <c:tx>
            <c:strRef>
              <c:f>'Sales by Product'!$I$3:$I$4</c:f>
              <c:strCache>
                <c:ptCount val="1"/>
                <c:pt idx="0">
                  <c:v>Book - History</c:v>
                </c:pt>
              </c:strCache>
            </c:strRef>
          </c:tx>
          <c:spPr>
            <a:solidFill>
              <a:schemeClr val="accent2">
                <a:lumMod val="60000"/>
              </a:schemeClr>
            </a:solidFill>
            <a:ln>
              <a:noFill/>
            </a:ln>
            <a:effectLst/>
          </c:spPr>
          <c:invertIfNegative val="0"/>
          <c:cat>
            <c:strRef>
              <c:f>'Sales by Product'!$A$5</c:f>
              <c:strCache>
                <c:ptCount val="1"/>
                <c:pt idx="0">
                  <c:v>Total</c:v>
                </c:pt>
              </c:strCache>
            </c:strRef>
          </c:cat>
          <c:val>
            <c:numRef>
              <c:f>'Sales by Product'!$I$5</c:f>
              <c:numCache>
                <c:formatCode>_-[$₦-46A]* #,##0_-;\-[$₦-46A]* #,##0_-;_-[$₦-46A]* "-"_-;_-@_-</c:formatCode>
                <c:ptCount val="1"/>
                <c:pt idx="0">
                  <c:v>360</c:v>
                </c:pt>
              </c:numCache>
            </c:numRef>
          </c:val>
          <c:extLst>
            <c:ext xmlns:c16="http://schemas.microsoft.com/office/drawing/2014/chart" uri="{C3380CC4-5D6E-409C-BE32-E72D297353CC}">
              <c16:uniqueId val="{0000003F-9837-4D9F-92B1-6A8F41E16EE1}"/>
            </c:ext>
          </c:extLst>
        </c:ser>
        <c:ser>
          <c:idx val="8"/>
          <c:order val="8"/>
          <c:tx>
            <c:strRef>
              <c:f>'Sales by Product'!$J$3:$J$4</c:f>
              <c:strCache>
                <c:ptCount val="1"/>
                <c:pt idx="0">
                  <c:v>Dress</c:v>
                </c:pt>
              </c:strCache>
            </c:strRef>
          </c:tx>
          <c:spPr>
            <a:solidFill>
              <a:schemeClr val="accent3">
                <a:lumMod val="60000"/>
              </a:schemeClr>
            </a:solidFill>
            <a:ln>
              <a:noFill/>
            </a:ln>
            <a:effectLst/>
          </c:spPr>
          <c:invertIfNegative val="0"/>
          <c:cat>
            <c:strRef>
              <c:f>'Sales by Product'!$A$5</c:f>
              <c:strCache>
                <c:ptCount val="1"/>
                <c:pt idx="0">
                  <c:v>Total</c:v>
                </c:pt>
              </c:strCache>
            </c:strRef>
          </c:cat>
          <c:val>
            <c:numRef>
              <c:f>'Sales by Product'!$J$5</c:f>
              <c:numCache>
                <c:formatCode>_-[$₦-46A]* #,##0_-;\-[$₦-46A]* #,##0_-;_-[$₦-46A]* "-"_-;_-@_-</c:formatCode>
                <c:ptCount val="1"/>
                <c:pt idx="0">
                  <c:v>342</c:v>
                </c:pt>
              </c:numCache>
            </c:numRef>
          </c:val>
          <c:extLst>
            <c:ext xmlns:c16="http://schemas.microsoft.com/office/drawing/2014/chart" uri="{C3380CC4-5D6E-409C-BE32-E72D297353CC}">
              <c16:uniqueId val="{00000040-9837-4D9F-92B1-6A8F41E16EE1}"/>
            </c:ext>
          </c:extLst>
        </c:ser>
        <c:ser>
          <c:idx val="9"/>
          <c:order val="9"/>
          <c:tx>
            <c:strRef>
              <c:f>'Sales by Product'!$K$3:$K$4</c:f>
              <c:strCache>
                <c:ptCount val="1"/>
                <c:pt idx="0">
                  <c:v>Book - Biography</c:v>
                </c:pt>
              </c:strCache>
            </c:strRef>
          </c:tx>
          <c:spPr>
            <a:solidFill>
              <a:schemeClr val="accent4">
                <a:lumMod val="60000"/>
              </a:schemeClr>
            </a:solidFill>
            <a:ln>
              <a:noFill/>
            </a:ln>
            <a:effectLst/>
          </c:spPr>
          <c:invertIfNegative val="0"/>
          <c:cat>
            <c:strRef>
              <c:f>'Sales by Product'!$A$5</c:f>
              <c:strCache>
                <c:ptCount val="1"/>
                <c:pt idx="0">
                  <c:v>Total</c:v>
                </c:pt>
              </c:strCache>
            </c:strRef>
          </c:cat>
          <c:val>
            <c:numRef>
              <c:f>'Sales by Product'!$K$5</c:f>
              <c:numCache>
                <c:formatCode>_-[$₦-46A]* #,##0_-;\-[$₦-46A]* #,##0_-;_-[$₦-46A]* "-"_-;_-@_-</c:formatCode>
                <c:ptCount val="1"/>
                <c:pt idx="0">
                  <c:v>300</c:v>
                </c:pt>
              </c:numCache>
            </c:numRef>
          </c:val>
          <c:extLst>
            <c:ext xmlns:c16="http://schemas.microsoft.com/office/drawing/2014/chart" uri="{C3380CC4-5D6E-409C-BE32-E72D297353CC}">
              <c16:uniqueId val="{00000041-9837-4D9F-92B1-6A8F41E16EE1}"/>
            </c:ext>
          </c:extLst>
        </c:ser>
        <c:ser>
          <c:idx val="10"/>
          <c:order val="10"/>
          <c:tx>
            <c:strRef>
              <c:f>'Sales by Product'!$L$3:$L$4</c:f>
              <c:strCache>
                <c:ptCount val="1"/>
                <c:pt idx="0">
                  <c:v>Beanie</c:v>
                </c:pt>
              </c:strCache>
            </c:strRef>
          </c:tx>
          <c:spPr>
            <a:solidFill>
              <a:schemeClr val="accent5">
                <a:lumMod val="60000"/>
              </a:schemeClr>
            </a:solidFill>
            <a:ln>
              <a:noFill/>
            </a:ln>
            <a:effectLst/>
          </c:spPr>
          <c:invertIfNegative val="0"/>
          <c:cat>
            <c:strRef>
              <c:f>'Sales by Product'!$A$5</c:f>
              <c:strCache>
                <c:ptCount val="1"/>
                <c:pt idx="0">
                  <c:v>Total</c:v>
                </c:pt>
              </c:strCache>
            </c:strRef>
          </c:cat>
          <c:val>
            <c:numRef>
              <c:f>'Sales by Product'!$L$5</c:f>
              <c:numCache>
                <c:formatCode>_-[$₦-46A]* #,##0_-;\-[$₦-46A]* #,##0_-;_-[$₦-46A]* "-"_-;_-@_-</c:formatCode>
                <c:ptCount val="1"/>
                <c:pt idx="0">
                  <c:v>256</c:v>
                </c:pt>
              </c:numCache>
            </c:numRef>
          </c:val>
          <c:extLst>
            <c:ext xmlns:c16="http://schemas.microsoft.com/office/drawing/2014/chart" uri="{C3380CC4-5D6E-409C-BE32-E72D297353CC}">
              <c16:uniqueId val="{00000042-9837-4D9F-92B1-6A8F41E16EE1}"/>
            </c:ext>
          </c:extLst>
        </c:ser>
        <c:ser>
          <c:idx val="11"/>
          <c:order val="11"/>
          <c:tx>
            <c:strRef>
              <c:f>'Sales by Product'!$M$3:$M$4</c:f>
              <c:strCache>
                <c:ptCount val="1"/>
                <c:pt idx="0">
                  <c:v>Shoes</c:v>
                </c:pt>
              </c:strCache>
            </c:strRef>
          </c:tx>
          <c:spPr>
            <a:solidFill>
              <a:schemeClr val="accent6">
                <a:lumMod val="60000"/>
              </a:schemeClr>
            </a:solidFill>
            <a:ln>
              <a:noFill/>
            </a:ln>
            <a:effectLst/>
          </c:spPr>
          <c:invertIfNegative val="0"/>
          <c:cat>
            <c:strRef>
              <c:f>'Sales by Product'!$A$5</c:f>
              <c:strCache>
                <c:ptCount val="1"/>
                <c:pt idx="0">
                  <c:v>Total</c:v>
                </c:pt>
              </c:strCache>
            </c:strRef>
          </c:cat>
          <c:val>
            <c:numRef>
              <c:f>'Sales by Product'!$M$5</c:f>
              <c:numCache>
                <c:formatCode>_-[$₦-46A]* #,##0_-;\-[$₦-46A]* #,##0_-;_-[$₦-46A]* "-"_-;_-@_-</c:formatCode>
                <c:ptCount val="1"/>
                <c:pt idx="0">
                  <c:v>240</c:v>
                </c:pt>
              </c:numCache>
            </c:numRef>
          </c:val>
          <c:extLst>
            <c:ext xmlns:c16="http://schemas.microsoft.com/office/drawing/2014/chart" uri="{C3380CC4-5D6E-409C-BE32-E72D297353CC}">
              <c16:uniqueId val="{00000043-9837-4D9F-92B1-6A8F41E16EE1}"/>
            </c:ext>
          </c:extLst>
        </c:ser>
        <c:ser>
          <c:idx val="12"/>
          <c:order val="12"/>
          <c:tx>
            <c:strRef>
              <c:f>'Sales by Product'!$N$3:$N$4</c:f>
              <c:strCache>
                <c:ptCount val="1"/>
                <c:pt idx="0">
                  <c:v>Book - Travel</c:v>
                </c:pt>
              </c:strCache>
            </c:strRef>
          </c:tx>
          <c:spPr>
            <a:solidFill>
              <a:schemeClr val="accent1">
                <a:lumMod val="80000"/>
                <a:lumOff val="20000"/>
              </a:schemeClr>
            </a:solidFill>
            <a:ln>
              <a:noFill/>
            </a:ln>
            <a:effectLst/>
          </c:spPr>
          <c:invertIfNegative val="0"/>
          <c:cat>
            <c:strRef>
              <c:f>'Sales by Product'!$A$5</c:f>
              <c:strCache>
                <c:ptCount val="1"/>
                <c:pt idx="0">
                  <c:v>Total</c:v>
                </c:pt>
              </c:strCache>
            </c:strRef>
          </c:cat>
          <c:val>
            <c:numRef>
              <c:f>'Sales by Product'!$N$5</c:f>
              <c:numCache>
                <c:formatCode>_-[$₦-46A]* #,##0_-;\-[$₦-46A]* #,##0_-;_-[$₦-46A]* "-"_-;_-@_-</c:formatCode>
                <c:ptCount val="1"/>
                <c:pt idx="0">
                  <c:v>210</c:v>
                </c:pt>
              </c:numCache>
            </c:numRef>
          </c:val>
          <c:extLst>
            <c:ext xmlns:c16="http://schemas.microsoft.com/office/drawing/2014/chart" uri="{C3380CC4-5D6E-409C-BE32-E72D297353CC}">
              <c16:uniqueId val="{00000044-9837-4D9F-92B1-6A8F41E16EE1}"/>
            </c:ext>
          </c:extLst>
        </c:ser>
        <c:ser>
          <c:idx val="13"/>
          <c:order val="13"/>
          <c:tx>
            <c:strRef>
              <c:f>'Sales by Product'!$O$3:$O$4</c:f>
              <c:strCache>
                <c:ptCount val="1"/>
                <c:pt idx="0">
                  <c:v>USB Flash Drive</c:v>
                </c:pt>
              </c:strCache>
            </c:strRef>
          </c:tx>
          <c:spPr>
            <a:solidFill>
              <a:schemeClr val="accent2">
                <a:lumMod val="80000"/>
                <a:lumOff val="20000"/>
              </a:schemeClr>
            </a:solidFill>
            <a:ln>
              <a:noFill/>
            </a:ln>
            <a:effectLst/>
          </c:spPr>
          <c:invertIfNegative val="0"/>
          <c:cat>
            <c:strRef>
              <c:f>'Sales by Product'!$A$5</c:f>
              <c:strCache>
                <c:ptCount val="1"/>
                <c:pt idx="0">
                  <c:v>Total</c:v>
                </c:pt>
              </c:strCache>
            </c:strRef>
          </c:cat>
          <c:val>
            <c:numRef>
              <c:f>'Sales by Product'!$O$5</c:f>
              <c:numCache>
                <c:formatCode>_-[$₦-46A]* #,##0_-;\-[$₦-46A]* #,##0_-;_-[$₦-46A]* "-"_-;_-@_-</c:formatCode>
                <c:ptCount val="1"/>
                <c:pt idx="0">
                  <c:v>200</c:v>
                </c:pt>
              </c:numCache>
            </c:numRef>
          </c:val>
          <c:extLst>
            <c:ext xmlns:c16="http://schemas.microsoft.com/office/drawing/2014/chart" uri="{C3380CC4-5D6E-409C-BE32-E72D297353CC}">
              <c16:uniqueId val="{00000045-9837-4D9F-92B1-6A8F41E16EE1}"/>
            </c:ext>
          </c:extLst>
        </c:ser>
        <c:ser>
          <c:idx val="14"/>
          <c:order val="14"/>
          <c:tx>
            <c:strRef>
              <c:f>'Sales by Product'!$P$3:$P$4</c:f>
              <c:strCache>
                <c:ptCount val="1"/>
                <c:pt idx="0">
                  <c:v>Wireless Keyboard</c:v>
                </c:pt>
              </c:strCache>
            </c:strRef>
          </c:tx>
          <c:spPr>
            <a:solidFill>
              <a:schemeClr val="accent3">
                <a:lumMod val="80000"/>
                <a:lumOff val="20000"/>
              </a:schemeClr>
            </a:solidFill>
            <a:ln>
              <a:noFill/>
            </a:ln>
            <a:effectLst/>
          </c:spPr>
          <c:invertIfNegative val="0"/>
          <c:cat>
            <c:strRef>
              <c:f>'Sales by Product'!$A$5</c:f>
              <c:strCache>
                <c:ptCount val="1"/>
                <c:pt idx="0">
                  <c:v>Total</c:v>
                </c:pt>
              </c:strCache>
            </c:strRef>
          </c:cat>
          <c:val>
            <c:numRef>
              <c:f>'Sales by Product'!$P$5</c:f>
              <c:numCache>
                <c:formatCode>_-[$₦-46A]* #,##0_-;\-[$₦-46A]* #,##0_-;_-[$₦-46A]* "-"_-;_-@_-</c:formatCode>
                <c:ptCount val="1"/>
                <c:pt idx="0">
                  <c:v>200</c:v>
                </c:pt>
              </c:numCache>
            </c:numRef>
          </c:val>
          <c:extLst>
            <c:ext xmlns:c16="http://schemas.microsoft.com/office/drawing/2014/chart" uri="{C3380CC4-5D6E-409C-BE32-E72D297353CC}">
              <c16:uniqueId val="{00000046-9837-4D9F-92B1-6A8F41E16EE1}"/>
            </c:ext>
          </c:extLst>
        </c:ser>
        <c:ser>
          <c:idx val="15"/>
          <c:order val="15"/>
          <c:tx>
            <c:strRef>
              <c:f>'Sales by Product'!$Q$3:$Q$4</c:f>
              <c:strCache>
                <c:ptCount val="1"/>
                <c:pt idx="0">
                  <c:v>Book - Science Fiction</c:v>
                </c:pt>
              </c:strCache>
            </c:strRef>
          </c:tx>
          <c:spPr>
            <a:solidFill>
              <a:schemeClr val="accent4">
                <a:lumMod val="80000"/>
                <a:lumOff val="20000"/>
              </a:schemeClr>
            </a:solidFill>
            <a:ln>
              <a:noFill/>
            </a:ln>
            <a:effectLst/>
          </c:spPr>
          <c:invertIfNegative val="0"/>
          <c:cat>
            <c:strRef>
              <c:f>'Sales by Product'!$A$5</c:f>
              <c:strCache>
                <c:ptCount val="1"/>
                <c:pt idx="0">
                  <c:v>Total</c:v>
                </c:pt>
              </c:strCache>
            </c:strRef>
          </c:cat>
          <c:val>
            <c:numRef>
              <c:f>'Sales by Product'!$Q$5</c:f>
              <c:numCache>
                <c:formatCode>_-[$₦-46A]* #,##0_-;\-[$₦-46A]* #,##0_-;_-[$₦-46A]* "-"_-;_-@_-</c:formatCode>
                <c:ptCount val="1"/>
                <c:pt idx="0">
                  <c:v>190</c:v>
                </c:pt>
              </c:numCache>
            </c:numRef>
          </c:val>
          <c:extLst>
            <c:ext xmlns:c16="http://schemas.microsoft.com/office/drawing/2014/chart" uri="{C3380CC4-5D6E-409C-BE32-E72D297353CC}">
              <c16:uniqueId val="{00000047-9837-4D9F-92B1-6A8F41E16EE1}"/>
            </c:ext>
          </c:extLst>
        </c:ser>
        <c:ser>
          <c:idx val="16"/>
          <c:order val="16"/>
          <c:tx>
            <c:strRef>
              <c:f>'Sales by Product'!$R$3:$R$4</c:f>
              <c:strCache>
                <c:ptCount val="1"/>
                <c:pt idx="0">
                  <c:v>Wireless Earbuds</c:v>
                </c:pt>
              </c:strCache>
            </c:strRef>
          </c:tx>
          <c:spPr>
            <a:solidFill>
              <a:schemeClr val="accent5">
                <a:lumMod val="80000"/>
                <a:lumOff val="20000"/>
              </a:schemeClr>
            </a:solidFill>
            <a:ln>
              <a:noFill/>
            </a:ln>
            <a:effectLst/>
          </c:spPr>
          <c:invertIfNegative val="0"/>
          <c:cat>
            <c:strRef>
              <c:f>'Sales by Product'!$A$5</c:f>
              <c:strCache>
                <c:ptCount val="1"/>
                <c:pt idx="0">
                  <c:v>Total</c:v>
                </c:pt>
              </c:strCache>
            </c:strRef>
          </c:cat>
          <c:val>
            <c:numRef>
              <c:f>'Sales by Product'!$R$5</c:f>
              <c:numCache>
                <c:formatCode>_-[$₦-46A]* #,##0_-;\-[$₦-46A]* #,##0_-;_-[$₦-46A]* "-"_-;_-@_-</c:formatCode>
                <c:ptCount val="1"/>
                <c:pt idx="0">
                  <c:v>175</c:v>
                </c:pt>
              </c:numCache>
            </c:numRef>
          </c:val>
          <c:extLst>
            <c:ext xmlns:c16="http://schemas.microsoft.com/office/drawing/2014/chart" uri="{C3380CC4-5D6E-409C-BE32-E72D297353CC}">
              <c16:uniqueId val="{00000048-9837-4D9F-92B1-6A8F41E16EE1}"/>
            </c:ext>
          </c:extLst>
        </c:ser>
        <c:ser>
          <c:idx val="17"/>
          <c:order val="17"/>
          <c:tx>
            <c:strRef>
              <c:f>'Sales by Product'!$S$3:$S$4</c:f>
              <c:strCache>
                <c:ptCount val="1"/>
                <c:pt idx="0">
                  <c:v>Book - Romance</c:v>
                </c:pt>
              </c:strCache>
            </c:strRef>
          </c:tx>
          <c:spPr>
            <a:solidFill>
              <a:schemeClr val="accent6">
                <a:lumMod val="80000"/>
                <a:lumOff val="20000"/>
              </a:schemeClr>
            </a:solidFill>
            <a:ln>
              <a:noFill/>
            </a:ln>
            <a:effectLst/>
          </c:spPr>
          <c:invertIfNegative val="0"/>
          <c:cat>
            <c:strRef>
              <c:f>'Sales by Product'!$A$5</c:f>
              <c:strCache>
                <c:ptCount val="1"/>
                <c:pt idx="0">
                  <c:v>Total</c:v>
                </c:pt>
              </c:strCache>
            </c:strRef>
          </c:cat>
          <c:val>
            <c:numRef>
              <c:f>'Sales by Product'!$S$5</c:f>
              <c:numCache>
                <c:formatCode>_-[$₦-46A]* #,##0_-;\-[$₦-46A]* #,##0_-;_-[$₦-46A]* "-"_-;_-@_-</c:formatCode>
                <c:ptCount val="1"/>
                <c:pt idx="0">
                  <c:v>160</c:v>
                </c:pt>
              </c:numCache>
            </c:numRef>
          </c:val>
          <c:extLst>
            <c:ext xmlns:c16="http://schemas.microsoft.com/office/drawing/2014/chart" uri="{C3380CC4-5D6E-409C-BE32-E72D297353CC}">
              <c16:uniqueId val="{00000049-9837-4D9F-92B1-6A8F41E16EE1}"/>
            </c:ext>
          </c:extLst>
        </c:ser>
        <c:ser>
          <c:idx val="18"/>
          <c:order val="18"/>
          <c:tx>
            <c:strRef>
              <c:f>'Sales by Product'!$T$3:$T$4</c:f>
              <c:strCache>
                <c:ptCount val="1"/>
                <c:pt idx="0">
                  <c:v>External Hard Drive</c:v>
                </c:pt>
              </c:strCache>
            </c:strRef>
          </c:tx>
          <c:spPr>
            <a:solidFill>
              <a:schemeClr val="accent1">
                <a:lumMod val="80000"/>
              </a:schemeClr>
            </a:solidFill>
            <a:ln>
              <a:noFill/>
            </a:ln>
            <a:effectLst/>
          </c:spPr>
          <c:invertIfNegative val="0"/>
          <c:cat>
            <c:strRef>
              <c:f>'Sales by Product'!$A$5</c:f>
              <c:strCache>
                <c:ptCount val="1"/>
                <c:pt idx="0">
                  <c:v>Total</c:v>
                </c:pt>
              </c:strCache>
            </c:strRef>
          </c:cat>
          <c:val>
            <c:numRef>
              <c:f>'Sales by Product'!$T$5</c:f>
              <c:numCache>
                <c:formatCode>_-[$₦-46A]* #,##0_-;\-[$₦-46A]* #,##0_-;_-[$₦-46A]* "-"_-;_-@_-</c:formatCode>
                <c:ptCount val="1"/>
                <c:pt idx="0">
                  <c:v>160</c:v>
                </c:pt>
              </c:numCache>
            </c:numRef>
          </c:val>
          <c:extLst>
            <c:ext xmlns:c16="http://schemas.microsoft.com/office/drawing/2014/chart" uri="{C3380CC4-5D6E-409C-BE32-E72D297353CC}">
              <c16:uniqueId val="{0000004A-9837-4D9F-92B1-6A8F41E16EE1}"/>
            </c:ext>
          </c:extLst>
        </c:ser>
        <c:ser>
          <c:idx val="19"/>
          <c:order val="19"/>
          <c:tx>
            <c:strRef>
              <c:f>'Sales by Product'!$U$3:$U$4</c:f>
              <c:strCache>
                <c:ptCount val="1"/>
                <c:pt idx="0">
                  <c:v>Sweater</c:v>
                </c:pt>
              </c:strCache>
            </c:strRef>
          </c:tx>
          <c:spPr>
            <a:solidFill>
              <a:schemeClr val="accent2">
                <a:lumMod val="80000"/>
              </a:schemeClr>
            </a:solidFill>
            <a:ln>
              <a:noFill/>
            </a:ln>
            <a:effectLst/>
          </c:spPr>
          <c:invertIfNegative val="0"/>
          <c:cat>
            <c:strRef>
              <c:f>'Sales by Product'!$A$5</c:f>
              <c:strCache>
                <c:ptCount val="1"/>
                <c:pt idx="0">
                  <c:v>Total</c:v>
                </c:pt>
              </c:strCache>
            </c:strRef>
          </c:cat>
          <c:val>
            <c:numRef>
              <c:f>'Sales by Product'!$U$5</c:f>
              <c:numCache>
                <c:formatCode>_-[$₦-46A]* #,##0_-;\-[$₦-46A]* #,##0_-;_-[$₦-46A]* "-"_-;_-@_-</c:formatCode>
                <c:ptCount val="1"/>
                <c:pt idx="0">
                  <c:v>152</c:v>
                </c:pt>
              </c:numCache>
            </c:numRef>
          </c:val>
          <c:extLst>
            <c:ext xmlns:c16="http://schemas.microsoft.com/office/drawing/2014/chart" uri="{C3380CC4-5D6E-409C-BE32-E72D297353CC}">
              <c16:uniqueId val="{0000004B-9837-4D9F-92B1-6A8F41E16EE1}"/>
            </c:ext>
          </c:extLst>
        </c:ser>
        <c:ser>
          <c:idx val="20"/>
          <c:order val="20"/>
          <c:tx>
            <c:strRef>
              <c:f>'Sales by Product'!$V$3:$V$4</c:f>
              <c:strCache>
                <c:ptCount val="1"/>
                <c:pt idx="0">
                  <c:v>Gloves</c:v>
                </c:pt>
              </c:strCache>
            </c:strRef>
          </c:tx>
          <c:spPr>
            <a:solidFill>
              <a:schemeClr val="accent3">
                <a:lumMod val="80000"/>
              </a:schemeClr>
            </a:solidFill>
            <a:ln>
              <a:noFill/>
            </a:ln>
            <a:effectLst/>
          </c:spPr>
          <c:invertIfNegative val="0"/>
          <c:cat>
            <c:strRef>
              <c:f>'Sales by Product'!$A$5</c:f>
              <c:strCache>
                <c:ptCount val="1"/>
                <c:pt idx="0">
                  <c:v>Total</c:v>
                </c:pt>
              </c:strCache>
            </c:strRef>
          </c:cat>
          <c:val>
            <c:numRef>
              <c:f>'Sales by Product'!$V$5</c:f>
              <c:numCache>
                <c:formatCode>_-[$₦-46A]* #,##0_-;\-[$₦-46A]* #,##0_-;_-[$₦-46A]* "-"_-;_-@_-</c:formatCode>
                <c:ptCount val="1"/>
                <c:pt idx="0">
                  <c:v>150</c:v>
                </c:pt>
              </c:numCache>
            </c:numRef>
          </c:val>
          <c:extLst>
            <c:ext xmlns:c16="http://schemas.microsoft.com/office/drawing/2014/chart" uri="{C3380CC4-5D6E-409C-BE32-E72D297353CC}">
              <c16:uniqueId val="{0000004C-9837-4D9F-92B1-6A8F41E16EE1}"/>
            </c:ext>
          </c:extLst>
        </c:ser>
        <c:ser>
          <c:idx val="21"/>
          <c:order val="21"/>
          <c:tx>
            <c:strRef>
              <c:f>'Sales by Product'!$W$3:$W$4</c:f>
              <c:strCache>
                <c:ptCount val="1"/>
                <c:pt idx="0">
                  <c:v>Sunglasses</c:v>
                </c:pt>
              </c:strCache>
            </c:strRef>
          </c:tx>
          <c:spPr>
            <a:solidFill>
              <a:schemeClr val="accent4">
                <a:lumMod val="80000"/>
              </a:schemeClr>
            </a:solidFill>
            <a:ln>
              <a:noFill/>
            </a:ln>
            <a:effectLst/>
          </c:spPr>
          <c:invertIfNegative val="0"/>
          <c:cat>
            <c:strRef>
              <c:f>'Sales by Product'!$A$5</c:f>
              <c:strCache>
                <c:ptCount val="1"/>
                <c:pt idx="0">
                  <c:v>Total</c:v>
                </c:pt>
              </c:strCache>
            </c:strRef>
          </c:cat>
          <c:val>
            <c:numRef>
              <c:f>'Sales by Product'!$W$5</c:f>
              <c:numCache>
                <c:formatCode>_-[$₦-46A]* #,##0_-;\-[$₦-46A]* #,##0_-;_-[$₦-46A]* "-"_-;_-@_-</c:formatCode>
                <c:ptCount val="1"/>
                <c:pt idx="0">
                  <c:v>150</c:v>
                </c:pt>
              </c:numCache>
            </c:numRef>
          </c:val>
          <c:extLst>
            <c:ext xmlns:c16="http://schemas.microsoft.com/office/drawing/2014/chart" uri="{C3380CC4-5D6E-409C-BE32-E72D297353CC}">
              <c16:uniqueId val="{0000004D-9837-4D9F-92B1-6A8F41E16EE1}"/>
            </c:ext>
          </c:extLst>
        </c:ser>
        <c:ser>
          <c:idx val="22"/>
          <c:order val="22"/>
          <c:tx>
            <c:strRef>
              <c:f>'Sales by Product'!$X$3:$X$4</c:f>
              <c:strCache>
                <c:ptCount val="1"/>
                <c:pt idx="0">
                  <c:v>Book - Mystery</c:v>
                </c:pt>
              </c:strCache>
            </c:strRef>
          </c:tx>
          <c:spPr>
            <a:solidFill>
              <a:schemeClr val="accent5">
                <a:lumMod val="80000"/>
              </a:schemeClr>
            </a:solidFill>
            <a:ln>
              <a:noFill/>
            </a:ln>
            <a:effectLst/>
          </c:spPr>
          <c:invertIfNegative val="0"/>
          <c:cat>
            <c:strRef>
              <c:f>'Sales by Product'!$A$5</c:f>
              <c:strCache>
                <c:ptCount val="1"/>
                <c:pt idx="0">
                  <c:v>Total</c:v>
                </c:pt>
              </c:strCache>
            </c:strRef>
          </c:cat>
          <c:val>
            <c:numRef>
              <c:f>'Sales by Product'!$X$5</c:f>
              <c:numCache>
                <c:formatCode>_-[$₦-46A]* #,##0_-;\-[$₦-46A]* #,##0_-;_-[$₦-46A]* "-"_-;_-@_-</c:formatCode>
                <c:ptCount val="1"/>
                <c:pt idx="0">
                  <c:v>126</c:v>
                </c:pt>
              </c:numCache>
            </c:numRef>
          </c:val>
          <c:extLst>
            <c:ext xmlns:c16="http://schemas.microsoft.com/office/drawing/2014/chart" uri="{C3380CC4-5D6E-409C-BE32-E72D297353CC}">
              <c16:uniqueId val="{0000004E-9837-4D9F-92B1-6A8F41E16EE1}"/>
            </c:ext>
          </c:extLst>
        </c:ser>
        <c:ser>
          <c:idx val="23"/>
          <c:order val="23"/>
          <c:tx>
            <c:strRef>
              <c:f>'Sales by Product'!$Y$3:$Y$4</c:f>
              <c:strCache>
                <c:ptCount val="1"/>
                <c:pt idx="0">
                  <c:v>Bluetooth Speaker</c:v>
                </c:pt>
              </c:strCache>
            </c:strRef>
          </c:tx>
          <c:spPr>
            <a:solidFill>
              <a:schemeClr val="accent6">
                <a:lumMod val="80000"/>
              </a:schemeClr>
            </a:solidFill>
            <a:ln>
              <a:noFill/>
            </a:ln>
            <a:effectLst/>
          </c:spPr>
          <c:invertIfNegative val="0"/>
          <c:cat>
            <c:strRef>
              <c:f>'Sales by Product'!$A$5</c:f>
              <c:strCache>
                <c:ptCount val="1"/>
                <c:pt idx="0">
                  <c:v>Total</c:v>
                </c:pt>
              </c:strCache>
            </c:strRef>
          </c:cat>
          <c:val>
            <c:numRef>
              <c:f>'Sales by Product'!$Y$5</c:f>
              <c:numCache>
                <c:formatCode>_-[$₦-46A]* #,##0_-;\-[$₦-46A]* #,##0_-;_-[$₦-46A]* "-"_-;_-@_-</c:formatCode>
                <c:ptCount val="1"/>
                <c:pt idx="0">
                  <c:v>120</c:v>
                </c:pt>
              </c:numCache>
            </c:numRef>
          </c:val>
          <c:extLst>
            <c:ext xmlns:c16="http://schemas.microsoft.com/office/drawing/2014/chart" uri="{C3380CC4-5D6E-409C-BE32-E72D297353CC}">
              <c16:uniqueId val="{0000004F-9837-4D9F-92B1-6A8F41E16EE1}"/>
            </c:ext>
          </c:extLst>
        </c:ser>
        <c:ser>
          <c:idx val="24"/>
          <c:order val="24"/>
          <c:tx>
            <c:strRef>
              <c:f>'Sales by Product'!$Z$3:$Z$4</c:f>
              <c:strCache>
                <c:ptCount val="1"/>
                <c:pt idx="0">
                  <c:v>Wireless Mouse</c:v>
                </c:pt>
              </c:strCache>
            </c:strRef>
          </c:tx>
          <c:spPr>
            <a:solidFill>
              <a:schemeClr val="accent1">
                <a:lumMod val="60000"/>
                <a:lumOff val="40000"/>
              </a:schemeClr>
            </a:solidFill>
            <a:ln>
              <a:noFill/>
            </a:ln>
            <a:effectLst/>
          </c:spPr>
          <c:invertIfNegative val="0"/>
          <c:cat>
            <c:strRef>
              <c:f>'Sales by Product'!$A$5</c:f>
              <c:strCache>
                <c:ptCount val="1"/>
                <c:pt idx="0">
                  <c:v>Total</c:v>
                </c:pt>
              </c:strCache>
            </c:strRef>
          </c:cat>
          <c:val>
            <c:numRef>
              <c:f>'Sales by Product'!$Z$5</c:f>
              <c:numCache>
                <c:formatCode>_-[$₦-46A]* #,##0_-;\-[$₦-46A]* #,##0_-;_-[$₦-46A]* "-"_-;_-@_-</c:formatCode>
                <c:ptCount val="1"/>
                <c:pt idx="0">
                  <c:v>120</c:v>
                </c:pt>
              </c:numCache>
            </c:numRef>
          </c:val>
          <c:extLst>
            <c:ext xmlns:c16="http://schemas.microsoft.com/office/drawing/2014/chart" uri="{C3380CC4-5D6E-409C-BE32-E72D297353CC}">
              <c16:uniqueId val="{00000050-9837-4D9F-92B1-6A8F41E16EE1}"/>
            </c:ext>
          </c:extLst>
        </c:ser>
        <c:ser>
          <c:idx val="25"/>
          <c:order val="25"/>
          <c:tx>
            <c:strRef>
              <c:f>'Sales by Product'!$AA$3:$AA$4</c:f>
              <c:strCache>
                <c:ptCount val="1"/>
                <c:pt idx="0">
                  <c:v>Jeans</c:v>
                </c:pt>
              </c:strCache>
            </c:strRef>
          </c:tx>
          <c:spPr>
            <a:solidFill>
              <a:schemeClr val="accent2">
                <a:lumMod val="60000"/>
                <a:lumOff val="40000"/>
              </a:schemeClr>
            </a:solidFill>
            <a:ln>
              <a:noFill/>
            </a:ln>
            <a:effectLst/>
          </c:spPr>
          <c:invertIfNegative val="0"/>
          <c:cat>
            <c:strRef>
              <c:f>'Sales by Product'!$A$5</c:f>
              <c:strCache>
                <c:ptCount val="1"/>
                <c:pt idx="0">
                  <c:v>Total</c:v>
                </c:pt>
              </c:strCache>
            </c:strRef>
          </c:cat>
          <c:val>
            <c:numRef>
              <c:f>'Sales by Product'!$AA$5</c:f>
              <c:numCache>
                <c:formatCode>_-[$₦-46A]* #,##0_-;\-[$₦-46A]* #,##0_-;_-[$₦-46A]* "-"_-;_-@_-</c:formatCode>
                <c:ptCount val="1"/>
                <c:pt idx="0">
                  <c:v>100</c:v>
                </c:pt>
              </c:numCache>
            </c:numRef>
          </c:val>
          <c:extLst>
            <c:ext xmlns:c16="http://schemas.microsoft.com/office/drawing/2014/chart" uri="{C3380CC4-5D6E-409C-BE32-E72D297353CC}">
              <c16:uniqueId val="{00000051-9837-4D9F-92B1-6A8F41E16EE1}"/>
            </c:ext>
          </c:extLst>
        </c:ser>
        <c:ser>
          <c:idx val="26"/>
          <c:order val="26"/>
          <c:tx>
            <c:strRef>
              <c:f>'Sales by Product'!$AB$3:$AB$4</c:f>
              <c:strCache>
                <c:ptCount val="1"/>
                <c:pt idx="0">
                  <c:v>T-shirt</c:v>
                </c:pt>
              </c:strCache>
            </c:strRef>
          </c:tx>
          <c:spPr>
            <a:solidFill>
              <a:schemeClr val="accent3">
                <a:lumMod val="60000"/>
                <a:lumOff val="40000"/>
              </a:schemeClr>
            </a:solidFill>
            <a:ln>
              <a:noFill/>
            </a:ln>
            <a:effectLst/>
          </c:spPr>
          <c:invertIfNegative val="0"/>
          <c:cat>
            <c:strRef>
              <c:f>'Sales by Product'!$A$5</c:f>
              <c:strCache>
                <c:ptCount val="1"/>
                <c:pt idx="0">
                  <c:v>Total</c:v>
                </c:pt>
              </c:strCache>
            </c:strRef>
          </c:cat>
          <c:val>
            <c:numRef>
              <c:f>'Sales by Product'!$AB$5</c:f>
              <c:numCache>
                <c:formatCode>_-[$₦-46A]* #,##0_-;\-[$₦-46A]* #,##0_-;_-[$₦-46A]* "-"_-;_-@_-</c:formatCode>
                <c:ptCount val="1"/>
                <c:pt idx="0">
                  <c:v>95</c:v>
                </c:pt>
              </c:numCache>
            </c:numRef>
          </c:val>
          <c:extLst>
            <c:ext xmlns:c16="http://schemas.microsoft.com/office/drawing/2014/chart" uri="{C3380CC4-5D6E-409C-BE32-E72D297353CC}">
              <c16:uniqueId val="{00000052-9837-4D9F-92B1-6A8F41E16EE1}"/>
            </c:ext>
          </c:extLst>
        </c:ser>
        <c:ser>
          <c:idx val="27"/>
          <c:order val="27"/>
          <c:tx>
            <c:strRef>
              <c:f>'Sales by Product'!$AC$3:$AC$4</c:f>
              <c:strCache>
                <c:ptCount val="1"/>
                <c:pt idx="0">
                  <c:v>Skirt</c:v>
                </c:pt>
              </c:strCache>
            </c:strRef>
          </c:tx>
          <c:spPr>
            <a:solidFill>
              <a:schemeClr val="accent4">
                <a:lumMod val="60000"/>
                <a:lumOff val="40000"/>
              </a:schemeClr>
            </a:solidFill>
            <a:ln>
              <a:noFill/>
            </a:ln>
            <a:effectLst/>
          </c:spPr>
          <c:invertIfNegative val="0"/>
          <c:cat>
            <c:strRef>
              <c:f>'Sales by Product'!$A$5</c:f>
              <c:strCache>
                <c:ptCount val="1"/>
                <c:pt idx="0">
                  <c:v>Total</c:v>
                </c:pt>
              </c:strCache>
            </c:strRef>
          </c:cat>
          <c:val>
            <c:numRef>
              <c:f>'Sales by Product'!$AC$5</c:f>
              <c:numCache>
                <c:formatCode>_-[$₦-46A]* #,##0_-;\-[$₦-46A]* #,##0_-;_-[$₦-46A]* "-"_-;_-@_-</c:formatCode>
                <c:ptCount val="1"/>
                <c:pt idx="0">
                  <c:v>75</c:v>
                </c:pt>
              </c:numCache>
            </c:numRef>
          </c:val>
          <c:extLst>
            <c:ext xmlns:c16="http://schemas.microsoft.com/office/drawing/2014/chart" uri="{C3380CC4-5D6E-409C-BE32-E72D297353CC}">
              <c16:uniqueId val="{0000005D-9837-4D9F-92B1-6A8F41E16EE1}"/>
            </c:ext>
          </c:extLst>
        </c:ser>
        <c:ser>
          <c:idx val="28"/>
          <c:order val="28"/>
          <c:tx>
            <c:strRef>
              <c:f>'Sales by Product'!$AD$3:$AD$4</c:f>
              <c:strCache>
                <c:ptCount val="1"/>
                <c:pt idx="0">
                  <c:v>Scarf</c:v>
                </c:pt>
              </c:strCache>
            </c:strRef>
          </c:tx>
          <c:spPr>
            <a:solidFill>
              <a:schemeClr val="accent5">
                <a:lumMod val="60000"/>
                <a:lumOff val="40000"/>
              </a:schemeClr>
            </a:solidFill>
            <a:ln>
              <a:noFill/>
            </a:ln>
            <a:effectLst/>
          </c:spPr>
          <c:invertIfNegative val="0"/>
          <c:cat>
            <c:strRef>
              <c:f>'Sales by Product'!$A$5</c:f>
              <c:strCache>
                <c:ptCount val="1"/>
                <c:pt idx="0">
                  <c:v>Total</c:v>
                </c:pt>
              </c:strCache>
            </c:strRef>
          </c:cat>
          <c:val>
            <c:numRef>
              <c:f>'Sales by Product'!$AD$5</c:f>
              <c:numCache>
                <c:formatCode>_-[$₦-46A]* #,##0_-;\-[$₦-46A]* #,##0_-;_-[$₦-46A]* "-"_-;_-@_-</c:formatCode>
                <c:ptCount val="1"/>
                <c:pt idx="0">
                  <c:v>72</c:v>
                </c:pt>
              </c:numCache>
            </c:numRef>
          </c:val>
          <c:extLst>
            <c:ext xmlns:c16="http://schemas.microsoft.com/office/drawing/2014/chart" uri="{C3380CC4-5D6E-409C-BE32-E72D297353CC}">
              <c16:uniqueId val="{0000005E-9837-4D9F-92B1-6A8F41E16EE1}"/>
            </c:ext>
          </c:extLst>
        </c:ser>
        <c:ser>
          <c:idx val="29"/>
          <c:order val="29"/>
          <c:tx>
            <c:strRef>
              <c:f>'Sales by Product'!$AE$3:$AE$4</c:f>
              <c:strCache>
                <c:ptCount val="1"/>
                <c:pt idx="0">
                  <c:v>Shorts</c:v>
                </c:pt>
              </c:strCache>
            </c:strRef>
          </c:tx>
          <c:spPr>
            <a:solidFill>
              <a:schemeClr val="accent6">
                <a:lumMod val="60000"/>
                <a:lumOff val="40000"/>
              </a:schemeClr>
            </a:solidFill>
            <a:ln>
              <a:noFill/>
            </a:ln>
            <a:effectLst/>
          </c:spPr>
          <c:invertIfNegative val="0"/>
          <c:cat>
            <c:strRef>
              <c:f>'Sales by Product'!$A$5</c:f>
              <c:strCache>
                <c:ptCount val="1"/>
                <c:pt idx="0">
                  <c:v>Total</c:v>
                </c:pt>
              </c:strCache>
            </c:strRef>
          </c:cat>
          <c:val>
            <c:numRef>
              <c:f>'Sales by Product'!$AE$5</c:f>
              <c:numCache>
                <c:formatCode>_-[$₦-46A]* #,##0_-;\-[$₦-46A]* #,##0_-;_-[$₦-46A]* "-"_-;_-@_-</c:formatCode>
                <c:ptCount val="1"/>
                <c:pt idx="0">
                  <c:v>60</c:v>
                </c:pt>
              </c:numCache>
            </c:numRef>
          </c:val>
          <c:extLst>
            <c:ext xmlns:c16="http://schemas.microsoft.com/office/drawing/2014/chart" uri="{C3380CC4-5D6E-409C-BE32-E72D297353CC}">
              <c16:uniqueId val="{0000005F-9837-4D9F-92B1-6A8F41E16EE1}"/>
            </c:ext>
          </c:extLst>
        </c:ser>
        <c:ser>
          <c:idx val="30"/>
          <c:order val="30"/>
          <c:tx>
            <c:strRef>
              <c:f>'Sales by Product'!$AF$3:$AF$4</c:f>
              <c:strCache>
                <c:ptCount val="1"/>
                <c:pt idx="0">
                  <c:v>Socks</c:v>
                </c:pt>
              </c:strCache>
            </c:strRef>
          </c:tx>
          <c:spPr>
            <a:solidFill>
              <a:schemeClr val="accent1">
                <a:lumMod val="50000"/>
              </a:schemeClr>
            </a:solidFill>
            <a:ln>
              <a:noFill/>
            </a:ln>
            <a:effectLst/>
          </c:spPr>
          <c:invertIfNegative val="0"/>
          <c:cat>
            <c:strRef>
              <c:f>'Sales by Product'!$A$5</c:f>
              <c:strCache>
                <c:ptCount val="1"/>
                <c:pt idx="0">
                  <c:v>Total</c:v>
                </c:pt>
              </c:strCache>
            </c:strRef>
          </c:cat>
          <c:val>
            <c:numRef>
              <c:f>'Sales by Product'!$AF$5</c:f>
              <c:numCache>
                <c:formatCode>_-[$₦-46A]* #,##0_-;\-[$₦-46A]* #,##0_-;_-[$₦-46A]* "-"_-;_-@_-</c:formatCode>
                <c:ptCount val="1"/>
                <c:pt idx="0">
                  <c:v>48</c:v>
                </c:pt>
              </c:numCache>
            </c:numRef>
          </c:val>
          <c:extLst>
            <c:ext xmlns:c16="http://schemas.microsoft.com/office/drawing/2014/chart" uri="{C3380CC4-5D6E-409C-BE32-E72D297353CC}">
              <c16:uniqueId val="{00000060-9837-4D9F-92B1-6A8F41E16EE1}"/>
            </c:ext>
          </c:extLst>
        </c:ser>
        <c:ser>
          <c:idx val="31"/>
          <c:order val="31"/>
          <c:tx>
            <c:strRef>
              <c:f>'Sales by Product'!$AG$3:$AG$4</c:f>
              <c:strCache>
                <c:ptCount val="1"/>
                <c:pt idx="0">
                  <c:v>Book - Fiction</c:v>
                </c:pt>
              </c:strCache>
            </c:strRef>
          </c:tx>
          <c:spPr>
            <a:solidFill>
              <a:schemeClr val="accent2">
                <a:lumMod val="50000"/>
              </a:schemeClr>
            </a:solidFill>
            <a:ln>
              <a:noFill/>
            </a:ln>
            <a:effectLst/>
          </c:spPr>
          <c:invertIfNegative val="0"/>
          <c:cat>
            <c:strRef>
              <c:f>'Sales by Product'!$A$5</c:f>
              <c:strCache>
                <c:ptCount val="1"/>
                <c:pt idx="0">
                  <c:v>Total</c:v>
                </c:pt>
              </c:strCache>
            </c:strRef>
          </c:cat>
          <c:val>
            <c:numRef>
              <c:f>'Sales by Product'!$AG$5</c:f>
              <c:numCache>
                <c:formatCode>_-[$₦-46A]* #,##0_-;\-[$₦-46A]* #,##0_-;_-[$₦-46A]* "-"_-;_-@_-</c:formatCode>
                <c:ptCount val="1"/>
                <c:pt idx="0">
                  <c:v>45</c:v>
                </c:pt>
              </c:numCache>
            </c:numRef>
          </c:val>
          <c:extLst>
            <c:ext xmlns:c16="http://schemas.microsoft.com/office/drawing/2014/chart" uri="{C3380CC4-5D6E-409C-BE32-E72D297353CC}">
              <c16:uniqueId val="{00000061-9837-4D9F-92B1-6A8F41E16EE1}"/>
            </c:ext>
          </c:extLst>
        </c:ser>
        <c:ser>
          <c:idx val="32"/>
          <c:order val="32"/>
          <c:tx>
            <c:strRef>
              <c:f>'Sales by Product'!$AH$3:$AH$4</c:f>
              <c:strCache>
                <c:ptCount val="1"/>
                <c:pt idx="0">
                  <c:v>Book - Science</c:v>
                </c:pt>
              </c:strCache>
            </c:strRef>
          </c:tx>
          <c:spPr>
            <a:solidFill>
              <a:schemeClr val="accent3">
                <a:lumMod val="50000"/>
              </a:schemeClr>
            </a:solidFill>
            <a:ln>
              <a:noFill/>
            </a:ln>
            <a:effectLst/>
          </c:spPr>
          <c:invertIfNegative val="0"/>
          <c:cat>
            <c:strRef>
              <c:f>'Sales by Product'!$A$5</c:f>
              <c:strCache>
                <c:ptCount val="1"/>
                <c:pt idx="0">
                  <c:v>Total</c:v>
                </c:pt>
              </c:strCache>
            </c:strRef>
          </c:cat>
          <c:val>
            <c:numRef>
              <c:f>'Sales by Product'!$AH$5</c:f>
              <c:numCache>
                <c:formatCode>_-[$₦-46A]* #,##0_-;\-[$₦-46A]* #,##0_-;_-[$₦-46A]* "-"_-;_-@_-</c:formatCode>
                <c:ptCount val="1"/>
                <c:pt idx="0">
                  <c:v>44</c:v>
                </c:pt>
              </c:numCache>
            </c:numRef>
          </c:val>
          <c:extLst>
            <c:ext xmlns:c16="http://schemas.microsoft.com/office/drawing/2014/chart" uri="{C3380CC4-5D6E-409C-BE32-E72D297353CC}">
              <c16:uniqueId val="{00000062-9837-4D9F-92B1-6A8F41E16EE1}"/>
            </c:ext>
          </c:extLst>
        </c:ser>
        <c:ser>
          <c:idx val="33"/>
          <c:order val="33"/>
          <c:tx>
            <c:strRef>
              <c:f>'Sales by Product'!$AI$3:$AI$4</c:f>
              <c:strCache>
                <c:ptCount val="1"/>
                <c:pt idx="0">
                  <c:v>Backpack</c:v>
                </c:pt>
              </c:strCache>
            </c:strRef>
          </c:tx>
          <c:spPr>
            <a:solidFill>
              <a:schemeClr val="accent4">
                <a:lumMod val="50000"/>
              </a:schemeClr>
            </a:solidFill>
            <a:ln>
              <a:noFill/>
            </a:ln>
            <a:effectLst/>
          </c:spPr>
          <c:invertIfNegative val="0"/>
          <c:cat>
            <c:strRef>
              <c:f>'Sales by Product'!$A$5</c:f>
              <c:strCache>
                <c:ptCount val="1"/>
                <c:pt idx="0">
                  <c:v>Total</c:v>
                </c:pt>
              </c:strCache>
            </c:strRef>
          </c:cat>
          <c:val>
            <c:numRef>
              <c:f>'Sales by Product'!$AI$5</c:f>
              <c:numCache>
                <c:formatCode>_-[$₦-46A]* #,##0_-;\-[$₦-46A]* #,##0_-;_-[$₦-46A]* "-"_-;_-@_-</c:formatCode>
                <c:ptCount val="1"/>
                <c:pt idx="0">
                  <c:v>40</c:v>
                </c:pt>
              </c:numCache>
            </c:numRef>
          </c:val>
          <c:extLst>
            <c:ext xmlns:c16="http://schemas.microsoft.com/office/drawing/2014/chart" uri="{C3380CC4-5D6E-409C-BE32-E72D297353CC}">
              <c16:uniqueId val="{00000063-9837-4D9F-92B1-6A8F41E16EE1}"/>
            </c:ext>
          </c:extLst>
        </c:ser>
        <c:ser>
          <c:idx val="34"/>
          <c:order val="34"/>
          <c:tx>
            <c:strRef>
              <c:f>'Sales by Product'!$AJ$3:$AJ$4</c:f>
              <c:strCache>
                <c:ptCount val="1"/>
                <c:pt idx="0">
                  <c:v>Hat</c:v>
                </c:pt>
              </c:strCache>
            </c:strRef>
          </c:tx>
          <c:spPr>
            <a:solidFill>
              <a:schemeClr val="accent5">
                <a:lumMod val="50000"/>
              </a:schemeClr>
            </a:solidFill>
            <a:ln>
              <a:noFill/>
            </a:ln>
            <a:effectLst/>
          </c:spPr>
          <c:invertIfNegative val="0"/>
          <c:cat>
            <c:strRef>
              <c:f>'Sales by Product'!$A$5</c:f>
              <c:strCache>
                <c:ptCount val="1"/>
                <c:pt idx="0">
                  <c:v>Total</c:v>
                </c:pt>
              </c:strCache>
            </c:strRef>
          </c:cat>
          <c:val>
            <c:numRef>
              <c:f>'Sales by Product'!$AJ$5</c:f>
              <c:numCache>
                <c:formatCode>_-[$₦-46A]* #,##0_-;\-[$₦-46A]* #,##0_-;_-[$₦-46A]* "-"_-;_-@_-</c:formatCode>
                <c:ptCount val="1"/>
                <c:pt idx="0">
                  <c:v>40</c:v>
                </c:pt>
              </c:numCache>
            </c:numRef>
          </c:val>
          <c:extLst>
            <c:ext xmlns:c16="http://schemas.microsoft.com/office/drawing/2014/chart" uri="{C3380CC4-5D6E-409C-BE32-E72D297353CC}">
              <c16:uniqueId val="{00000064-9837-4D9F-92B1-6A8F41E16EE1}"/>
            </c:ext>
          </c:extLst>
        </c:ser>
        <c:ser>
          <c:idx val="35"/>
          <c:order val="35"/>
          <c:tx>
            <c:strRef>
              <c:f>'Sales by Product'!$AK$3:$AK$4</c:f>
              <c:strCache>
                <c:ptCount val="1"/>
                <c:pt idx="0">
                  <c:v>Book - Self-Help</c:v>
                </c:pt>
              </c:strCache>
            </c:strRef>
          </c:tx>
          <c:spPr>
            <a:solidFill>
              <a:schemeClr val="accent6">
                <a:lumMod val="50000"/>
              </a:schemeClr>
            </a:solidFill>
            <a:ln>
              <a:noFill/>
            </a:ln>
            <a:effectLst/>
          </c:spPr>
          <c:invertIfNegative val="0"/>
          <c:cat>
            <c:strRef>
              <c:f>'Sales by Product'!$A$5</c:f>
              <c:strCache>
                <c:ptCount val="1"/>
                <c:pt idx="0">
                  <c:v>Total</c:v>
                </c:pt>
              </c:strCache>
            </c:strRef>
          </c:cat>
          <c:val>
            <c:numRef>
              <c:f>'Sales by Product'!$AK$5</c:f>
              <c:numCache>
                <c:formatCode>_-[$₦-46A]* #,##0_-;\-[$₦-46A]* #,##0_-;_-[$₦-46A]* "-"_-;_-@_-</c:formatCode>
                <c:ptCount val="1"/>
                <c:pt idx="0">
                  <c:v>36</c:v>
                </c:pt>
              </c:numCache>
            </c:numRef>
          </c:val>
          <c:extLst>
            <c:ext xmlns:c16="http://schemas.microsoft.com/office/drawing/2014/chart" uri="{C3380CC4-5D6E-409C-BE32-E72D297353CC}">
              <c16:uniqueId val="{00000065-9837-4D9F-92B1-6A8F41E16EE1}"/>
            </c:ext>
          </c:extLst>
        </c:ser>
        <c:ser>
          <c:idx val="36"/>
          <c:order val="36"/>
          <c:tx>
            <c:strRef>
              <c:f>'Sales by Product'!$AL$3:$AL$4</c:f>
              <c:strCache>
                <c:ptCount val="1"/>
                <c:pt idx="0">
                  <c:v>Book - Fantasy</c:v>
                </c:pt>
              </c:strCache>
            </c:strRef>
          </c:tx>
          <c:spPr>
            <a:solidFill>
              <a:schemeClr val="accent1">
                <a:lumMod val="70000"/>
                <a:lumOff val="30000"/>
              </a:schemeClr>
            </a:solidFill>
            <a:ln>
              <a:noFill/>
            </a:ln>
            <a:effectLst/>
          </c:spPr>
          <c:invertIfNegative val="0"/>
          <c:cat>
            <c:strRef>
              <c:f>'Sales by Product'!$A$5</c:f>
              <c:strCache>
                <c:ptCount val="1"/>
                <c:pt idx="0">
                  <c:v>Total</c:v>
                </c:pt>
              </c:strCache>
            </c:strRef>
          </c:cat>
          <c:val>
            <c:numRef>
              <c:f>'Sales by Product'!$AL$5</c:f>
              <c:numCache>
                <c:formatCode>_-[$₦-46A]* #,##0_-;\-[$₦-46A]* #,##0_-;_-[$₦-46A]* "-"_-;_-@_-</c:formatCode>
                <c:ptCount val="1"/>
                <c:pt idx="0">
                  <c:v>34</c:v>
                </c:pt>
              </c:numCache>
            </c:numRef>
          </c:val>
          <c:extLst>
            <c:ext xmlns:c16="http://schemas.microsoft.com/office/drawing/2014/chart" uri="{C3380CC4-5D6E-409C-BE32-E72D297353CC}">
              <c16:uniqueId val="{00000066-9837-4D9F-92B1-6A8F41E16EE1}"/>
            </c:ext>
          </c:extLst>
        </c:ser>
        <c:dLbls>
          <c:showLegendKey val="0"/>
          <c:showVal val="0"/>
          <c:showCatName val="0"/>
          <c:showSerName val="0"/>
          <c:showPercent val="0"/>
          <c:showBubbleSize val="0"/>
        </c:dLbls>
        <c:gapWidth val="219"/>
        <c:overlap val="-27"/>
        <c:axId val="417906832"/>
        <c:axId val="645161872"/>
      </c:barChart>
      <c:catAx>
        <c:axId val="41790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161872"/>
        <c:crosses val="autoZero"/>
        <c:auto val="1"/>
        <c:lblAlgn val="ctr"/>
        <c:lblOffset val="100"/>
        <c:noMultiLvlLbl val="0"/>
      </c:catAx>
      <c:valAx>
        <c:axId val="645161872"/>
        <c:scaling>
          <c:orientation val="minMax"/>
        </c:scaling>
        <c:delete val="0"/>
        <c:axPos val="l"/>
        <c:numFmt formatCode="_-[$₦-46A]* #,##0_-;\-[$₦-46A]* #,##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0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again.xlsx]Category by Sales!PivotTable24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by Sales'!$B$3</c:f>
              <c:strCache>
                <c:ptCount val="1"/>
                <c:pt idx="0">
                  <c:v>Total</c:v>
                </c:pt>
              </c:strCache>
            </c:strRef>
          </c:tx>
          <c:spPr>
            <a:solidFill>
              <a:schemeClr val="accent1"/>
            </a:solidFill>
            <a:ln>
              <a:noFill/>
            </a:ln>
            <a:effectLst/>
          </c:spPr>
          <c:invertIfNegative val="0"/>
          <c:cat>
            <c:strRef>
              <c:f>'Category by Sales'!$A$4:$A$8</c:f>
              <c:strCache>
                <c:ptCount val="4"/>
                <c:pt idx="0">
                  <c:v>Electronics</c:v>
                </c:pt>
                <c:pt idx="1">
                  <c:v>Books</c:v>
                </c:pt>
                <c:pt idx="2">
                  <c:v>Clothing</c:v>
                </c:pt>
                <c:pt idx="3">
                  <c:v>Accessories</c:v>
                </c:pt>
              </c:strCache>
            </c:strRef>
          </c:cat>
          <c:val>
            <c:numRef>
              <c:f>'Category by Sales'!$B$4:$B$8</c:f>
              <c:numCache>
                <c:formatCode>_-[$₦-46A]* #,##0_-;\-[$₦-46A]* #,##0_-;_-[$₦-46A]* "-"_-;_-@_-</c:formatCode>
                <c:ptCount val="4"/>
                <c:pt idx="0">
                  <c:v>13783</c:v>
                </c:pt>
                <c:pt idx="1">
                  <c:v>1505</c:v>
                </c:pt>
                <c:pt idx="2">
                  <c:v>1112</c:v>
                </c:pt>
                <c:pt idx="3">
                  <c:v>708</c:v>
                </c:pt>
              </c:numCache>
            </c:numRef>
          </c:val>
          <c:extLst>
            <c:ext xmlns:c16="http://schemas.microsoft.com/office/drawing/2014/chart" uri="{C3380CC4-5D6E-409C-BE32-E72D297353CC}">
              <c16:uniqueId val="{00000000-6F80-41FC-9593-2301940DE662}"/>
            </c:ext>
          </c:extLst>
        </c:ser>
        <c:dLbls>
          <c:showLegendKey val="0"/>
          <c:showVal val="0"/>
          <c:showCatName val="0"/>
          <c:showSerName val="0"/>
          <c:showPercent val="0"/>
          <c:showBubbleSize val="0"/>
        </c:dLbls>
        <c:gapWidth val="219"/>
        <c:overlap val="-27"/>
        <c:axId val="417908752"/>
        <c:axId val="640997008"/>
      </c:barChart>
      <c:catAx>
        <c:axId val="41790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97008"/>
        <c:crosses val="autoZero"/>
        <c:auto val="1"/>
        <c:lblAlgn val="ctr"/>
        <c:lblOffset val="100"/>
        <c:noMultiLvlLbl val="0"/>
      </c:catAx>
      <c:valAx>
        <c:axId val="640997008"/>
        <c:scaling>
          <c:orientation val="minMax"/>
        </c:scaling>
        <c:delete val="0"/>
        <c:axPos val="l"/>
        <c:numFmt formatCode="_-[$₦-46A]* #,##0_-;\-[$₦-46A]* #,##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0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again.xlsx]Discount by Category!PivotTable29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by</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'Discount by Category'!$B$3:$B$4</c:f>
              <c:strCache>
                <c:ptCount val="1"/>
                <c:pt idx="0">
                  <c:v>8%</c:v>
                </c:pt>
              </c:strCache>
            </c:strRef>
          </c:tx>
          <c:spPr>
            <a:solidFill>
              <a:schemeClr val="accent1"/>
            </a:solidFill>
            <a:ln>
              <a:noFill/>
            </a:ln>
            <a:effectLst/>
          </c:spPr>
          <c:invertIfNegative val="0"/>
          <c:cat>
            <c:strRef>
              <c:f>'Discount by Category'!$A$5:$A$9</c:f>
              <c:strCache>
                <c:ptCount val="4"/>
                <c:pt idx="0">
                  <c:v>Electronics</c:v>
                </c:pt>
                <c:pt idx="1">
                  <c:v>Clothing</c:v>
                </c:pt>
                <c:pt idx="2">
                  <c:v>Accessories</c:v>
                </c:pt>
                <c:pt idx="3">
                  <c:v>Books</c:v>
                </c:pt>
              </c:strCache>
            </c:strRef>
          </c:cat>
          <c:val>
            <c:numRef>
              <c:f>'Discount by Category'!$B$5:$B$9</c:f>
              <c:numCache>
                <c:formatCode>_-[$₦-46A]* #,##0_-;\-[$₦-46A]* #,##0_-;_-[$₦-46A]* "-"_-;_-@_-</c:formatCode>
                <c:ptCount val="4"/>
                <c:pt idx="0">
                  <c:v>608</c:v>
                </c:pt>
              </c:numCache>
            </c:numRef>
          </c:val>
          <c:extLst>
            <c:ext xmlns:c16="http://schemas.microsoft.com/office/drawing/2014/chart" uri="{C3380CC4-5D6E-409C-BE32-E72D297353CC}">
              <c16:uniqueId val="{00000000-09CD-4111-9015-C87154E8BADD}"/>
            </c:ext>
          </c:extLst>
        </c:ser>
        <c:ser>
          <c:idx val="1"/>
          <c:order val="1"/>
          <c:tx>
            <c:strRef>
              <c:f>'Discount by Category'!$C$3:$C$4</c:f>
              <c:strCache>
                <c:ptCount val="1"/>
                <c:pt idx="0">
                  <c:v>10%</c:v>
                </c:pt>
              </c:strCache>
            </c:strRef>
          </c:tx>
          <c:spPr>
            <a:solidFill>
              <a:schemeClr val="accent2"/>
            </a:solidFill>
            <a:ln>
              <a:noFill/>
            </a:ln>
            <a:effectLst/>
          </c:spPr>
          <c:invertIfNegative val="0"/>
          <c:cat>
            <c:strRef>
              <c:f>'Discount by Category'!$A$5:$A$9</c:f>
              <c:strCache>
                <c:ptCount val="4"/>
                <c:pt idx="0">
                  <c:v>Electronics</c:v>
                </c:pt>
                <c:pt idx="1">
                  <c:v>Clothing</c:v>
                </c:pt>
                <c:pt idx="2">
                  <c:v>Accessories</c:v>
                </c:pt>
                <c:pt idx="3">
                  <c:v>Books</c:v>
                </c:pt>
              </c:strCache>
            </c:strRef>
          </c:cat>
          <c:val>
            <c:numRef>
              <c:f>'Discount by Category'!$C$5:$C$9</c:f>
              <c:numCache>
                <c:formatCode>_-[$₦-46A]* #,##0_-;\-[$₦-46A]* #,##0_-;_-[$₦-46A]* "-"_-;_-@_-</c:formatCode>
                <c:ptCount val="4"/>
                <c:pt idx="0">
                  <c:v>322</c:v>
                </c:pt>
              </c:numCache>
            </c:numRef>
          </c:val>
          <c:extLst>
            <c:ext xmlns:c16="http://schemas.microsoft.com/office/drawing/2014/chart" uri="{C3380CC4-5D6E-409C-BE32-E72D297353CC}">
              <c16:uniqueId val="{0000000D-F151-4412-925F-80BD0EB30D7A}"/>
            </c:ext>
          </c:extLst>
        </c:ser>
        <c:ser>
          <c:idx val="2"/>
          <c:order val="2"/>
          <c:tx>
            <c:strRef>
              <c:f>'Discount by Category'!$D$3:$D$4</c:f>
              <c:strCache>
                <c:ptCount val="1"/>
                <c:pt idx="0">
                  <c:v>15%</c:v>
                </c:pt>
              </c:strCache>
            </c:strRef>
          </c:tx>
          <c:spPr>
            <a:solidFill>
              <a:schemeClr val="accent3"/>
            </a:solidFill>
            <a:ln>
              <a:noFill/>
            </a:ln>
            <a:effectLst/>
          </c:spPr>
          <c:invertIfNegative val="0"/>
          <c:cat>
            <c:strRef>
              <c:f>'Discount by Category'!$A$5:$A$9</c:f>
              <c:strCache>
                <c:ptCount val="4"/>
                <c:pt idx="0">
                  <c:v>Electronics</c:v>
                </c:pt>
                <c:pt idx="1">
                  <c:v>Clothing</c:v>
                </c:pt>
                <c:pt idx="2">
                  <c:v>Accessories</c:v>
                </c:pt>
                <c:pt idx="3">
                  <c:v>Books</c:v>
                </c:pt>
              </c:strCache>
            </c:strRef>
          </c:cat>
          <c:val>
            <c:numRef>
              <c:f>'Discount by Category'!$D$5:$D$9</c:f>
              <c:numCache>
                <c:formatCode>_-[$₦-46A]* #,##0_-;\-[$₦-46A]* #,##0_-;_-[$₦-46A]* "-"_-;_-@_-</c:formatCode>
                <c:ptCount val="4"/>
                <c:pt idx="0">
                  <c:v>270</c:v>
                </c:pt>
              </c:numCache>
            </c:numRef>
          </c:val>
          <c:extLst>
            <c:ext xmlns:c16="http://schemas.microsoft.com/office/drawing/2014/chart" uri="{C3380CC4-5D6E-409C-BE32-E72D297353CC}">
              <c16:uniqueId val="{0000000E-F151-4412-925F-80BD0EB30D7A}"/>
            </c:ext>
          </c:extLst>
        </c:ser>
        <c:ser>
          <c:idx val="3"/>
          <c:order val="3"/>
          <c:tx>
            <c:strRef>
              <c:f>'Discount by Category'!$E$3:$E$4</c:f>
              <c:strCache>
                <c:ptCount val="1"/>
                <c:pt idx="0">
                  <c:v>12%</c:v>
                </c:pt>
              </c:strCache>
            </c:strRef>
          </c:tx>
          <c:spPr>
            <a:solidFill>
              <a:schemeClr val="accent4"/>
            </a:solidFill>
            <a:ln>
              <a:noFill/>
            </a:ln>
            <a:effectLst/>
          </c:spPr>
          <c:invertIfNegative val="0"/>
          <c:cat>
            <c:strRef>
              <c:f>'Discount by Category'!$A$5:$A$9</c:f>
              <c:strCache>
                <c:ptCount val="4"/>
                <c:pt idx="0">
                  <c:v>Electronics</c:v>
                </c:pt>
                <c:pt idx="1">
                  <c:v>Clothing</c:v>
                </c:pt>
                <c:pt idx="2">
                  <c:v>Accessories</c:v>
                </c:pt>
                <c:pt idx="3">
                  <c:v>Books</c:v>
                </c:pt>
              </c:strCache>
            </c:strRef>
          </c:cat>
          <c:val>
            <c:numRef>
              <c:f>'Discount by Category'!$E$5:$E$9</c:f>
              <c:numCache>
                <c:formatCode>_-[$₦-46A]* #,##0_-;\-[$₦-46A]* #,##0_-;_-[$₦-46A]* "-"_-;_-@_-</c:formatCode>
                <c:ptCount val="4"/>
                <c:pt idx="0">
                  <c:v>72</c:v>
                </c:pt>
              </c:numCache>
            </c:numRef>
          </c:val>
          <c:extLst>
            <c:ext xmlns:c16="http://schemas.microsoft.com/office/drawing/2014/chart" uri="{C3380CC4-5D6E-409C-BE32-E72D297353CC}">
              <c16:uniqueId val="{0000000F-F151-4412-925F-80BD0EB30D7A}"/>
            </c:ext>
          </c:extLst>
        </c:ser>
        <c:ser>
          <c:idx val="4"/>
          <c:order val="4"/>
          <c:tx>
            <c:strRef>
              <c:f>'Discount by Category'!$F$3:$F$4</c:f>
              <c:strCache>
                <c:ptCount val="1"/>
                <c:pt idx="0">
                  <c:v>5%</c:v>
                </c:pt>
              </c:strCache>
            </c:strRef>
          </c:tx>
          <c:spPr>
            <a:solidFill>
              <a:schemeClr val="accent5"/>
            </a:solidFill>
            <a:ln>
              <a:noFill/>
            </a:ln>
            <a:effectLst/>
          </c:spPr>
          <c:invertIfNegative val="0"/>
          <c:cat>
            <c:strRef>
              <c:f>'Discount by Category'!$A$5:$A$9</c:f>
              <c:strCache>
                <c:ptCount val="4"/>
                <c:pt idx="0">
                  <c:v>Electronics</c:v>
                </c:pt>
                <c:pt idx="1">
                  <c:v>Clothing</c:v>
                </c:pt>
                <c:pt idx="2">
                  <c:v>Accessories</c:v>
                </c:pt>
                <c:pt idx="3">
                  <c:v>Books</c:v>
                </c:pt>
              </c:strCache>
            </c:strRef>
          </c:cat>
          <c:val>
            <c:numRef>
              <c:f>'Discount by Category'!$F$5:$F$9</c:f>
              <c:numCache>
                <c:formatCode>_-[$₦-46A]* #,##0_-;\-[$₦-46A]* #,##0_-;_-[$₦-46A]* "-"_-;_-@_-</c:formatCode>
                <c:ptCount val="4"/>
                <c:pt idx="0">
                  <c:v>20</c:v>
                </c:pt>
                <c:pt idx="1">
                  <c:v>31</c:v>
                </c:pt>
              </c:numCache>
            </c:numRef>
          </c:val>
          <c:extLst>
            <c:ext xmlns:c16="http://schemas.microsoft.com/office/drawing/2014/chart" uri="{C3380CC4-5D6E-409C-BE32-E72D297353CC}">
              <c16:uniqueId val="{00000010-F151-4412-925F-80BD0EB30D7A}"/>
            </c:ext>
          </c:extLst>
        </c:ser>
        <c:ser>
          <c:idx val="5"/>
          <c:order val="5"/>
          <c:tx>
            <c:strRef>
              <c:f>'Discount by Category'!$G$3:$G$4</c:f>
              <c:strCache>
                <c:ptCount val="1"/>
                <c:pt idx="0">
                  <c:v>0%</c:v>
                </c:pt>
              </c:strCache>
            </c:strRef>
          </c:tx>
          <c:spPr>
            <a:solidFill>
              <a:schemeClr val="accent6"/>
            </a:solidFill>
            <a:ln>
              <a:noFill/>
            </a:ln>
            <a:effectLst/>
          </c:spPr>
          <c:invertIfNegative val="0"/>
          <c:cat>
            <c:strRef>
              <c:f>'Discount by Category'!$A$5:$A$9</c:f>
              <c:strCache>
                <c:ptCount val="4"/>
                <c:pt idx="0">
                  <c:v>Electronics</c:v>
                </c:pt>
                <c:pt idx="1">
                  <c:v>Clothing</c:v>
                </c:pt>
                <c:pt idx="2">
                  <c:v>Accessories</c:v>
                </c:pt>
                <c:pt idx="3">
                  <c:v>Books</c:v>
                </c:pt>
              </c:strCache>
            </c:strRef>
          </c:cat>
          <c:val>
            <c:numRef>
              <c:f>'Discount by Category'!$G$5:$G$9</c:f>
              <c:numCache>
                <c:formatCode>_-[$₦-46A]* #,##0_-;\-[$₦-46A]* #,##0_-;_-[$₦-46A]* "-"_-;_-@_-</c:formatCode>
                <c:ptCount val="4"/>
                <c:pt idx="0">
                  <c:v>0</c:v>
                </c:pt>
                <c:pt idx="1">
                  <c:v>0</c:v>
                </c:pt>
                <c:pt idx="2">
                  <c:v>0</c:v>
                </c:pt>
                <c:pt idx="3">
                  <c:v>0</c:v>
                </c:pt>
              </c:numCache>
            </c:numRef>
          </c:val>
          <c:extLst>
            <c:ext xmlns:c16="http://schemas.microsoft.com/office/drawing/2014/chart" uri="{C3380CC4-5D6E-409C-BE32-E72D297353CC}">
              <c16:uniqueId val="{00000011-F151-4412-925F-80BD0EB30D7A}"/>
            </c:ext>
          </c:extLst>
        </c:ser>
        <c:dLbls>
          <c:showLegendKey val="0"/>
          <c:showVal val="0"/>
          <c:showCatName val="0"/>
          <c:showSerName val="0"/>
          <c:showPercent val="0"/>
          <c:showBubbleSize val="0"/>
        </c:dLbls>
        <c:gapWidth val="150"/>
        <c:overlap val="100"/>
        <c:axId val="410115520"/>
        <c:axId val="560486496"/>
      </c:barChart>
      <c:catAx>
        <c:axId val="41011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486496"/>
        <c:crosses val="autoZero"/>
        <c:auto val="1"/>
        <c:lblAlgn val="ctr"/>
        <c:lblOffset val="100"/>
        <c:noMultiLvlLbl val="0"/>
      </c:catAx>
      <c:valAx>
        <c:axId val="560486496"/>
        <c:scaling>
          <c:orientation val="minMax"/>
        </c:scaling>
        <c:delete val="0"/>
        <c:axPos val="l"/>
        <c:numFmt formatCode="_-[$₦-46A]* #,##0_-;\-[$₦-46A]* #,##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1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again.xlsx]Age Distribution!PivotTable34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 on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'Age Distribution'!$B$4:$B$5</c:f>
              <c:strCache>
                <c:ptCount val="1"/>
                <c:pt idx="0">
                  <c:v>Beanie</c:v>
                </c:pt>
              </c:strCache>
            </c:strRef>
          </c:tx>
          <c:spPr>
            <a:solidFill>
              <a:schemeClr val="accent1"/>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Distribution'!$B$6:$B$23</c:f>
              <c:numCache>
                <c:formatCode>General</c:formatCode>
                <c:ptCount val="17"/>
                <c:pt idx="0">
                  <c:v>2</c:v>
                </c:pt>
                <c:pt idx="4">
                  <c:v>4</c:v>
                </c:pt>
                <c:pt idx="5">
                  <c:v>2</c:v>
                </c:pt>
              </c:numCache>
            </c:numRef>
          </c:val>
          <c:extLst>
            <c:ext xmlns:c16="http://schemas.microsoft.com/office/drawing/2014/chart" uri="{C3380CC4-5D6E-409C-BE32-E72D297353CC}">
              <c16:uniqueId val="{00000000-C0B2-430D-A869-5C07917BADE0}"/>
            </c:ext>
          </c:extLst>
        </c:ser>
        <c:ser>
          <c:idx val="1"/>
          <c:order val="1"/>
          <c:tx>
            <c:strRef>
              <c:f>'Age Distribution'!$C$4:$C$5</c:f>
              <c:strCache>
                <c:ptCount val="1"/>
                <c:pt idx="0">
                  <c:v>Smartphone</c:v>
                </c:pt>
              </c:strCache>
            </c:strRef>
          </c:tx>
          <c:spPr>
            <a:solidFill>
              <a:schemeClr val="accent2"/>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Distribution'!$C$6:$C$23</c:f>
              <c:numCache>
                <c:formatCode>General</c:formatCode>
                <c:ptCount val="17"/>
                <c:pt idx="2">
                  <c:v>4</c:v>
                </c:pt>
                <c:pt idx="5">
                  <c:v>1</c:v>
                </c:pt>
                <c:pt idx="7">
                  <c:v>1</c:v>
                </c:pt>
              </c:numCache>
            </c:numRef>
          </c:val>
          <c:extLst>
            <c:ext xmlns:c16="http://schemas.microsoft.com/office/drawing/2014/chart" uri="{C3380CC4-5D6E-409C-BE32-E72D297353CC}">
              <c16:uniqueId val="{00000039-2729-408D-9847-1DDF8346C8FF}"/>
            </c:ext>
          </c:extLst>
        </c:ser>
        <c:ser>
          <c:idx val="2"/>
          <c:order val="2"/>
          <c:tx>
            <c:strRef>
              <c:f>'Age Distribution'!$D$4:$D$5</c:f>
              <c:strCache>
                <c:ptCount val="1"/>
                <c:pt idx="0">
                  <c:v>Book - Biography</c:v>
                </c:pt>
              </c:strCache>
            </c:strRef>
          </c:tx>
          <c:spPr>
            <a:solidFill>
              <a:schemeClr val="accent3"/>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Distribution'!$D$6:$D$23</c:f>
              <c:numCache>
                <c:formatCode>General</c:formatCode>
                <c:ptCount val="17"/>
                <c:pt idx="0">
                  <c:v>1</c:v>
                </c:pt>
                <c:pt idx="5">
                  <c:v>4</c:v>
                </c:pt>
              </c:numCache>
            </c:numRef>
          </c:val>
          <c:extLst>
            <c:ext xmlns:c16="http://schemas.microsoft.com/office/drawing/2014/chart" uri="{C3380CC4-5D6E-409C-BE32-E72D297353CC}">
              <c16:uniqueId val="{0000003A-2729-408D-9847-1DDF8346C8FF}"/>
            </c:ext>
          </c:extLst>
        </c:ser>
        <c:ser>
          <c:idx val="3"/>
          <c:order val="3"/>
          <c:tx>
            <c:strRef>
              <c:f>'Age Distribution'!$E$4:$E$5</c:f>
              <c:strCache>
                <c:ptCount val="1"/>
                <c:pt idx="0">
                  <c:v>Wireless Keyboard</c:v>
                </c:pt>
              </c:strCache>
            </c:strRef>
          </c:tx>
          <c:spPr>
            <a:solidFill>
              <a:schemeClr val="accent4"/>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Distribution'!$E$6:$E$23</c:f>
              <c:numCache>
                <c:formatCode>General</c:formatCode>
                <c:ptCount val="17"/>
                <c:pt idx="2">
                  <c:v>4</c:v>
                </c:pt>
                <c:pt idx="8">
                  <c:v>1</c:v>
                </c:pt>
              </c:numCache>
            </c:numRef>
          </c:val>
          <c:extLst>
            <c:ext xmlns:c16="http://schemas.microsoft.com/office/drawing/2014/chart" uri="{C3380CC4-5D6E-409C-BE32-E72D297353CC}">
              <c16:uniqueId val="{0000003B-2729-408D-9847-1DDF8346C8FF}"/>
            </c:ext>
          </c:extLst>
        </c:ser>
        <c:ser>
          <c:idx val="4"/>
          <c:order val="4"/>
          <c:tx>
            <c:strRef>
              <c:f>'Age Distribution'!$F$4:$F$5</c:f>
              <c:strCache>
                <c:ptCount val="1"/>
                <c:pt idx="0">
                  <c:v>USB Flash Drive</c:v>
                </c:pt>
              </c:strCache>
            </c:strRef>
          </c:tx>
          <c:spPr>
            <a:solidFill>
              <a:schemeClr val="accent5"/>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Distribution'!$F$6:$F$23</c:f>
              <c:numCache>
                <c:formatCode>General</c:formatCode>
                <c:ptCount val="17"/>
                <c:pt idx="3">
                  <c:v>4</c:v>
                </c:pt>
                <c:pt idx="6">
                  <c:v>1</c:v>
                </c:pt>
              </c:numCache>
            </c:numRef>
          </c:val>
          <c:extLst>
            <c:ext xmlns:c16="http://schemas.microsoft.com/office/drawing/2014/chart" uri="{C3380CC4-5D6E-409C-BE32-E72D297353CC}">
              <c16:uniqueId val="{0000003C-2729-408D-9847-1DDF8346C8FF}"/>
            </c:ext>
          </c:extLst>
        </c:ser>
        <c:ser>
          <c:idx val="5"/>
          <c:order val="5"/>
          <c:tx>
            <c:strRef>
              <c:f>'Age Distribution'!$G$4:$G$5</c:f>
              <c:strCache>
                <c:ptCount val="1"/>
                <c:pt idx="0">
                  <c:v>Book - Romance</c:v>
                </c:pt>
              </c:strCache>
            </c:strRef>
          </c:tx>
          <c:spPr>
            <a:solidFill>
              <a:schemeClr val="accent6"/>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Distribution'!$G$6:$G$23</c:f>
              <c:numCache>
                <c:formatCode>General</c:formatCode>
                <c:ptCount val="17"/>
                <c:pt idx="3">
                  <c:v>5</c:v>
                </c:pt>
              </c:numCache>
            </c:numRef>
          </c:val>
          <c:extLst>
            <c:ext xmlns:c16="http://schemas.microsoft.com/office/drawing/2014/chart" uri="{C3380CC4-5D6E-409C-BE32-E72D297353CC}">
              <c16:uniqueId val="{0000003D-2729-408D-9847-1DDF8346C8FF}"/>
            </c:ext>
          </c:extLst>
        </c:ser>
        <c:ser>
          <c:idx val="6"/>
          <c:order val="6"/>
          <c:tx>
            <c:strRef>
              <c:f>'Age Distribution'!$H$4:$H$5</c:f>
              <c:strCache>
                <c:ptCount val="1"/>
                <c:pt idx="0">
                  <c:v>Gloves</c:v>
                </c:pt>
              </c:strCache>
            </c:strRef>
          </c:tx>
          <c:spPr>
            <a:solidFill>
              <a:schemeClr val="accent1">
                <a:lumMod val="6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Distribution'!$H$6:$H$23</c:f>
              <c:numCache>
                <c:formatCode>General</c:formatCode>
                <c:ptCount val="17"/>
                <c:pt idx="0">
                  <c:v>1</c:v>
                </c:pt>
                <c:pt idx="4">
                  <c:v>2</c:v>
                </c:pt>
                <c:pt idx="6">
                  <c:v>2</c:v>
                </c:pt>
              </c:numCache>
            </c:numRef>
          </c:val>
          <c:extLst>
            <c:ext xmlns:c16="http://schemas.microsoft.com/office/drawing/2014/chart" uri="{C3380CC4-5D6E-409C-BE32-E72D297353CC}">
              <c16:uniqueId val="{0000003E-2729-408D-9847-1DDF8346C8FF}"/>
            </c:ext>
          </c:extLst>
        </c:ser>
        <c:ser>
          <c:idx val="7"/>
          <c:order val="7"/>
          <c:tx>
            <c:strRef>
              <c:f>'Age Distribution'!$I$4:$I$5</c:f>
              <c:strCache>
                <c:ptCount val="1"/>
                <c:pt idx="0">
                  <c:v>Headphones</c:v>
                </c:pt>
              </c:strCache>
            </c:strRef>
          </c:tx>
          <c:spPr>
            <a:solidFill>
              <a:schemeClr val="accent2">
                <a:lumMod val="6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Distribution'!$I$6:$I$23</c:f>
              <c:numCache>
                <c:formatCode>General</c:formatCode>
                <c:ptCount val="17"/>
                <c:pt idx="2">
                  <c:v>2</c:v>
                </c:pt>
                <c:pt idx="6">
                  <c:v>2</c:v>
                </c:pt>
                <c:pt idx="7">
                  <c:v>1</c:v>
                </c:pt>
              </c:numCache>
            </c:numRef>
          </c:val>
          <c:extLst>
            <c:ext xmlns:c16="http://schemas.microsoft.com/office/drawing/2014/chart" uri="{C3380CC4-5D6E-409C-BE32-E72D297353CC}">
              <c16:uniqueId val="{0000003F-2729-408D-9847-1DDF8346C8FF}"/>
            </c:ext>
          </c:extLst>
        </c:ser>
        <c:ser>
          <c:idx val="8"/>
          <c:order val="8"/>
          <c:tx>
            <c:strRef>
              <c:f>'Age Distribution'!$J$4:$J$5</c:f>
              <c:strCache>
                <c:ptCount val="1"/>
                <c:pt idx="0">
                  <c:v>Sunglasses</c:v>
                </c:pt>
              </c:strCache>
            </c:strRef>
          </c:tx>
          <c:spPr>
            <a:solidFill>
              <a:schemeClr val="accent3">
                <a:lumMod val="6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Distribution'!$J$6:$J$23</c:f>
              <c:numCache>
                <c:formatCode>General</c:formatCode>
                <c:ptCount val="17"/>
                <c:pt idx="1">
                  <c:v>5</c:v>
                </c:pt>
              </c:numCache>
            </c:numRef>
          </c:val>
          <c:extLst>
            <c:ext xmlns:c16="http://schemas.microsoft.com/office/drawing/2014/chart" uri="{C3380CC4-5D6E-409C-BE32-E72D297353CC}">
              <c16:uniqueId val="{00000040-2729-408D-9847-1DDF8346C8FF}"/>
            </c:ext>
          </c:extLst>
        </c:ser>
        <c:ser>
          <c:idx val="9"/>
          <c:order val="9"/>
          <c:tx>
            <c:strRef>
              <c:f>'Age Distribution'!$K$4:$K$5</c:f>
              <c:strCache>
                <c:ptCount val="1"/>
                <c:pt idx="0">
                  <c:v>Book - Science Fiction</c:v>
                </c:pt>
              </c:strCache>
            </c:strRef>
          </c:tx>
          <c:spPr>
            <a:solidFill>
              <a:schemeClr val="accent4">
                <a:lumMod val="6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Distribution'!$K$6:$K$23</c:f>
              <c:numCache>
                <c:formatCode>General</c:formatCode>
                <c:ptCount val="17"/>
                <c:pt idx="0">
                  <c:v>2</c:v>
                </c:pt>
                <c:pt idx="3">
                  <c:v>1</c:v>
                </c:pt>
                <c:pt idx="8">
                  <c:v>2</c:v>
                </c:pt>
              </c:numCache>
            </c:numRef>
          </c:val>
          <c:extLst>
            <c:ext xmlns:c16="http://schemas.microsoft.com/office/drawing/2014/chart" uri="{C3380CC4-5D6E-409C-BE32-E72D297353CC}">
              <c16:uniqueId val="{00000041-2729-408D-9847-1DDF8346C8FF}"/>
            </c:ext>
          </c:extLst>
        </c:ser>
        <c:ser>
          <c:idx val="10"/>
          <c:order val="10"/>
          <c:tx>
            <c:strRef>
              <c:f>'Age Distribution'!$L$4:$L$5</c:f>
              <c:strCache>
                <c:ptCount val="1"/>
                <c:pt idx="0">
                  <c:v>Tablet</c:v>
                </c:pt>
              </c:strCache>
            </c:strRef>
          </c:tx>
          <c:spPr>
            <a:solidFill>
              <a:schemeClr val="accent5">
                <a:lumMod val="6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Distribution'!$L$6:$L$23</c:f>
              <c:numCache>
                <c:formatCode>General</c:formatCode>
                <c:ptCount val="17"/>
                <c:pt idx="8">
                  <c:v>4</c:v>
                </c:pt>
                <c:pt idx="10">
                  <c:v>1</c:v>
                </c:pt>
              </c:numCache>
            </c:numRef>
          </c:val>
          <c:extLst>
            <c:ext xmlns:c16="http://schemas.microsoft.com/office/drawing/2014/chart" uri="{C3380CC4-5D6E-409C-BE32-E72D297353CC}">
              <c16:uniqueId val="{00000042-2729-408D-9847-1DDF8346C8FF}"/>
            </c:ext>
          </c:extLst>
        </c:ser>
        <c:ser>
          <c:idx val="11"/>
          <c:order val="11"/>
          <c:tx>
            <c:strRef>
              <c:f>'Age Distribution'!$M$4:$M$5</c:f>
              <c:strCache>
                <c:ptCount val="1"/>
                <c:pt idx="0">
                  <c:v>Book - Travel</c:v>
                </c:pt>
              </c:strCache>
            </c:strRef>
          </c:tx>
          <c:spPr>
            <a:solidFill>
              <a:schemeClr val="accent6">
                <a:lumMod val="6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Distribution'!$M$6:$M$23</c:f>
              <c:numCache>
                <c:formatCode>General</c:formatCode>
                <c:ptCount val="17"/>
                <c:pt idx="0">
                  <c:v>2</c:v>
                </c:pt>
                <c:pt idx="1">
                  <c:v>2</c:v>
                </c:pt>
                <c:pt idx="9">
                  <c:v>1</c:v>
                </c:pt>
              </c:numCache>
            </c:numRef>
          </c:val>
          <c:extLst>
            <c:ext xmlns:c16="http://schemas.microsoft.com/office/drawing/2014/chart" uri="{C3380CC4-5D6E-409C-BE32-E72D297353CC}">
              <c16:uniqueId val="{00000043-2729-408D-9847-1DDF8346C8FF}"/>
            </c:ext>
          </c:extLst>
        </c:ser>
        <c:ser>
          <c:idx val="12"/>
          <c:order val="12"/>
          <c:tx>
            <c:strRef>
              <c:f>'Age Distribution'!$N$4:$N$5</c:f>
              <c:strCache>
                <c:ptCount val="1"/>
                <c:pt idx="0">
                  <c:v>Wireless Earbuds</c:v>
                </c:pt>
              </c:strCache>
            </c:strRef>
          </c:tx>
          <c:spPr>
            <a:solidFill>
              <a:schemeClr val="accent1">
                <a:lumMod val="80000"/>
                <a:lumOff val="2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Distribution'!$N$6:$N$23</c:f>
              <c:numCache>
                <c:formatCode>General</c:formatCode>
                <c:ptCount val="17"/>
                <c:pt idx="2">
                  <c:v>1</c:v>
                </c:pt>
                <c:pt idx="5">
                  <c:v>2</c:v>
                </c:pt>
                <c:pt idx="6">
                  <c:v>2</c:v>
                </c:pt>
              </c:numCache>
            </c:numRef>
          </c:val>
          <c:extLst>
            <c:ext xmlns:c16="http://schemas.microsoft.com/office/drawing/2014/chart" uri="{C3380CC4-5D6E-409C-BE32-E72D297353CC}">
              <c16:uniqueId val="{00000044-2729-408D-9847-1DDF8346C8FF}"/>
            </c:ext>
          </c:extLst>
        </c:ser>
        <c:ser>
          <c:idx val="13"/>
          <c:order val="13"/>
          <c:tx>
            <c:strRef>
              <c:f>'Age Distribution'!$O$4:$O$5</c:f>
              <c:strCache>
                <c:ptCount val="1"/>
                <c:pt idx="0">
                  <c:v>Smartwatch</c:v>
                </c:pt>
              </c:strCache>
            </c:strRef>
          </c:tx>
          <c:spPr>
            <a:solidFill>
              <a:schemeClr val="accent2">
                <a:lumMod val="80000"/>
                <a:lumOff val="2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Distribution'!$O$6:$O$23</c:f>
              <c:numCache>
                <c:formatCode>General</c:formatCode>
                <c:ptCount val="17"/>
                <c:pt idx="4">
                  <c:v>4</c:v>
                </c:pt>
              </c:numCache>
            </c:numRef>
          </c:val>
          <c:extLst>
            <c:ext xmlns:c16="http://schemas.microsoft.com/office/drawing/2014/chart" uri="{C3380CC4-5D6E-409C-BE32-E72D297353CC}">
              <c16:uniqueId val="{00000045-2729-408D-9847-1DDF8346C8FF}"/>
            </c:ext>
          </c:extLst>
        </c:ser>
        <c:ser>
          <c:idx val="14"/>
          <c:order val="14"/>
          <c:tx>
            <c:strRef>
              <c:f>'Age Distribution'!$P$4:$P$5</c:f>
              <c:strCache>
                <c:ptCount val="1"/>
                <c:pt idx="0">
                  <c:v>Book - History</c:v>
                </c:pt>
              </c:strCache>
            </c:strRef>
          </c:tx>
          <c:spPr>
            <a:solidFill>
              <a:schemeClr val="accent3">
                <a:lumMod val="80000"/>
                <a:lumOff val="2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Distribution'!$P$6:$P$23</c:f>
              <c:numCache>
                <c:formatCode>General</c:formatCode>
                <c:ptCount val="17"/>
                <c:pt idx="9">
                  <c:v>2</c:v>
                </c:pt>
                <c:pt idx="12">
                  <c:v>2</c:v>
                </c:pt>
              </c:numCache>
            </c:numRef>
          </c:val>
          <c:extLst>
            <c:ext xmlns:c16="http://schemas.microsoft.com/office/drawing/2014/chart" uri="{C3380CC4-5D6E-409C-BE32-E72D297353CC}">
              <c16:uniqueId val="{00000046-2729-408D-9847-1DDF8346C8FF}"/>
            </c:ext>
          </c:extLst>
        </c:ser>
        <c:ser>
          <c:idx val="15"/>
          <c:order val="15"/>
          <c:tx>
            <c:strRef>
              <c:f>'Age Distribution'!$Q$4:$Q$5</c:f>
              <c:strCache>
                <c:ptCount val="1"/>
                <c:pt idx="0">
                  <c:v>Shoes</c:v>
                </c:pt>
              </c:strCache>
            </c:strRef>
          </c:tx>
          <c:spPr>
            <a:solidFill>
              <a:schemeClr val="accent4">
                <a:lumMod val="80000"/>
                <a:lumOff val="2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Distribution'!$Q$6:$Q$23</c:f>
              <c:numCache>
                <c:formatCode>General</c:formatCode>
                <c:ptCount val="17"/>
                <c:pt idx="1">
                  <c:v>4</c:v>
                </c:pt>
              </c:numCache>
            </c:numRef>
          </c:val>
          <c:extLst>
            <c:ext xmlns:c16="http://schemas.microsoft.com/office/drawing/2014/chart" uri="{C3380CC4-5D6E-409C-BE32-E72D297353CC}">
              <c16:uniqueId val="{00000047-2729-408D-9847-1DDF8346C8FF}"/>
            </c:ext>
          </c:extLst>
        </c:ser>
        <c:ser>
          <c:idx val="16"/>
          <c:order val="16"/>
          <c:tx>
            <c:strRef>
              <c:f>'Age Distribution'!$R$4:$R$5</c:f>
              <c:strCache>
                <c:ptCount val="1"/>
                <c:pt idx="0">
                  <c:v>Dress</c:v>
                </c:pt>
              </c:strCache>
            </c:strRef>
          </c:tx>
          <c:spPr>
            <a:solidFill>
              <a:schemeClr val="accent5">
                <a:lumMod val="80000"/>
                <a:lumOff val="2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Distribution'!$R$6:$R$23</c:f>
              <c:numCache>
                <c:formatCode>General</c:formatCode>
                <c:ptCount val="17"/>
                <c:pt idx="0">
                  <c:v>4</c:v>
                </c:pt>
              </c:numCache>
            </c:numRef>
          </c:val>
          <c:extLst>
            <c:ext xmlns:c16="http://schemas.microsoft.com/office/drawing/2014/chart" uri="{C3380CC4-5D6E-409C-BE32-E72D297353CC}">
              <c16:uniqueId val="{00000048-2729-408D-9847-1DDF8346C8FF}"/>
            </c:ext>
          </c:extLst>
        </c:ser>
        <c:ser>
          <c:idx val="17"/>
          <c:order val="17"/>
          <c:tx>
            <c:strRef>
              <c:f>'Age Distribution'!$S$4:$S$5</c:f>
              <c:strCache>
                <c:ptCount val="1"/>
                <c:pt idx="0">
                  <c:v>Bluetooth Speaker</c:v>
                </c:pt>
              </c:strCache>
            </c:strRef>
          </c:tx>
          <c:spPr>
            <a:solidFill>
              <a:schemeClr val="accent6">
                <a:lumMod val="80000"/>
                <a:lumOff val="2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Distribution'!$S$6:$S$23</c:f>
              <c:numCache>
                <c:formatCode>General</c:formatCode>
                <c:ptCount val="17"/>
                <c:pt idx="1">
                  <c:v>2</c:v>
                </c:pt>
              </c:numCache>
            </c:numRef>
          </c:val>
          <c:extLst>
            <c:ext xmlns:c16="http://schemas.microsoft.com/office/drawing/2014/chart" uri="{C3380CC4-5D6E-409C-BE32-E72D297353CC}">
              <c16:uniqueId val="{00000049-2729-408D-9847-1DDF8346C8FF}"/>
            </c:ext>
          </c:extLst>
        </c:ser>
        <c:ser>
          <c:idx val="18"/>
          <c:order val="18"/>
          <c:tx>
            <c:strRef>
              <c:f>'Age Distribution'!$T$4:$T$5</c:f>
              <c:strCache>
                <c:ptCount val="1"/>
                <c:pt idx="0">
                  <c:v>Book - Fantasy</c:v>
                </c:pt>
              </c:strCache>
            </c:strRef>
          </c:tx>
          <c:spPr>
            <a:solidFill>
              <a:schemeClr val="accent1">
                <a:lumMod val="8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Distribution'!$T$6:$T$23</c:f>
              <c:numCache>
                <c:formatCode>General</c:formatCode>
                <c:ptCount val="17"/>
                <c:pt idx="10">
                  <c:v>2</c:v>
                </c:pt>
              </c:numCache>
            </c:numRef>
          </c:val>
          <c:extLst>
            <c:ext xmlns:c16="http://schemas.microsoft.com/office/drawing/2014/chart" uri="{C3380CC4-5D6E-409C-BE32-E72D297353CC}">
              <c16:uniqueId val="{0000004A-2729-408D-9847-1DDF8346C8FF}"/>
            </c:ext>
          </c:extLst>
        </c:ser>
        <c:ser>
          <c:idx val="19"/>
          <c:order val="19"/>
          <c:tx>
            <c:strRef>
              <c:f>'Age Distribution'!$U$4:$U$5</c:f>
              <c:strCache>
                <c:ptCount val="1"/>
                <c:pt idx="0">
                  <c:v>Book - Mystery</c:v>
                </c:pt>
              </c:strCache>
            </c:strRef>
          </c:tx>
          <c:spPr>
            <a:solidFill>
              <a:schemeClr val="accent2">
                <a:lumMod val="8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Distribution'!$U$6:$U$23</c:f>
              <c:numCache>
                <c:formatCode>General</c:formatCode>
                <c:ptCount val="17"/>
                <c:pt idx="0">
                  <c:v>1</c:v>
                </c:pt>
                <c:pt idx="15">
                  <c:v>1</c:v>
                </c:pt>
              </c:numCache>
            </c:numRef>
          </c:val>
          <c:extLst>
            <c:ext xmlns:c16="http://schemas.microsoft.com/office/drawing/2014/chart" uri="{C3380CC4-5D6E-409C-BE32-E72D297353CC}">
              <c16:uniqueId val="{0000004B-2729-408D-9847-1DDF8346C8FF}"/>
            </c:ext>
          </c:extLst>
        </c:ser>
        <c:ser>
          <c:idx val="20"/>
          <c:order val="20"/>
          <c:tx>
            <c:strRef>
              <c:f>'Age Distribution'!$V$4:$V$5</c:f>
              <c:strCache>
                <c:ptCount val="1"/>
                <c:pt idx="0">
                  <c:v>Scarf</c:v>
                </c:pt>
              </c:strCache>
            </c:strRef>
          </c:tx>
          <c:spPr>
            <a:solidFill>
              <a:schemeClr val="accent3">
                <a:lumMod val="8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Distribution'!$V$6:$V$23</c:f>
              <c:numCache>
                <c:formatCode>General</c:formatCode>
                <c:ptCount val="17"/>
                <c:pt idx="9">
                  <c:v>2</c:v>
                </c:pt>
              </c:numCache>
            </c:numRef>
          </c:val>
          <c:extLst>
            <c:ext xmlns:c16="http://schemas.microsoft.com/office/drawing/2014/chart" uri="{C3380CC4-5D6E-409C-BE32-E72D297353CC}">
              <c16:uniqueId val="{0000004C-2729-408D-9847-1DDF8346C8FF}"/>
            </c:ext>
          </c:extLst>
        </c:ser>
        <c:ser>
          <c:idx val="21"/>
          <c:order val="21"/>
          <c:tx>
            <c:strRef>
              <c:f>'Age Distribution'!$W$4:$W$5</c:f>
              <c:strCache>
                <c:ptCount val="1"/>
                <c:pt idx="0">
                  <c:v>Sweater</c:v>
                </c:pt>
              </c:strCache>
            </c:strRef>
          </c:tx>
          <c:spPr>
            <a:solidFill>
              <a:schemeClr val="accent4">
                <a:lumMod val="8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Distribution'!$W$6:$W$23</c:f>
              <c:numCache>
                <c:formatCode>General</c:formatCode>
                <c:ptCount val="17"/>
                <c:pt idx="7">
                  <c:v>2</c:v>
                </c:pt>
              </c:numCache>
            </c:numRef>
          </c:val>
          <c:extLst>
            <c:ext xmlns:c16="http://schemas.microsoft.com/office/drawing/2014/chart" uri="{C3380CC4-5D6E-409C-BE32-E72D297353CC}">
              <c16:uniqueId val="{0000004D-2729-408D-9847-1DDF8346C8FF}"/>
            </c:ext>
          </c:extLst>
        </c:ser>
        <c:ser>
          <c:idx val="22"/>
          <c:order val="22"/>
          <c:tx>
            <c:strRef>
              <c:f>'Age Distribution'!$X$4:$X$5</c:f>
              <c:strCache>
                <c:ptCount val="1"/>
                <c:pt idx="0">
                  <c:v>Wireless Mouse</c:v>
                </c:pt>
              </c:strCache>
            </c:strRef>
          </c:tx>
          <c:spPr>
            <a:solidFill>
              <a:schemeClr val="accent5">
                <a:lumMod val="8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Distribution'!$X$6:$X$23</c:f>
              <c:numCache>
                <c:formatCode>General</c:formatCode>
                <c:ptCount val="17"/>
                <c:pt idx="7">
                  <c:v>2</c:v>
                </c:pt>
              </c:numCache>
            </c:numRef>
          </c:val>
          <c:extLst>
            <c:ext xmlns:c16="http://schemas.microsoft.com/office/drawing/2014/chart" uri="{C3380CC4-5D6E-409C-BE32-E72D297353CC}">
              <c16:uniqueId val="{0000004E-2729-408D-9847-1DDF8346C8FF}"/>
            </c:ext>
          </c:extLst>
        </c:ser>
        <c:ser>
          <c:idx val="23"/>
          <c:order val="23"/>
          <c:tx>
            <c:strRef>
              <c:f>'Age Distribution'!$Y$4:$Y$5</c:f>
              <c:strCache>
                <c:ptCount val="1"/>
                <c:pt idx="0">
                  <c:v>External Hard Drive</c:v>
                </c:pt>
              </c:strCache>
            </c:strRef>
          </c:tx>
          <c:spPr>
            <a:solidFill>
              <a:schemeClr val="accent6">
                <a:lumMod val="8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Distribution'!$Y$6:$Y$23</c:f>
              <c:numCache>
                <c:formatCode>General</c:formatCode>
                <c:ptCount val="17"/>
                <c:pt idx="0">
                  <c:v>2</c:v>
                </c:pt>
              </c:numCache>
            </c:numRef>
          </c:val>
          <c:extLst>
            <c:ext xmlns:c16="http://schemas.microsoft.com/office/drawing/2014/chart" uri="{C3380CC4-5D6E-409C-BE32-E72D297353CC}">
              <c16:uniqueId val="{0000004F-2729-408D-9847-1DDF8346C8FF}"/>
            </c:ext>
          </c:extLst>
        </c:ser>
        <c:ser>
          <c:idx val="24"/>
          <c:order val="24"/>
          <c:tx>
            <c:strRef>
              <c:f>'Age Distribution'!$Z$4:$Z$5</c:f>
              <c:strCache>
                <c:ptCount val="1"/>
                <c:pt idx="0">
                  <c:v>Hat</c:v>
                </c:pt>
              </c:strCache>
            </c:strRef>
          </c:tx>
          <c:spPr>
            <a:solidFill>
              <a:schemeClr val="accent1">
                <a:lumMod val="60000"/>
                <a:lumOff val="4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Distribution'!$Z$6:$Z$23</c:f>
              <c:numCache>
                <c:formatCode>General</c:formatCode>
                <c:ptCount val="17"/>
                <c:pt idx="11">
                  <c:v>2</c:v>
                </c:pt>
              </c:numCache>
            </c:numRef>
          </c:val>
          <c:extLst>
            <c:ext xmlns:c16="http://schemas.microsoft.com/office/drawing/2014/chart" uri="{C3380CC4-5D6E-409C-BE32-E72D297353CC}">
              <c16:uniqueId val="{00000050-2729-408D-9847-1DDF8346C8FF}"/>
            </c:ext>
          </c:extLst>
        </c:ser>
        <c:ser>
          <c:idx val="25"/>
          <c:order val="25"/>
          <c:tx>
            <c:strRef>
              <c:f>'Age Distribution'!$AA$4:$AA$5</c:f>
              <c:strCache>
                <c:ptCount val="1"/>
                <c:pt idx="0">
                  <c:v>T-shirt</c:v>
                </c:pt>
              </c:strCache>
            </c:strRef>
          </c:tx>
          <c:spPr>
            <a:solidFill>
              <a:schemeClr val="accent2">
                <a:lumMod val="60000"/>
                <a:lumOff val="4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Distribution'!$AA$6:$AA$23</c:f>
              <c:numCache>
                <c:formatCode>General</c:formatCode>
                <c:ptCount val="17"/>
                <c:pt idx="4">
                  <c:v>1</c:v>
                </c:pt>
              </c:numCache>
            </c:numRef>
          </c:val>
          <c:extLst>
            <c:ext xmlns:c16="http://schemas.microsoft.com/office/drawing/2014/chart" uri="{C3380CC4-5D6E-409C-BE32-E72D297353CC}">
              <c16:uniqueId val="{00000051-2729-408D-9847-1DDF8346C8FF}"/>
            </c:ext>
          </c:extLst>
        </c:ser>
        <c:ser>
          <c:idx val="26"/>
          <c:order val="26"/>
          <c:tx>
            <c:strRef>
              <c:f>'Age Distribution'!$AB$4:$AB$5</c:f>
              <c:strCache>
                <c:ptCount val="1"/>
                <c:pt idx="0">
                  <c:v>Shorts</c:v>
                </c:pt>
              </c:strCache>
            </c:strRef>
          </c:tx>
          <c:spPr>
            <a:solidFill>
              <a:schemeClr val="accent3">
                <a:lumMod val="60000"/>
                <a:lumOff val="4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Distribution'!$AB$6:$AB$23</c:f>
              <c:numCache>
                <c:formatCode>General</c:formatCode>
                <c:ptCount val="17"/>
                <c:pt idx="11">
                  <c:v>1</c:v>
                </c:pt>
              </c:numCache>
            </c:numRef>
          </c:val>
          <c:extLst>
            <c:ext xmlns:c16="http://schemas.microsoft.com/office/drawing/2014/chart" uri="{C3380CC4-5D6E-409C-BE32-E72D297353CC}">
              <c16:uniqueId val="{00000052-2729-408D-9847-1DDF8346C8FF}"/>
            </c:ext>
          </c:extLst>
        </c:ser>
        <c:ser>
          <c:idx val="27"/>
          <c:order val="27"/>
          <c:tx>
            <c:strRef>
              <c:f>'Age Distribution'!$AC$4:$AC$5</c:f>
              <c:strCache>
                <c:ptCount val="1"/>
                <c:pt idx="0">
                  <c:v>Desktop Computer</c:v>
                </c:pt>
              </c:strCache>
            </c:strRef>
          </c:tx>
          <c:spPr>
            <a:solidFill>
              <a:schemeClr val="accent4">
                <a:lumMod val="60000"/>
                <a:lumOff val="4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Distribution'!$AC$6:$AC$23</c:f>
              <c:numCache>
                <c:formatCode>General</c:formatCode>
                <c:ptCount val="17"/>
                <c:pt idx="13">
                  <c:v>1</c:v>
                </c:pt>
              </c:numCache>
            </c:numRef>
          </c:val>
          <c:extLst>
            <c:ext xmlns:c16="http://schemas.microsoft.com/office/drawing/2014/chart" uri="{C3380CC4-5D6E-409C-BE32-E72D297353CC}">
              <c16:uniqueId val="{0000005D-2729-408D-9847-1DDF8346C8FF}"/>
            </c:ext>
          </c:extLst>
        </c:ser>
        <c:ser>
          <c:idx val="28"/>
          <c:order val="28"/>
          <c:tx>
            <c:strRef>
              <c:f>'Age Distribution'!$AD$4:$AD$5</c:f>
              <c:strCache>
                <c:ptCount val="1"/>
                <c:pt idx="0">
                  <c:v>Book - Self-Help</c:v>
                </c:pt>
              </c:strCache>
            </c:strRef>
          </c:tx>
          <c:spPr>
            <a:solidFill>
              <a:schemeClr val="accent5">
                <a:lumMod val="60000"/>
                <a:lumOff val="4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Distribution'!$AD$6:$AD$23</c:f>
              <c:numCache>
                <c:formatCode>General</c:formatCode>
                <c:ptCount val="17"/>
                <c:pt idx="9">
                  <c:v>1</c:v>
                </c:pt>
              </c:numCache>
            </c:numRef>
          </c:val>
          <c:extLst>
            <c:ext xmlns:c16="http://schemas.microsoft.com/office/drawing/2014/chart" uri="{C3380CC4-5D6E-409C-BE32-E72D297353CC}">
              <c16:uniqueId val="{0000005E-2729-408D-9847-1DDF8346C8FF}"/>
            </c:ext>
          </c:extLst>
        </c:ser>
        <c:ser>
          <c:idx val="29"/>
          <c:order val="29"/>
          <c:tx>
            <c:strRef>
              <c:f>'Age Distribution'!$AE$4:$AE$5</c:f>
              <c:strCache>
                <c:ptCount val="1"/>
                <c:pt idx="0">
                  <c:v>Jeans</c:v>
                </c:pt>
              </c:strCache>
            </c:strRef>
          </c:tx>
          <c:spPr>
            <a:solidFill>
              <a:schemeClr val="accent6">
                <a:lumMod val="60000"/>
                <a:lumOff val="4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Distribution'!$AE$6:$AE$23</c:f>
              <c:numCache>
                <c:formatCode>General</c:formatCode>
                <c:ptCount val="17"/>
                <c:pt idx="0">
                  <c:v>1</c:v>
                </c:pt>
              </c:numCache>
            </c:numRef>
          </c:val>
          <c:extLst>
            <c:ext xmlns:c16="http://schemas.microsoft.com/office/drawing/2014/chart" uri="{C3380CC4-5D6E-409C-BE32-E72D297353CC}">
              <c16:uniqueId val="{0000005F-2729-408D-9847-1DDF8346C8FF}"/>
            </c:ext>
          </c:extLst>
        </c:ser>
        <c:ser>
          <c:idx val="30"/>
          <c:order val="30"/>
          <c:tx>
            <c:strRef>
              <c:f>'Age Distribution'!$AF$4:$AF$5</c:f>
              <c:strCache>
                <c:ptCount val="1"/>
                <c:pt idx="0">
                  <c:v>Book - Science</c:v>
                </c:pt>
              </c:strCache>
            </c:strRef>
          </c:tx>
          <c:spPr>
            <a:solidFill>
              <a:schemeClr val="accent1">
                <a:lumMod val="5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Distribution'!$AF$6:$AF$23</c:f>
              <c:numCache>
                <c:formatCode>General</c:formatCode>
                <c:ptCount val="17"/>
                <c:pt idx="10">
                  <c:v>1</c:v>
                </c:pt>
              </c:numCache>
            </c:numRef>
          </c:val>
          <c:extLst>
            <c:ext xmlns:c16="http://schemas.microsoft.com/office/drawing/2014/chart" uri="{C3380CC4-5D6E-409C-BE32-E72D297353CC}">
              <c16:uniqueId val="{00000060-2729-408D-9847-1DDF8346C8FF}"/>
            </c:ext>
          </c:extLst>
        </c:ser>
        <c:ser>
          <c:idx val="31"/>
          <c:order val="31"/>
          <c:tx>
            <c:strRef>
              <c:f>'Age Distribution'!$AG$4:$AG$5</c:f>
              <c:strCache>
                <c:ptCount val="1"/>
                <c:pt idx="0">
                  <c:v>Laptop</c:v>
                </c:pt>
              </c:strCache>
            </c:strRef>
          </c:tx>
          <c:spPr>
            <a:solidFill>
              <a:schemeClr val="accent2">
                <a:lumMod val="5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Distribution'!$AG$6:$AG$23</c:f>
              <c:numCache>
                <c:formatCode>General</c:formatCode>
                <c:ptCount val="17"/>
                <c:pt idx="7">
                  <c:v>1</c:v>
                </c:pt>
              </c:numCache>
            </c:numRef>
          </c:val>
          <c:extLst>
            <c:ext xmlns:c16="http://schemas.microsoft.com/office/drawing/2014/chart" uri="{C3380CC4-5D6E-409C-BE32-E72D297353CC}">
              <c16:uniqueId val="{00000061-2729-408D-9847-1DDF8346C8FF}"/>
            </c:ext>
          </c:extLst>
        </c:ser>
        <c:ser>
          <c:idx val="32"/>
          <c:order val="32"/>
          <c:tx>
            <c:strRef>
              <c:f>'Age Distribution'!$AH$4:$AH$5</c:f>
              <c:strCache>
                <c:ptCount val="1"/>
                <c:pt idx="0">
                  <c:v>Socks</c:v>
                </c:pt>
              </c:strCache>
            </c:strRef>
          </c:tx>
          <c:spPr>
            <a:solidFill>
              <a:schemeClr val="accent3">
                <a:lumMod val="5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Distribution'!$AH$6:$AH$23</c:f>
              <c:numCache>
                <c:formatCode>General</c:formatCode>
                <c:ptCount val="17"/>
                <c:pt idx="16">
                  <c:v>1</c:v>
                </c:pt>
              </c:numCache>
            </c:numRef>
          </c:val>
          <c:extLst>
            <c:ext xmlns:c16="http://schemas.microsoft.com/office/drawing/2014/chart" uri="{C3380CC4-5D6E-409C-BE32-E72D297353CC}">
              <c16:uniqueId val="{00000062-2729-408D-9847-1DDF8346C8FF}"/>
            </c:ext>
          </c:extLst>
        </c:ser>
        <c:ser>
          <c:idx val="33"/>
          <c:order val="33"/>
          <c:tx>
            <c:strRef>
              <c:f>'Age Distribution'!$AI$4:$AI$5</c:f>
              <c:strCache>
                <c:ptCount val="1"/>
                <c:pt idx="0">
                  <c:v>Book - Fiction</c:v>
                </c:pt>
              </c:strCache>
            </c:strRef>
          </c:tx>
          <c:spPr>
            <a:solidFill>
              <a:schemeClr val="accent4">
                <a:lumMod val="5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Distribution'!$AI$6:$AI$23</c:f>
              <c:numCache>
                <c:formatCode>General</c:formatCode>
                <c:ptCount val="17"/>
                <c:pt idx="14">
                  <c:v>1</c:v>
                </c:pt>
              </c:numCache>
            </c:numRef>
          </c:val>
          <c:extLst>
            <c:ext xmlns:c16="http://schemas.microsoft.com/office/drawing/2014/chart" uri="{C3380CC4-5D6E-409C-BE32-E72D297353CC}">
              <c16:uniqueId val="{00000063-2729-408D-9847-1DDF8346C8FF}"/>
            </c:ext>
          </c:extLst>
        </c:ser>
        <c:ser>
          <c:idx val="34"/>
          <c:order val="34"/>
          <c:tx>
            <c:strRef>
              <c:f>'Age Distribution'!$AJ$4:$AJ$5</c:f>
              <c:strCache>
                <c:ptCount val="1"/>
                <c:pt idx="0">
                  <c:v>Backpack</c:v>
                </c:pt>
              </c:strCache>
            </c:strRef>
          </c:tx>
          <c:spPr>
            <a:solidFill>
              <a:schemeClr val="accent5">
                <a:lumMod val="5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Distribution'!$AJ$6:$AJ$23</c:f>
              <c:numCache>
                <c:formatCode>General</c:formatCode>
                <c:ptCount val="17"/>
                <c:pt idx="0">
                  <c:v>1</c:v>
                </c:pt>
              </c:numCache>
            </c:numRef>
          </c:val>
          <c:extLst>
            <c:ext xmlns:c16="http://schemas.microsoft.com/office/drawing/2014/chart" uri="{C3380CC4-5D6E-409C-BE32-E72D297353CC}">
              <c16:uniqueId val="{00000064-2729-408D-9847-1DDF8346C8FF}"/>
            </c:ext>
          </c:extLst>
        </c:ser>
        <c:ser>
          <c:idx val="35"/>
          <c:order val="35"/>
          <c:tx>
            <c:strRef>
              <c:f>'Age Distribution'!$AK$4:$AK$5</c:f>
              <c:strCache>
                <c:ptCount val="1"/>
                <c:pt idx="0">
                  <c:v>Skirt</c:v>
                </c:pt>
              </c:strCache>
            </c:strRef>
          </c:tx>
          <c:spPr>
            <a:solidFill>
              <a:schemeClr val="accent6">
                <a:lumMod val="5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Distribution'!$AK$6:$AK$23</c:f>
              <c:numCache>
                <c:formatCode>General</c:formatCode>
                <c:ptCount val="17"/>
                <c:pt idx="3">
                  <c:v>1</c:v>
                </c:pt>
              </c:numCache>
            </c:numRef>
          </c:val>
          <c:extLst>
            <c:ext xmlns:c16="http://schemas.microsoft.com/office/drawing/2014/chart" uri="{C3380CC4-5D6E-409C-BE32-E72D297353CC}">
              <c16:uniqueId val="{00000065-2729-408D-9847-1DDF8346C8FF}"/>
            </c:ext>
          </c:extLst>
        </c:ser>
        <c:ser>
          <c:idx val="36"/>
          <c:order val="36"/>
          <c:tx>
            <c:strRef>
              <c:f>'Age Distribution'!$AL$4:$AL$5</c:f>
              <c:strCache>
                <c:ptCount val="1"/>
                <c:pt idx="0">
                  <c:v>Camera</c:v>
                </c:pt>
              </c:strCache>
            </c:strRef>
          </c:tx>
          <c:spPr>
            <a:solidFill>
              <a:schemeClr val="accent1">
                <a:lumMod val="70000"/>
                <a:lumOff val="30000"/>
              </a:schemeClr>
            </a:solidFill>
            <a:ln>
              <a:noFill/>
            </a:ln>
            <a:effectLst/>
          </c:spPr>
          <c:invertIfNegative val="0"/>
          <c:cat>
            <c:strRef>
              <c:f>'Age Distribution'!$A$6:$A$23</c:f>
              <c:strCache>
                <c:ptCount val="17"/>
                <c:pt idx="0">
                  <c:v>29</c:v>
                </c:pt>
                <c:pt idx="1">
                  <c:v>27</c:v>
                </c:pt>
                <c:pt idx="2">
                  <c:v>34</c:v>
                </c:pt>
                <c:pt idx="3">
                  <c:v>26</c:v>
                </c:pt>
                <c:pt idx="4">
                  <c:v>28</c:v>
                </c:pt>
                <c:pt idx="5">
                  <c:v>30</c:v>
                </c:pt>
                <c:pt idx="6">
                  <c:v>25</c:v>
                </c:pt>
                <c:pt idx="7">
                  <c:v>35</c:v>
                </c:pt>
                <c:pt idx="8">
                  <c:v>33</c:v>
                </c:pt>
                <c:pt idx="9">
                  <c:v>31</c:v>
                </c:pt>
                <c:pt idx="10">
                  <c:v>40</c:v>
                </c:pt>
                <c:pt idx="11">
                  <c:v>24</c:v>
                </c:pt>
                <c:pt idx="12">
                  <c:v>36</c:v>
                </c:pt>
                <c:pt idx="13">
                  <c:v>38</c:v>
                </c:pt>
                <c:pt idx="14">
                  <c:v>42</c:v>
                </c:pt>
                <c:pt idx="15">
                  <c:v>44</c:v>
                </c:pt>
                <c:pt idx="16">
                  <c:v>32</c:v>
                </c:pt>
              </c:strCache>
            </c:strRef>
          </c:cat>
          <c:val>
            <c:numRef>
              <c:f>'Age Distribution'!$AL$6:$AL$23</c:f>
              <c:numCache>
                <c:formatCode>General</c:formatCode>
                <c:ptCount val="17"/>
                <c:pt idx="0">
                  <c:v>1</c:v>
                </c:pt>
              </c:numCache>
            </c:numRef>
          </c:val>
          <c:extLst>
            <c:ext xmlns:c16="http://schemas.microsoft.com/office/drawing/2014/chart" uri="{C3380CC4-5D6E-409C-BE32-E72D297353CC}">
              <c16:uniqueId val="{00000066-2729-408D-9847-1DDF8346C8FF}"/>
            </c:ext>
          </c:extLst>
        </c:ser>
        <c:dLbls>
          <c:showLegendKey val="0"/>
          <c:showVal val="0"/>
          <c:showCatName val="0"/>
          <c:showSerName val="0"/>
          <c:showPercent val="0"/>
          <c:showBubbleSize val="0"/>
        </c:dLbls>
        <c:gapWidth val="150"/>
        <c:overlap val="100"/>
        <c:axId val="973582704"/>
        <c:axId val="1358185008"/>
      </c:barChart>
      <c:catAx>
        <c:axId val="973582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185008"/>
        <c:crosses val="autoZero"/>
        <c:auto val="1"/>
        <c:lblAlgn val="ctr"/>
        <c:lblOffset val="100"/>
        <c:noMultiLvlLbl val="0"/>
      </c:catAx>
      <c:valAx>
        <c:axId val="13581850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58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again.xlsx]Sales by City!PivotTable31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City'!$B$3</c:f>
              <c:strCache>
                <c:ptCount val="1"/>
                <c:pt idx="0">
                  <c:v>Total</c:v>
                </c:pt>
              </c:strCache>
            </c:strRef>
          </c:tx>
          <c:spPr>
            <a:solidFill>
              <a:schemeClr val="accent1"/>
            </a:solidFill>
            <a:ln>
              <a:noFill/>
            </a:ln>
            <a:effectLst/>
          </c:spPr>
          <c:invertIfNegative val="0"/>
          <c:cat>
            <c:strRef>
              <c:f>'Sales by City'!$A$4:$A$10</c:f>
              <c:strCache>
                <c:ptCount val="6"/>
                <c:pt idx="0">
                  <c:v>Cedar St</c:v>
                </c:pt>
                <c:pt idx="1">
                  <c:v>Oak St</c:v>
                </c:pt>
                <c:pt idx="2">
                  <c:v>Pine St</c:v>
                </c:pt>
                <c:pt idx="3">
                  <c:v>Elm St</c:v>
                </c:pt>
                <c:pt idx="4">
                  <c:v>Main St</c:v>
                </c:pt>
                <c:pt idx="5">
                  <c:v>Maple St</c:v>
                </c:pt>
              </c:strCache>
            </c:strRef>
          </c:cat>
          <c:val>
            <c:numRef>
              <c:f>'Sales by City'!$B$4:$B$10</c:f>
              <c:numCache>
                <c:formatCode>_-[$₦-46A]* #,##0_-;\-[$₦-46A]* #,##0_-;_-[$₦-46A]* "-"_-;_-@_-</c:formatCode>
                <c:ptCount val="6"/>
                <c:pt idx="0">
                  <c:v>5338.5</c:v>
                </c:pt>
                <c:pt idx="1">
                  <c:v>3479.5</c:v>
                </c:pt>
                <c:pt idx="2">
                  <c:v>3400.5</c:v>
                </c:pt>
                <c:pt idx="3">
                  <c:v>2477</c:v>
                </c:pt>
                <c:pt idx="4">
                  <c:v>2192.5</c:v>
                </c:pt>
                <c:pt idx="5">
                  <c:v>220</c:v>
                </c:pt>
              </c:numCache>
            </c:numRef>
          </c:val>
          <c:extLst>
            <c:ext xmlns:c16="http://schemas.microsoft.com/office/drawing/2014/chart" uri="{C3380CC4-5D6E-409C-BE32-E72D297353CC}">
              <c16:uniqueId val="{00000000-04C1-4838-AED3-3116D20E15AA}"/>
            </c:ext>
          </c:extLst>
        </c:ser>
        <c:dLbls>
          <c:showLegendKey val="0"/>
          <c:showVal val="0"/>
          <c:showCatName val="0"/>
          <c:showSerName val="0"/>
          <c:showPercent val="0"/>
          <c:showBubbleSize val="0"/>
        </c:dLbls>
        <c:gapWidth val="219"/>
        <c:overlap val="-27"/>
        <c:axId val="403516160"/>
        <c:axId val="640990560"/>
      </c:barChart>
      <c:catAx>
        <c:axId val="40351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90560"/>
        <c:crosses val="autoZero"/>
        <c:auto val="1"/>
        <c:lblAlgn val="ctr"/>
        <c:lblOffset val="100"/>
        <c:noMultiLvlLbl val="0"/>
      </c:catAx>
      <c:valAx>
        <c:axId val="640990560"/>
        <c:scaling>
          <c:orientation val="minMax"/>
        </c:scaling>
        <c:delete val="0"/>
        <c:axPos val="l"/>
        <c:numFmt formatCode="_-[$₦-46A]* #,##0_-;\-[$₦-46A]* #,##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51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again.xlsx]Category by Payment Method!PivotTable27</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'Category by Payment Method'!$B$3:$B$4</c:f>
              <c:strCache>
                <c:ptCount val="1"/>
                <c:pt idx="0">
                  <c:v>PayPal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A06-48E1-827C-C76E05406C8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A06-48E1-827C-C76E05406C8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A06-48E1-827C-C76E05406C8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A06-48E1-827C-C76E05406C85}"/>
              </c:ext>
            </c:extLst>
          </c:dPt>
          <c:cat>
            <c:strRef>
              <c:f>'Category by Payment Method'!$A$5:$A$9</c:f>
              <c:strCache>
                <c:ptCount val="4"/>
                <c:pt idx="0">
                  <c:v>Electronics</c:v>
                </c:pt>
                <c:pt idx="1">
                  <c:v>Books</c:v>
                </c:pt>
                <c:pt idx="2">
                  <c:v>Accessories</c:v>
                </c:pt>
                <c:pt idx="3">
                  <c:v>Clothing</c:v>
                </c:pt>
              </c:strCache>
            </c:strRef>
          </c:cat>
          <c:val>
            <c:numRef>
              <c:f>'Category by Payment Method'!$B$5:$B$9</c:f>
              <c:numCache>
                <c:formatCode>General</c:formatCode>
                <c:ptCount val="4"/>
                <c:pt idx="0">
                  <c:v>13</c:v>
                </c:pt>
                <c:pt idx="1">
                  <c:v>9</c:v>
                </c:pt>
                <c:pt idx="2">
                  <c:v>10</c:v>
                </c:pt>
                <c:pt idx="3">
                  <c:v>10</c:v>
                </c:pt>
              </c:numCache>
            </c:numRef>
          </c:val>
          <c:extLst>
            <c:ext xmlns:c16="http://schemas.microsoft.com/office/drawing/2014/chart" uri="{C3380CC4-5D6E-409C-BE32-E72D297353CC}">
              <c16:uniqueId val="{00000008-4A06-48E1-827C-C76E05406C85}"/>
            </c:ext>
          </c:extLst>
        </c:ser>
        <c:ser>
          <c:idx val="1"/>
          <c:order val="1"/>
          <c:tx>
            <c:strRef>
              <c:f>'Category by Payment Method'!$C$3:$C$4</c:f>
              <c:strCache>
                <c:ptCount val="1"/>
                <c:pt idx="0">
                  <c:v>Credit Card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3E93-4F9F-9E89-4E71F88A3CE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B-3E93-4F9F-9E89-4E71F88A3CE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D-3E93-4F9F-9E89-4E71F88A3CE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F-3E93-4F9F-9E89-4E71F88A3CE7}"/>
              </c:ext>
            </c:extLst>
          </c:dPt>
          <c:cat>
            <c:strRef>
              <c:f>'Category by Payment Method'!$A$5:$A$9</c:f>
              <c:strCache>
                <c:ptCount val="4"/>
                <c:pt idx="0">
                  <c:v>Electronics</c:v>
                </c:pt>
                <c:pt idx="1">
                  <c:v>Books</c:v>
                </c:pt>
                <c:pt idx="2">
                  <c:v>Accessories</c:v>
                </c:pt>
                <c:pt idx="3">
                  <c:v>Clothing</c:v>
                </c:pt>
              </c:strCache>
            </c:strRef>
          </c:cat>
          <c:val>
            <c:numRef>
              <c:f>'Category by Payment Method'!$C$5:$C$9</c:f>
              <c:numCache>
                <c:formatCode>General</c:formatCode>
                <c:ptCount val="4"/>
                <c:pt idx="0">
                  <c:v>18</c:v>
                </c:pt>
                <c:pt idx="1">
                  <c:v>11</c:v>
                </c:pt>
                <c:pt idx="2">
                  <c:v>5</c:v>
                </c:pt>
                <c:pt idx="3">
                  <c:v>4</c:v>
                </c:pt>
              </c:numCache>
            </c:numRef>
          </c:val>
          <c:extLst>
            <c:ext xmlns:c16="http://schemas.microsoft.com/office/drawing/2014/chart" uri="{C3380CC4-5D6E-409C-BE32-E72D297353CC}">
              <c16:uniqueId val="{0000000B-60D0-4DAA-82DE-8FBB1A56FE27}"/>
            </c:ext>
          </c:extLst>
        </c:ser>
        <c:ser>
          <c:idx val="2"/>
          <c:order val="2"/>
          <c:tx>
            <c:strRef>
              <c:f>'Category by Payment Method'!$D$3:$D$4</c:f>
              <c:strCache>
                <c:ptCount val="1"/>
                <c:pt idx="0">
                  <c:v>Debit Card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1-3E93-4F9F-9E89-4E71F88A3CE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3-3E93-4F9F-9E89-4E71F88A3CE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5-3E93-4F9F-9E89-4E71F88A3CE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7-3E93-4F9F-9E89-4E71F88A3CE7}"/>
              </c:ext>
            </c:extLst>
          </c:dPt>
          <c:cat>
            <c:strRef>
              <c:f>'Category by Payment Method'!$A$5:$A$9</c:f>
              <c:strCache>
                <c:ptCount val="4"/>
                <c:pt idx="0">
                  <c:v>Electronics</c:v>
                </c:pt>
                <c:pt idx="1">
                  <c:v>Books</c:v>
                </c:pt>
                <c:pt idx="2">
                  <c:v>Accessories</c:v>
                </c:pt>
                <c:pt idx="3">
                  <c:v>Clothing</c:v>
                </c:pt>
              </c:strCache>
            </c:strRef>
          </c:cat>
          <c:val>
            <c:numRef>
              <c:f>'Category by Payment Method'!$D$5:$D$9</c:f>
              <c:numCache>
                <c:formatCode>General</c:formatCode>
                <c:ptCount val="4"/>
                <c:pt idx="0">
                  <c:v>13</c:v>
                </c:pt>
                <c:pt idx="1">
                  <c:v>11</c:v>
                </c:pt>
                <c:pt idx="2">
                  <c:v>8</c:v>
                </c:pt>
                <c:pt idx="3">
                  <c:v>1</c:v>
                </c:pt>
              </c:numCache>
            </c:numRef>
          </c:val>
          <c:extLst>
            <c:ext xmlns:c16="http://schemas.microsoft.com/office/drawing/2014/chart" uri="{C3380CC4-5D6E-409C-BE32-E72D297353CC}">
              <c16:uniqueId val="{0000000C-60D0-4DAA-82DE-8FBB1A56FE2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again.xlsx]Sales by Region!PivotTable26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Region'!$B$3</c:f>
              <c:strCache>
                <c:ptCount val="1"/>
                <c:pt idx="0">
                  <c:v>Total</c:v>
                </c:pt>
              </c:strCache>
            </c:strRef>
          </c:tx>
          <c:spPr>
            <a:solidFill>
              <a:schemeClr val="accent1"/>
            </a:solidFill>
            <a:ln>
              <a:noFill/>
            </a:ln>
            <a:effectLst/>
          </c:spPr>
          <c:invertIfNegative val="0"/>
          <c:cat>
            <c:strRef>
              <c:f>'Sales by Region'!$A$4:$A$9</c:f>
              <c:strCache>
                <c:ptCount val="5"/>
                <c:pt idx="0">
                  <c:v>North</c:v>
                </c:pt>
                <c:pt idx="1">
                  <c:v>East</c:v>
                </c:pt>
                <c:pt idx="2">
                  <c:v>South</c:v>
                </c:pt>
                <c:pt idx="3">
                  <c:v>West</c:v>
                </c:pt>
                <c:pt idx="4">
                  <c:v>Midwest</c:v>
                </c:pt>
              </c:strCache>
            </c:strRef>
          </c:cat>
          <c:val>
            <c:numRef>
              <c:f>'Sales by Region'!$B$4:$B$9</c:f>
              <c:numCache>
                <c:formatCode>_-[$₦-46A]* #,##0_-;\-[$₦-46A]* #,##0_-;_-[$₦-46A]* "-"_-;_-@_-</c:formatCode>
                <c:ptCount val="5"/>
                <c:pt idx="0">
                  <c:v>4820</c:v>
                </c:pt>
                <c:pt idx="1">
                  <c:v>4527</c:v>
                </c:pt>
                <c:pt idx="2">
                  <c:v>4026.5</c:v>
                </c:pt>
                <c:pt idx="3">
                  <c:v>3416.5</c:v>
                </c:pt>
                <c:pt idx="4">
                  <c:v>318</c:v>
                </c:pt>
              </c:numCache>
            </c:numRef>
          </c:val>
          <c:extLst>
            <c:ext xmlns:c16="http://schemas.microsoft.com/office/drawing/2014/chart" uri="{C3380CC4-5D6E-409C-BE32-E72D297353CC}">
              <c16:uniqueId val="{00000000-D6AD-487F-B322-6AA410D98D4A}"/>
            </c:ext>
          </c:extLst>
        </c:ser>
        <c:dLbls>
          <c:showLegendKey val="0"/>
          <c:showVal val="0"/>
          <c:showCatName val="0"/>
          <c:showSerName val="0"/>
          <c:showPercent val="0"/>
          <c:showBubbleSize val="0"/>
        </c:dLbls>
        <c:gapWidth val="219"/>
        <c:overlap val="-27"/>
        <c:axId val="410338144"/>
        <c:axId val="1974737696"/>
      </c:barChart>
      <c:catAx>
        <c:axId val="41033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737696"/>
        <c:crosses val="autoZero"/>
        <c:auto val="1"/>
        <c:lblAlgn val="ctr"/>
        <c:lblOffset val="100"/>
        <c:noMultiLvlLbl val="0"/>
      </c:catAx>
      <c:valAx>
        <c:axId val="1974737696"/>
        <c:scaling>
          <c:orientation val="minMax"/>
        </c:scaling>
        <c:delete val="0"/>
        <c:axPos val="l"/>
        <c:majorGridlines>
          <c:spPr>
            <a:ln w="9525" cap="flat" cmpd="sng" algn="ctr">
              <a:solidFill>
                <a:schemeClr val="tx1">
                  <a:lumMod val="15000"/>
                  <a:lumOff val="85000"/>
                </a:schemeClr>
              </a:solidFill>
              <a:round/>
            </a:ln>
            <a:effectLst/>
          </c:spPr>
        </c:majorGridlines>
        <c:numFmt formatCode="_-[$₦-46A]* #,##0_-;\-[$₦-46A]* #,##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3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again.xlsx]Category by Payment Method!PivotTable27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by Payment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by Payment Method'!$B$3:$B$4</c:f>
              <c:strCache>
                <c:ptCount val="1"/>
                <c:pt idx="0">
                  <c:v>PayPal</c:v>
                </c:pt>
              </c:strCache>
            </c:strRef>
          </c:tx>
          <c:spPr>
            <a:solidFill>
              <a:schemeClr val="accent1"/>
            </a:solidFill>
            <a:ln>
              <a:noFill/>
            </a:ln>
            <a:effectLst/>
          </c:spPr>
          <c:invertIfNegative val="0"/>
          <c:cat>
            <c:strRef>
              <c:f>'Category by Payment Method'!$A$5:$A$9</c:f>
              <c:strCache>
                <c:ptCount val="4"/>
                <c:pt idx="0">
                  <c:v>Electronics</c:v>
                </c:pt>
                <c:pt idx="1">
                  <c:v>Books</c:v>
                </c:pt>
                <c:pt idx="2">
                  <c:v>Accessories</c:v>
                </c:pt>
                <c:pt idx="3">
                  <c:v>Clothing</c:v>
                </c:pt>
              </c:strCache>
            </c:strRef>
          </c:cat>
          <c:val>
            <c:numRef>
              <c:f>'Category by Payment Method'!$B$5:$B$9</c:f>
              <c:numCache>
                <c:formatCode>General</c:formatCode>
                <c:ptCount val="4"/>
                <c:pt idx="0">
                  <c:v>13</c:v>
                </c:pt>
                <c:pt idx="1">
                  <c:v>9</c:v>
                </c:pt>
                <c:pt idx="2">
                  <c:v>10</c:v>
                </c:pt>
                <c:pt idx="3">
                  <c:v>10</c:v>
                </c:pt>
              </c:numCache>
            </c:numRef>
          </c:val>
          <c:extLst>
            <c:ext xmlns:c16="http://schemas.microsoft.com/office/drawing/2014/chart" uri="{C3380CC4-5D6E-409C-BE32-E72D297353CC}">
              <c16:uniqueId val="{00000000-0151-49F3-9EC3-40C08AA800D1}"/>
            </c:ext>
          </c:extLst>
        </c:ser>
        <c:ser>
          <c:idx val="1"/>
          <c:order val="1"/>
          <c:tx>
            <c:strRef>
              <c:f>'Category by Payment Method'!$C$3:$C$4</c:f>
              <c:strCache>
                <c:ptCount val="1"/>
                <c:pt idx="0">
                  <c:v>Credit Card</c:v>
                </c:pt>
              </c:strCache>
            </c:strRef>
          </c:tx>
          <c:spPr>
            <a:solidFill>
              <a:schemeClr val="accent2"/>
            </a:solidFill>
            <a:ln>
              <a:noFill/>
            </a:ln>
            <a:effectLst/>
          </c:spPr>
          <c:invertIfNegative val="0"/>
          <c:cat>
            <c:strRef>
              <c:f>'Category by Payment Method'!$A$5:$A$9</c:f>
              <c:strCache>
                <c:ptCount val="4"/>
                <c:pt idx="0">
                  <c:v>Electronics</c:v>
                </c:pt>
                <c:pt idx="1">
                  <c:v>Books</c:v>
                </c:pt>
                <c:pt idx="2">
                  <c:v>Accessories</c:v>
                </c:pt>
                <c:pt idx="3">
                  <c:v>Clothing</c:v>
                </c:pt>
              </c:strCache>
            </c:strRef>
          </c:cat>
          <c:val>
            <c:numRef>
              <c:f>'Category by Payment Method'!$C$5:$C$9</c:f>
              <c:numCache>
                <c:formatCode>General</c:formatCode>
                <c:ptCount val="4"/>
                <c:pt idx="0">
                  <c:v>18</c:v>
                </c:pt>
                <c:pt idx="1">
                  <c:v>11</c:v>
                </c:pt>
                <c:pt idx="2">
                  <c:v>5</c:v>
                </c:pt>
                <c:pt idx="3">
                  <c:v>4</c:v>
                </c:pt>
              </c:numCache>
            </c:numRef>
          </c:val>
          <c:extLst>
            <c:ext xmlns:c16="http://schemas.microsoft.com/office/drawing/2014/chart" uri="{C3380CC4-5D6E-409C-BE32-E72D297353CC}">
              <c16:uniqueId val="{00000003-2563-4FC0-BCFA-802602E01FD3}"/>
            </c:ext>
          </c:extLst>
        </c:ser>
        <c:ser>
          <c:idx val="2"/>
          <c:order val="2"/>
          <c:tx>
            <c:strRef>
              <c:f>'Category by Payment Method'!$D$3:$D$4</c:f>
              <c:strCache>
                <c:ptCount val="1"/>
                <c:pt idx="0">
                  <c:v>Debit Card</c:v>
                </c:pt>
              </c:strCache>
            </c:strRef>
          </c:tx>
          <c:spPr>
            <a:solidFill>
              <a:schemeClr val="accent3"/>
            </a:solidFill>
            <a:ln>
              <a:noFill/>
            </a:ln>
            <a:effectLst/>
          </c:spPr>
          <c:invertIfNegative val="0"/>
          <c:cat>
            <c:strRef>
              <c:f>'Category by Payment Method'!$A$5:$A$9</c:f>
              <c:strCache>
                <c:ptCount val="4"/>
                <c:pt idx="0">
                  <c:v>Electronics</c:v>
                </c:pt>
                <c:pt idx="1">
                  <c:v>Books</c:v>
                </c:pt>
                <c:pt idx="2">
                  <c:v>Accessories</c:v>
                </c:pt>
                <c:pt idx="3">
                  <c:v>Clothing</c:v>
                </c:pt>
              </c:strCache>
            </c:strRef>
          </c:cat>
          <c:val>
            <c:numRef>
              <c:f>'Category by Payment Method'!$D$5:$D$9</c:f>
              <c:numCache>
                <c:formatCode>General</c:formatCode>
                <c:ptCount val="4"/>
                <c:pt idx="0">
                  <c:v>13</c:v>
                </c:pt>
                <c:pt idx="1">
                  <c:v>11</c:v>
                </c:pt>
                <c:pt idx="2">
                  <c:v>8</c:v>
                </c:pt>
                <c:pt idx="3">
                  <c:v>1</c:v>
                </c:pt>
              </c:numCache>
            </c:numRef>
          </c:val>
          <c:extLst>
            <c:ext xmlns:c16="http://schemas.microsoft.com/office/drawing/2014/chart" uri="{C3380CC4-5D6E-409C-BE32-E72D297353CC}">
              <c16:uniqueId val="{00000004-2563-4FC0-BCFA-802602E01FD3}"/>
            </c:ext>
          </c:extLst>
        </c:ser>
        <c:dLbls>
          <c:showLegendKey val="0"/>
          <c:showVal val="0"/>
          <c:showCatName val="0"/>
          <c:showSerName val="0"/>
          <c:showPercent val="0"/>
          <c:showBubbleSize val="0"/>
        </c:dLbls>
        <c:gapWidth val="219"/>
        <c:overlap val="-27"/>
        <c:axId val="1971396032"/>
        <c:axId val="640989072"/>
      </c:barChart>
      <c:catAx>
        <c:axId val="197139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89072"/>
        <c:crosses val="autoZero"/>
        <c:auto val="1"/>
        <c:lblAlgn val="ctr"/>
        <c:lblOffset val="100"/>
        <c:noMultiLvlLbl val="0"/>
      </c:catAx>
      <c:valAx>
        <c:axId val="64098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9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again.xlsx]Category by Payment Method!PivotTable27</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'Category by Payment Method'!$B$3:$B$4</c:f>
              <c:strCache>
                <c:ptCount val="1"/>
                <c:pt idx="0">
                  <c:v>PayPal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2D9-49D2-97ED-30EDD9B4732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2D9-49D2-97ED-30EDD9B4732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2D9-49D2-97ED-30EDD9B4732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2D9-49D2-97ED-30EDD9B4732F}"/>
              </c:ext>
            </c:extLst>
          </c:dPt>
          <c:cat>
            <c:strRef>
              <c:f>'Category by Payment Method'!$A$5:$A$9</c:f>
              <c:strCache>
                <c:ptCount val="4"/>
                <c:pt idx="0">
                  <c:v>Electronics</c:v>
                </c:pt>
                <c:pt idx="1">
                  <c:v>Books</c:v>
                </c:pt>
                <c:pt idx="2">
                  <c:v>Accessories</c:v>
                </c:pt>
                <c:pt idx="3">
                  <c:v>Clothing</c:v>
                </c:pt>
              </c:strCache>
            </c:strRef>
          </c:cat>
          <c:val>
            <c:numRef>
              <c:f>'Category by Payment Method'!$B$5:$B$9</c:f>
              <c:numCache>
                <c:formatCode>General</c:formatCode>
                <c:ptCount val="4"/>
                <c:pt idx="0">
                  <c:v>13</c:v>
                </c:pt>
                <c:pt idx="1">
                  <c:v>9</c:v>
                </c:pt>
                <c:pt idx="2">
                  <c:v>10</c:v>
                </c:pt>
                <c:pt idx="3">
                  <c:v>10</c:v>
                </c:pt>
              </c:numCache>
            </c:numRef>
          </c:val>
          <c:extLst>
            <c:ext xmlns:c16="http://schemas.microsoft.com/office/drawing/2014/chart" uri="{C3380CC4-5D6E-409C-BE32-E72D297353CC}">
              <c16:uniqueId val="{00000000-B04F-4D3C-8F9B-284D216CF62F}"/>
            </c:ext>
          </c:extLst>
        </c:ser>
        <c:ser>
          <c:idx val="1"/>
          <c:order val="1"/>
          <c:tx>
            <c:strRef>
              <c:f>'Category by Payment Method'!$C$3:$C$4</c:f>
              <c:strCache>
                <c:ptCount val="1"/>
                <c:pt idx="0">
                  <c:v>Credit Card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12D9-49D2-97ED-30EDD9B4732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B-12D9-49D2-97ED-30EDD9B4732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D-12D9-49D2-97ED-30EDD9B4732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F-12D9-49D2-97ED-30EDD9B4732F}"/>
              </c:ext>
            </c:extLst>
          </c:dPt>
          <c:cat>
            <c:strRef>
              <c:f>'Category by Payment Method'!$A$5:$A$9</c:f>
              <c:strCache>
                <c:ptCount val="4"/>
                <c:pt idx="0">
                  <c:v>Electronics</c:v>
                </c:pt>
                <c:pt idx="1">
                  <c:v>Books</c:v>
                </c:pt>
                <c:pt idx="2">
                  <c:v>Accessories</c:v>
                </c:pt>
                <c:pt idx="3">
                  <c:v>Clothing</c:v>
                </c:pt>
              </c:strCache>
            </c:strRef>
          </c:cat>
          <c:val>
            <c:numRef>
              <c:f>'Category by Payment Method'!$C$5:$C$9</c:f>
              <c:numCache>
                <c:formatCode>General</c:formatCode>
                <c:ptCount val="4"/>
                <c:pt idx="0">
                  <c:v>18</c:v>
                </c:pt>
                <c:pt idx="1">
                  <c:v>11</c:v>
                </c:pt>
                <c:pt idx="2">
                  <c:v>5</c:v>
                </c:pt>
                <c:pt idx="3">
                  <c:v>4</c:v>
                </c:pt>
              </c:numCache>
            </c:numRef>
          </c:val>
          <c:extLst>
            <c:ext xmlns:c16="http://schemas.microsoft.com/office/drawing/2014/chart" uri="{C3380CC4-5D6E-409C-BE32-E72D297353CC}">
              <c16:uniqueId val="{00000006-B04F-4D3C-8F9B-284D216CF62F}"/>
            </c:ext>
          </c:extLst>
        </c:ser>
        <c:ser>
          <c:idx val="2"/>
          <c:order val="2"/>
          <c:tx>
            <c:strRef>
              <c:f>'Category by Payment Method'!$D$3:$D$4</c:f>
              <c:strCache>
                <c:ptCount val="1"/>
                <c:pt idx="0">
                  <c:v>Debit Card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1-12D9-49D2-97ED-30EDD9B4732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3-12D9-49D2-97ED-30EDD9B4732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5-12D9-49D2-97ED-30EDD9B4732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7-12D9-49D2-97ED-30EDD9B4732F}"/>
              </c:ext>
            </c:extLst>
          </c:dPt>
          <c:cat>
            <c:strRef>
              <c:f>'Category by Payment Method'!$A$5:$A$9</c:f>
              <c:strCache>
                <c:ptCount val="4"/>
                <c:pt idx="0">
                  <c:v>Electronics</c:v>
                </c:pt>
                <c:pt idx="1">
                  <c:v>Books</c:v>
                </c:pt>
                <c:pt idx="2">
                  <c:v>Accessories</c:v>
                </c:pt>
                <c:pt idx="3">
                  <c:v>Clothing</c:v>
                </c:pt>
              </c:strCache>
            </c:strRef>
          </c:cat>
          <c:val>
            <c:numRef>
              <c:f>'Category by Payment Method'!$D$5:$D$9</c:f>
              <c:numCache>
                <c:formatCode>General</c:formatCode>
                <c:ptCount val="4"/>
                <c:pt idx="0">
                  <c:v>13</c:v>
                </c:pt>
                <c:pt idx="1">
                  <c:v>11</c:v>
                </c:pt>
                <c:pt idx="2">
                  <c:v>8</c:v>
                </c:pt>
                <c:pt idx="3">
                  <c:v>1</c:v>
                </c:pt>
              </c:numCache>
            </c:numRef>
          </c:val>
          <c:extLst>
            <c:ext xmlns:c16="http://schemas.microsoft.com/office/drawing/2014/chart" uri="{C3380CC4-5D6E-409C-BE32-E72D297353CC}">
              <c16:uniqueId val="{00000007-B04F-4D3C-8F9B-284D216CF62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again.xlsx]Sales by Gender!PivotTable28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Gender'!$B$3:$B$4</c:f>
              <c:strCache>
                <c:ptCount val="1"/>
                <c:pt idx="0">
                  <c:v>Male</c:v>
                </c:pt>
              </c:strCache>
            </c:strRef>
          </c:tx>
          <c:spPr>
            <a:solidFill>
              <a:schemeClr val="accent1"/>
            </a:solidFill>
            <a:ln>
              <a:noFill/>
            </a:ln>
            <a:effectLst/>
          </c:spPr>
          <c:invertIfNegative val="0"/>
          <c:cat>
            <c:strRef>
              <c:f>'Sales by Gender'!$A$5:$A$9</c:f>
              <c:strCache>
                <c:ptCount val="4"/>
                <c:pt idx="0">
                  <c:v>Electronics</c:v>
                </c:pt>
                <c:pt idx="1">
                  <c:v>Books</c:v>
                </c:pt>
                <c:pt idx="2">
                  <c:v>Clothing</c:v>
                </c:pt>
                <c:pt idx="3">
                  <c:v>Accessories</c:v>
                </c:pt>
              </c:strCache>
            </c:strRef>
          </c:cat>
          <c:val>
            <c:numRef>
              <c:f>'Sales by Gender'!$B$5:$B$9</c:f>
              <c:numCache>
                <c:formatCode>_-[$₦-46A]* #,##0_-;\-[$₦-46A]* #,##0_-;_-[$₦-46A]* "-"_-;_-@_-</c:formatCode>
                <c:ptCount val="4"/>
                <c:pt idx="0">
                  <c:v>8055</c:v>
                </c:pt>
                <c:pt idx="1">
                  <c:v>715</c:v>
                </c:pt>
                <c:pt idx="2">
                  <c:v>882</c:v>
                </c:pt>
                <c:pt idx="3">
                  <c:v>286</c:v>
                </c:pt>
              </c:numCache>
            </c:numRef>
          </c:val>
          <c:extLst>
            <c:ext xmlns:c16="http://schemas.microsoft.com/office/drawing/2014/chart" uri="{C3380CC4-5D6E-409C-BE32-E72D297353CC}">
              <c16:uniqueId val="{00000000-7809-48C0-9B2F-D6041F46693C}"/>
            </c:ext>
          </c:extLst>
        </c:ser>
        <c:ser>
          <c:idx val="1"/>
          <c:order val="1"/>
          <c:tx>
            <c:strRef>
              <c:f>'Sales by Gender'!$C$3:$C$4</c:f>
              <c:strCache>
                <c:ptCount val="1"/>
                <c:pt idx="0">
                  <c:v>Female</c:v>
                </c:pt>
              </c:strCache>
            </c:strRef>
          </c:tx>
          <c:spPr>
            <a:solidFill>
              <a:schemeClr val="accent2"/>
            </a:solidFill>
            <a:ln>
              <a:noFill/>
            </a:ln>
            <a:effectLst/>
          </c:spPr>
          <c:invertIfNegative val="0"/>
          <c:cat>
            <c:strRef>
              <c:f>'Sales by Gender'!$A$5:$A$9</c:f>
              <c:strCache>
                <c:ptCount val="4"/>
                <c:pt idx="0">
                  <c:v>Electronics</c:v>
                </c:pt>
                <c:pt idx="1">
                  <c:v>Books</c:v>
                </c:pt>
                <c:pt idx="2">
                  <c:v>Clothing</c:v>
                </c:pt>
                <c:pt idx="3">
                  <c:v>Accessories</c:v>
                </c:pt>
              </c:strCache>
            </c:strRef>
          </c:cat>
          <c:val>
            <c:numRef>
              <c:f>'Sales by Gender'!$C$5:$C$9</c:f>
              <c:numCache>
                <c:formatCode>_-[$₦-46A]* #,##0_-;\-[$₦-46A]* #,##0_-;_-[$₦-46A]* "-"_-;_-@_-</c:formatCode>
                <c:ptCount val="4"/>
                <c:pt idx="0">
                  <c:v>5728</c:v>
                </c:pt>
                <c:pt idx="1">
                  <c:v>790</c:v>
                </c:pt>
                <c:pt idx="2">
                  <c:v>230</c:v>
                </c:pt>
                <c:pt idx="3">
                  <c:v>422</c:v>
                </c:pt>
              </c:numCache>
            </c:numRef>
          </c:val>
          <c:extLst>
            <c:ext xmlns:c16="http://schemas.microsoft.com/office/drawing/2014/chart" uri="{C3380CC4-5D6E-409C-BE32-E72D297353CC}">
              <c16:uniqueId val="{00000000-D04F-4391-A556-9436E0D3EE43}"/>
            </c:ext>
          </c:extLst>
        </c:ser>
        <c:dLbls>
          <c:showLegendKey val="0"/>
          <c:showVal val="0"/>
          <c:showCatName val="0"/>
          <c:showSerName val="0"/>
          <c:showPercent val="0"/>
          <c:showBubbleSize val="0"/>
        </c:dLbls>
        <c:gapWidth val="219"/>
        <c:overlap val="-27"/>
        <c:axId val="639136992"/>
        <c:axId val="648276368"/>
      </c:barChart>
      <c:catAx>
        <c:axId val="63913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76368"/>
        <c:crosses val="autoZero"/>
        <c:auto val="1"/>
        <c:lblAlgn val="ctr"/>
        <c:lblOffset val="100"/>
        <c:noMultiLvlLbl val="0"/>
      </c:catAx>
      <c:valAx>
        <c:axId val="648276368"/>
        <c:scaling>
          <c:orientation val="minMax"/>
        </c:scaling>
        <c:delete val="0"/>
        <c:axPos val="l"/>
        <c:majorGridlines>
          <c:spPr>
            <a:ln w="9525" cap="flat" cmpd="sng" algn="ctr">
              <a:solidFill>
                <a:schemeClr val="tx1">
                  <a:lumMod val="15000"/>
                  <a:lumOff val="85000"/>
                </a:schemeClr>
              </a:solidFill>
              <a:round/>
            </a:ln>
            <a:effectLst/>
          </c:spPr>
        </c:majorGridlines>
        <c:numFmt formatCode="_-[$₦-46A]* #,##0_-;\-[$₦-46A]* #,##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13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again.xlsx]Discount by Category!PivotTable29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by</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'Discount by Category'!$B$3:$B$4</c:f>
              <c:strCache>
                <c:ptCount val="1"/>
                <c:pt idx="0">
                  <c:v>8%</c:v>
                </c:pt>
              </c:strCache>
            </c:strRef>
          </c:tx>
          <c:spPr>
            <a:solidFill>
              <a:schemeClr val="accent1"/>
            </a:solidFill>
            <a:ln>
              <a:noFill/>
            </a:ln>
            <a:effectLst/>
          </c:spPr>
          <c:invertIfNegative val="0"/>
          <c:cat>
            <c:strRef>
              <c:f>'Discount by Category'!$A$5:$A$9</c:f>
              <c:strCache>
                <c:ptCount val="4"/>
                <c:pt idx="0">
                  <c:v>Electronics</c:v>
                </c:pt>
                <c:pt idx="1">
                  <c:v>Clothing</c:v>
                </c:pt>
                <c:pt idx="2">
                  <c:v>Accessories</c:v>
                </c:pt>
                <c:pt idx="3">
                  <c:v>Books</c:v>
                </c:pt>
              </c:strCache>
            </c:strRef>
          </c:cat>
          <c:val>
            <c:numRef>
              <c:f>'Discount by Category'!$B$5:$B$9</c:f>
              <c:numCache>
                <c:formatCode>_-[$₦-46A]* #,##0_-;\-[$₦-46A]* #,##0_-;_-[$₦-46A]* "-"_-;_-@_-</c:formatCode>
                <c:ptCount val="4"/>
                <c:pt idx="0">
                  <c:v>608</c:v>
                </c:pt>
              </c:numCache>
            </c:numRef>
          </c:val>
          <c:extLst>
            <c:ext xmlns:c16="http://schemas.microsoft.com/office/drawing/2014/chart" uri="{C3380CC4-5D6E-409C-BE32-E72D297353CC}">
              <c16:uniqueId val="{00000000-348B-4DCF-ADCA-B8925E1776EC}"/>
            </c:ext>
          </c:extLst>
        </c:ser>
        <c:ser>
          <c:idx val="1"/>
          <c:order val="1"/>
          <c:tx>
            <c:strRef>
              <c:f>'Discount by Category'!$C$3:$C$4</c:f>
              <c:strCache>
                <c:ptCount val="1"/>
                <c:pt idx="0">
                  <c:v>10%</c:v>
                </c:pt>
              </c:strCache>
            </c:strRef>
          </c:tx>
          <c:spPr>
            <a:solidFill>
              <a:schemeClr val="accent2"/>
            </a:solidFill>
            <a:ln>
              <a:noFill/>
            </a:ln>
            <a:effectLst/>
          </c:spPr>
          <c:invertIfNegative val="0"/>
          <c:cat>
            <c:strRef>
              <c:f>'Discount by Category'!$A$5:$A$9</c:f>
              <c:strCache>
                <c:ptCount val="4"/>
                <c:pt idx="0">
                  <c:v>Electronics</c:v>
                </c:pt>
                <c:pt idx="1">
                  <c:v>Clothing</c:v>
                </c:pt>
                <c:pt idx="2">
                  <c:v>Accessories</c:v>
                </c:pt>
                <c:pt idx="3">
                  <c:v>Books</c:v>
                </c:pt>
              </c:strCache>
            </c:strRef>
          </c:cat>
          <c:val>
            <c:numRef>
              <c:f>'Discount by Category'!$C$5:$C$9</c:f>
              <c:numCache>
                <c:formatCode>_-[$₦-46A]* #,##0_-;\-[$₦-46A]* #,##0_-;_-[$₦-46A]* "-"_-;_-@_-</c:formatCode>
                <c:ptCount val="4"/>
                <c:pt idx="0">
                  <c:v>322</c:v>
                </c:pt>
              </c:numCache>
            </c:numRef>
          </c:val>
          <c:extLst>
            <c:ext xmlns:c16="http://schemas.microsoft.com/office/drawing/2014/chart" uri="{C3380CC4-5D6E-409C-BE32-E72D297353CC}">
              <c16:uniqueId val="{0000000D-84B0-47E6-A432-EDB672C2C040}"/>
            </c:ext>
          </c:extLst>
        </c:ser>
        <c:ser>
          <c:idx val="2"/>
          <c:order val="2"/>
          <c:tx>
            <c:strRef>
              <c:f>'Discount by Category'!$D$3:$D$4</c:f>
              <c:strCache>
                <c:ptCount val="1"/>
                <c:pt idx="0">
                  <c:v>15%</c:v>
                </c:pt>
              </c:strCache>
            </c:strRef>
          </c:tx>
          <c:spPr>
            <a:solidFill>
              <a:schemeClr val="accent3"/>
            </a:solidFill>
            <a:ln>
              <a:noFill/>
            </a:ln>
            <a:effectLst/>
          </c:spPr>
          <c:invertIfNegative val="0"/>
          <c:cat>
            <c:strRef>
              <c:f>'Discount by Category'!$A$5:$A$9</c:f>
              <c:strCache>
                <c:ptCount val="4"/>
                <c:pt idx="0">
                  <c:v>Electronics</c:v>
                </c:pt>
                <c:pt idx="1">
                  <c:v>Clothing</c:v>
                </c:pt>
                <c:pt idx="2">
                  <c:v>Accessories</c:v>
                </c:pt>
                <c:pt idx="3">
                  <c:v>Books</c:v>
                </c:pt>
              </c:strCache>
            </c:strRef>
          </c:cat>
          <c:val>
            <c:numRef>
              <c:f>'Discount by Category'!$D$5:$D$9</c:f>
              <c:numCache>
                <c:formatCode>_-[$₦-46A]* #,##0_-;\-[$₦-46A]* #,##0_-;_-[$₦-46A]* "-"_-;_-@_-</c:formatCode>
                <c:ptCount val="4"/>
                <c:pt idx="0">
                  <c:v>270</c:v>
                </c:pt>
              </c:numCache>
            </c:numRef>
          </c:val>
          <c:extLst>
            <c:ext xmlns:c16="http://schemas.microsoft.com/office/drawing/2014/chart" uri="{C3380CC4-5D6E-409C-BE32-E72D297353CC}">
              <c16:uniqueId val="{0000000E-84B0-47E6-A432-EDB672C2C040}"/>
            </c:ext>
          </c:extLst>
        </c:ser>
        <c:ser>
          <c:idx val="3"/>
          <c:order val="3"/>
          <c:tx>
            <c:strRef>
              <c:f>'Discount by Category'!$E$3:$E$4</c:f>
              <c:strCache>
                <c:ptCount val="1"/>
                <c:pt idx="0">
                  <c:v>12%</c:v>
                </c:pt>
              </c:strCache>
            </c:strRef>
          </c:tx>
          <c:spPr>
            <a:solidFill>
              <a:schemeClr val="accent4"/>
            </a:solidFill>
            <a:ln>
              <a:noFill/>
            </a:ln>
            <a:effectLst/>
          </c:spPr>
          <c:invertIfNegative val="0"/>
          <c:cat>
            <c:strRef>
              <c:f>'Discount by Category'!$A$5:$A$9</c:f>
              <c:strCache>
                <c:ptCount val="4"/>
                <c:pt idx="0">
                  <c:v>Electronics</c:v>
                </c:pt>
                <c:pt idx="1">
                  <c:v>Clothing</c:v>
                </c:pt>
                <c:pt idx="2">
                  <c:v>Accessories</c:v>
                </c:pt>
                <c:pt idx="3">
                  <c:v>Books</c:v>
                </c:pt>
              </c:strCache>
            </c:strRef>
          </c:cat>
          <c:val>
            <c:numRef>
              <c:f>'Discount by Category'!$E$5:$E$9</c:f>
              <c:numCache>
                <c:formatCode>_-[$₦-46A]* #,##0_-;\-[$₦-46A]* #,##0_-;_-[$₦-46A]* "-"_-;_-@_-</c:formatCode>
                <c:ptCount val="4"/>
                <c:pt idx="0">
                  <c:v>72</c:v>
                </c:pt>
              </c:numCache>
            </c:numRef>
          </c:val>
          <c:extLst>
            <c:ext xmlns:c16="http://schemas.microsoft.com/office/drawing/2014/chart" uri="{C3380CC4-5D6E-409C-BE32-E72D297353CC}">
              <c16:uniqueId val="{0000000F-84B0-47E6-A432-EDB672C2C040}"/>
            </c:ext>
          </c:extLst>
        </c:ser>
        <c:ser>
          <c:idx val="4"/>
          <c:order val="4"/>
          <c:tx>
            <c:strRef>
              <c:f>'Discount by Category'!$F$3:$F$4</c:f>
              <c:strCache>
                <c:ptCount val="1"/>
                <c:pt idx="0">
                  <c:v>5%</c:v>
                </c:pt>
              </c:strCache>
            </c:strRef>
          </c:tx>
          <c:spPr>
            <a:solidFill>
              <a:schemeClr val="accent5"/>
            </a:solidFill>
            <a:ln>
              <a:noFill/>
            </a:ln>
            <a:effectLst/>
          </c:spPr>
          <c:invertIfNegative val="0"/>
          <c:cat>
            <c:strRef>
              <c:f>'Discount by Category'!$A$5:$A$9</c:f>
              <c:strCache>
                <c:ptCount val="4"/>
                <c:pt idx="0">
                  <c:v>Electronics</c:v>
                </c:pt>
                <c:pt idx="1">
                  <c:v>Clothing</c:v>
                </c:pt>
                <c:pt idx="2">
                  <c:v>Accessories</c:v>
                </c:pt>
                <c:pt idx="3">
                  <c:v>Books</c:v>
                </c:pt>
              </c:strCache>
            </c:strRef>
          </c:cat>
          <c:val>
            <c:numRef>
              <c:f>'Discount by Category'!$F$5:$F$9</c:f>
              <c:numCache>
                <c:formatCode>_-[$₦-46A]* #,##0_-;\-[$₦-46A]* #,##0_-;_-[$₦-46A]* "-"_-;_-@_-</c:formatCode>
                <c:ptCount val="4"/>
                <c:pt idx="0">
                  <c:v>20</c:v>
                </c:pt>
                <c:pt idx="1">
                  <c:v>31</c:v>
                </c:pt>
              </c:numCache>
            </c:numRef>
          </c:val>
          <c:extLst>
            <c:ext xmlns:c16="http://schemas.microsoft.com/office/drawing/2014/chart" uri="{C3380CC4-5D6E-409C-BE32-E72D297353CC}">
              <c16:uniqueId val="{00000010-84B0-47E6-A432-EDB672C2C040}"/>
            </c:ext>
          </c:extLst>
        </c:ser>
        <c:ser>
          <c:idx val="5"/>
          <c:order val="5"/>
          <c:tx>
            <c:strRef>
              <c:f>'Discount by Category'!$G$3:$G$4</c:f>
              <c:strCache>
                <c:ptCount val="1"/>
                <c:pt idx="0">
                  <c:v>0%</c:v>
                </c:pt>
              </c:strCache>
            </c:strRef>
          </c:tx>
          <c:spPr>
            <a:solidFill>
              <a:schemeClr val="accent6"/>
            </a:solidFill>
            <a:ln>
              <a:noFill/>
            </a:ln>
            <a:effectLst/>
          </c:spPr>
          <c:invertIfNegative val="0"/>
          <c:cat>
            <c:strRef>
              <c:f>'Discount by Category'!$A$5:$A$9</c:f>
              <c:strCache>
                <c:ptCount val="4"/>
                <c:pt idx="0">
                  <c:v>Electronics</c:v>
                </c:pt>
                <c:pt idx="1">
                  <c:v>Clothing</c:v>
                </c:pt>
                <c:pt idx="2">
                  <c:v>Accessories</c:v>
                </c:pt>
                <c:pt idx="3">
                  <c:v>Books</c:v>
                </c:pt>
              </c:strCache>
            </c:strRef>
          </c:cat>
          <c:val>
            <c:numRef>
              <c:f>'Discount by Category'!$G$5:$G$9</c:f>
              <c:numCache>
                <c:formatCode>_-[$₦-46A]* #,##0_-;\-[$₦-46A]* #,##0_-;_-[$₦-46A]* "-"_-;_-@_-</c:formatCode>
                <c:ptCount val="4"/>
                <c:pt idx="0">
                  <c:v>0</c:v>
                </c:pt>
                <c:pt idx="1">
                  <c:v>0</c:v>
                </c:pt>
                <c:pt idx="2">
                  <c:v>0</c:v>
                </c:pt>
                <c:pt idx="3">
                  <c:v>0</c:v>
                </c:pt>
              </c:numCache>
            </c:numRef>
          </c:val>
          <c:extLst>
            <c:ext xmlns:c16="http://schemas.microsoft.com/office/drawing/2014/chart" uri="{C3380CC4-5D6E-409C-BE32-E72D297353CC}">
              <c16:uniqueId val="{00000011-84B0-47E6-A432-EDB672C2C040}"/>
            </c:ext>
          </c:extLst>
        </c:ser>
        <c:dLbls>
          <c:showLegendKey val="0"/>
          <c:showVal val="0"/>
          <c:showCatName val="0"/>
          <c:showSerName val="0"/>
          <c:showPercent val="0"/>
          <c:showBubbleSize val="0"/>
        </c:dLbls>
        <c:gapWidth val="150"/>
        <c:overlap val="100"/>
        <c:axId val="410115520"/>
        <c:axId val="560486496"/>
      </c:barChart>
      <c:catAx>
        <c:axId val="41011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486496"/>
        <c:crosses val="autoZero"/>
        <c:auto val="1"/>
        <c:lblAlgn val="ctr"/>
        <c:lblOffset val="100"/>
        <c:noMultiLvlLbl val="0"/>
      </c:catAx>
      <c:valAx>
        <c:axId val="560486496"/>
        <c:scaling>
          <c:orientation val="minMax"/>
        </c:scaling>
        <c:delete val="0"/>
        <c:axPos val="l"/>
        <c:majorGridlines>
          <c:spPr>
            <a:ln w="9525" cap="flat" cmpd="sng" algn="ctr">
              <a:solidFill>
                <a:schemeClr val="tx1">
                  <a:lumMod val="15000"/>
                  <a:lumOff val="85000"/>
                </a:schemeClr>
              </a:solidFill>
              <a:round/>
            </a:ln>
            <a:effectLst/>
          </c:spPr>
        </c:majorGridlines>
        <c:numFmt formatCode="_-[$₦-46A]* #,##0_-;\-[$₦-46A]* #,##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1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again.xlsx]Sales by State!PivotTable30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State'!$B$3</c:f>
              <c:strCache>
                <c:ptCount val="1"/>
                <c:pt idx="0">
                  <c:v>Total</c:v>
                </c:pt>
              </c:strCache>
            </c:strRef>
          </c:tx>
          <c:spPr>
            <a:solidFill>
              <a:schemeClr val="accent1"/>
            </a:solidFill>
            <a:ln>
              <a:noFill/>
            </a:ln>
            <a:effectLst/>
          </c:spPr>
          <c:invertIfNegative val="0"/>
          <c:cat>
            <c:strRef>
              <c:f>'Sales by State'!$A$4:$A$10</c:f>
              <c:strCache>
                <c:ptCount val="6"/>
                <c:pt idx="0">
                  <c:v>Los Angeles</c:v>
                </c:pt>
                <c:pt idx="1">
                  <c:v>Chicago</c:v>
                </c:pt>
                <c:pt idx="2">
                  <c:v>Boston</c:v>
                </c:pt>
                <c:pt idx="3">
                  <c:v>San Francisco</c:v>
                </c:pt>
                <c:pt idx="4">
                  <c:v>New York</c:v>
                </c:pt>
                <c:pt idx="5">
                  <c:v>Miami</c:v>
                </c:pt>
              </c:strCache>
            </c:strRef>
          </c:cat>
          <c:val>
            <c:numRef>
              <c:f>'Sales by State'!$B$4:$B$10</c:f>
              <c:numCache>
                <c:formatCode>_-[$₦-46A]* #,##0_-;\-[$₦-46A]* #,##0_-;_-[$₦-46A]* "-"_-;_-@_-</c:formatCode>
                <c:ptCount val="6"/>
                <c:pt idx="0">
                  <c:v>4506.5</c:v>
                </c:pt>
                <c:pt idx="1">
                  <c:v>4094.5</c:v>
                </c:pt>
                <c:pt idx="2">
                  <c:v>3346</c:v>
                </c:pt>
                <c:pt idx="3">
                  <c:v>2828.5</c:v>
                </c:pt>
                <c:pt idx="4">
                  <c:v>2098</c:v>
                </c:pt>
                <c:pt idx="5">
                  <c:v>234.5</c:v>
                </c:pt>
              </c:numCache>
            </c:numRef>
          </c:val>
          <c:extLst>
            <c:ext xmlns:c16="http://schemas.microsoft.com/office/drawing/2014/chart" uri="{C3380CC4-5D6E-409C-BE32-E72D297353CC}">
              <c16:uniqueId val="{00000000-D4DB-44F3-99D0-BB2DC822BC1C}"/>
            </c:ext>
          </c:extLst>
        </c:ser>
        <c:dLbls>
          <c:showLegendKey val="0"/>
          <c:showVal val="0"/>
          <c:showCatName val="0"/>
          <c:showSerName val="0"/>
          <c:showPercent val="0"/>
          <c:showBubbleSize val="0"/>
        </c:dLbls>
        <c:gapWidth val="150"/>
        <c:overlap val="100"/>
        <c:axId val="559695296"/>
        <c:axId val="569199648"/>
      </c:barChart>
      <c:catAx>
        <c:axId val="55969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99648"/>
        <c:crosses val="autoZero"/>
        <c:auto val="1"/>
        <c:lblAlgn val="ctr"/>
        <c:lblOffset val="100"/>
        <c:noMultiLvlLbl val="0"/>
      </c:catAx>
      <c:valAx>
        <c:axId val="569199648"/>
        <c:scaling>
          <c:orientation val="minMax"/>
        </c:scaling>
        <c:delete val="0"/>
        <c:axPos val="l"/>
        <c:majorGridlines>
          <c:spPr>
            <a:ln w="9525" cap="flat" cmpd="sng" algn="ctr">
              <a:solidFill>
                <a:schemeClr val="tx1">
                  <a:lumMod val="15000"/>
                  <a:lumOff val="85000"/>
                </a:schemeClr>
              </a:solidFill>
              <a:round/>
            </a:ln>
            <a:effectLst/>
          </c:spPr>
        </c:majorGridlines>
        <c:numFmt formatCode="_-[$₦-46A]* #,##0_-;\-[$₦-46A]* #,##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9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[try again.xlsx]Sales by City!PivotTable31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City'!$B$3</c:f>
              <c:strCache>
                <c:ptCount val="1"/>
                <c:pt idx="0">
                  <c:v>Total</c:v>
                </c:pt>
              </c:strCache>
            </c:strRef>
          </c:tx>
          <c:spPr>
            <a:solidFill>
              <a:schemeClr val="accent1"/>
            </a:solidFill>
            <a:ln>
              <a:noFill/>
            </a:ln>
            <a:effectLst/>
          </c:spPr>
          <c:invertIfNegative val="0"/>
          <c:cat>
            <c:strRef>
              <c:f>'Sales by City'!$A$4:$A$10</c:f>
              <c:strCache>
                <c:ptCount val="6"/>
                <c:pt idx="0">
                  <c:v>Cedar St</c:v>
                </c:pt>
                <c:pt idx="1">
                  <c:v>Oak St</c:v>
                </c:pt>
                <c:pt idx="2">
                  <c:v>Pine St</c:v>
                </c:pt>
                <c:pt idx="3">
                  <c:v>Elm St</c:v>
                </c:pt>
                <c:pt idx="4">
                  <c:v>Main St</c:v>
                </c:pt>
                <c:pt idx="5">
                  <c:v>Maple St</c:v>
                </c:pt>
              </c:strCache>
            </c:strRef>
          </c:cat>
          <c:val>
            <c:numRef>
              <c:f>'Sales by City'!$B$4:$B$10</c:f>
              <c:numCache>
                <c:formatCode>_-[$₦-46A]* #,##0_-;\-[$₦-46A]* #,##0_-;_-[$₦-46A]* "-"_-;_-@_-</c:formatCode>
                <c:ptCount val="6"/>
                <c:pt idx="0">
                  <c:v>5338.5</c:v>
                </c:pt>
                <c:pt idx="1">
                  <c:v>3479.5</c:v>
                </c:pt>
                <c:pt idx="2">
                  <c:v>3400.5</c:v>
                </c:pt>
                <c:pt idx="3">
                  <c:v>2477</c:v>
                </c:pt>
                <c:pt idx="4">
                  <c:v>2192.5</c:v>
                </c:pt>
                <c:pt idx="5">
                  <c:v>220</c:v>
                </c:pt>
              </c:numCache>
            </c:numRef>
          </c:val>
          <c:extLst>
            <c:ext xmlns:c16="http://schemas.microsoft.com/office/drawing/2014/chart" uri="{C3380CC4-5D6E-409C-BE32-E72D297353CC}">
              <c16:uniqueId val="{00000000-1D12-4201-8F38-BED391E54911}"/>
            </c:ext>
          </c:extLst>
        </c:ser>
        <c:dLbls>
          <c:showLegendKey val="0"/>
          <c:showVal val="0"/>
          <c:showCatName val="0"/>
          <c:showSerName val="0"/>
          <c:showPercent val="0"/>
          <c:showBubbleSize val="0"/>
        </c:dLbls>
        <c:gapWidth val="219"/>
        <c:overlap val="-27"/>
        <c:axId val="403516160"/>
        <c:axId val="640990560"/>
      </c:barChart>
      <c:catAx>
        <c:axId val="40351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90560"/>
        <c:crosses val="autoZero"/>
        <c:auto val="1"/>
        <c:lblAlgn val="ctr"/>
        <c:lblOffset val="100"/>
        <c:noMultiLvlLbl val="0"/>
      </c:catAx>
      <c:valAx>
        <c:axId val="640990560"/>
        <c:scaling>
          <c:orientation val="minMax"/>
        </c:scaling>
        <c:delete val="0"/>
        <c:axPos val="l"/>
        <c:majorGridlines>
          <c:spPr>
            <a:ln w="9525" cap="flat" cmpd="sng" algn="ctr">
              <a:solidFill>
                <a:schemeClr val="tx1">
                  <a:lumMod val="15000"/>
                  <a:lumOff val="85000"/>
                </a:schemeClr>
              </a:solidFill>
              <a:round/>
            </a:ln>
            <a:effectLst/>
          </c:spPr>
        </c:majorGridlines>
        <c:numFmt formatCode="_-[$₦-46A]* #,##0_-;\-[$₦-46A]* #,##0_-;_-[$₦-46A]*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51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4</xdr:col>
      <xdr:colOff>247650</xdr:colOff>
      <xdr:row>4</xdr:row>
      <xdr:rowOff>38100</xdr:rowOff>
    </xdr:from>
    <xdr:to>
      <xdr:col>6</xdr:col>
      <xdr:colOff>85725</xdr:colOff>
      <xdr:row>17</xdr:row>
      <xdr:rowOff>85725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250D8859-1830-FE51-441E-A9824D40AB2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352925" y="762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219075</xdr:colOff>
      <xdr:row>4</xdr:row>
      <xdr:rowOff>123825</xdr:rowOff>
    </xdr:from>
    <xdr:to>
      <xdr:col>7</xdr:col>
      <xdr:colOff>266700</xdr:colOff>
      <xdr:row>19</xdr:row>
      <xdr:rowOff>9525</xdr:rowOff>
    </xdr:to>
    <xdr:graphicFrame macro="">
      <xdr:nvGraphicFramePr>
        <xdr:cNvPr id="4" name="Chart 3">
          <a:extLst>
            <a:ext uri="{FF2B5EF4-FFF2-40B4-BE49-F238E27FC236}">
              <a16:creationId xmlns:a16="http://schemas.microsoft.com/office/drawing/2014/main" id="{80441B84-CA4E-50F2-40AB-96212BAEE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257175</xdr:colOff>
      <xdr:row>2</xdr:row>
      <xdr:rowOff>180975</xdr:rowOff>
    </xdr:from>
    <xdr:to>
      <xdr:col>4</xdr:col>
      <xdr:colOff>352425</xdr:colOff>
      <xdr:row>16</xdr:row>
      <xdr:rowOff>38100</xdr:rowOff>
    </xdr:to>
    <mc:AlternateContent xmlns:mc="http://schemas.openxmlformats.org/markup-compatibility/2006" xmlns:a14="http://schemas.microsoft.com/office/drawing/2010/main">
      <mc:Choice Requires="a14">
        <xdr:graphicFrame macro="">
          <xdr:nvGraphicFramePr>
            <xdr:cNvPr id="2" name="Product Name 1">
              <a:extLst>
                <a:ext uri="{FF2B5EF4-FFF2-40B4-BE49-F238E27FC236}">
                  <a16:creationId xmlns:a16="http://schemas.microsoft.com/office/drawing/2014/main" id="{973DD6DD-4D2F-34DA-2632-1DDD98032588}"/>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3343275" y="561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5</xdr:row>
      <xdr:rowOff>85725</xdr:rowOff>
    </xdr:from>
    <xdr:to>
      <xdr:col>4</xdr:col>
      <xdr:colOff>838200</xdr:colOff>
      <xdr:row>18</xdr:row>
      <xdr:rowOff>133350</xdr:rowOff>
    </xdr:to>
    <mc:AlternateContent xmlns:mc="http://schemas.openxmlformats.org/markup-compatibility/2006" xmlns:a14="http://schemas.microsoft.com/office/drawing/2010/main">
      <mc:Choice Requires="a14">
        <xdr:graphicFrame macro="">
          <xdr:nvGraphicFramePr>
            <xdr:cNvPr id="3" name="Category 4">
              <a:extLst>
                <a:ext uri="{FF2B5EF4-FFF2-40B4-BE49-F238E27FC236}">
                  <a16:creationId xmlns:a16="http://schemas.microsoft.com/office/drawing/2014/main" id="{81F3F67A-EE5E-29D9-989D-C0E9F1BE048F}"/>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mlns="">
        <xdr:sp macro="" textlink="">
          <xdr:nvSpPr>
            <xdr:cNvPr id="0" name=""/>
            <xdr:cNvSpPr>
              <a:spLocks noTextEdit="1"/>
            </xdr:cNvSpPr>
          </xdr:nvSpPr>
          <xdr:spPr>
            <a:xfrm>
              <a:off x="3819525" y="1038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476250</xdr:colOff>
      <xdr:row>7</xdr:row>
      <xdr:rowOff>180975</xdr:rowOff>
    </xdr:from>
    <xdr:to>
      <xdr:col>5</xdr:col>
      <xdr:colOff>238125</xdr:colOff>
      <xdr:row>21</xdr:row>
      <xdr:rowOff>38100</xdr:rowOff>
    </xdr:to>
    <mc:AlternateContent xmlns:mc="http://schemas.openxmlformats.org/markup-compatibility/2006" xmlns:a14="http://schemas.microsoft.com/office/drawing/2010/main">
      <mc:Choice Requires="a14">
        <xdr:graphicFrame macro="">
          <xdr:nvGraphicFramePr>
            <xdr:cNvPr id="4" name="Age">
              <a:extLst>
                <a:ext uri="{FF2B5EF4-FFF2-40B4-BE49-F238E27FC236}">
                  <a16:creationId xmlns:a16="http://schemas.microsoft.com/office/drawing/2014/main" id="{919FE00A-C3A9-3216-58B4-7A044E6777E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4295775" y="1514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5</xdr:row>
      <xdr:rowOff>0</xdr:rowOff>
    </xdr:from>
    <xdr:to>
      <xdr:col>6</xdr:col>
      <xdr:colOff>923925</xdr:colOff>
      <xdr:row>19</xdr:row>
      <xdr:rowOff>76200</xdr:rowOff>
    </xdr:to>
    <xdr:graphicFrame macro="">
      <xdr:nvGraphicFramePr>
        <xdr:cNvPr id="5" name="Chart 4">
          <a:extLst>
            <a:ext uri="{FF2B5EF4-FFF2-40B4-BE49-F238E27FC236}">
              <a16:creationId xmlns:a16="http://schemas.microsoft.com/office/drawing/2014/main" id="{D2569805-7D4E-A199-B6F5-7EC506863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161925</xdr:colOff>
      <xdr:row>5</xdr:row>
      <xdr:rowOff>85725</xdr:rowOff>
    </xdr:from>
    <xdr:to>
      <xdr:col>6</xdr:col>
      <xdr:colOff>476250</xdr:colOff>
      <xdr:row>18</xdr:row>
      <xdr:rowOff>133350</xdr:rowOff>
    </xdr:to>
    <mc:AlternateContent xmlns:mc="http://schemas.openxmlformats.org/markup-compatibility/2006" xmlns:a14="http://schemas.microsoft.com/office/drawing/2010/main">
      <mc:Choice Requires="a14">
        <xdr:graphicFrame macro="">
          <xdr:nvGraphicFramePr>
            <xdr:cNvPr id="3" name="Street 1">
              <a:extLst>
                <a:ext uri="{FF2B5EF4-FFF2-40B4-BE49-F238E27FC236}">
                  <a16:creationId xmlns:a16="http://schemas.microsoft.com/office/drawing/2014/main" id="{ACE5BE6B-6B78-0A74-76F9-3A817E6F269F}"/>
                </a:ext>
              </a:extLst>
            </xdr:cNvPr>
            <xdr:cNvGraphicFramePr/>
          </xdr:nvGraphicFramePr>
          <xdr:xfrm>
            <a:off x="0" y="0"/>
            <a:ext cx="0" cy="0"/>
          </xdr:xfrm>
          <a:graphic>
            <a:graphicData uri="http://schemas.microsoft.com/office/drawing/2010/slicer">
              <sle:slicer xmlns:sle="http://schemas.microsoft.com/office/drawing/2010/slicer" name="Street 1"/>
            </a:graphicData>
          </a:graphic>
        </xdr:graphicFrame>
      </mc:Choice>
      <mc:Fallback xmlns="">
        <xdr:sp macro="" textlink="">
          <xdr:nvSpPr>
            <xdr:cNvPr id="0" name=""/>
            <xdr:cNvSpPr>
              <a:spLocks noTextEdit="1"/>
            </xdr:cNvSpPr>
          </xdr:nvSpPr>
          <xdr:spPr>
            <a:xfrm>
              <a:off x="3819525" y="1038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28575</xdr:colOff>
      <xdr:row>7</xdr:row>
      <xdr:rowOff>123825</xdr:rowOff>
    </xdr:from>
    <xdr:to>
      <xdr:col>7</xdr:col>
      <xdr:colOff>371475</xdr:colOff>
      <xdr:row>20</xdr:row>
      <xdr:rowOff>171450</xdr:rowOff>
    </xdr:to>
    <mc:AlternateContent xmlns:mc="http://schemas.openxmlformats.org/markup-compatibility/2006" xmlns:a14="http://schemas.microsoft.com/office/drawing/2010/main">
      <mc:Choice Requires="a14">
        <xdr:graphicFrame macro="">
          <xdr:nvGraphicFramePr>
            <xdr:cNvPr id="4" name="City 2">
              <a:extLst>
                <a:ext uri="{FF2B5EF4-FFF2-40B4-BE49-F238E27FC236}">
                  <a16:creationId xmlns:a16="http://schemas.microsoft.com/office/drawing/2014/main" id="{67294B66-F543-9DA6-70CC-7587901254F3}"/>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5219700" y="1390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247650</xdr:colOff>
      <xdr:row>4</xdr:row>
      <xdr:rowOff>123825</xdr:rowOff>
    </xdr:from>
    <xdr:to>
      <xdr:col>7</xdr:col>
      <xdr:colOff>676275</xdr:colOff>
      <xdr:row>19</xdr:row>
      <xdr:rowOff>9525</xdr:rowOff>
    </xdr:to>
    <xdr:graphicFrame macro="">
      <xdr:nvGraphicFramePr>
        <xdr:cNvPr id="5" name="Chart 4">
          <a:extLst>
            <a:ext uri="{FF2B5EF4-FFF2-40B4-BE49-F238E27FC236}">
              <a16:creationId xmlns:a16="http://schemas.microsoft.com/office/drawing/2014/main" id="{51A7FC57-FE43-08EF-A6B9-539474443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219075</xdr:colOff>
      <xdr:row>4</xdr:row>
      <xdr:rowOff>123825</xdr:rowOff>
    </xdr:from>
    <xdr:to>
      <xdr:col>9</xdr:col>
      <xdr:colOff>523875</xdr:colOff>
      <xdr:row>19</xdr:row>
      <xdr:rowOff>9525</xdr:rowOff>
    </xdr:to>
    <xdr:graphicFrame macro="">
      <xdr:nvGraphicFramePr>
        <xdr:cNvPr id="2" name="Chart 1">
          <a:extLst>
            <a:ext uri="{FF2B5EF4-FFF2-40B4-BE49-F238E27FC236}">
              <a16:creationId xmlns:a16="http://schemas.microsoft.com/office/drawing/2014/main" id="{F82D33B2-0C97-6A4E-2C97-1D757A1F7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66675</xdr:colOff>
      <xdr:row>7</xdr:row>
      <xdr:rowOff>114300</xdr:rowOff>
    </xdr:from>
    <xdr:to>
      <xdr:col>14</xdr:col>
      <xdr:colOff>333375</xdr:colOff>
      <xdr:row>22</xdr:row>
      <xdr:rowOff>0</xdr:rowOff>
    </xdr:to>
    <xdr:graphicFrame macro="">
      <xdr:nvGraphicFramePr>
        <xdr:cNvPr id="3" name="Chart 2">
          <a:extLst>
            <a:ext uri="{FF2B5EF4-FFF2-40B4-BE49-F238E27FC236}">
              <a16:creationId xmlns:a16="http://schemas.microsoft.com/office/drawing/2014/main" id="{F173D05D-2646-8EB6-41A5-6257E9078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11</xdr:row>
      <xdr:rowOff>166158</xdr:rowOff>
    </xdr:from>
    <xdr:to>
      <xdr:col>5</xdr:col>
      <xdr:colOff>232834</xdr:colOff>
      <xdr:row>37</xdr:row>
      <xdr:rowOff>130174</xdr:rowOff>
    </xdr:to>
    <xdr:grpSp>
      <xdr:nvGrpSpPr>
        <xdr:cNvPr id="24" name="Group 23">
          <a:extLst>
            <a:ext uri="{FF2B5EF4-FFF2-40B4-BE49-F238E27FC236}">
              <a16:creationId xmlns:a16="http://schemas.microsoft.com/office/drawing/2014/main" id="{353F75E0-9BAF-B3C1-E11D-14B05C073499}"/>
            </a:ext>
          </a:extLst>
        </xdr:cNvPr>
        <xdr:cNvGrpSpPr/>
      </xdr:nvGrpSpPr>
      <xdr:grpSpPr>
        <a:xfrm>
          <a:off x="0" y="2261658"/>
          <a:ext cx="3268928" cy="4917016"/>
          <a:chOff x="0" y="2187575"/>
          <a:chExt cx="3672417" cy="4641849"/>
        </a:xfrm>
      </xdr:grpSpPr>
      <mc:AlternateContent xmlns:mc="http://schemas.openxmlformats.org/markup-compatibility/2006" xmlns:a14="http://schemas.microsoft.com/office/drawing/2010/main">
        <mc:Choice Requires="a14">
          <xdr:graphicFrame macro="">
            <xdr:nvGraphicFramePr>
              <xdr:cNvPr id="11" name="Age 1">
                <a:extLst>
                  <a:ext uri="{FF2B5EF4-FFF2-40B4-BE49-F238E27FC236}">
                    <a16:creationId xmlns:a16="http://schemas.microsoft.com/office/drawing/2014/main" id="{C2015772-9212-493E-9955-B530DD634CE1}"/>
                  </a:ext>
                </a:extLst>
              </xdr:cNvPr>
              <xdr:cNvGraphicFramePr>
                <a:graphicFrameLocks noChangeAspect="1" noMove="1" noResize="1"/>
              </xdr:cNvGraphicFramePr>
            </xdr:nvGraphicFramePr>
            <xdr:xfrm>
              <a:off x="1139826" y="5619751"/>
              <a:ext cx="1146174" cy="1209672"/>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139826" y="5619751"/>
                <a:ext cx="1146174" cy="12096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State 1">
                <a:extLst>
                  <a:ext uri="{FF2B5EF4-FFF2-40B4-BE49-F238E27FC236}">
                    <a16:creationId xmlns:a16="http://schemas.microsoft.com/office/drawing/2014/main" id="{7571B1C9-5907-4CD4-9E90-4557AF388C90}"/>
                  </a:ext>
                </a:extLst>
              </xdr:cNvPr>
              <xdr:cNvGraphicFramePr>
                <a:graphicFrameLocks noChangeAspect="1" noMove="1" noResize="1"/>
              </xdr:cNvGraphicFramePr>
            </xdr:nvGraphicFramePr>
            <xdr:xfrm>
              <a:off x="1139826" y="4497917"/>
              <a:ext cx="1146174" cy="1111249"/>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139826" y="4497917"/>
                <a:ext cx="1146174" cy="1111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 name="Category 5">
                <a:extLst>
                  <a:ext uri="{FF2B5EF4-FFF2-40B4-BE49-F238E27FC236}">
                    <a16:creationId xmlns:a16="http://schemas.microsoft.com/office/drawing/2014/main" id="{9FAC5534-C133-4AB0-8266-F04BA76E66D6}"/>
                  </a:ext>
                </a:extLst>
              </xdr:cNvPr>
              <xdr:cNvGraphicFramePr>
                <a:graphicFrameLocks noChangeAspect="1" noMove="1" noResize="1"/>
              </xdr:cNvGraphicFramePr>
            </xdr:nvGraphicFramePr>
            <xdr:xfrm>
              <a:off x="0" y="2187575"/>
              <a:ext cx="1116542" cy="1252008"/>
            </xdr:xfrm>
            <a:graphic>
              <a:graphicData uri="http://schemas.microsoft.com/office/drawing/2010/slicer">
                <sle:slicer xmlns:sle="http://schemas.microsoft.com/office/drawing/2010/slicer" name="Category 5"/>
              </a:graphicData>
            </a:graphic>
          </xdr:graphicFrame>
        </mc:Choice>
        <mc:Fallback xmlns="">
          <xdr:sp macro="" textlink="">
            <xdr:nvSpPr>
              <xdr:cNvPr id="0" name=""/>
              <xdr:cNvSpPr>
                <a:spLocks noTextEdit="1"/>
              </xdr:cNvSpPr>
            </xdr:nvSpPr>
            <xdr:spPr>
              <a:xfrm>
                <a:off x="0" y="2187575"/>
                <a:ext cx="1116542" cy="1252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B619F79C-82A7-46AA-857C-FFCB7EECF631}"/>
                  </a:ext>
                </a:extLst>
              </xdr:cNvPr>
              <xdr:cNvGraphicFramePr>
                <a:graphicFrameLocks noChangeAspect="1" noMove="1" noResize="1"/>
              </xdr:cNvGraphicFramePr>
            </xdr:nvGraphicFramePr>
            <xdr:xfrm>
              <a:off x="0" y="3450167"/>
              <a:ext cx="1116542" cy="1534583"/>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3450167"/>
                <a:ext cx="1116542" cy="1534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Discount 2">
                <a:extLst>
                  <a:ext uri="{FF2B5EF4-FFF2-40B4-BE49-F238E27FC236}">
                    <a16:creationId xmlns:a16="http://schemas.microsoft.com/office/drawing/2014/main" id="{5CD1552B-F42F-4A17-BAB8-0680589898CF}"/>
                  </a:ext>
                </a:extLst>
              </xdr:cNvPr>
              <xdr:cNvGraphicFramePr>
                <a:graphicFrameLocks noChangeAspect="1" noMove="1" noResize="1"/>
              </xdr:cNvGraphicFramePr>
            </xdr:nvGraphicFramePr>
            <xdr:xfrm>
              <a:off x="1139826" y="3217340"/>
              <a:ext cx="1146174" cy="1263650"/>
            </xdr:xfrm>
            <a:graphic>
              <a:graphicData uri="http://schemas.microsoft.com/office/drawing/2010/slicer">
                <sle:slicer xmlns:sle="http://schemas.microsoft.com/office/drawing/2010/slicer" name="Discount 2"/>
              </a:graphicData>
            </a:graphic>
          </xdr:graphicFrame>
        </mc:Choice>
        <mc:Fallback xmlns="">
          <xdr:sp macro="" textlink="">
            <xdr:nvSpPr>
              <xdr:cNvPr id="0" name=""/>
              <xdr:cNvSpPr>
                <a:spLocks noTextEdit="1"/>
              </xdr:cNvSpPr>
            </xdr:nvSpPr>
            <xdr:spPr>
              <a:xfrm>
                <a:off x="1139826" y="3217340"/>
                <a:ext cx="1146174" cy="1263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City 3">
                <a:extLst>
                  <a:ext uri="{FF2B5EF4-FFF2-40B4-BE49-F238E27FC236}">
                    <a16:creationId xmlns:a16="http://schemas.microsoft.com/office/drawing/2014/main" id="{EBEB356A-61A6-4DE1-9AD0-7A2398996DAC}"/>
                  </a:ext>
                </a:extLst>
              </xdr:cNvPr>
              <xdr:cNvGraphicFramePr>
                <a:graphicFrameLocks noChangeAspect="1" noMove="1" noResize="1"/>
              </xdr:cNvGraphicFramePr>
            </xdr:nvGraphicFramePr>
            <xdr:xfrm>
              <a:off x="2317750" y="2222500"/>
              <a:ext cx="1354667" cy="1820333"/>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2317750" y="2222500"/>
                <a:ext cx="1354667" cy="1820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Street 2">
                <a:extLst>
                  <a:ext uri="{FF2B5EF4-FFF2-40B4-BE49-F238E27FC236}">
                    <a16:creationId xmlns:a16="http://schemas.microsoft.com/office/drawing/2014/main" id="{DC620BEE-BF1B-48A9-902F-CE52F8F11F62}"/>
                  </a:ext>
                </a:extLst>
              </xdr:cNvPr>
              <xdr:cNvGraphicFramePr>
                <a:graphicFrameLocks noChangeAspect="1" noMove="1" noResize="1"/>
              </xdr:cNvGraphicFramePr>
            </xdr:nvGraphicFramePr>
            <xdr:xfrm>
              <a:off x="0" y="5005918"/>
              <a:ext cx="1132416" cy="1820332"/>
            </xdr:xfrm>
            <a:graphic>
              <a:graphicData uri="http://schemas.microsoft.com/office/drawing/2010/slicer">
                <sle:slicer xmlns:sle="http://schemas.microsoft.com/office/drawing/2010/slicer" name="Street 2"/>
              </a:graphicData>
            </a:graphic>
          </xdr:graphicFrame>
        </mc:Choice>
        <mc:Fallback xmlns="">
          <xdr:sp macro="" textlink="">
            <xdr:nvSpPr>
              <xdr:cNvPr id="0" name=""/>
              <xdr:cNvSpPr>
                <a:spLocks noTextEdit="1"/>
              </xdr:cNvSpPr>
            </xdr:nvSpPr>
            <xdr:spPr>
              <a:xfrm>
                <a:off x="0" y="5005918"/>
                <a:ext cx="1132416" cy="1820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Coupon Code 1">
                <a:extLst>
                  <a:ext uri="{FF2B5EF4-FFF2-40B4-BE49-F238E27FC236}">
                    <a16:creationId xmlns:a16="http://schemas.microsoft.com/office/drawing/2014/main" id="{F0B6E9CB-247C-4B61-8629-E91810F1B942}"/>
                  </a:ext>
                </a:extLst>
              </xdr:cNvPr>
              <xdr:cNvGraphicFramePr>
                <a:graphicFrameLocks noChangeAspect="1" noMove="1" noResize="1"/>
              </xdr:cNvGraphicFramePr>
            </xdr:nvGraphicFramePr>
            <xdr:xfrm>
              <a:off x="2320927" y="4074583"/>
              <a:ext cx="1351490" cy="2754841"/>
            </xdr:xfrm>
            <a:graphic>
              <a:graphicData uri="http://schemas.microsoft.com/office/drawing/2010/slicer">
                <sle:slicer xmlns:sle="http://schemas.microsoft.com/office/drawing/2010/slicer" name="Coupon Code 1"/>
              </a:graphicData>
            </a:graphic>
          </xdr:graphicFrame>
        </mc:Choice>
        <mc:Fallback xmlns="">
          <xdr:sp macro="" textlink="">
            <xdr:nvSpPr>
              <xdr:cNvPr id="0" name=""/>
              <xdr:cNvSpPr>
                <a:spLocks noTextEdit="1"/>
              </xdr:cNvSpPr>
            </xdr:nvSpPr>
            <xdr:spPr>
              <a:xfrm>
                <a:off x="2320927" y="4074583"/>
                <a:ext cx="1351490" cy="2754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5" name="Payment Method 2">
                <a:extLst>
                  <a:ext uri="{FF2B5EF4-FFF2-40B4-BE49-F238E27FC236}">
                    <a16:creationId xmlns:a16="http://schemas.microsoft.com/office/drawing/2014/main" id="{8D66FBFA-3C52-1351-6971-EC15E500D2BD}"/>
                  </a:ext>
                </a:extLst>
              </xdr:cNvPr>
              <xdr:cNvGraphicFramePr>
                <a:graphicFrameLocks noChangeAspect="1" noMove="1" noResize="1"/>
              </xdr:cNvGraphicFramePr>
            </xdr:nvGraphicFramePr>
            <xdr:xfrm>
              <a:off x="1139826" y="2219326"/>
              <a:ext cx="1135592" cy="987424"/>
            </xdr:xfrm>
            <a:graphic>
              <a:graphicData uri="http://schemas.microsoft.com/office/drawing/2010/slicer">
                <sle:slicer xmlns:sle="http://schemas.microsoft.com/office/drawing/2010/slicer" name="Payment Method 2"/>
              </a:graphicData>
            </a:graphic>
          </xdr:graphicFrame>
        </mc:Choice>
        <mc:Fallback xmlns="">
          <xdr:sp macro="" textlink="">
            <xdr:nvSpPr>
              <xdr:cNvPr id="0" name=""/>
              <xdr:cNvSpPr>
                <a:spLocks noTextEdit="1"/>
              </xdr:cNvSpPr>
            </xdr:nvSpPr>
            <xdr:spPr>
              <a:xfrm>
                <a:off x="1139826" y="2219326"/>
                <a:ext cx="1135592" cy="987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5</xdr:col>
      <xdr:colOff>277287</xdr:colOff>
      <xdr:row>4</xdr:row>
      <xdr:rowOff>0</xdr:rowOff>
    </xdr:from>
    <xdr:to>
      <xdr:col>10</xdr:col>
      <xdr:colOff>275167</xdr:colOff>
      <xdr:row>14</xdr:row>
      <xdr:rowOff>116416</xdr:rowOff>
    </xdr:to>
    <xdr:graphicFrame macro="">
      <xdr:nvGraphicFramePr>
        <xdr:cNvPr id="16" name="Chart 15">
          <a:extLst>
            <a:ext uri="{FF2B5EF4-FFF2-40B4-BE49-F238E27FC236}">
              <a16:creationId xmlns:a16="http://schemas.microsoft.com/office/drawing/2014/main" id="{7745DCE3-0ACF-4C9A-92AD-8A1B05C72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14817</xdr:colOff>
      <xdr:row>4</xdr:row>
      <xdr:rowOff>10583</xdr:rowOff>
    </xdr:from>
    <xdr:to>
      <xdr:col>6</xdr:col>
      <xdr:colOff>42334</xdr:colOff>
      <xdr:row>11</xdr:row>
      <xdr:rowOff>74083</xdr:rowOff>
    </xdr:to>
    <mc:AlternateContent xmlns:mc="http://schemas.openxmlformats.org/markup-compatibility/2006" xmlns:tsle="http://schemas.microsoft.com/office/drawing/2012/timeslicer">
      <mc:Choice Requires="tsle">
        <xdr:graphicFrame macro="">
          <xdr:nvGraphicFramePr>
            <xdr:cNvPr id="17" name="Date">
              <a:extLst>
                <a:ext uri="{FF2B5EF4-FFF2-40B4-BE49-F238E27FC236}">
                  <a16:creationId xmlns:a16="http://schemas.microsoft.com/office/drawing/2014/main" id="{E25DEA22-F690-A9C0-F55E-EA5C8336EAC9}"/>
                </a:ext>
              </a:extLst>
            </xdr:cNvPr>
            <xdr:cNvGraphicFramePr>
              <a:graphicFrameLocks noChangeAspect="1"/>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4817" y="772583"/>
              <a:ext cx="3657600" cy="1397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277287</xdr:colOff>
      <xdr:row>14</xdr:row>
      <xdr:rowOff>126996</xdr:rowOff>
    </xdr:from>
    <xdr:to>
      <xdr:col>10</xdr:col>
      <xdr:colOff>275167</xdr:colOff>
      <xdr:row>25</xdr:row>
      <xdr:rowOff>179913</xdr:rowOff>
    </xdr:to>
    <xdr:graphicFrame macro="">
      <xdr:nvGraphicFramePr>
        <xdr:cNvPr id="18" name="Chart 17">
          <a:extLst>
            <a:ext uri="{FF2B5EF4-FFF2-40B4-BE49-F238E27FC236}">
              <a16:creationId xmlns:a16="http://schemas.microsoft.com/office/drawing/2014/main" id="{CE530C5C-2FA4-478D-A69E-8C31371C43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275167</xdr:colOff>
      <xdr:row>14</xdr:row>
      <xdr:rowOff>137583</xdr:rowOff>
    </xdr:from>
    <xdr:to>
      <xdr:col>15</xdr:col>
      <xdr:colOff>73509</xdr:colOff>
      <xdr:row>25</xdr:row>
      <xdr:rowOff>179913</xdr:rowOff>
    </xdr:to>
    <xdr:graphicFrame macro="">
      <xdr:nvGraphicFramePr>
        <xdr:cNvPr id="20" name="Chart 19">
          <a:extLst>
            <a:ext uri="{FF2B5EF4-FFF2-40B4-BE49-F238E27FC236}">
              <a16:creationId xmlns:a16="http://schemas.microsoft.com/office/drawing/2014/main" id="{86F15F49-3A7F-4FA0-9A2F-38796EEFC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74097</xdr:colOff>
      <xdr:row>4</xdr:row>
      <xdr:rowOff>0</xdr:rowOff>
    </xdr:from>
    <xdr:to>
      <xdr:col>19</xdr:col>
      <xdr:colOff>634999</xdr:colOff>
      <xdr:row>14</xdr:row>
      <xdr:rowOff>148166</xdr:rowOff>
    </xdr:to>
    <xdr:graphicFrame macro="">
      <xdr:nvGraphicFramePr>
        <xdr:cNvPr id="21" name="Chart 20">
          <a:extLst>
            <a:ext uri="{FF2B5EF4-FFF2-40B4-BE49-F238E27FC236}">
              <a16:creationId xmlns:a16="http://schemas.microsoft.com/office/drawing/2014/main" id="{8810CCEA-36E0-4635-947D-951228247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74097</xdr:colOff>
      <xdr:row>14</xdr:row>
      <xdr:rowOff>148166</xdr:rowOff>
    </xdr:from>
    <xdr:to>
      <xdr:col>19</xdr:col>
      <xdr:colOff>634999</xdr:colOff>
      <xdr:row>25</xdr:row>
      <xdr:rowOff>179913</xdr:rowOff>
    </xdr:to>
    <xdr:graphicFrame macro="">
      <xdr:nvGraphicFramePr>
        <xdr:cNvPr id="22" name="Chart 21">
          <a:extLst>
            <a:ext uri="{FF2B5EF4-FFF2-40B4-BE49-F238E27FC236}">
              <a16:creationId xmlns:a16="http://schemas.microsoft.com/office/drawing/2014/main" id="{3CC6C358-C8E1-44C3-B784-1A43D3857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284705</xdr:colOff>
      <xdr:row>3</xdr:row>
      <xdr:rowOff>190499</xdr:rowOff>
    </xdr:from>
    <xdr:to>
      <xdr:col>15</xdr:col>
      <xdr:colOff>74084</xdr:colOff>
      <xdr:row>14</xdr:row>
      <xdr:rowOff>127000</xdr:rowOff>
    </xdr:to>
    <xdr:graphicFrame macro="">
      <xdr:nvGraphicFramePr>
        <xdr:cNvPr id="23" name="Chart 22">
          <a:extLst>
            <a:ext uri="{FF2B5EF4-FFF2-40B4-BE49-F238E27FC236}">
              <a16:creationId xmlns:a16="http://schemas.microsoft.com/office/drawing/2014/main" id="{D878273E-145F-40FE-B101-2E930BCBA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640300</xdr:colOff>
      <xdr:row>14</xdr:row>
      <xdr:rowOff>158750</xdr:rowOff>
    </xdr:from>
    <xdr:to>
      <xdr:col>24</xdr:col>
      <xdr:colOff>666750</xdr:colOff>
      <xdr:row>26</xdr:row>
      <xdr:rowOff>0</xdr:rowOff>
    </xdr:to>
    <xdr:graphicFrame macro="">
      <xdr:nvGraphicFramePr>
        <xdr:cNvPr id="27" name="Chart 26">
          <a:extLst>
            <a:ext uri="{FF2B5EF4-FFF2-40B4-BE49-F238E27FC236}">
              <a16:creationId xmlns:a16="http://schemas.microsoft.com/office/drawing/2014/main" id="{5AB5ABDB-0F26-4A4C-A11C-31E4D35CA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641887</xdr:colOff>
      <xdr:row>26</xdr:row>
      <xdr:rowOff>0</xdr:rowOff>
    </xdr:from>
    <xdr:to>
      <xdr:col>24</xdr:col>
      <xdr:colOff>670535</xdr:colOff>
      <xdr:row>37</xdr:row>
      <xdr:rowOff>130175</xdr:rowOff>
    </xdr:to>
    <xdr:graphicFrame macro="">
      <xdr:nvGraphicFramePr>
        <xdr:cNvPr id="28" name="Chart 27">
          <a:extLst>
            <a:ext uri="{FF2B5EF4-FFF2-40B4-BE49-F238E27FC236}">
              <a16:creationId xmlns:a16="http://schemas.microsoft.com/office/drawing/2014/main" id="{6511F94B-411D-4651-82CE-C3F915E62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277286</xdr:colOff>
      <xdr:row>26</xdr:row>
      <xdr:rowOff>0</xdr:rowOff>
    </xdr:from>
    <xdr:to>
      <xdr:col>10</xdr:col>
      <xdr:colOff>277286</xdr:colOff>
      <xdr:row>37</xdr:row>
      <xdr:rowOff>130174</xdr:rowOff>
    </xdr:to>
    <xdr:graphicFrame macro="">
      <xdr:nvGraphicFramePr>
        <xdr:cNvPr id="5" name="Chart 4">
          <a:extLst>
            <a:ext uri="{FF2B5EF4-FFF2-40B4-BE49-F238E27FC236}">
              <a16:creationId xmlns:a16="http://schemas.microsoft.com/office/drawing/2014/main" id="{B095354A-C00F-4D25-9391-31CF2E3EF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285751</xdr:colOff>
      <xdr:row>26</xdr:row>
      <xdr:rowOff>10584</xdr:rowOff>
    </xdr:from>
    <xdr:to>
      <xdr:col>15</xdr:col>
      <xdr:colOff>74148</xdr:colOff>
      <xdr:row>37</xdr:row>
      <xdr:rowOff>130175</xdr:rowOff>
    </xdr:to>
    <xdr:graphicFrame macro="">
      <xdr:nvGraphicFramePr>
        <xdr:cNvPr id="12" name="Chart 11">
          <a:extLst>
            <a:ext uri="{FF2B5EF4-FFF2-40B4-BE49-F238E27FC236}">
              <a16:creationId xmlns:a16="http://schemas.microsoft.com/office/drawing/2014/main" id="{4AD102DC-9AA8-4CD7-B390-E139800C1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74090</xdr:colOff>
      <xdr:row>26</xdr:row>
      <xdr:rowOff>10583</xdr:rowOff>
    </xdr:from>
    <xdr:to>
      <xdr:col>19</xdr:col>
      <xdr:colOff>634992</xdr:colOff>
      <xdr:row>37</xdr:row>
      <xdr:rowOff>130175</xdr:rowOff>
    </xdr:to>
    <xdr:graphicFrame macro="">
      <xdr:nvGraphicFramePr>
        <xdr:cNvPr id="14" name="Chart 13">
          <a:extLst>
            <a:ext uri="{FF2B5EF4-FFF2-40B4-BE49-F238E27FC236}">
              <a16:creationId xmlns:a16="http://schemas.microsoft.com/office/drawing/2014/main" id="{4B2736F5-861E-4DEC-B7B7-4D747EA4F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645584</xdr:colOff>
      <xdr:row>4</xdr:row>
      <xdr:rowOff>0</xdr:rowOff>
    </xdr:from>
    <xdr:to>
      <xdr:col>24</xdr:col>
      <xdr:colOff>666750</xdr:colOff>
      <xdr:row>14</xdr:row>
      <xdr:rowOff>148167</xdr:rowOff>
    </xdr:to>
    <xdr:graphicFrame macro="">
      <xdr:nvGraphicFramePr>
        <xdr:cNvPr id="3" name="Chart 2">
          <a:extLst>
            <a:ext uri="{FF2B5EF4-FFF2-40B4-BE49-F238E27FC236}">
              <a16:creationId xmlns:a16="http://schemas.microsoft.com/office/drawing/2014/main" id="{48AA41CB-540D-4DE0-9BD5-D9E83B245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381000</xdr:colOff>
      <xdr:row>4</xdr:row>
      <xdr:rowOff>38100</xdr:rowOff>
    </xdr:from>
    <xdr:to>
      <xdr:col>5</xdr:col>
      <xdr:colOff>590550</xdr:colOff>
      <xdr:row>17</xdr:row>
      <xdr:rowOff>85725</xdr:rowOff>
    </xdr:to>
    <mc:AlternateContent xmlns:mc="http://schemas.openxmlformats.org/markup-compatibility/2006" xmlns:a14="http://schemas.microsoft.com/office/drawing/2010/main">
      <mc:Choice Requires="a14">
        <xdr:graphicFrame macro="">
          <xdr:nvGraphicFramePr>
            <xdr:cNvPr id="2" name="Product Name">
              <a:extLst>
                <a:ext uri="{FF2B5EF4-FFF2-40B4-BE49-F238E27FC236}">
                  <a16:creationId xmlns:a16="http://schemas.microsoft.com/office/drawing/2014/main" id="{E45B0387-8167-0CBA-BEE5-24215447DE11}"/>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3581400" y="800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1000125</xdr:colOff>
      <xdr:row>6</xdr:row>
      <xdr:rowOff>123825</xdr:rowOff>
    </xdr:from>
    <xdr:to>
      <xdr:col>8</xdr:col>
      <xdr:colOff>85725</xdr:colOff>
      <xdr:row>21</xdr:row>
      <xdr:rowOff>9525</xdr:rowOff>
    </xdr:to>
    <xdr:graphicFrame macro="">
      <xdr:nvGraphicFramePr>
        <xdr:cNvPr id="4" name="Chart 3">
          <a:extLst>
            <a:ext uri="{FF2B5EF4-FFF2-40B4-BE49-F238E27FC236}">
              <a16:creationId xmlns:a16="http://schemas.microsoft.com/office/drawing/2014/main" id="{1E9752E7-BB7E-80A0-214C-9A9485B82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123825</xdr:colOff>
      <xdr:row>6</xdr:row>
      <xdr:rowOff>133350</xdr:rowOff>
    </xdr:from>
    <xdr:to>
      <xdr:col>8</xdr:col>
      <xdr:colOff>123825</xdr:colOff>
      <xdr:row>19</xdr:row>
      <xdr:rowOff>180975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E50D34A7-C8F8-342B-A41E-E9868E8BA3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57650" y="1276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338137</xdr:colOff>
      <xdr:row>4</xdr:row>
      <xdr:rowOff>123825</xdr:rowOff>
    </xdr:from>
    <xdr:to>
      <xdr:col>10</xdr:col>
      <xdr:colOff>33337</xdr:colOff>
      <xdr:row>19</xdr:row>
      <xdr:rowOff>9525</xdr:rowOff>
    </xdr:to>
    <xdr:graphicFrame macro="">
      <xdr:nvGraphicFramePr>
        <xdr:cNvPr id="4" name="Chart 3">
          <a:extLst>
            <a:ext uri="{FF2B5EF4-FFF2-40B4-BE49-F238E27FC236}">
              <a16:creationId xmlns:a16="http://schemas.microsoft.com/office/drawing/2014/main" id="{2DFB9232-AD7D-F813-B970-13D208669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638175</xdr:colOff>
      <xdr:row>5</xdr:row>
      <xdr:rowOff>114300</xdr:rowOff>
    </xdr:from>
    <xdr:to>
      <xdr:col>12</xdr:col>
      <xdr:colOff>0</xdr:colOff>
      <xdr:row>18</xdr:row>
      <xdr:rowOff>161925</xdr:rowOff>
    </xdr:to>
    <mc:AlternateContent xmlns:mc="http://schemas.openxmlformats.org/markup-compatibility/2006" xmlns:a14="http://schemas.microsoft.com/office/drawing/2010/main">
      <mc:Choice Requires="a14">
        <xdr:graphicFrame macro="">
          <xdr:nvGraphicFramePr>
            <xdr:cNvPr id="2" name="Category 1">
              <a:extLst>
                <a:ext uri="{FF2B5EF4-FFF2-40B4-BE49-F238E27FC236}">
                  <a16:creationId xmlns:a16="http://schemas.microsoft.com/office/drawing/2014/main" id="{5E10F328-2C20-B7DC-619A-E4BDEFECBB9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829550" y="1066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514350</xdr:colOff>
      <xdr:row>2</xdr:row>
      <xdr:rowOff>9525</xdr:rowOff>
    </xdr:from>
    <xdr:to>
      <xdr:col>8</xdr:col>
      <xdr:colOff>514350</xdr:colOff>
      <xdr:row>15</xdr:row>
      <xdr:rowOff>57150</xdr:rowOff>
    </xdr:to>
    <mc:AlternateContent xmlns:mc="http://schemas.openxmlformats.org/markup-compatibility/2006" xmlns:a14="http://schemas.microsoft.com/office/drawing/2010/main">
      <mc:Choice Requires="a14">
        <xdr:graphicFrame macro="">
          <xdr:nvGraphicFramePr>
            <xdr:cNvPr id="3" name="Payment Method">
              <a:extLst>
                <a:ext uri="{FF2B5EF4-FFF2-40B4-BE49-F238E27FC236}">
                  <a16:creationId xmlns:a16="http://schemas.microsoft.com/office/drawing/2014/main" id="{5B509150-BBB4-64FD-67C4-4B8850C722D2}"/>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5648325"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452437</xdr:colOff>
      <xdr:row>14</xdr:row>
      <xdr:rowOff>57150</xdr:rowOff>
    </xdr:from>
    <xdr:to>
      <xdr:col>10</xdr:col>
      <xdr:colOff>500062</xdr:colOff>
      <xdr:row>28</xdr:row>
      <xdr:rowOff>133350</xdr:rowOff>
    </xdr:to>
    <xdr:graphicFrame macro="">
      <xdr:nvGraphicFramePr>
        <xdr:cNvPr id="4" name="Chart 3">
          <a:extLst>
            <a:ext uri="{FF2B5EF4-FFF2-40B4-BE49-F238E27FC236}">
              <a16:creationId xmlns:a16="http://schemas.microsoft.com/office/drawing/2014/main" id="{F484D2EC-0338-5AE9-9E03-02EFDA917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242887</xdr:colOff>
      <xdr:row>12</xdr:row>
      <xdr:rowOff>47625</xdr:rowOff>
    </xdr:from>
    <xdr:to>
      <xdr:col>3</xdr:col>
      <xdr:colOff>652462</xdr:colOff>
      <xdr:row>26</xdr:row>
      <xdr:rowOff>123825</xdr:rowOff>
    </xdr:to>
    <xdr:graphicFrame macro="">
      <xdr:nvGraphicFramePr>
        <xdr:cNvPr id="5" name="Chart 4">
          <a:extLst>
            <a:ext uri="{FF2B5EF4-FFF2-40B4-BE49-F238E27FC236}">
              <a16:creationId xmlns:a16="http://schemas.microsoft.com/office/drawing/2014/main" id="{E91EF610-EBEE-F72E-84E2-0E23EAFD1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142875</xdr:colOff>
      <xdr:row>4</xdr:row>
      <xdr:rowOff>38100</xdr:rowOff>
    </xdr:from>
    <xdr:to>
      <xdr:col>7</xdr:col>
      <xdr:colOff>142875</xdr:colOff>
      <xdr:row>17</xdr:row>
      <xdr:rowOff>85725</xdr:rowOff>
    </xdr:to>
    <mc:AlternateContent xmlns:mc="http://schemas.openxmlformats.org/markup-compatibility/2006" xmlns:a14="http://schemas.microsoft.com/office/drawing/2010/main">
      <mc:Choice Requires="a14">
        <xdr:graphicFrame macro="">
          <xdr:nvGraphicFramePr>
            <xdr:cNvPr id="2" name="Category 2">
              <a:extLst>
                <a:ext uri="{FF2B5EF4-FFF2-40B4-BE49-F238E27FC236}">
                  <a16:creationId xmlns:a16="http://schemas.microsoft.com/office/drawing/2014/main" id="{B5C52EE7-DAB0-F83C-8A02-07B28AC70FB1}"/>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3581400" y="800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104775</xdr:colOff>
      <xdr:row>7</xdr:row>
      <xdr:rowOff>47625</xdr:rowOff>
    </xdr:from>
    <xdr:to>
      <xdr:col>9</xdr:col>
      <xdr:colOff>104775</xdr:colOff>
      <xdr:row>20</xdr:row>
      <xdr:rowOff>95250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10D34131-E17A-9A78-2D0A-E6DDCCB2AD0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610225" y="1314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33337</xdr:colOff>
      <xdr:row>8</xdr:row>
      <xdr:rowOff>161925</xdr:rowOff>
    </xdr:from>
    <xdr:to>
      <xdr:col>11</xdr:col>
      <xdr:colOff>252412</xdr:colOff>
      <xdr:row>23</xdr:row>
      <xdr:rowOff>47625</xdr:rowOff>
    </xdr:to>
    <xdr:graphicFrame macro="">
      <xdr:nvGraphicFramePr>
        <xdr:cNvPr id="5" name="Chart 4">
          <a:extLst>
            <a:ext uri="{FF2B5EF4-FFF2-40B4-BE49-F238E27FC236}">
              <a16:creationId xmlns:a16="http://schemas.microsoft.com/office/drawing/2014/main" id="{B7FA3362-9DD2-721B-9DCC-85840E399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9</xdr:row>
      <xdr:rowOff>28575</xdr:rowOff>
    </xdr:from>
    <xdr:to>
      <xdr:col>1</xdr:col>
      <xdr:colOff>561975</xdr:colOff>
      <xdr:row>22</xdr:row>
      <xdr:rowOff>76200</xdr:rowOff>
    </xdr:to>
    <mc:AlternateContent xmlns:mc="http://schemas.openxmlformats.org/markup-compatibility/2006" xmlns:a14="http://schemas.microsoft.com/office/drawing/2010/main">
      <mc:Choice Requires="a14">
        <xdr:graphicFrame macro="">
          <xdr:nvGraphicFramePr>
            <xdr:cNvPr id="2" name="Category 3">
              <a:extLst>
                <a:ext uri="{FF2B5EF4-FFF2-40B4-BE49-F238E27FC236}">
                  <a16:creationId xmlns:a16="http://schemas.microsoft.com/office/drawing/2014/main" id="{9CC96956-E84F-1192-740A-BD491A85DCD5}"/>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0" y="1657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742950</xdr:colOff>
      <xdr:row>9</xdr:row>
      <xdr:rowOff>28575</xdr:rowOff>
    </xdr:from>
    <xdr:to>
      <xdr:col>6</xdr:col>
      <xdr:colOff>28575</xdr:colOff>
      <xdr:row>22</xdr:row>
      <xdr:rowOff>76200</xdr:rowOff>
    </xdr:to>
    <mc:AlternateContent xmlns:mc="http://schemas.openxmlformats.org/markup-compatibility/2006" xmlns:a14="http://schemas.microsoft.com/office/drawing/2010/main">
      <mc:Choice Requires="a14">
        <xdr:graphicFrame macro="">
          <xdr:nvGraphicFramePr>
            <xdr:cNvPr id="3" name="Discount">
              <a:extLst>
                <a:ext uri="{FF2B5EF4-FFF2-40B4-BE49-F238E27FC236}">
                  <a16:creationId xmlns:a16="http://schemas.microsoft.com/office/drawing/2014/main" id="{835ABB11-6877-10E3-5830-FF9F7797CE23}"/>
                </a:ext>
              </a:extLst>
            </xdr:cNvPr>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mlns="">
        <xdr:sp macro="" textlink="">
          <xdr:nvSpPr>
            <xdr:cNvPr id="0" name=""/>
            <xdr:cNvSpPr>
              <a:spLocks noTextEdit="1"/>
            </xdr:cNvSpPr>
          </xdr:nvSpPr>
          <xdr:spPr>
            <a:xfrm>
              <a:off x="2295525" y="1657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147637</xdr:colOff>
      <xdr:row>7</xdr:row>
      <xdr:rowOff>85725</xdr:rowOff>
    </xdr:from>
    <xdr:to>
      <xdr:col>14</xdr:col>
      <xdr:colOff>90487</xdr:colOff>
      <xdr:row>21</xdr:row>
      <xdr:rowOff>161925</xdr:rowOff>
    </xdr:to>
    <xdr:graphicFrame macro="">
      <xdr:nvGraphicFramePr>
        <xdr:cNvPr id="5" name="Chart 4">
          <a:extLst>
            <a:ext uri="{FF2B5EF4-FFF2-40B4-BE49-F238E27FC236}">
              <a16:creationId xmlns:a16="http://schemas.microsoft.com/office/drawing/2014/main" id="{F7890FF2-E5E2-B1D0-2A68-8809F1C60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495300</xdr:colOff>
      <xdr:row>5</xdr:row>
      <xdr:rowOff>85725</xdr:rowOff>
    </xdr:from>
    <xdr:to>
      <xdr:col>7</xdr:col>
      <xdr:colOff>495300</xdr:colOff>
      <xdr:row>18</xdr:row>
      <xdr:rowOff>133350</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CB1B11EC-12D0-E4CD-FC29-835E71CD851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819525" y="1038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361950</xdr:colOff>
      <xdr:row>7</xdr:row>
      <xdr:rowOff>180975</xdr:rowOff>
    </xdr:from>
    <xdr:to>
      <xdr:col>8</xdr:col>
      <xdr:colOff>361950</xdr:colOff>
      <xdr:row>21</xdr:row>
      <xdr:rowOff>38100</xdr:rowOff>
    </xdr:to>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0FE2C213-320A-C8AA-B374-65CC08D37E7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295775" y="1514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219075</xdr:colOff>
      <xdr:row>4</xdr:row>
      <xdr:rowOff>123825</xdr:rowOff>
    </xdr:from>
    <xdr:to>
      <xdr:col>9</xdr:col>
      <xdr:colOff>523875</xdr:colOff>
      <xdr:row>19</xdr:row>
      <xdr:rowOff>9525</xdr:rowOff>
    </xdr:to>
    <xdr:graphicFrame macro="">
      <xdr:nvGraphicFramePr>
        <xdr:cNvPr id="5" name="Chart 4">
          <a:extLst>
            <a:ext uri="{FF2B5EF4-FFF2-40B4-BE49-F238E27FC236}">
              <a16:creationId xmlns:a16="http://schemas.microsoft.com/office/drawing/2014/main" id="{7F4C47EF-D8AE-B1BA-2451-8D6DC5467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495300</xdr:colOff>
      <xdr:row>5</xdr:row>
      <xdr:rowOff>85725</xdr:rowOff>
    </xdr:from>
    <xdr:to>
      <xdr:col>7</xdr:col>
      <xdr:colOff>495300</xdr:colOff>
      <xdr:row>18</xdr:row>
      <xdr:rowOff>133350</xdr:rowOff>
    </xdr:to>
    <mc:AlternateContent xmlns:mc="http://schemas.openxmlformats.org/markup-compatibility/2006" xmlns:a14="http://schemas.microsoft.com/office/drawing/2010/main">
      <mc:Choice Requires="a14">
        <xdr:graphicFrame macro="">
          <xdr:nvGraphicFramePr>
            <xdr:cNvPr id="3" name="Street">
              <a:extLst>
                <a:ext uri="{FF2B5EF4-FFF2-40B4-BE49-F238E27FC236}">
                  <a16:creationId xmlns:a16="http://schemas.microsoft.com/office/drawing/2014/main" id="{612FF967-2E30-7F55-FB3E-E5F48DE2B566}"/>
                </a:ext>
              </a:extLst>
            </xdr:cNvPr>
            <xdr:cNvGraphicFramePr/>
          </xdr:nvGraphicFramePr>
          <xdr:xfrm>
            <a:off x="0" y="0"/>
            <a:ext cx="0" cy="0"/>
          </xdr:xfrm>
          <a:graphic>
            <a:graphicData uri="http://schemas.microsoft.com/office/drawing/2010/slicer">
              <sle:slicer xmlns:sle="http://schemas.microsoft.com/office/drawing/2010/slicer" name="Street"/>
            </a:graphicData>
          </a:graphic>
        </xdr:graphicFrame>
      </mc:Choice>
      <mc:Fallback xmlns="">
        <xdr:sp macro="" textlink="">
          <xdr:nvSpPr>
            <xdr:cNvPr id="0" name=""/>
            <xdr:cNvSpPr>
              <a:spLocks noTextEdit="1"/>
            </xdr:cNvSpPr>
          </xdr:nvSpPr>
          <xdr:spPr>
            <a:xfrm>
              <a:off x="3819525" y="1038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361950</xdr:colOff>
      <xdr:row>7</xdr:row>
      <xdr:rowOff>180975</xdr:rowOff>
    </xdr:from>
    <xdr:to>
      <xdr:col>8</xdr:col>
      <xdr:colOff>361950</xdr:colOff>
      <xdr:row>21</xdr:row>
      <xdr:rowOff>38100</xdr:rowOff>
    </xdr:to>
    <mc:AlternateContent xmlns:mc="http://schemas.openxmlformats.org/markup-compatibility/2006" xmlns:a14="http://schemas.microsoft.com/office/drawing/2010/main">
      <mc:Choice Requires="a14">
        <xdr:graphicFrame macro="">
          <xdr:nvGraphicFramePr>
            <xdr:cNvPr id="4" name="City 1">
              <a:extLst>
                <a:ext uri="{FF2B5EF4-FFF2-40B4-BE49-F238E27FC236}">
                  <a16:creationId xmlns:a16="http://schemas.microsoft.com/office/drawing/2014/main" id="{9FDAE9E0-0F7C-E6B2-1E14-86FCDCE8B9E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4295775" y="1514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219075</xdr:colOff>
      <xdr:row>4</xdr:row>
      <xdr:rowOff>123825</xdr:rowOff>
    </xdr:from>
    <xdr:to>
      <xdr:col>9</xdr:col>
      <xdr:colOff>523875</xdr:colOff>
      <xdr:row>19</xdr:row>
      <xdr:rowOff>9525</xdr:rowOff>
    </xdr:to>
    <xdr:graphicFrame macro="">
      <xdr:nvGraphicFramePr>
        <xdr:cNvPr id="5" name="Chart 4">
          <a:extLst>
            <a:ext uri="{FF2B5EF4-FFF2-40B4-BE49-F238E27FC236}">
              <a16:creationId xmlns:a16="http://schemas.microsoft.com/office/drawing/2014/main" id="{31F381B4-17ED-C081-C7D1-11A9D6107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600075</xdr:colOff>
      <xdr:row>6</xdr:row>
      <xdr:rowOff>133350</xdr:rowOff>
    </xdr:from>
    <xdr:to>
      <xdr:col>7</xdr:col>
      <xdr:colOff>600075</xdr:colOff>
      <xdr:row>19</xdr:row>
      <xdr:rowOff>180975</xdr:rowOff>
    </xdr:to>
    <mc:AlternateContent xmlns:mc="http://schemas.openxmlformats.org/markup-compatibility/2006" xmlns:a14="http://schemas.microsoft.com/office/drawing/2010/main">
      <mc:Choice Requires="a14">
        <xdr:graphicFrame macro="">
          <xdr:nvGraphicFramePr>
            <xdr:cNvPr id="3" name="Coupon Code">
              <a:extLst>
                <a:ext uri="{FF2B5EF4-FFF2-40B4-BE49-F238E27FC236}">
                  <a16:creationId xmlns:a16="http://schemas.microsoft.com/office/drawing/2014/main" id="{E07D307E-8E02-EAE1-D94B-8EA4E8B59E42}"/>
                </a:ext>
              </a:extLst>
            </xdr:cNvPr>
            <xdr:cNvGraphicFramePr/>
          </xdr:nvGraphicFramePr>
          <xdr:xfrm>
            <a:off x="0" y="0"/>
            <a:ext cx="0" cy="0"/>
          </xdr:xfrm>
          <a:graphic>
            <a:graphicData uri="http://schemas.microsoft.com/office/drawing/2010/slicer">
              <sle:slicer xmlns:sle="http://schemas.microsoft.com/office/drawing/2010/slicer" name="Coupon Code"/>
            </a:graphicData>
          </a:graphic>
        </xdr:graphicFrame>
      </mc:Choice>
      <mc:Fallback xmlns="">
        <xdr:sp macro="" textlink="">
          <xdr:nvSpPr>
            <xdr:cNvPr id="0" name=""/>
            <xdr:cNvSpPr>
              <a:spLocks noTextEdit="1"/>
            </xdr:cNvSpPr>
          </xdr:nvSpPr>
          <xdr:spPr>
            <a:xfrm>
              <a:off x="4057650" y="1276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28575</xdr:colOff>
      <xdr:row>7</xdr:row>
      <xdr:rowOff>114300</xdr:rowOff>
    </xdr:from>
    <xdr:to>
      <xdr:col>11</xdr:col>
      <xdr:colOff>28575</xdr:colOff>
      <xdr:row>20</xdr:row>
      <xdr:rowOff>161925</xdr:rowOff>
    </xdr:to>
    <mc:AlternateContent xmlns:mc="http://schemas.openxmlformats.org/markup-compatibility/2006" xmlns:a14="http://schemas.microsoft.com/office/drawing/2010/main">
      <mc:Choice Requires="a14">
        <xdr:graphicFrame macro="">
          <xdr:nvGraphicFramePr>
            <xdr:cNvPr id="4" name="Discount 1">
              <a:extLst>
                <a:ext uri="{FF2B5EF4-FFF2-40B4-BE49-F238E27FC236}">
                  <a16:creationId xmlns:a16="http://schemas.microsoft.com/office/drawing/2014/main" id="{8B4A51A5-8C45-DB66-BEF4-6DB269C2028F}"/>
                </a:ext>
              </a:extLst>
            </xdr:cNvPr>
            <xdr:cNvGraphicFramePr/>
          </xdr:nvGraphicFramePr>
          <xdr:xfrm>
            <a:off x="0" y="0"/>
            <a:ext cx="0" cy="0"/>
          </xdr:xfrm>
          <a:graphic>
            <a:graphicData uri="http://schemas.microsoft.com/office/drawing/2010/slicer">
              <sle:slicer xmlns:sle="http://schemas.microsoft.com/office/drawing/2010/slicer" name="Discount 1"/>
            </a:graphicData>
          </a:graphic>
        </xdr:graphicFrame>
      </mc:Choice>
      <mc:Fallback xmlns="">
        <xdr:sp macro="" textlink="">
          <xdr:nvSpPr>
            <xdr:cNvPr id="0" name=""/>
            <xdr:cNvSpPr>
              <a:spLocks noTextEdit="1"/>
            </xdr:cNvSpPr>
          </xdr:nvSpPr>
          <xdr:spPr>
            <a:xfrm>
              <a:off x="6686550" y="1381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85725</xdr:colOff>
      <xdr:row>4</xdr:row>
      <xdr:rowOff>123825</xdr:rowOff>
    </xdr:from>
    <xdr:to>
      <xdr:col>9</xdr:col>
      <xdr:colOff>390525</xdr:colOff>
      <xdr:row>19</xdr:row>
      <xdr:rowOff>9525</xdr:rowOff>
    </xdr:to>
    <xdr:graphicFrame macro="">
      <xdr:nvGraphicFramePr>
        <xdr:cNvPr id="5" name="Chart 4">
          <a:extLst>
            <a:ext uri="{FF2B5EF4-FFF2-40B4-BE49-F238E27FC236}">
              <a16:creationId xmlns:a16="http://schemas.microsoft.com/office/drawing/2014/main" id="{9C0C8E2D-87B9-CF87-3738-FB91866E1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46.057685416665" createdVersion="8" refreshedVersion="8" minRefreshableVersion="3" recordCount="113" xr:uid="{2452FDF6-1AE2-4F19-B939-DC31800F0F3F}">
  <cacheSource type="worksheet">
    <worksheetSource name="excel_project4"/>
  </cacheSource>
  <cacheFields count="26">
    <cacheField name="Customer ID" numFmtId="0">
      <sharedItems containsSemiMixedTypes="0" containsString="0" containsNumber="1" containsInteger="1" minValue="1001" maxValue="1113"/>
    </cacheField>
    <cacheField name="Date" numFmtId="14">
      <sharedItems containsSemiMixedTypes="0" containsNonDate="0" containsDate="1" containsString="0" minDate="2023-01-02T00:00:00" maxDate="2023-04-25T00:00:00" count="113">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sharedItems>
      <fieldGroup par="25"/>
    </cacheField>
    <cacheField name="Product Name" numFmtId="0">
      <sharedItems count="37">
        <s v="Laptop"/>
        <s v="T-shirt"/>
        <s v="Book - Fiction"/>
        <s v="Smartphone"/>
        <s v="Jeans"/>
        <s v="Headphones"/>
        <s v="Book - Mystery"/>
        <s v="Tablet"/>
        <s v="Socks"/>
        <s v="Camera"/>
        <s v="Skirt"/>
        <s v="Desktop Computer"/>
        <s v="Shorts"/>
        <s v="Book - Science"/>
        <s v="Smartwatch"/>
        <s v="Dress"/>
        <s v="Shoes"/>
        <s v="Book - History"/>
        <s v="Backpack"/>
        <s v="Book - Self-Help"/>
        <s v="Sunglasses"/>
        <s v="Book - Biography"/>
        <s v="Wireless Mouse"/>
        <s v="Hat"/>
        <s v="Book - Fantasy"/>
        <s v="External Hard Drive"/>
        <s v="Sweater"/>
        <s v="Bluetooth Speaker"/>
        <s v="Scarf"/>
        <s v="Book - Science Fiction"/>
        <s v="USB Flash Drive"/>
        <s v="Book - Travel"/>
        <s v="Wireless Keyboard"/>
        <s v="Gloves"/>
        <s v="Book - Romance"/>
        <s v="Wireless Earbuds"/>
        <s v="Beanie"/>
      </sharedItems>
    </cacheField>
    <cacheField name="Category" numFmtId="0">
      <sharedItems count="4">
        <s v="Electronics"/>
        <s v="Clothing"/>
        <s v="Books"/>
        <s v="Accessories"/>
      </sharedItems>
    </cacheField>
    <cacheField name="Price" numFmtId="164">
      <sharedItems containsSemiMixedTypes="0" containsString="0" containsNumber="1" containsInteger="1" minValue="8" maxValue="900"/>
    </cacheField>
    <cacheField name="Quantity" numFmtId="0">
      <sharedItems containsSemiMixedTypes="0" containsString="0" containsNumber="1" containsInteger="1" minValue="1" maxValue="6"/>
    </cacheField>
    <cacheField name="Total Sales" numFmtId="165">
      <sharedItems containsSemiMixedTypes="0" containsString="0" containsNumber="1" containsInteger="1" minValue="17" maxValue="1800"/>
    </cacheField>
    <cacheField name="Discount" numFmtId="9">
      <sharedItems containsSemiMixedTypes="0" containsString="0" containsNumber="1" minValue="0" maxValue="0.15" count="6">
        <n v="0.1"/>
        <n v="0.05"/>
        <n v="0"/>
        <n v="0.08"/>
        <n v="0.12"/>
        <n v="0.15"/>
      </sharedItems>
    </cacheField>
    <cacheField name="Discount Price" numFmtId="165">
      <sharedItems containsSemiMixedTypes="0" containsString="0" containsNumber="1" minValue="0" maxValue="270" count="13">
        <n v="160"/>
        <n v="5"/>
        <n v="0"/>
        <n v="48"/>
        <n v="6"/>
        <n v="72"/>
        <n v="50"/>
        <n v="270"/>
        <n v="4.5"/>
        <n v="28"/>
        <n v="3.5"/>
        <n v="112"/>
        <n v="4"/>
      </sharedItems>
    </cacheField>
    <cacheField name="Actual Sales" numFmtId="165">
      <sharedItems containsSemiMixedTypes="0" containsString="0" containsNumber="1" minValue="17" maxValue="1530" count="32">
        <n v="1440"/>
        <n v="95"/>
        <n v="45"/>
        <n v="552"/>
        <n v="100"/>
        <n v="114"/>
        <n v="72"/>
        <n v="528"/>
        <n v="48"/>
        <n v="450"/>
        <n v="75"/>
        <n v="1530"/>
        <n v="60"/>
        <n v="44"/>
        <n v="120"/>
        <n v="85.5"/>
        <n v="252"/>
        <n v="90"/>
        <n v="66.5"/>
        <n v="40"/>
        <n v="36"/>
        <n v="1288"/>
        <n v="30"/>
        <n v="20"/>
        <n v="17"/>
        <n v="80"/>
        <n v="76"/>
        <n v="38"/>
        <n v="42"/>
        <n v="32"/>
        <n v="35"/>
        <n v="54"/>
      </sharedItems>
    </cacheField>
    <cacheField name="Shipping Method" numFmtId="0">
      <sharedItems/>
    </cacheField>
    <cacheField name="Payment Method" numFmtId="0">
      <sharedItems count="3">
        <s v="Credit Card"/>
        <s v="PayPal"/>
        <s v="Debit Card"/>
      </sharedItems>
    </cacheField>
    <cacheField name="Region" numFmtId="0">
      <sharedItems count="5">
        <s v="North"/>
        <s v="South"/>
        <s v="East"/>
        <s v="West"/>
        <s v="Midwest"/>
      </sharedItems>
    </cacheField>
    <cacheField name="Age" numFmtId="0">
      <sharedItems containsSemiMixedTypes="0" containsString="0" containsNumber="1" containsInteger="1" minValue="24" maxValue="44" count="17">
        <n v="35"/>
        <n v="28"/>
        <n v="42"/>
        <n v="30"/>
        <n v="29"/>
        <n v="44"/>
        <n v="40"/>
        <n v="32"/>
        <n v="26"/>
        <n v="38"/>
        <n v="24"/>
        <n v="33"/>
        <n v="27"/>
        <n v="36"/>
        <n v="25"/>
        <n v="31"/>
        <n v="34"/>
      </sharedItems>
    </cacheField>
    <cacheField name="Gender" numFmtId="0">
      <sharedItems count="2">
        <s v="Male"/>
        <s v="Female"/>
      </sharedItems>
    </cacheField>
    <cacheField name="Email" numFmtId="0">
      <sharedItems count="25">
        <s v="john@example.com"/>
        <s v="jane@example.com"/>
        <s v="alex@example.com"/>
        <s v="emily@example.com"/>
        <s v="ryan@example.com"/>
        <s v="lisa@example.com"/>
        <s v="michael@example.com"/>
        <s v="susan@example.com"/>
        <s v="peter@example.com"/>
        <s v="david@example.com"/>
        <s v="olivia@example.com"/>
        <s v="andrew@example.com"/>
        <s v="emma@example.com"/>
        <s v="william@example.com"/>
        <s v="charlotte@example.com"/>
        <s v="ava@example.com"/>
        <s v="harry@example.com"/>
        <s v="sophia@example.com"/>
        <s v="noah@example.com"/>
        <s v="isabella@example.com"/>
        <s v="sophie@example.com"/>
        <s v="liam@example.com"/>
        <s v="charles@example.com"/>
        <s v="lily@example.com"/>
        <s v="jack@example.com"/>
      </sharedItems>
    </cacheField>
    <cacheField name="Phone" numFmtId="0">
      <sharedItems count="19">
        <s v="123-456-7890"/>
        <s v="987-654-3210"/>
        <s v="555-123-4567"/>
        <s v="222-333-4444"/>
        <s v="777-888-9999"/>
        <s v="111-222-3333"/>
        <s v="555-666-7777"/>
        <s v="333-444-5555"/>
        <s v="888-777-6666"/>
        <s v="555-444-3333"/>
        <s v="222-111-9999"/>
        <s v="999-888-7777"/>
        <s v="777-666-5555"/>
        <s v="555-333-2222"/>
        <s v="333-555-7777"/>
        <s v="555-777-9999"/>
        <s v="777-999-1111"/>
        <s v="555-333-4444"/>
        <s v="555-444-5555"/>
      </sharedItems>
    </cacheField>
    <cacheField name="House No" numFmtId="0">
      <sharedItems containsSemiMixedTypes="0" containsString="0" containsNumber="1" containsInteger="1" minValue="123" maxValue="890"/>
    </cacheField>
    <cacheField name="Street" numFmtId="0">
      <sharedItems count="6">
        <s v="Main St"/>
        <s v="Elm St"/>
        <s v="Oak St"/>
        <s v="Pine St"/>
        <s v="Maple St"/>
        <s v="Cedar St"/>
      </sharedItems>
    </cacheField>
    <cacheField name="City" numFmtId="0">
      <sharedItems count="6">
        <s v="New York"/>
        <s v="Los Angeles"/>
        <s v="Chicago"/>
        <s v="San Francisco"/>
        <s v="Boston"/>
        <s v="Miami"/>
      </sharedItems>
    </cacheField>
    <cacheField name="State" numFmtId="0">
      <sharedItems count="5">
        <s v="NY"/>
        <s v="CA"/>
        <s v="IL"/>
        <s v="MA"/>
        <s v="FL"/>
      </sharedItems>
    </cacheField>
    <cacheField name="Postal Code" numFmtId="0">
      <sharedItems containsSemiMixedTypes="0" containsString="0" containsNumber="1" containsInteger="1" minValue="2101" maxValue="94125"/>
    </cacheField>
    <cacheField name="Coupon Code" numFmtId="0">
      <sharedItems count="9">
        <s v="SAVE10"/>
        <s v="SUMMER5"/>
        <s v="FREEREAD"/>
        <s v="PHONE8"/>
        <s v="NA"/>
        <s v="WINTER5"/>
        <s v="SAVE12"/>
        <s v="NEWCAM"/>
        <s v="DESKTOP15"/>
      </sharedItems>
    </cacheField>
    <cacheField name="Loyalty Points" numFmtId="0">
      <sharedItems containsSemiMixedTypes="0" containsString="0" containsNumber="1" containsInteger="1" minValue="5" maxValue="50"/>
    </cacheField>
    <cacheField name="Days (Date)" numFmtId="0" databaseField="0">
      <fieldGroup base="1">
        <rangePr groupBy="days" startDate="2023-01-02T00:00:00" endDate="2023-04-25T00:00:00"/>
        <groupItems count="368">
          <s v="&lt;1/2/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25/2023"/>
        </groupItems>
      </fieldGroup>
    </cacheField>
    <cacheField name="Months (Date)" numFmtId="0" databaseField="0">
      <fieldGroup base="1">
        <rangePr groupBy="months" startDate="2023-01-02T00:00:00" endDate="2023-04-25T00:00:00"/>
        <groupItems count="14">
          <s v="&lt;1/2/2023"/>
          <s v="Jan"/>
          <s v="Feb"/>
          <s v="Mar"/>
          <s v="Apr"/>
          <s v="May"/>
          <s v="Jun"/>
          <s v="Jul"/>
          <s v="Aug"/>
          <s v="Sep"/>
          <s v="Oct"/>
          <s v="Nov"/>
          <s v="Dec"/>
          <s v="&gt;4/25/2023"/>
        </groupItems>
      </fieldGroup>
    </cacheField>
  </cacheFields>
  <extLst>
    <ext xmlns:x14="http://schemas.microsoft.com/office/spreadsheetml/2009/9/main" uri="{725AE2AE-9491-48be-B2B4-4EB974FC3084}">
      <x14:pivotCacheDefinition pivotCacheId="2544757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n v="1001"/>
    <x v="0"/>
    <x v="0"/>
    <x v="0"/>
    <n v="800"/>
    <n v="2"/>
    <n v="1600"/>
    <x v="0"/>
    <x v="0"/>
    <x v="0"/>
    <s v="Express"/>
    <x v="0"/>
    <x v="0"/>
    <x v="0"/>
    <x v="0"/>
    <x v="0"/>
    <x v="0"/>
    <n v="123"/>
    <x v="0"/>
    <x v="0"/>
    <x v="0"/>
    <n v="10001"/>
    <x v="0"/>
    <n v="50"/>
  </r>
  <r>
    <n v="1002"/>
    <x v="1"/>
    <x v="1"/>
    <x v="1"/>
    <n v="20"/>
    <n v="5"/>
    <n v="100"/>
    <x v="1"/>
    <x v="1"/>
    <x v="1"/>
    <s v="Standard"/>
    <x v="1"/>
    <x v="1"/>
    <x v="1"/>
    <x v="1"/>
    <x v="1"/>
    <x v="1"/>
    <n v="456"/>
    <x v="1"/>
    <x v="1"/>
    <x v="1"/>
    <n v="90001"/>
    <x v="1"/>
    <n v="30"/>
  </r>
  <r>
    <n v="1003"/>
    <x v="2"/>
    <x v="2"/>
    <x v="2"/>
    <n v="15"/>
    <n v="3"/>
    <n v="45"/>
    <x v="2"/>
    <x v="2"/>
    <x v="2"/>
    <s v="Standard"/>
    <x v="0"/>
    <x v="2"/>
    <x v="2"/>
    <x v="0"/>
    <x v="2"/>
    <x v="2"/>
    <n v="789"/>
    <x v="2"/>
    <x v="2"/>
    <x v="2"/>
    <n v="60601"/>
    <x v="2"/>
    <n v="10"/>
  </r>
  <r>
    <n v="1004"/>
    <x v="3"/>
    <x v="3"/>
    <x v="0"/>
    <n v="600"/>
    <n v="1"/>
    <n v="600"/>
    <x v="3"/>
    <x v="3"/>
    <x v="3"/>
    <s v="Express"/>
    <x v="2"/>
    <x v="3"/>
    <x v="3"/>
    <x v="1"/>
    <x v="3"/>
    <x v="3"/>
    <n v="567"/>
    <x v="3"/>
    <x v="3"/>
    <x v="1"/>
    <n v="94101"/>
    <x v="3"/>
    <n v="25"/>
  </r>
  <r>
    <n v="1005"/>
    <x v="4"/>
    <x v="4"/>
    <x v="1"/>
    <n v="50"/>
    <n v="2"/>
    <n v="100"/>
    <x v="2"/>
    <x v="2"/>
    <x v="4"/>
    <s v="Standard"/>
    <x v="1"/>
    <x v="0"/>
    <x v="4"/>
    <x v="0"/>
    <x v="4"/>
    <x v="4"/>
    <n v="678"/>
    <x v="4"/>
    <x v="4"/>
    <x v="3"/>
    <n v="2101"/>
    <x v="4"/>
    <n v="5"/>
  </r>
  <r>
    <n v="1006"/>
    <x v="5"/>
    <x v="5"/>
    <x v="0"/>
    <n v="40"/>
    <n v="3"/>
    <n v="120"/>
    <x v="1"/>
    <x v="4"/>
    <x v="5"/>
    <s v="Express"/>
    <x v="0"/>
    <x v="2"/>
    <x v="0"/>
    <x v="1"/>
    <x v="5"/>
    <x v="5"/>
    <n v="789"/>
    <x v="2"/>
    <x v="0"/>
    <x v="0"/>
    <n v="10002"/>
    <x v="5"/>
    <n v="15"/>
  </r>
  <r>
    <n v="1007"/>
    <x v="6"/>
    <x v="6"/>
    <x v="2"/>
    <n v="18"/>
    <n v="4"/>
    <n v="72"/>
    <x v="2"/>
    <x v="2"/>
    <x v="6"/>
    <s v="Standard"/>
    <x v="1"/>
    <x v="4"/>
    <x v="5"/>
    <x v="0"/>
    <x v="6"/>
    <x v="6"/>
    <n v="890"/>
    <x v="5"/>
    <x v="2"/>
    <x v="2"/>
    <n v="60602"/>
    <x v="4"/>
    <n v="20"/>
  </r>
  <r>
    <n v="1008"/>
    <x v="7"/>
    <x v="7"/>
    <x v="0"/>
    <n v="300"/>
    <n v="2"/>
    <n v="600"/>
    <x v="4"/>
    <x v="5"/>
    <x v="7"/>
    <s v="Express"/>
    <x v="0"/>
    <x v="3"/>
    <x v="6"/>
    <x v="1"/>
    <x v="7"/>
    <x v="7"/>
    <n v="123"/>
    <x v="2"/>
    <x v="1"/>
    <x v="1"/>
    <n v="90002"/>
    <x v="6"/>
    <n v="40"/>
  </r>
  <r>
    <n v="1009"/>
    <x v="8"/>
    <x v="8"/>
    <x v="1"/>
    <n v="8"/>
    <n v="6"/>
    <n v="48"/>
    <x v="2"/>
    <x v="2"/>
    <x v="8"/>
    <s v="Standard"/>
    <x v="1"/>
    <x v="1"/>
    <x v="7"/>
    <x v="0"/>
    <x v="8"/>
    <x v="8"/>
    <n v="567"/>
    <x v="1"/>
    <x v="5"/>
    <x v="4"/>
    <n v="33101"/>
    <x v="4"/>
    <n v="10"/>
  </r>
  <r>
    <n v="1010"/>
    <x v="9"/>
    <x v="9"/>
    <x v="0"/>
    <n v="500"/>
    <n v="1"/>
    <n v="500"/>
    <x v="0"/>
    <x v="6"/>
    <x v="9"/>
    <s v="Express"/>
    <x v="0"/>
    <x v="2"/>
    <x v="4"/>
    <x v="0"/>
    <x v="9"/>
    <x v="9"/>
    <n v="789"/>
    <x v="3"/>
    <x v="0"/>
    <x v="0"/>
    <n v="10003"/>
    <x v="7"/>
    <n v="25"/>
  </r>
  <r>
    <n v="1011"/>
    <x v="10"/>
    <x v="10"/>
    <x v="1"/>
    <n v="25"/>
    <n v="3"/>
    <n v="75"/>
    <x v="2"/>
    <x v="2"/>
    <x v="10"/>
    <s v="Standard"/>
    <x v="2"/>
    <x v="4"/>
    <x v="8"/>
    <x v="1"/>
    <x v="10"/>
    <x v="10"/>
    <n v="234"/>
    <x v="2"/>
    <x v="2"/>
    <x v="2"/>
    <n v="60603"/>
    <x v="4"/>
    <n v="5"/>
  </r>
  <r>
    <n v="1012"/>
    <x v="11"/>
    <x v="11"/>
    <x v="0"/>
    <n v="900"/>
    <n v="2"/>
    <n v="1800"/>
    <x v="5"/>
    <x v="7"/>
    <x v="11"/>
    <s v="Express"/>
    <x v="0"/>
    <x v="0"/>
    <x v="9"/>
    <x v="0"/>
    <x v="11"/>
    <x v="11"/>
    <n v="345"/>
    <x v="5"/>
    <x v="4"/>
    <x v="3"/>
    <n v="2102"/>
    <x v="8"/>
    <n v="35"/>
  </r>
  <r>
    <n v="1013"/>
    <x v="12"/>
    <x v="12"/>
    <x v="1"/>
    <n v="15"/>
    <n v="4"/>
    <n v="60"/>
    <x v="2"/>
    <x v="2"/>
    <x v="12"/>
    <s v="Standard"/>
    <x v="1"/>
    <x v="1"/>
    <x v="10"/>
    <x v="1"/>
    <x v="12"/>
    <x v="12"/>
    <n v="456"/>
    <x v="3"/>
    <x v="1"/>
    <x v="1"/>
    <n v="90003"/>
    <x v="4"/>
    <n v="5"/>
  </r>
  <r>
    <n v="1014"/>
    <x v="13"/>
    <x v="13"/>
    <x v="2"/>
    <n v="22"/>
    <n v="2"/>
    <n v="44"/>
    <x v="2"/>
    <x v="2"/>
    <x v="13"/>
    <s v="Standard"/>
    <x v="2"/>
    <x v="3"/>
    <x v="6"/>
    <x v="0"/>
    <x v="13"/>
    <x v="13"/>
    <n v="567"/>
    <x v="2"/>
    <x v="3"/>
    <x v="1"/>
    <n v="94102"/>
    <x v="4"/>
    <n v="10"/>
  </r>
  <r>
    <n v="1015"/>
    <x v="14"/>
    <x v="14"/>
    <x v="0"/>
    <n v="120"/>
    <n v="1"/>
    <n v="120"/>
    <x v="2"/>
    <x v="2"/>
    <x v="14"/>
    <s v="Express"/>
    <x v="0"/>
    <x v="2"/>
    <x v="1"/>
    <x v="1"/>
    <x v="14"/>
    <x v="14"/>
    <n v="678"/>
    <x v="4"/>
    <x v="5"/>
    <x v="4"/>
    <n v="33102"/>
    <x v="4"/>
    <n v="5"/>
  </r>
  <r>
    <n v="1016"/>
    <x v="15"/>
    <x v="15"/>
    <x v="1"/>
    <n v="45"/>
    <n v="2"/>
    <n v="90"/>
    <x v="1"/>
    <x v="8"/>
    <x v="15"/>
    <s v="Express"/>
    <x v="1"/>
    <x v="4"/>
    <x v="4"/>
    <x v="0"/>
    <x v="15"/>
    <x v="15"/>
    <n v="789"/>
    <x v="1"/>
    <x v="2"/>
    <x v="2"/>
    <n v="60604"/>
    <x v="1"/>
    <n v="15"/>
  </r>
  <r>
    <n v="1017"/>
    <x v="16"/>
    <x v="7"/>
    <x v="0"/>
    <n v="280"/>
    <n v="1"/>
    <n v="280"/>
    <x v="0"/>
    <x v="9"/>
    <x v="16"/>
    <s v="Express"/>
    <x v="2"/>
    <x v="0"/>
    <x v="11"/>
    <x v="1"/>
    <x v="16"/>
    <x v="5"/>
    <n v="890"/>
    <x v="5"/>
    <x v="4"/>
    <x v="3"/>
    <n v="2103"/>
    <x v="0"/>
    <n v="30"/>
  </r>
  <r>
    <n v="1018"/>
    <x v="17"/>
    <x v="16"/>
    <x v="1"/>
    <n v="60"/>
    <n v="1"/>
    <n v="60"/>
    <x v="2"/>
    <x v="2"/>
    <x v="12"/>
    <s v="Standard"/>
    <x v="1"/>
    <x v="1"/>
    <x v="12"/>
    <x v="0"/>
    <x v="17"/>
    <x v="16"/>
    <n v="123"/>
    <x v="3"/>
    <x v="1"/>
    <x v="1"/>
    <n v="90004"/>
    <x v="4"/>
    <n v="5"/>
  </r>
  <r>
    <n v="1019"/>
    <x v="18"/>
    <x v="17"/>
    <x v="2"/>
    <n v="30"/>
    <n v="3"/>
    <n v="90"/>
    <x v="2"/>
    <x v="2"/>
    <x v="17"/>
    <s v="Standard"/>
    <x v="2"/>
    <x v="3"/>
    <x v="13"/>
    <x v="1"/>
    <x v="18"/>
    <x v="6"/>
    <n v="234"/>
    <x v="2"/>
    <x v="3"/>
    <x v="1"/>
    <n v="94103"/>
    <x v="4"/>
    <n v="15"/>
  </r>
  <r>
    <n v="1020"/>
    <x v="19"/>
    <x v="5"/>
    <x v="0"/>
    <n v="35"/>
    <n v="2"/>
    <n v="70"/>
    <x v="1"/>
    <x v="10"/>
    <x v="18"/>
    <s v="Express"/>
    <x v="0"/>
    <x v="2"/>
    <x v="14"/>
    <x v="0"/>
    <x v="19"/>
    <x v="11"/>
    <n v="345"/>
    <x v="0"/>
    <x v="5"/>
    <x v="4"/>
    <n v="33103"/>
    <x v="5"/>
    <n v="10"/>
  </r>
  <r>
    <n v="1021"/>
    <x v="20"/>
    <x v="18"/>
    <x v="3"/>
    <n v="40"/>
    <n v="1"/>
    <n v="40"/>
    <x v="2"/>
    <x v="2"/>
    <x v="19"/>
    <s v="Standard"/>
    <x v="1"/>
    <x v="0"/>
    <x v="4"/>
    <x v="1"/>
    <x v="20"/>
    <x v="0"/>
    <n v="567"/>
    <x v="5"/>
    <x v="0"/>
    <x v="0"/>
    <n v="10004"/>
    <x v="4"/>
    <n v="5"/>
  </r>
  <r>
    <n v="1022"/>
    <x v="21"/>
    <x v="19"/>
    <x v="2"/>
    <n v="18"/>
    <n v="2"/>
    <n v="36"/>
    <x v="2"/>
    <x v="2"/>
    <x v="20"/>
    <s v="Standard"/>
    <x v="0"/>
    <x v="1"/>
    <x v="15"/>
    <x v="0"/>
    <x v="21"/>
    <x v="1"/>
    <n v="678"/>
    <x v="3"/>
    <x v="1"/>
    <x v="1"/>
    <n v="90005"/>
    <x v="4"/>
    <n v="10"/>
  </r>
  <r>
    <n v="1023"/>
    <x v="22"/>
    <x v="3"/>
    <x v="0"/>
    <n v="700"/>
    <n v="2"/>
    <n v="1400"/>
    <x v="3"/>
    <x v="11"/>
    <x v="21"/>
    <s v="Express"/>
    <x v="1"/>
    <x v="2"/>
    <x v="16"/>
    <x v="1"/>
    <x v="22"/>
    <x v="17"/>
    <n v="789"/>
    <x v="1"/>
    <x v="2"/>
    <x v="2"/>
    <n v="60605"/>
    <x v="3"/>
    <n v="20"/>
  </r>
  <r>
    <n v="1024"/>
    <x v="23"/>
    <x v="20"/>
    <x v="3"/>
    <n v="30"/>
    <n v="1"/>
    <n v="30"/>
    <x v="2"/>
    <x v="2"/>
    <x v="22"/>
    <s v="Standard"/>
    <x v="2"/>
    <x v="3"/>
    <x v="12"/>
    <x v="0"/>
    <x v="23"/>
    <x v="3"/>
    <n v="890"/>
    <x v="2"/>
    <x v="3"/>
    <x v="1"/>
    <n v="94104"/>
    <x v="4"/>
    <n v="5"/>
  </r>
  <r>
    <n v="1025"/>
    <x v="24"/>
    <x v="21"/>
    <x v="2"/>
    <n v="20"/>
    <n v="3"/>
    <n v="60"/>
    <x v="2"/>
    <x v="2"/>
    <x v="12"/>
    <s v="Standard"/>
    <x v="1"/>
    <x v="0"/>
    <x v="3"/>
    <x v="1"/>
    <x v="24"/>
    <x v="4"/>
    <n v="123"/>
    <x v="0"/>
    <x v="4"/>
    <x v="3"/>
    <n v="2104"/>
    <x v="4"/>
    <n v="15"/>
  </r>
  <r>
    <n v="1026"/>
    <x v="25"/>
    <x v="22"/>
    <x v="0"/>
    <n v="15"/>
    <n v="4"/>
    <n v="60"/>
    <x v="2"/>
    <x v="2"/>
    <x v="12"/>
    <s v="Standard"/>
    <x v="0"/>
    <x v="1"/>
    <x v="0"/>
    <x v="0"/>
    <x v="10"/>
    <x v="18"/>
    <n v="456"/>
    <x v="1"/>
    <x v="1"/>
    <x v="1"/>
    <n v="90006"/>
    <x v="4"/>
    <n v="20"/>
  </r>
  <r>
    <n v="1027"/>
    <x v="26"/>
    <x v="23"/>
    <x v="3"/>
    <n v="10"/>
    <n v="2"/>
    <n v="20"/>
    <x v="2"/>
    <x v="2"/>
    <x v="23"/>
    <s v="Standard"/>
    <x v="1"/>
    <x v="2"/>
    <x v="10"/>
    <x v="1"/>
    <x v="21"/>
    <x v="8"/>
    <n v="567"/>
    <x v="3"/>
    <x v="2"/>
    <x v="2"/>
    <n v="60606"/>
    <x v="4"/>
    <n v="5"/>
  </r>
  <r>
    <n v="1028"/>
    <x v="27"/>
    <x v="24"/>
    <x v="2"/>
    <n v="17"/>
    <n v="1"/>
    <n v="17"/>
    <x v="2"/>
    <x v="2"/>
    <x v="24"/>
    <s v="Standard"/>
    <x v="2"/>
    <x v="3"/>
    <x v="6"/>
    <x v="0"/>
    <x v="14"/>
    <x v="5"/>
    <n v="678"/>
    <x v="2"/>
    <x v="3"/>
    <x v="1"/>
    <n v="94105"/>
    <x v="4"/>
    <n v="5"/>
  </r>
  <r>
    <n v="1029"/>
    <x v="28"/>
    <x v="25"/>
    <x v="0"/>
    <n v="80"/>
    <n v="1"/>
    <n v="80"/>
    <x v="2"/>
    <x v="2"/>
    <x v="25"/>
    <s v="Standard"/>
    <x v="1"/>
    <x v="0"/>
    <x v="4"/>
    <x v="1"/>
    <x v="16"/>
    <x v="11"/>
    <n v="789"/>
    <x v="5"/>
    <x v="4"/>
    <x v="3"/>
    <n v="2105"/>
    <x v="4"/>
    <n v="5"/>
  </r>
  <r>
    <n v="1030"/>
    <x v="29"/>
    <x v="26"/>
    <x v="1"/>
    <n v="40"/>
    <n v="2"/>
    <n v="80"/>
    <x v="1"/>
    <x v="12"/>
    <x v="26"/>
    <s v="Express"/>
    <x v="0"/>
    <x v="1"/>
    <x v="0"/>
    <x v="0"/>
    <x v="17"/>
    <x v="13"/>
    <n v="890"/>
    <x v="1"/>
    <x v="1"/>
    <x v="1"/>
    <n v="90007"/>
    <x v="5"/>
    <n v="10"/>
  </r>
  <r>
    <n v="1031"/>
    <x v="30"/>
    <x v="27"/>
    <x v="0"/>
    <n v="60"/>
    <n v="1"/>
    <n v="60"/>
    <x v="2"/>
    <x v="2"/>
    <x v="12"/>
    <s v="Express"/>
    <x v="2"/>
    <x v="2"/>
    <x v="12"/>
    <x v="1"/>
    <x v="18"/>
    <x v="6"/>
    <n v="123"/>
    <x v="0"/>
    <x v="2"/>
    <x v="2"/>
    <n v="60607"/>
    <x v="4"/>
    <n v="5"/>
  </r>
  <r>
    <n v="1032"/>
    <x v="31"/>
    <x v="28"/>
    <x v="3"/>
    <n v="12"/>
    <n v="3"/>
    <n v="36"/>
    <x v="2"/>
    <x v="2"/>
    <x v="20"/>
    <s v="Standard"/>
    <x v="1"/>
    <x v="3"/>
    <x v="15"/>
    <x v="0"/>
    <x v="19"/>
    <x v="0"/>
    <n v="456"/>
    <x v="5"/>
    <x v="3"/>
    <x v="1"/>
    <n v="94106"/>
    <x v="4"/>
    <n v="15"/>
  </r>
  <r>
    <n v="1033"/>
    <x v="32"/>
    <x v="29"/>
    <x v="2"/>
    <n v="19"/>
    <n v="2"/>
    <n v="38"/>
    <x v="2"/>
    <x v="2"/>
    <x v="27"/>
    <s v="Standard"/>
    <x v="0"/>
    <x v="0"/>
    <x v="11"/>
    <x v="1"/>
    <x v="20"/>
    <x v="1"/>
    <n v="567"/>
    <x v="3"/>
    <x v="4"/>
    <x v="3"/>
    <n v="2106"/>
    <x v="4"/>
    <n v="10"/>
  </r>
  <r>
    <n v="1034"/>
    <x v="33"/>
    <x v="30"/>
    <x v="0"/>
    <n v="8"/>
    <n v="5"/>
    <n v="40"/>
    <x v="2"/>
    <x v="2"/>
    <x v="19"/>
    <s v="Standard"/>
    <x v="2"/>
    <x v="1"/>
    <x v="8"/>
    <x v="0"/>
    <x v="21"/>
    <x v="18"/>
    <n v="678"/>
    <x v="1"/>
    <x v="1"/>
    <x v="1"/>
    <n v="90008"/>
    <x v="4"/>
    <n v="25"/>
  </r>
  <r>
    <n v="1035"/>
    <x v="34"/>
    <x v="31"/>
    <x v="2"/>
    <n v="14"/>
    <n v="3"/>
    <n v="42"/>
    <x v="2"/>
    <x v="2"/>
    <x v="28"/>
    <s v="Standard"/>
    <x v="1"/>
    <x v="2"/>
    <x v="4"/>
    <x v="1"/>
    <x v="22"/>
    <x v="3"/>
    <n v="789"/>
    <x v="3"/>
    <x v="2"/>
    <x v="2"/>
    <n v="60608"/>
    <x v="4"/>
    <n v="15"/>
  </r>
  <r>
    <n v="1036"/>
    <x v="35"/>
    <x v="32"/>
    <x v="0"/>
    <n v="20"/>
    <n v="2"/>
    <n v="40"/>
    <x v="2"/>
    <x v="2"/>
    <x v="19"/>
    <s v="Standard"/>
    <x v="0"/>
    <x v="3"/>
    <x v="16"/>
    <x v="0"/>
    <x v="23"/>
    <x v="13"/>
    <n v="890"/>
    <x v="2"/>
    <x v="3"/>
    <x v="1"/>
    <n v="94107"/>
    <x v="4"/>
    <n v="10"/>
  </r>
  <r>
    <n v="1037"/>
    <x v="36"/>
    <x v="33"/>
    <x v="3"/>
    <n v="10"/>
    <n v="3"/>
    <n v="30"/>
    <x v="2"/>
    <x v="2"/>
    <x v="22"/>
    <s v="Standard"/>
    <x v="1"/>
    <x v="0"/>
    <x v="1"/>
    <x v="1"/>
    <x v="24"/>
    <x v="8"/>
    <n v="123"/>
    <x v="0"/>
    <x v="4"/>
    <x v="3"/>
    <n v="2107"/>
    <x v="4"/>
    <n v="15"/>
  </r>
  <r>
    <n v="1038"/>
    <x v="37"/>
    <x v="34"/>
    <x v="2"/>
    <n v="16"/>
    <n v="2"/>
    <n v="32"/>
    <x v="2"/>
    <x v="2"/>
    <x v="29"/>
    <s v="Standard"/>
    <x v="2"/>
    <x v="1"/>
    <x v="8"/>
    <x v="0"/>
    <x v="10"/>
    <x v="4"/>
    <n v="456"/>
    <x v="1"/>
    <x v="1"/>
    <x v="1"/>
    <n v="90009"/>
    <x v="4"/>
    <n v="10"/>
  </r>
  <r>
    <n v="1039"/>
    <x v="38"/>
    <x v="35"/>
    <x v="0"/>
    <n v="35"/>
    <n v="1"/>
    <n v="35"/>
    <x v="2"/>
    <x v="2"/>
    <x v="30"/>
    <s v="Standard"/>
    <x v="1"/>
    <x v="2"/>
    <x v="14"/>
    <x v="1"/>
    <x v="21"/>
    <x v="5"/>
    <n v="567"/>
    <x v="3"/>
    <x v="2"/>
    <x v="2"/>
    <n v="60609"/>
    <x v="4"/>
    <n v="5"/>
  </r>
  <r>
    <n v="1040"/>
    <x v="39"/>
    <x v="36"/>
    <x v="3"/>
    <n v="8"/>
    <n v="4"/>
    <n v="32"/>
    <x v="2"/>
    <x v="2"/>
    <x v="29"/>
    <s v="Standard"/>
    <x v="0"/>
    <x v="3"/>
    <x v="3"/>
    <x v="0"/>
    <x v="14"/>
    <x v="11"/>
    <n v="678"/>
    <x v="2"/>
    <x v="3"/>
    <x v="1"/>
    <n v="94108"/>
    <x v="4"/>
    <n v="20"/>
  </r>
  <r>
    <n v="1041"/>
    <x v="40"/>
    <x v="6"/>
    <x v="2"/>
    <n v="18"/>
    <n v="3"/>
    <n v="54"/>
    <x v="2"/>
    <x v="2"/>
    <x v="31"/>
    <s v="Standard"/>
    <x v="2"/>
    <x v="0"/>
    <x v="4"/>
    <x v="1"/>
    <x v="16"/>
    <x v="0"/>
    <n v="789"/>
    <x v="1"/>
    <x v="0"/>
    <x v="0"/>
    <n v="10005"/>
    <x v="4"/>
    <n v="15"/>
  </r>
  <r>
    <n v="1042"/>
    <x v="41"/>
    <x v="22"/>
    <x v="0"/>
    <n v="15"/>
    <n v="4"/>
    <n v="60"/>
    <x v="2"/>
    <x v="2"/>
    <x v="12"/>
    <s v="Standard"/>
    <x v="0"/>
    <x v="1"/>
    <x v="0"/>
    <x v="0"/>
    <x v="17"/>
    <x v="1"/>
    <n v="123"/>
    <x v="3"/>
    <x v="1"/>
    <x v="1"/>
    <n v="90010"/>
    <x v="4"/>
    <n v="20"/>
  </r>
  <r>
    <n v="1043"/>
    <x v="42"/>
    <x v="23"/>
    <x v="3"/>
    <n v="10"/>
    <n v="2"/>
    <n v="20"/>
    <x v="2"/>
    <x v="2"/>
    <x v="23"/>
    <s v="Standard"/>
    <x v="1"/>
    <x v="2"/>
    <x v="10"/>
    <x v="1"/>
    <x v="21"/>
    <x v="17"/>
    <n v="234"/>
    <x v="2"/>
    <x v="2"/>
    <x v="2"/>
    <n v="60610"/>
    <x v="4"/>
    <n v="10"/>
  </r>
  <r>
    <n v="1044"/>
    <x v="43"/>
    <x v="24"/>
    <x v="2"/>
    <n v="17"/>
    <n v="1"/>
    <n v="17"/>
    <x v="2"/>
    <x v="2"/>
    <x v="24"/>
    <s v="Standard"/>
    <x v="0"/>
    <x v="3"/>
    <x v="6"/>
    <x v="0"/>
    <x v="10"/>
    <x v="3"/>
    <n v="345"/>
    <x v="1"/>
    <x v="3"/>
    <x v="1"/>
    <n v="94109"/>
    <x v="4"/>
    <n v="5"/>
  </r>
  <r>
    <n v="1045"/>
    <x v="44"/>
    <x v="25"/>
    <x v="0"/>
    <n v="80"/>
    <n v="1"/>
    <n v="80"/>
    <x v="2"/>
    <x v="2"/>
    <x v="25"/>
    <s v="Standard"/>
    <x v="2"/>
    <x v="0"/>
    <x v="4"/>
    <x v="1"/>
    <x v="18"/>
    <x v="18"/>
    <n v="456"/>
    <x v="3"/>
    <x v="4"/>
    <x v="3"/>
    <n v="2108"/>
    <x v="4"/>
    <n v="5"/>
  </r>
  <r>
    <n v="1046"/>
    <x v="45"/>
    <x v="26"/>
    <x v="1"/>
    <n v="40"/>
    <n v="2"/>
    <n v="80"/>
    <x v="1"/>
    <x v="12"/>
    <x v="26"/>
    <s v="Express"/>
    <x v="0"/>
    <x v="1"/>
    <x v="0"/>
    <x v="0"/>
    <x v="22"/>
    <x v="8"/>
    <n v="567"/>
    <x v="2"/>
    <x v="1"/>
    <x v="1"/>
    <n v="90011"/>
    <x v="5"/>
    <n v="10"/>
  </r>
  <r>
    <n v="1047"/>
    <x v="46"/>
    <x v="27"/>
    <x v="0"/>
    <n v="60"/>
    <n v="1"/>
    <n v="60"/>
    <x v="2"/>
    <x v="2"/>
    <x v="12"/>
    <s v="Express"/>
    <x v="1"/>
    <x v="2"/>
    <x v="12"/>
    <x v="1"/>
    <x v="12"/>
    <x v="13"/>
    <n v="678"/>
    <x v="0"/>
    <x v="2"/>
    <x v="2"/>
    <n v="60611"/>
    <x v="4"/>
    <n v="5"/>
  </r>
  <r>
    <n v="1048"/>
    <x v="47"/>
    <x v="28"/>
    <x v="3"/>
    <n v="12"/>
    <n v="3"/>
    <n v="36"/>
    <x v="2"/>
    <x v="2"/>
    <x v="20"/>
    <s v="Standard"/>
    <x v="0"/>
    <x v="3"/>
    <x v="15"/>
    <x v="0"/>
    <x v="23"/>
    <x v="5"/>
    <n v="789"/>
    <x v="3"/>
    <x v="3"/>
    <x v="1"/>
    <n v="94110"/>
    <x v="4"/>
    <n v="15"/>
  </r>
  <r>
    <n v="1049"/>
    <x v="48"/>
    <x v="29"/>
    <x v="2"/>
    <n v="19"/>
    <n v="2"/>
    <n v="38"/>
    <x v="2"/>
    <x v="2"/>
    <x v="27"/>
    <s v="Standard"/>
    <x v="2"/>
    <x v="0"/>
    <x v="11"/>
    <x v="1"/>
    <x v="24"/>
    <x v="11"/>
    <n v="890"/>
    <x v="5"/>
    <x v="4"/>
    <x v="3"/>
    <n v="2109"/>
    <x v="4"/>
    <n v="10"/>
  </r>
  <r>
    <n v="1050"/>
    <x v="49"/>
    <x v="30"/>
    <x v="0"/>
    <n v="8"/>
    <n v="5"/>
    <n v="40"/>
    <x v="2"/>
    <x v="2"/>
    <x v="19"/>
    <s v="Standard"/>
    <x v="1"/>
    <x v="1"/>
    <x v="8"/>
    <x v="0"/>
    <x v="19"/>
    <x v="7"/>
    <n v="123"/>
    <x v="2"/>
    <x v="1"/>
    <x v="1"/>
    <n v="90012"/>
    <x v="4"/>
    <n v="25"/>
  </r>
  <r>
    <n v="1051"/>
    <x v="50"/>
    <x v="31"/>
    <x v="2"/>
    <n v="14"/>
    <n v="3"/>
    <n v="42"/>
    <x v="2"/>
    <x v="2"/>
    <x v="28"/>
    <s v="Standard"/>
    <x v="0"/>
    <x v="2"/>
    <x v="4"/>
    <x v="1"/>
    <x v="20"/>
    <x v="0"/>
    <n v="234"/>
    <x v="1"/>
    <x v="2"/>
    <x v="2"/>
    <n v="60612"/>
    <x v="4"/>
    <n v="15"/>
  </r>
  <r>
    <n v="1052"/>
    <x v="51"/>
    <x v="32"/>
    <x v="0"/>
    <n v="20"/>
    <n v="2"/>
    <n v="40"/>
    <x v="2"/>
    <x v="2"/>
    <x v="19"/>
    <s v="Standard"/>
    <x v="2"/>
    <x v="3"/>
    <x v="16"/>
    <x v="0"/>
    <x v="21"/>
    <x v="1"/>
    <n v="345"/>
    <x v="5"/>
    <x v="3"/>
    <x v="1"/>
    <n v="94111"/>
    <x v="4"/>
    <n v="10"/>
  </r>
  <r>
    <n v="1053"/>
    <x v="52"/>
    <x v="33"/>
    <x v="3"/>
    <n v="10"/>
    <n v="3"/>
    <n v="30"/>
    <x v="2"/>
    <x v="2"/>
    <x v="22"/>
    <s v="Standard"/>
    <x v="1"/>
    <x v="0"/>
    <x v="1"/>
    <x v="1"/>
    <x v="14"/>
    <x v="17"/>
    <n v="456"/>
    <x v="2"/>
    <x v="4"/>
    <x v="3"/>
    <n v="2110"/>
    <x v="4"/>
    <n v="15"/>
  </r>
  <r>
    <n v="1054"/>
    <x v="53"/>
    <x v="34"/>
    <x v="2"/>
    <n v="16"/>
    <n v="2"/>
    <n v="32"/>
    <x v="2"/>
    <x v="2"/>
    <x v="29"/>
    <s v="Standard"/>
    <x v="0"/>
    <x v="1"/>
    <x v="8"/>
    <x v="0"/>
    <x v="10"/>
    <x v="18"/>
    <n v="567"/>
    <x v="3"/>
    <x v="1"/>
    <x v="1"/>
    <n v="90013"/>
    <x v="4"/>
    <n v="10"/>
  </r>
  <r>
    <n v="1055"/>
    <x v="54"/>
    <x v="35"/>
    <x v="0"/>
    <n v="35"/>
    <n v="1"/>
    <n v="35"/>
    <x v="2"/>
    <x v="2"/>
    <x v="30"/>
    <s v="Standard"/>
    <x v="1"/>
    <x v="2"/>
    <x v="14"/>
    <x v="1"/>
    <x v="21"/>
    <x v="5"/>
    <n v="678"/>
    <x v="1"/>
    <x v="2"/>
    <x v="2"/>
    <n v="60613"/>
    <x v="4"/>
    <n v="5"/>
  </r>
  <r>
    <n v="1056"/>
    <x v="55"/>
    <x v="36"/>
    <x v="3"/>
    <n v="8"/>
    <n v="4"/>
    <n v="32"/>
    <x v="2"/>
    <x v="2"/>
    <x v="29"/>
    <s v="Standard"/>
    <x v="2"/>
    <x v="3"/>
    <x v="3"/>
    <x v="0"/>
    <x v="14"/>
    <x v="11"/>
    <n v="789"/>
    <x v="5"/>
    <x v="3"/>
    <x v="1"/>
    <n v="94112"/>
    <x v="4"/>
    <n v="20"/>
  </r>
  <r>
    <n v="1057"/>
    <x v="56"/>
    <x v="3"/>
    <x v="0"/>
    <n v="700"/>
    <n v="2"/>
    <n v="1400"/>
    <x v="3"/>
    <x v="11"/>
    <x v="21"/>
    <s v="Express"/>
    <x v="1"/>
    <x v="2"/>
    <x v="16"/>
    <x v="1"/>
    <x v="22"/>
    <x v="17"/>
    <n v="123"/>
    <x v="2"/>
    <x v="2"/>
    <x v="2"/>
    <n v="60614"/>
    <x v="3"/>
    <n v="20"/>
  </r>
  <r>
    <n v="1058"/>
    <x v="57"/>
    <x v="20"/>
    <x v="3"/>
    <n v="30"/>
    <n v="1"/>
    <n v="30"/>
    <x v="2"/>
    <x v="2"/>
    <x v="22"/>
    <s v="Standard"/>
    <x v="2"/>
    <x v="3"/>
    <x v="12"/>
    <x v="0"/>
    <x v="23"/>
    <x v="3"/>
    <n v="234"/>
    <x v="3"/>
    <x v="3"/>
    <x v="1"/>
    <n v="94113"/>
    <x v="4"/>
    <n v="5"/>
  </r>
  <r>
    <n v="1059"/>
    <x v="58"/>
    <x v="21"/>
    <x v="2"/>
    <n v="20"/>
    <n v="3"/>
    <n v="60"/>
    <x v="2"/>
    <x v="2"/>
    <x v="12"/>
    <s v="Standard"/>
    <x v="1"/>
    <x v="0"/>
    <x v="3"/>
    <x v="1"/>
    <x v="24"/>
    <x v="8"/>
    <n v="345"/>
    <x v="2"/>
    <x v="4"/>
    <x v="3"/>
    <n v="2111"/>
    <x v="4"/>
    <n v="15"/>
  </r>
  <r>
    <n v="1060"/>
    <x v="59"/>
    <x v="14"/>
    <x v="0"/>
    <n v="120"/>
    <n v="1"/>
    <n v="120"/>
    <x v="2"/>
    <x v="2"/>
    <x v="14"/>
    <s v="Express"/>
    <x v="0"/>
    <x v="1"/>
    <x v="1"/>
    <x v="0"/>
    <x v="10"/>
    <x v="18"/>
    <n v="456"/>
    <x v="5"/>
    <x v="1"/>
    <x v="1"/>
    <n v="90014"/>
    <x v="4"/>
    <n v="5"/>
  </r>
  <r>
    <n v="1061"/>
    <x v="60"/>
    <x v="15"/>
    <x v="1"/>
    <n v="45"/>
    <n v="2"/>
    <n v="90"/>
    <x v="1"/>
    <x v="8"/>
    <x v="15"/>
    <s v="Express"/>
    <x v="1"/>
    <x v="4"/>
    <x v="4"/>
    <x v="0"/>
    <x v="21"/>
    <x v="1"/>
    <n v="567"/>
    <x v="3"/>
    <x v="2"/>
    <x v="2"/>
    <n v="60615"/>
    <x v="5"/>
    <n v="10"/>
  </r>
  <r>
    <n v="1062"/>
    <x v="61"/>
    <x v="7"/>
    <x v="0"/>
    <n v="280"/>
    <n v="1"/>
    <n v="280"/>
    <x v="0"/>
    <x v="9"/>
    <x v="16"/>
    <s v="Express"/>
    <x v="2"/>
    <x v="0"/>
    <x v="11"/>
    <x v="1"/>
    <x v="16"/>
    <x v="5"/>
    <n v="678"/>
    <x v="2"/>
    <x v="4"/>
    <x v="3"/>
    <n v="2112"/>
    <x v="0"/>
    <n v="30"/>
  </r>
  <r>
    <n v="1063"/>
    <x v="62"/>
    <x v="16"/>
    <x v="1"/>
    <n v="60"/>
    <n v="1"/>
    <n v="60"/>
    <x v="2"/>
    <x v="2"/>
    <x v="12"/>
    <s v="Standard"/>
    <x v="1"/>
    <x v="1"/>
    <x v="12"/>
    <x v="0"/>
    <x v="17"/>
    <x v="13"/>
    <n v="789"/>
    <x v="1"/>
    <x v="1"/>
    <x v="1"/>
    <n v="90015"/>
    <x v="4"/>
    <n v="5"/>
  </r>
  <r>
    <n v="1064"/>
    <x v="63"/>
    <x v="17"/>
    <x v="2"/>
    <n v="30"/>
    <n v="3"/>
    <n v="90"/>
    <x v="2"/>
    <x v="2"/>
    <x v="17"/>
    <s v="Standard"/>
    <x v="2"/>
    <x v="3"/>
    <x v="13"/>
    <x v="1"/>
    <x v="18"/>
    <x v="7"/>
    <n v="890"/>
    <x v="5"/>
    <x v="3"/>
    <x v="1"/>
    <n v="94114"/>
    <x v="4"/>
    <n v="15"/>
  </r>
  <r>
    <n v="1065"/>
    <x v="64"/>
    <x v="5"/>
    <x v="0"/>
    <n v="35"/>
    <n v="2"/>
    <n v="70"/>
    <x v="1"/>
    <x v="10"/>
    <x v="18"/>
    <s v="Express"/>
    <x v="0"/>
    <x v="2"/>
    <x v="14"/>
    <x v="0"/>
    <x v="21"/>
    <x v="5"/>
    <n v="123"/>
    <x v="3"/>
    <x v="2"/>
    <x v="2"/>
    <n v="60616"/>
    <x v="5"/>
    <n v="10"/>
  </r>
  <r>
    <n v="1066"/>
    <x v="65"/>
    <x v="36"/>
    <x v="3"/>
    <n v="8"/>
    <n v="4"/>
    <n v="32"/>
    <x v="2"/>
    <x v="2"/>
    <x v="29"/>
    <s v="Standard"/>
    <x v="1"/>
    <x v="0"/>
    <x v="1"/>
    <x v="1"/>
    <x v="14"/>
    <x v="8"/>
    <n v="234"/>
    <x v="2"/>
    <x v="4"/>
    <x v="3"/>
    <n v="2113"/>
    <x v="4"/>
    <n v="20"/>
  </r>
  <r>
    <n v="1067"/>
    <x v="66"/>
    <x v="29"/>
    <x v="2"/>
    <n v="19"/>
    <n v="2"/>
    <n v="38"/>
    <x v="2"/>
    <x v="2"/>
    <x v="27"/>
    <s v="Standard"/>
    <x v="0"/>
    <x v="1"/>
    <x v="8"/>
    <x v="0"/>
    <x v="10"/>
    <x v="18"/>
    <n v="345"/>
    <x v="1"/>
    <x v="1"/>
    <x v="1"/>
    <n v="90016"/>
    <x v="4"/>
    <n v="10"/>
  </r>
  <r>
    <n v="1068"/>
    <x v="67"/>
    <x v="30"/>
    <x v="0"/>
    <n v="8"/>
    <n v="5"/>
    <n v="40"/>
    <x v="2"/>
    <x v="2"/>
    <x v="19"/>
    <s v="Standard"/>
    <x v="1"/>
    <x v="2"/>
    <x v="14"/>
    <x v="1"/>
    <x v="22"/>
    <x v="7"/>
    <n v="456"/>
    <x v="3"/>
    <x v="2"/>
    <x v="2"/>
    <n v="60617"/>
    <x v="4"/>
    <n v="25"/>
  </r>
  <r>
    <n v="1069"/>
    <x v="68"/>
    <x v="31"/>
    <x v="2"/>
    <n v="14"/>
    <n v="3"/>
    <n v="42"/>
    <x v="2"/>
    <x v="2"/>
    <x v="28"/>
    <s v="Standard"/>
    <x v="2"/>
    <x v="3"/>
    <x v="15"/>
    <x v="0"/>
    <x v="19"/>
    <x v="5"/>
    <n v="567"/>
    <x v="5"/>
    <x v="3"/>
    <x v="1"/>
    <n v="94115"/>
    <x v="4"/>
    <n v="15"/>
  </r>
  <r>
    <n v="1096"/>
    <x v="69"/>
    <x v="14"/>
    <x v="0"/>
    <n v="120"/>
    <n v="1"/>
    <n v="120"/>
    <x v="2"/>
    <x v="2"/>
    <x v="14"/>
    <s v="Express"/>
    <x v="1"/>
    <x v="2"/>
    <x v="1"/>
    <x v="1"/>
    <x v="23"/>
    <x v="11"/>
    <n v="123"/>
    <x v="0"/>
    <x v="2"/>
    <x v="2"/>
    <n v="60624"/>
    <x v="4"/>
    <n v="5"/>
  </r>
  <r>
    <n v="1097"/>
    <x v="70"/>
    <x v="15"/>
    <x v="1"/>
    <n v="45"/>
    <n v="2"/>
    <n v="90"/>
    <x v="1"/>
    <x v="8"/>
    <x v="15"/>
    <s v="Express"/>
    <x v="0"/>
    <x v="3"/>
    <x v="4"/>
    <x v="0"/>
    <x v="18"/>
    <x v="8"/>
    <n v="234"/>
    <x v="3"/>
    <x v="3"/>
    <x v="1"/>
    <n v="94122"/>
    <x v="5"/>
    <n v="10"/>
  </r>
  <r>
    <n v="1098"/>
    <x v="71"/>
    <x v="7"/>
    <x v="0"/>
    <n v="280"/>
    <n v="1"/>
    <n v="280"/>
    <x v="0"/>
    <x v="9"/>
    <x v="16"/>
    <s v="Express"/>
    <x v="2"/>
    <x v="0"/>
    <x v="11"/>
    <x v="1"/>
    <x v="17"/>
    <x v="5"/>
    <n v="345"/>
    <x v="2"/>
    <x v="4"/>
    <x v="3"/>
    <n v="2121"/>
    <x v="0"/>
    <n v="30"/>
  </r>
  <r>
    <n v="1099"/>
    <x v="72"/>
    <x v="16"/>
    <x v="1"/>
    <n v="60"/>
    <n v="1"/>
    <n v="60"/>
    <x v="2"/>
    <x v="2"/>
    <x v="12"/>
    <s v="Standard"/>
    <x v="1"/>
    <x v="1"/>
    <x v="12"/>
    <x v="0"/>
    <x v="14"/>
    <x v="17"/>
    <n v="456"/>
    <x v="5"/>
    <x v="1"/>
    <x v="1"/>
    <n v="90024"/>
    <x v="4"/>
    <n v="5"/>
  </r>
  <r>
    <n v="1100"/>
    <x v="73"/>
    <x v="17"/>
    <x v="2"/>
    <n v="30"/>
    <n v="3"/>
    <n v="90"/>
    <x v="2"/>
    <x v="2"/>
    <x v="17"/>
    <s v="Standard"/>
    <x v="0"/>
    <x v="2"/>
    <x v="15"/>
    <x v="1"/>
    <x v="21"/>
    <x v="18"/>
    <n v="567"/>
    <x v="2"/>
    <x v="2"/>
    <x v="2"/>
    <n v="60625"/>
    <x v="4"/>
    <n v="15"/>
  </r>
  <r>
    <n v="1101"/>
    <x v="74"/>
    <x v="5"/>
    <x v="0"/>
    <n v="35"/>
    <n v="2"/>
    <n v="70"/>
    <x v="1"/>
    <x v="10"/>
    <x v="18"/>
    <s v="Express"/>
    <x v="2"/>
    <x v="1"/>
    <x v="16"/>
    <x v="0"/>
    <x v="10"/>
    <x v="7"/>
    <n v="678"/>
    <x v="1"/>
    <x v="1"/>
    <x v="1"/>
    <n v="90025"/>
    <x v="5"/>
    <n v="10"/>
  </r>
  <r>
    <n v="1102"/>
    <x v="75"/>
    <x v="36"/>
    <x v="3"/>
    <n v="8"/>
    <n v="4"/>
    <n v="32"/>
    <x v="2"/>
    <x v="2"/>
    <x v="29"/>
    <s v="Standard"/>
    <x v="1"/>
    <x v="3"/>
    <x v="1"/>
    <x v="1"/>
    <x v="20"/>
    <x v="8"/>
    <n v="789"/>
    <x v="3"/>
    <x v="3"/>
    <x v="1"/>
    <n v="94123"/>
    <x v="4"/>
    <n v="20"/>
  </r>
  <r>
    <n v="1103"/>
    <x v="76"/>
    <x v="29"/>
    <x v="2"/>
    <n v="19"/>
    <n v="2"/>
    <n v="38"/>
    <x v="2"/>
    <x v="2"/>
    <x v="27"/>
    <s v="Standard"/>
    <x v="0"/>
    <x v="0"/>
    <x v="4"/>
    <x v="0"/>
    <x v="21"/>
    <x v="13"/>
    <n v="890"/>
    <x v="5"/>
    <x v="4"/>
    <x v="3"/>
    <n v="2123"/>
    <x v="4"/>
    <n v="10"/>
  </r>
  <r>
    <n v="1104"/>
    <x v="77"/>
    <x v="30"/>
    <x v="0"/>
    <n v="8"/>
    <n v="5"/>
    <n v="40"/>
    <x v="2"/>
    <x v="2"/>
    <x v="19"/>
    <s v="Standard"/>
    <x v="2"/>
    <x v="1"/>
    <x v="8"/>
    <x v="1"/>
    <x v="22"/>
    <x v="5"/>
    <n v="123"/>
    <x v="2"/>
    <x v="1"/>
    <x v="1"/>
    <n v="90026"/>
    <x v="4"/>
    <n v="25"/>
  </r>
  <r>
    <n v="1105"/>
    <x v="78"/>
    <x v="31"/>
    <x v="2"/>
    <n v="14"/>
    <n v="3"/>
    <n v="42"/>
    <x v="2"/>
    <x v="2"/>
    <x v="28"/>
    <s v="Standard"/>
    <x v="1"/>
    <x v="2"/>
    <x v="12"/>
    <x v="0"/>
    <x v="24"/>
    <x v="11"/>
    <n v="234"/>
    <x v="0"/>
    <x v="2"/>
    <x v="2"/>
    <n v="60626"/>
    <x v="4"/>
    <n v="15"/>
  </r>
  <r>
    <n v="1106"/>
    <x v="79"/>
    <x v="32"/>
    <x v="0"/>
    <n v="20"/>
    <n v="2"/>
    <n v="40"/>
    <x v="2"/>
    <x v="2"/>
    <x v="19"/>
    <s v="Standard"/>
    <x v="0"/>
    <x v="3"/>
    <x v="16"/>
    <x v="1"/>
    <x v="23"/>
    <x v="18"/>
    <n v="345"/>
    <x v="3"/>
    <x v="3"/>
    <x v="1"/>
    <n v="94124"/>
    <x v="4"/>
    <n v="10"/>
  </r>
  <r>
    <n v="1107"/>
    <x v="80"/>
    <x v="33"/>
    <x v="3"/>
    <n v="10"/>
    <n v="3"/>
    <n v="30"/>
    <x v="2"/>
    <x v="2"/>
    <x v="22"/>
    <s v="Standard"/>
    <x v="2"/>
    <x v="0"/>
    <x v="14"/>
    <x v="0"/>
    <x v="18"/>
    <x v="7"/>
    <n v="456"/>
    <x v="1"/>
    <x v="4"/>
    <x v="3"/>
    <n v="2124"/>
    <x v="4"/>
    <n v="15"/>
  </r>
  <r>
    <n v="1108"/>
    <x v="81"/>
    <x v="34"/>
    <x v="2"/>
    <n v="16"/>
    <n v="2"/>
    <n v="32"/>
    <x v="2"/>
    <x v="2"/>
    <x v="29"/>
    <s v="Standard"/>
    <x v="1"/>
    <x v="1"/>
    <x v="8"/>
    <x v="1"/>
    <x v="17"/>
    <x v="8"/>
    <n v="567"/>
    <x v="5"/>
    <x v="1"/>
    <x v="1"/>
    <n v="90027"/>
    <x v="4"/>
    <n v="10"/>
  </r>
  <r>
    <n v="1109"/>
    <x v="82"/>
    <x v="35"/>
    <x v="0"/>
    <n v="35"/>
    <n v="1"/>
    <n v="35"/>
    <x v="2"/>
    <x v="2"/>
    <x v="30"/>
    <s v="Standard"/>
    <x v="0"/>
    <x v="2"/>
    <x v="3"/>
    <x v="0"/>
    <x v="21"/>
    <x v="13"/>
    <n v="678"/>
    <x v="2"/>
    <x v="2"/>
    <x v="2"/>
    <n v="60627"/>
    <x v="4"/>
    <n v="5"/>
  </r>
  <r>
    <n v="1110"/>
    <x v="83"/>
    <x v="36"/>
    <x v="3"/>
    <n v="8"/>
    <n v="4"/>
    <n v="32"/>
    <x v="2"/>
    <x v="2"/>
    <x v="29"/>
    <s v="Standard"/>
    <x v="1"/>
    <x v="3"/>
    <x v="4"/>
    <x v="1"/>
    <x v="14"/>
    <x v="8"/>
    <n v="789"/>
    <x v="1"/>
    <x v="3"/>
    <x v="1"/>
    <n v="94125"/>
    <x v="4"/>
    <n v="20"/>
  </r>
  <r>
    <n v="1111"/>
    <x v="84"/>
    <x v="3"/>
    <x v="0"/>
    <n v="700"/>
    <n v="2"/>
    <n v="1400"/>
    <x v="3"/>
    <x v="11"/>
    <x v="21"/>
    <s v="Express"/>
    <x v="1"/>
    <x v="1"/>
    <x v="16"/>
    <x v="0"/>
    <x v="10"/>
    <x v="7"/>
    <n v="890"/>
    <x v="5"/>
    <x v="1"/>
    <x v="1"/>
    <n v="90028"/>
    <x v="3"/>
    <n v="20"/>
  </r>
  <r>
    <n v="1112"/>
    <x v="85"/>
    <x v="20"/>
    <x v="3"/>
    <n v="30"/>
    <n v="1"/>
    <n v="30"/>
    <x v="2"/>
    <x v="2"/>
    <x v="22"/>
    <s v="Standard"/>
    <x v="0"/>
    <x v="2"/>
    <x v="12"/>
    <x v="1"/>
    <x v="22"/>
    <x v="13"/>
    <n v="123"/>
    <x v="3"/>
    <x v="2"/>
    <x v="2"/>
    <n v="60628"/>
    <x v="4"/>
    <n v="5"/>
  </r>
  <r>
    <n v="1113"/>
    <x v="86"/>
    <x v="21"/>
    <x v="2"/>
    <n v="20"/>
    <n v="3"/>
    <n v="60"/>
    <x v="2"/>
    <x v="2"/>
    <x v="12"/>
    <s v="Standard"/>
    <x v="2"/>
    <x v="3"/>
    <x v="3"/>
    <x v="0"/>
    <x v="24"/>
    <x v="5"/>
    <n v="234"/>
    <x v="1"/>
    <x v="4"/>
    <x v="3"/>
    <n v="2125"/>
    <x v="4"/>
    <n v="15"/>
  </r>
  <r>
    <n v="1070"/>
    <x v="87"/>
    <x v="32"/>
    <x v="0"/>
    <n v="20"/>
    <n v="2"/>
    <n v="40"/>
    <x v="2"/>
    <x v="2"/>
    <x v="19"/>
    <s v="Standard"/>
    <x v="0"/>
    <x v="0"/>
    <x v="11"/>
    <x v="1"/>
    <x v="24"/>
    <x v="11"/>
    <n v="678"/>
    <x v="3"/>
    <x v="4"/>
    <x v="3"/>
    <n v="2114"/>
    <x v="4"/>
    <n v="10"/>
  </r>
  <r>
    <n v="1071"/>
    <x v="88"/>
    <x v="33"/>
    <x v="3"/>
    <n v="10"/>
    <n v="3"/>
    <n v="30"/>
    <x v="2"/>
    <x v="2"/>
    <x v="22"/>
    <s v="Standard"/>
    <x v="2"/>
    <x v="1"/>
    <x v="4"/>
    <x v="0"/>
    <x v="21"/>
    <x v="13"/>
    <n v="789"/>
    <x v="2"/>
    <x v="1"/>
    <x v="1"/>
    <n v="90017"/>
    <x v="4"/>
    <n v="15"/>
  </r>
  <r>
    <n v="1072"/>
    <x v="89"/>
    <x v="34"/>
    <x v="2"/>
    <n v="16"/>
    <n v="2"/>
    <n v="32"/>
    <x v="2"/>
    <x v="2"/>
    <x v="29"/>
    <s v="Standard"/>
    <x v="1"/>
    <x v="2"/>
    <x v="8"/>
    <x v="1"/>
    <x v="17"/>
    <x v="8"/>
    <n v="123"/>
    <x v="0"/>
    <x v="2"/>
    <x v="2"/>
    <n v="60618"/>
    <x v="4"/>
    <n v="10"/>
  </r>
  <r>
    <n v="1073"/>
    <x v="90"/>
    <x v="35"/>
    <x v="0"/>
    <n v="35"/>
    <n v="1"/>
    <n v="35"/>
    <x v="2"/>
    <x v="2"/>
    <x v="30"/>
    <s v="Standard"/>
    <x v="0"/>
    <x v="3"/>
    <x v="16"/>
    <x v="0"/>
    <x v="18"/>
    <x v="5"/>
    <n v="234"/>
    <x v="1"/>
    <x v="3"/>
    <x v="1"/>
    <n v="94116"/>
    <x v="4"/>
    <n v="5"/>
  </r>
  <r>
    <n v="1074"/>
    <x v="91"/>
    <x v="36"/>
    <x v="3"/>
    <n v="8"/>
    <n v="4"/>
    <n v="32"/>
    <x v="2"/>
    <x v="2"/>
    <x v="29"/>
    <s v="Standard"/>
    <x v="2"/>
    <x v="0"/>
    <x v="1"/>
    <x v="1"/>
    <x v="14"/>
    <x v="18"/>
    <n v="345"/>
    <x v="2"/>
    <x v="4"/>
    <x v="3"/>
    <n v="2115"/>
    <x v="4"/>
    <n v="20"/>
  </r>
  <r>
    <n v="1075"/>
    <x v="92"/>
    <x v="3"/>
    <x v="0"/>
    <n v="700"/>
    <n v="2"/>
    <n v="1400"/>
    <x v="3"/>
    <x v="11"/>
    <x v="21"/>
    <s v="Express"/>
    <x v="1"/>
    <x v="1"/>
    <x v="16"/>
    <x v="0"/>
    <x v="10"/>
    <x v="7"/>
    <n v="456"/>
    <x v="5"/>
    <x v="1"/>
    <x v="1"/>
    <n v="90018"/>
    <x v="3"/>
    <n v="20"/>
  </r>
  <r>
    <n v="1076"/>
    <x v="93"/>
    <x v="20"/>
    <x v="3"/>
    <n v="30"/>
    <n v="1"/>
    <n v="30"/>
    <x v="2"/>
    <x v="2"/>
    <x v="22"/>
    <s v="Standard"/>
    <x v="0"/>
    <x v="2"/>
    <x v="12"/>
    <x v="1"/>
    <x v="22"/>
    <x v="13"/>
    <n v="567"/>
    <x v="3"/>
    <x v="2"/>
    <x v="2"/>
    <n v="60619"/>
    <x v="4"/>
    <n v="5"/>
  </r>
  <r>
    <n v="1077"/>
    <x v="94"/>
    <x v="21"/>
    <x v="2"/>
    <n v="20"/>
    <n v="3"/>
    <n v="60"/>
    <x v="2"/>
    <x v="2"/>
    <x v="12"/>
    <s v="Standard"/>
    <x v="2"/>
    <x v="3"/>
    <x v="3"/>
    <x v="0"/>
    <x v="24"/>
    <x v="5"/>
    <n v="678"/>
    <x v="1"/>
    <x v="3"/>
    <x v="1"/>
    <n v="94117"/>
    <x v="4"/>
    <n v="15"/>
  </r>
  <r>
    <n v="1078"/>
    <x v="95"/>
    <x v="14"/>
    <x v="0"/>
    <n v="120"/>
    <n v="1"/>
    <n v="120"/>
    <x v="2"/>
    <x v="2"/>
    <x v="14"/>
    <s v="Express"/>
    <x v="1"/>
    <x v="0"/>
    <x v="1"/>
    <x v="1"/>
    <x v="23"/>
    <x v="11"/>
    <n v="789"/>
    <x v="5"/>
    <x v="4"/>
    <x v="3"/>
    <n v="2116"/>
    <x v="4"/>
    <n v="5"/>
  </r>
  <r>
    <n v="1079"/>
    <x v="96"/>
    <x v="15"/>
    <x v="1"/>
    <n v="45"/>
    <n v="2"/>
    <n v="90"/>
    <x v="1"/>
    <x v="8"/>
    <x v="15"/>
    <s v="Express"/>
    <x v="0"/>
    <x v="1"/>
    <x v="4"/>
    <x v="0"/>
    <x v="18"/>
    <x v="8"/>
    <n v="890"/>
    <x v="2"/>
    <x v="1"/>
    <x v="1"/>
    <n v="90019"/>
    <x v="5"/>
    <n v="10"/>
  </r>
  <r>
    <n v="1080"/>
    <x v="97"/>
    <x v="7"/>
    <x v="0"/>
    <n v="280"/>
    <n v="1"/>
    <n v="280"/>
    <x v="0"/>
    <x v="9"/>
    <x v="16"/>
    <s v="Express"/>
    <x v="2"/>
    <x v="2"/>
    <x v="11"/>
    <x v="1"/>
    <x v="17"/>
    <x v="5"/>
    <n v="123"/>
    <x v="0"/>
    <x v="2"/>
    <x v="2"/>
    <n v="60620"/>
    <x v="0"/>
    <n v="30"/>
  </r>
  <r>
    <n v="1081"/>
    <x v="98"/>
    <x v="16"/>
    <x v="1"/>
    <n v="60"/>
    <n v="1"/>
    <n v="60"/>
    <x v="2"/>
    <x v="2"/>
    <x v="12"/>
    <s v="Standard"/>
    <x v="1"/>
    <x v="3"/>
    <x v="12"/>
    <x v="0"/>
    <x v="14"/>
    <x v="17"/>
    <n v="234"/>
    <x v="3"/>
    <x v="3"/>
    <x v="1"/>
    <n v="94118"/>
    <x v="4"/>
    <n v="5"/>
  </r>
  <r>
    <n v="1082"/>
    <x v="99"/>
    <x v="17"/>
    <x v="2"/>
    <n v="30"/>
    <n v="3"/>
    <n v="90"/>
    <x v="2"/>
    <x v="2"/>
    <x v="17"/>
    <s v="Standard"/>
    <x v="0"/>
    <x v="0"/>
    <x v="15"/>
    <x v="1"/>
    <x v="21"/>
    <x v="18"/>
    <n v="345"/>
    <x v="1"/>
    <x v="4"/>
    <x v="3"/>
    <n v="2117"/>
    <x v="4"/>
    <n v="15"/>
  </r>
  <r>
    <n v="1083"/>
    <x v="100"/>
    <x v="5"/>
    <x v="0"/>
    <n v="35"/>
    <n v="2"/>
    <n v="70"/>
    <x v="1"/>
    <x v="10"/>
    <x v="18"/>
    <s v="Express"/>
    <x v="2"/>
    <x v="1"/>
    <x v="16"/>
    <x v="0"/>
    <x v="10"/>
    <x v="7"/>
    <n v="456"/>
    <x v="5"/>
    <x v="1"/>
    <x v="1"/>
    <n v="90020"/>
    <x v="5"/>
    <n v="10"/>
  </r>
  <r>
    <n v="1084"/>
    <x v="101"/>
    <x v="36"/>
    <x v="3"/>
    <n v="8"/>
    <n v="4"/>
    <n v="32"/>
    <x v="2"/>
    <x v="2"/>
    <x v="29"/>
    <s v="Standard"/>
    <x v="1"/>
    <x v="2"/>
    <x v="1"/>
    <x v="1"/>
    <x v="20"/>
    <x v="8"/>
    <n v="567"/>
    <x v="2"/>
    <x v="2"/>
    <x v="2"/>
    <n v="60621"/>
    <x v="4"/>
    <n v="20"/>
  </r>
  <r>
    <n v="1085"/>
    <x v="102"/>
    <x v="29"/>
    <x v="2"/>
    <n v="19"/>
    <n v="2"/>
    <n v="38"/>
    <x v="2"/>
    <x v="2"/>
    <x v="27"/>
    <s v="Standard"/>
    <x v="0"/>
    <x v="3"/>
    <x v="4"/>
    <x v="0"/>
    <x v="21"/>
    <x v="13"/>
    <n v="678"/>
    <x v="1"/>
    <x v="3"/>
    <x v="1"/>
    <n v="94119"/>
    <x v="4"/>
    <n v="10"/>
  </r>
  <r>
    <n v="1086"/>
    <x v="103"/>
    <x v="30"/>
    <x v="0"/>
    <n v="8"/>
    <n v="5"/>
    <n v="40"/>
    <x v="2"/>
    <x v="2"/>
    <x v="19"/>
    <s v="Standard"/>
    <x v="2"/>
    <x v="0"/>
    <x v="8"/>
    <x v="1"/>
    <x v="22"/>
    <x v="5"/>
    <n v="789"/>
    <x v="3"/>
    <x v="4"/>
    <x v="3"/>
    <n v="2118"/>
    <x v="4"/>
    <n v="25"/>
  </r>
  <r>
    <n v="1087"/>
    <x v="104"/>
    <x v="31"/>
    <x v="2"/>
    <n v="14"/>
    <n v="3"/>
    <n v="42"/>
    <x v="2"/>
    <x v="2"/>
    <x v="28"/>
    <s v="Standard"/>
    <x v="1"/>
    <x v="1"/>
    <x v="12"/>
    <x v="0"/>
    <x v="24"/>
    <x v="11"/>
    <n v="890"/>
    <x v="5"/>
    <x v="1"/>
    <x v="1"/>
    <n v="90021"/>
    <x v="4"/>
    <n v="15"/>
  </r>
  <r>
    <n v="1088"/>
    <x v="105"/>
    <x v="32"/>
    <x v="0"/>
    <n v="20"/>
    <n v="2"/>
    <n v="40"/>
    <x v="2"/>
    <x v="2"/>
    <x v="19"/>
    <s v="Standard"/>
    <x v="0"/>
    <x v="2"/>
    <x v="16"/>
    <x v="1"/>
    <x v="23"/>
    <x v="18"/>
    <n v="123"/>
    <x v="2"/>
    <x v="2"/>
    <x v="2"/>
    <n v="60622"/>
    <x v="4"/>
    <n v="10"/>
  </r>
  <r>
    <n v="1089"/>
    <x v="106"/>
    <x v="33"/>
    <x v="3"/>
    <n v="10"/>
    <n v="3"/>
    <n v="30"/>
    <x v="2"/>
    <x v="2"/>
    <x v="22"/>
    <s v="Standard"/>
    <x v="2"/>
    <x v="3"/>
    <x v="14"/>
    <x v="0"/>
    <x v="18"/>
    <x v="7"/>
    <n v="234"/>
    <x v="0"/>
    <x v="3"/>
    <x v="1"/>
    <n v="94120"/>
    <x v="4"/>
    <n v="15"/>
  </r>
  <r>
    <n v="1090"/>
    <x v="107"/>
    <x v="34"/>
    <x v="2"/>
    <n v="16"/>
    <n v="2"/>
    <n v="32"/>
    <x v="2"/>
    <x v="2"/>
    <x v="29"/>
    <s v="Standard"/>
    <x v="1"/>
    <x v="0"/>
    <x v="8"/>
    <x v="1"/>
    <x v="17"/>
    <x v="5"/>
    <n v="345"/>
    <x v="3"/>
    <x v="4"/>
    <x v="3"/>
    <n v="2119"/>
    <x v="4"/>
    <n v="10"/>
  </r>
  <r>
    <n v="1091"/>
    <x v="108"/>
    <x v="35"/>
    <x v="0"/>
    <n v="35"/>
    <n v="1"/>
    <n v="35"/>
    <x v="2"/>
    <x v="2"/>
    <x v="30"/>
    <s v="Standard"/>
    <x v="0"/>
    <x v="1"/>
    <x v="3"/>
    <x v="0"/>
    <x v="21"/>
    <x v="13"/>
    <n v="456"/>
    <x v="1"/>
    <x v="1"/>
    <x v="1"/>
    <n v="90022"/>
    <x v="4"/>
    <n v="5"/>
  </r>
  <r>
    <n v="1092"/>
    <x v="109"/>
    <x v="36"/>
    <x v="3"/>
    <n v="8"/>
    <n v="4"/>
    <n v="32"/>
    <x v="2"/>
    <x v="2"/>
    <x v="29"/>
    <s v="Standard"/>
    <x v="2"/>
    <x v="2"/>
    <x v="4"/>
    <x v="1"/>
    <x v="14"/>
    <x v="8"/>
    <n v="567"/>
    <x v="5"/>
    <x v="2"/>
    <x v="2"/>
    <n v="60623"/>
    <x v="4"/>
    <n v="20"/>
  </r>
  <r>
    <n v="1093"/>
    <x v="110"/>
    <x v="3"/>
    <x v="0"/>
    <n v="700"/>
    <n v="2"/>
    <n v="1400"/>
    <x v="3"/>
    <x v="11"/>
    <x v="21"/>
    <s v="Express"/>
    <x v="1"/>
    <x v="3"/>
    <x v="0"/>
    <x v="0"/>
    <x v="10"/>
    <x v="7"/>
    <n v="678"/>
    <x v="3"/>
    <x v="3"/>
    <x v="1"/>
    <n v="94121"/>
    <x v="3"/>
    <n v="20"/>
  </r>
  <r>
    <n v="1094"/>
    <x v="111"/>
    <x v="20"/>
    <x v="3"/>
    <n v="30"/>
    <n v="1"/>
    <n v="30"/>
    <x v="2"/>
    <x v="2"/>
    <x v="22"/>
    <s v="Standard"/>
    <x v="0"/>
    <x v="0"/>
    <x v="12"/>
    <x v="1"/>
    <x v="22"/>
    <x v="13"/>
    <n v="789"/>
    <x v="2"/>
    <x v="4"/>
    <x v="3"/>
    <n v="2120"/>
    <x v="4"/>
    <n v="5"/>
  </r>
  <r>
    <n v="1095"/>
    <x v="112"/>
    <x v="21"/>
    <x v="2"/>
    <n v="20"/>
    <n v="3"/>
    <n v="60"/>
    <x v="2"/>
    <x v="2"/>
    <x v="12"/>
    <s v="Standard"/>
    <x v="2"/>
    <x v="1"/>
    <x v="4"/>
    <x v="0"/>
    <x v="24"/>
    <x v="5"/>
    <n v="890"/>
    <x v="1"/>
    <x v="1"/>
    <x v="1"/>
    <n v="90023"/>
    <x v="4"/>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18B803-8900-45D5-A859-5F10CD9EC89F}" name="PivotTable24"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8" firstHeaderRow="1" firstDataRow="1" firstDataCol="1"/>
  <pivotFields count="26">
    <pivotField showAll="0"/>
    <pivotField numFmtId="14" showAll="0">
      <items count="1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87"/>
        <item x="88"/>
        <item x="89"/>
        <item x="90"/>
        <item x="91"/>
        <item x="92"/>
        <item x="93"/>
        <item x="94"/>
        <item x="95"/>
        <item x="96"/>
        <item x="97"/>
        <item x="98"/>
        <item x="99"/>
        <item x="100"/>
        <item x="101"/>
        <item x="102"/>
        <item x="103"/>
        <item x="104"/>
        <item x="105"/>
        <item x="106"/>
        <item x="107"/>
        <item x="108"/>
        <item x="109"/>
        <item x="110"/>
        <item x="111"/>
        <item x="112"/>
        <item x="69"/>
        <item x="70"/>
        <item x="71"/>
        <item x="72"/>
        <item x="73"/>
        <item x="74"/>
        <item x="75"/>
        <item x="76"/>
        <item x="77"/>
        <item x="78"/>
        <item x="79"/>
        <item x="80"/>
        <item x="81"/>
        <item x="82"/>
        <item x="83"/>
        <item x="84"/>
        <item x="85"/>
        <item x="86"/>
        <item t="default"/>
      </items>
    </pivotField>
    <pivotField showAll="0">
      <items count="38">
        <item x="18"/>
        <item x="36"/>
        <item x="27"/>
        <item x="21"/>
        <item x="24"/>
        <item x="2"/>
        <item x="17"/>
        <item x="6"/>
        <item x="34"/>
        <item x="13"/>
        <item x="29"/>
        <item x="19"/>
        <item x="31"/>
        <item x="9"/>
        <item x="11"/>
        <item x="15"/>
        <item x="25"/>
        <item x="33"/>
        <item x="23"/>
        <item x="5"/>
        <item x="4"/>
        <item x="0"/>
        <item x="28"/>
        <item x="16"/>
        <item x="12"/>
        <item x="10"/>
        <item x="3"/>
        <item x="14"/>
        <item x="8"/>
        <item x="20"/>
        <item x="26"/>
        <item x="7"/>
        <item x="1"/>
        <item x="30"/>
        <item x="35"/>
        <item x="32"/>
        <item x="22"/>
        <item t="default"/>
      </items>
    </pivotField>
    <pivotField axis="axisRow"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numFmtId="164" showAll="0"/>
    <pivotField showAll="0"/>
    <pivotField numFmtId="165" showAll="0"/>
    <pivotField numFmtId="9" showAll="0">
      <items count="7">
        <item x="2"/>
        <item x="1"/>
        <item x="3"/>
        <item x="0"/>
        <item x="4"/>
        <item x="5"/>
        <item t="default"/>
      </items>
    </pivotField>
    <pivotField numFmtId="165" showAll="0"/>
    <pivotField dataField="1" numFmtId="165" showAll="0">
      <items count="33">
        <item x="24"/>
        <item x="23"/>
        <item x="22"/>
        <item x="29"/>
        <item x="30"/>
        <item x="20"/>
        <item x="27"/>
        <item x="19"/>
        <item x="28"/>
        <item x="13"/>
        <item x="2"/>
        <item x="8"/>
        <item x="31"/>
        <item x="12"/>
        <item x="18"/>
        <item x="6"/>
        <item x="10"/>
        <item x="26"/>
        <item x="25"/>
        <item x="15"/>
        <item x="17"/>
        <item x="1"/>
        <item x="4"/>
        <item x="5"/>
        <item x="14"/>
        <item x="16"/>
        <item x="9"/>
        <item x="7"/>
        <item x="3"/>
        <item x="21"/>
        <item x="0"/>
        <item x="11"/>
        <item t="default"/>
      </items>
    </pivotField>
    <pivotField showAll="0"/>
    <pivotField showAll="0">
      <items count="4">
        <item x="0"/>
        <item x="2"/>
        <item x="1"/>
        <item t="default"/>
      </items>
    </pivotField>
    <pivotField showAll="0">
      <items count="6">
        <item x="2"/>
        <item x="4"/>
        <item x="0"/>
        <item x="1"/>
        <item x="3"/>
        <item t="default"/>
      </items>
    </pivotField>
    <pivotField showAll="0">
      <items count="18">
        <item x="10"/>
        <item x="14"/>
        <item x="8"/>
        <item x="12"/>
        <item x="1"/>
        <item x="4"/>
        <item x="3"/>
        <item x="15"/>
        <item x="7"/>
        <item x="11"/>
        <item x="16"/>
        <item x="0"/>
        <item x="13"/>
        <item x="9"/>
        <item x="6"/>
        <item x="2"/>
        <item x="5"/>
        <item t="default"/>
      </items>
    </pivotField>
    <pivotField showAll="0">
      <items count="3">
        <item x="1"/>
        <item x="0"/>
        <item t="default"/>
      </items>
    </pivotField>
    <pivotField showAll="0"/>
    <pivotField showAll="0"/>
    <pivotField showAll="0"/>
    <pivotField showAll="0">
      <items count="7">
        <item x="5"/>
        <item x="1"/>
        <item x="0"/>
        <item x="4"/>
        <item x="2"/>
        <item x="3"/>
        <item t="default"/>
      </items>
    </pivotField>
    <pivotField showAll="0">
      <items count="7">
        <item x="4"/>
        <item x="2"/>
        <item x="1"/>
        <item x="5"/>
        <item x="0"/>
        <item x="3"/>
        <item t="default"/>
      </items>
    </pivotField>
    <pivotField showAll="0">
      <items count="6">
        <item x="1"/>
        <item x="4"/>
        <item x="2"/>
        <item x="3"/>
        <item x="0"/>
        <item t="default"/>
      </items>
    </pivotField>
    <pivotField showAll="0"/>
    <pivotField showAll="0">
      <items count="10">
        <item x="8"/>
        <item x="2"/>
        <item x="4"/>
        <item x="7"/>
        <item x="3"/>
        <item x="0"/>
        <item x="6"/>
        <item x="1"/>
        <item x="5"/>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v="3"/>
    </i>
    <i>
      <x v="1"/>
    </i>
    <i>
      <x v="2"/>
    </i>
    <i>
      <x/>
    </i>
    <i t="grand">
      <x/>
    </i>
  </rowItems>
  <colItems count="1">
    <i/>
  </colItems>
  <dataFields count="1">
    <dataField name="Sum of Actual Sales" fld="9" baseField="0" baseItem="0" numFmtId="164"/>
  </dataFields>
  <formats count="1">
    <format dxfId="44">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BE1D13-13D4-4E85-ADB1-221CF331C736}" name="PivotTable33"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3" firstHeaderRow="1" firstDataRow="1" firstDataCol="1" rowPageCount="1" colPageCount="1"/>
  <pivotFields count="26">
    <pivotField showAll="0"/>
    <pivotField numFmtId="14" showAll="0">
      <items count="1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87"/>
        <item x="88"/>
        <item x="89"/>
        <item x="90"/>
        <item x="91"/>
        <item x="92"/>
        <item x="93"/>
        <item x="94"/>
        <item x="95"/>
        <item x="96"/>
        <item x="97"/>
        <item x="98"/>
        <item x="99"/>
        <item x="100"/>
        <item x="101"/>
        <item x="102"/>
        <item x="103"/>
        <item x="104"/>
        <item x="105"/>
        <item x="106"/>
        <item x="107"/>
        <item x="108"/>
        <item x="109"/>
        <item x="110"/>
        <item x="111"/>
        <item x="112"/>
        <item x="69"/>
        <item x="70"/>
        <item x="71"/>
        <item x="72"/>
        <item x="73"/>
        <item x="74"/>
        <item x="75"/>
        <item x="76"/>
        <item x="77"/>
        <item x="78"/>
        <item x="79"/>
        <item x="80"/>
        <item x="81"/>
        <item x="82"/>
        <item x="83"/>
        <item x="84"/>
        <item x="85"/>
        <item x="86"/>
        <item t="default"/>
      </items>
    </pivotField>
    <pivotField showAll="0">
      <items count="38">
        <item x="18"/>
        <item x="36"/>
        <item x="27"/>
        <item x="21"/>
        <item x="24"/>
        <item x="2"/>
        <item x="17"/>
        <item x="6"/>
        <item x="34"/>
        <item x="13"/>
        <item x="29"/>
        <item x="19"/>
        <item x="31"/>
        <item x="9"/>
        <item x="11"/>
        <item x="15"/>
        <item x="25"/>
        <item x="33"/>
        <item x="23"/>
        <item x="5"/>
        <item x="4"/>
        <item x="0"/>
        <item x="28"/>
        <item x="16"/>
        <item x="12"/>
        <item x="10"/>
        <item x="3"/>
        <item x="14"/>
        <item x="8"/>
        <item x="20"/>
        <item x="26"/>
        <item x="7"/>
        <item x="1"/>
        <item x="30"/>
        <item x="35"/>
        <item x="32"/>
        <item x="22"/>
        <item t="default"/>
      </items>
    </pivotField>
    <pivotField showAll="0">
      <items count="5">
        <item x="3"/>
        <item x="2"/>
        <item x="1"/>
        <item x="0"/>
        <item t="default"/>
      </items>
    </pivotField>
    <pivotField numFmtId="164" showAll="0"/>
    <pivotField showAll="0"/>
    <pivotField numFmtId="165" showAll="0"/>
    <pivotField axis="axisPage" numFmtId="9" multipleItemSelectionAllowed="1" showAll="0">
      <items count="7">
        <item x="2"/>
        <item x="1"/>
        <item x="3"/>
        <item x="0"/>
        <item x="4"/>
        <item x="5"/>
        <item t="default"/>
      </items>
    </pivotField>
    <pivotField dataField="1" numFmtId="165" showAll="0">
      <items count="14">
        <item x="2"/>
        <item x="10"/>
        <item x="12"/>
        <item x="8"/>
        <item x="1"/>
        <item x="4"/>
        <item x="9"/>
        <item x="3"/>
        <item x="6"/>
        <item x="5"/>
        <item x="11"/>
        <item x="0"/>
        <item x="7"/>
        <item t="default"/>
      </items>
    </pivotField>
    <pivotField numFmtId="165" showAll="0"/>
    <pivotField showAll="0"/>
    <pivotField showAll="0">
      <items count="4">
        <item x="0"/>
        <item x="2"/>
        <item x="1"/>
        <item t="default"/>
      </items>
    </pivotField>
    <pivotField showAll="0">
      <items count="6">
        <item x="2"/>
        <item x="4"/>
        <item x="0"/>
        <item x="1"/>
        <item x="3"/>
        <item t="default"/>
      </items>
    </pivotField>
    <pivotField showAll="0">
      <items count="18">
        <item x="10"/>
        <item x="14"/>
        <item x="8"/>
        <item x="12"/>
        <item x="1"/>
        <item x="4"/>
        <item x="3"/>
        <item x="15"/>
        <item x="7"/>
        <item x="11"/>
        <item x="16"/>
        <item x="0"/>
        <item x="13"/>
        <item x="9"/>
        <item x="6"/>
        <item x="2"/>
        <item x="5"/>
        <item t="default"/>
      </items>
    </pivotField>
    <pivotField showAll="0">
      <items count="3">
        <item x="1"/>
        <item x="0"/>
        <item t="default"/>
      </items>
    </pivotField>
    <pivotField showAll="0"/>
    <pivotField showAll="0"/>
    <pivotField showAll="0"/>
    <pivotField showAll="0">
      <items count="7">
        <item x="5"/>
        <item x="1"/>
        <item x="0"/>
        <item x="4"/>
        <item x="2"/>
        <item x="3"/>
        <item t="default"/>
      </items>
    </pivotField>
    <pivotField showAll="0">
      <items count="7">
        <item x="4"/>
        <item x="2"/>
        <item x="1"/>
        <item x="5"/>
        <item x="0"/>
        <item x="3"/>
        <item t="default"/>
      </items>
    </pivotField>
    <pivotField showAll="0">
      <items count="6">
        <item x="1"/>
        <item x="4"/>
        <item x="2"/>
        <item x="3"/>
        <item x="0"/>
        <item t="default"/>
      </items>
    </pivotField>
    <pivotField showAll="0"/>
    <pivotField axis="axisRow" showAll="0" sortType="descending">
      <items count="10">
        <item x="8"/>
        <item x="2"/>
        <item x="4"/>
        <item x="7"/>
        <item x="3"/>
        <item x="0"/>
        <item x="6"/>
        <item x="1"/>
        <item x="5"/>
        <item t="default"/>
      </items>
      <autoSortScope>
        <pivotArea dataOnly="0" outline="0" fieldPosition="0">
          <references count="1">
            <reference field="4294967294" count="1" selected="0">
              <x v="0"/>
            </reference>
          </references>
        </pivotArea>
      </autoSortScope>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2"/>
  </rowFields>
  <rowItems count="10">
    <i>
      <x v="4"/>
    </i>
    <i>
      <x v="5"/>
    </i>
    <i>
      <x/>
    </i>
    <i>
      <x v="6"/>
    </i>
    <i>
      <x v="3"/>
    </i>
    <i>
      <x v="8"/>
    </i>
    <i>
      <x v="7"/>
    </i>
    <i>
      <x v="1"/>
    </i>
    <i>
      <x v="2"/>
    </i>
    <i t="grand">
      <x/>
    </i>
  </rowItems>
  <colItems count="1">
    <i/>
  </colItems>
  <pageFields count="1">
    <pageField fld="7" hier="-1"/>
  </pageFields>
  <dataFields count="1">
    <dataField name="Sum of Discount Price" fld="8" baseField="0" baseItem="0" numFmtId="164"/>
  </dataFields>
  <formats count="1">
    <format dxfId="3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EC9B3BF-F942-4883-9E6C-FC1415820416}" name="PivotTable34"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4:AM23" firstHeaderRow="1" firstDataRow="2" firstDataCol="1" rowPageCount="1" colPageCount="1"/>
  <pivotFields count="26">
    <pivotField showAll="0"/>
    <pivotField numFmtId="14" showAll="0">
      <items count="1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87"/>
        <item x="88"/>
        <item x="89"/>
        <item x="90"/>
        <item x="91"/>
        <item x="92"/>
        <item x="93"/>
        <item x="94"/>
        <item x="95"/>
        <item x="96"/>
        <item x="97"/>
        <item x="98"/>
        <item x="99"/>
        <item x="100"/>
        <item x="101"/>
        <item x="102"/>
        <item x="103"/>
        <item x="104"/>
        <item x="105"/>
        <item x="106"/>
        <item x="107"/>
        <item x="108"/>
        <item x="109"/>
        <item x="110"/>
        <item x="111"/>
        <item x="112"/>
        <item x="69"/>
        <item x="70"/>
        <item x="71"/>
        <item x="72"/>
        <item x="73"/>
        <item x="74"/>
        <item x="75"/>
        <item x="76"/>
        <item x="77"/>
        <item x="78"/>
        <item x="79"/>
        <item x="80"/>
        <item x="81"/>
        <item x="82"/>
        <item x="83"/>
        <item x="84"/>
        <item x="85"/>
        <item x="86"/>
        <item t="default"/>
      </items>
    </pivotField>
    <pivotField axis="axisCol" dataField="1" showAll="0" sortType="descending">
      <items count="38">
        <item x="18"/>
        <item x="36"/>
        <item x="27"/>
        <item x="21"/>
        <item x="24"/>
        <item x="2"/>
        <item x="17"/>
        <item x="6"/>
        <item x="34"/>
        <item x="13"/>
        <item x="29"/>
        <item x="19"/>
        <item x="31"/>
        <item x="9"/>
        <item x="11"/>
        <item x="15"/>
        <item x="25"/>
        <item x="33"/>
        <item x="23"/>
        <item x="5"/>
        <item x="4"/>
        <item x="0"/>
        <item x="28"/>
        <item x="16"/>
        <item x="12"/>
        <item x="10"/>
        <item x="3"/>
        <item x="14"/>
        <item x="8"/>
        <item x="20"/>
        <item x="26"/>
        <item x="7"/>
        <item x="1"/>
        <item x="30"/>
        <item x="35"/>
        <item x="32"/>
        <item x="22"/>
        <item t="default"/>
      </items>
      <autoSortScope>
        <pivotArea dataOnly="0" outline="0" fieldPosition="0">
          <references count="1">
            <reference field="4294967294" count="1" selected="0">
              <x v="0"/>
            </reference>
          </references>
        </pivotArea>
      </autoSortScope>
    </pivotField>
    <pivotField axis="axisPage" showAll="0">
      <items count="5">
        <item x="3"/>
        <item x="2"/>
        <item x="1"/>
        <item x="0"/>
        <item t="default"/>
      </items>
    </pivotField>
    <pivotField numFmtId="164" showAll="0"/>
    <pivotField showAll="0"/>
    <pivotField numFmtId="165" showAll="0"/>
    <pivotField numFmtId="9" showAll="0">
      <items count="7">
        <item x="2"/>
        <item x="1"/>
        <item x="3"/>
        <item x="0"/>
        <item x="4"/>
        <item x="5"/>
        <item t="default"/>
      </items>
    </pivotField>
    <pivotField numFmtId="165" showAll="0"/>
    <pivotField numFmtId="165" showAll="0"/>
    <pivotField showAll="0"/>
    <pivotField showAll="0">
      <items count="4">
        <item x="0"/>
        <item x="2"/>
        <item x="1"/>
        <item t="default"/>
      </items>
    </pivotField>
    <pivotField showAll="0">
      <items count="6">
        <item x="2"/>
        <item x="4"/>
        <item x="0"/>
        <item x="1"/>
        <item x="3"/>
        <item t="default"/>
      </items>
    </pivotField>
    <pivotField axis="axisRow" showAll="0" sortType="descending">
      <items count="18">
        <item x="10"/>
        <item x="14"/>
        <item x="8"/>
        <item x="12"/>
        <item x="1"/>
        <item x="4"/>
        <item x="3"/>
        <item x="15"/>
        <item x="7"/>
        <item x="11"/>
        <item x="16"/>
        <item x="0"/>
        <item x="13"/>
        <item x="9"/>
        <item x="6"/>
        <item x="2"/>
        <item x="5"/>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items count="7">
        <item x="5"/>
        <item x="1"/>
        <item x="0"/>
        <item x="4"/>
        <item x="2"/>
        <item x="3"/>
        <item t="default"/>
      </items>
    </pivotField>
    <pivotField showAll="0">
      <items count="7">
        <item x="4"/>
        <item x="2"/>
        <item x="1"/>
        <item x="5"/>
        <item x="0"/>
        <item x="3"/>
        <item t="default"/>
      </items>
    </pivotField>
    <pivotField showAll="0">
      <items count="6">
        <item x="1"/>
        <item x="4"/>
        <item x="2"/>
        <item x="3"/>
        <item x="0"/>
        <item t="default"/>
      </items>
    </pivotField>
    <pivotField showAll="0"/>
    <pivotField showAll="0">
      <items count="10">
        <item x="8"/>
        <item x="2"/>
        <item x="4"/>
        <item x="7"/>
        <item x="3"/>
        <item x="0"/>
        <item x="6"/>
        <item x="1"/>
        <item x="5"/>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18">
    <i>
      <x v="5"/>
    </i>
    <i>
      <x v="3"/>
    </i>
    <i>
      <x v="10"/>
    </i>
    <i>
      <x v="2"/>
    </i>
    <i>
      <x v="4"/>
    </i>
    <i>
      <x v="6"/>
    </i>
    <i>
      <x v="1"/>
    </i>
    <i>
      <x v="11"/>
    </i>
    <i>
      <x v="9"/>
    </i>
    <i>
      <x v="7"/>
    </i>
    <i>
      <x v="14"/>
    </i>
    <i>
      <x/>
    </i>
    <i>
      <x v="12"/>
    </i>
    <i>
      <x v="13"/>
    </i>
    <i>
      <x v="15"/>
    </i>
    <i>
      <x v="16"/>
    </i>
    <i>
      <x v="8"/>
    </i>
    <i t="grand">
      <x/>
    </i>
  </rowItems>
  <colFields count="1">
    <field x="2"/>
  </colFields>
  <colItems count="38">
    <i>
      <x v="1"/>
    </i>
    <i>
      <x v="26"/>
    </i>
    <i>
      <x v="3"/>
    </i>
    <i>
      <x v="35"/>
    </i>
    <i>
      <x v="33"/>
    </i>
    <i>
      <x v="8"/>
    </i>
    <i>
      <x v="17"/>
    </i>
    <i>
      <x v="19"/>
    </i>
    <i>
      <x v="29"/>
    </i>
    <i>
      <x v="10"/>
    </i>
    <i>
      <x v="31"/>
    </i>
    <i>
      <x v="12"/>
    </i>
    <i>
      <x v="34"/>
    </i>
    <i>
      <x v="27"/>
    </i>
    <i>
      <x v="6"/>
    </i>
    <i>
      <x v="23"/>
    </i>
    <i>
      <x v="15"/>
    </i>
    <i>
      <x v="2"/>
    </i>
    <i>
      <x v="4"/>
    </i>
    <i>
      <x v="7"/>
    </i>
    <i>
      <x v="22"/>
    </i>
    <i>
      <x v="30"/>
    </i>
    <i>
      <x v="36"/>
    </i>
    <i>
      <x v="16"/>
    </i>
    <i>
      <x v="18"/>
    </i>
    <i>
      <x v="32"/>
    </i>
    <i>
      <x v="24"/>
    </i>
    <i>
      <x v="14"/>
    </i>
    <i>
      <x v="11"/>
    </i>
    <i>
      <x v="20"/>
    </i>
    <i>
      <x v="9"/>
    </i>
    <i>
      <x v="21"/>
    </i>
    <i>
      <x v="28"/>
    </i>
    <i>
      <x v="5"/>
    </i>
    <i>
      <x/>
    </i>
    <i>
      <x v="25"/>
    </i>
    <i>
      <x v="13"/>
    </i>
    <i t="grand">
      <x/>
    </i>
  </colItems>
  <pageFields count="1">
    <pageField fld="3" hier="-1"/>
  </pageFields>
  <dataFields count="1">
    <dataField name="Count of Product Name" fld="2" subtotal="count" baseField="0" baseItem="0"/>
  </dataFields>
  <chartFormats count="7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 chart="0" format="14" series="1">
      <pivotArea type="data" outline="0" fieldPosition="0">
        <references count="2">
          <reference field="4294967294" count="1" selected="0">
            <x v="0"/>
          </reference>
          <reference field="2" count="1" selected="0">
            <x v="14"/>
          </reference>
        </references>
      </pivotArea>
    </chartFormat>
    <chartFormat chart="0" format="15" series="1">
      <pivotArea type="data" outline="0" fieldPosition="0">
        <references count="2">
          <reference field="4294967294" count="1" selected="0">
            <x v="0"/>
          </reference>
          <reference field="2" count="1" selected="0">
            <x v="15"/>
          </reference>
        </references>
      </pivotArea>
    </chartFormat>
    <chartFormat chart="0" format="16" series="1">
      <pivotArea type="data" outline="0" fieldPosition="0">
        <references count="2">
          <reference field="4294967294" count="1" selected="0">
            <x v="0"/>
          </reference>
          <reference field="2" count="1" selected="0">
            <x v="16"/>
          </reference>
        </references>
      </pivotArea>
    </chartFormat>
    <chartFormat chart="0" format="17" series="1">
      <pivotArea type="data" outline="0" fieldPosition="0">
        <references count="2">
          <reference field="4294967294" count="1" selected="0">
            <x v="0"/>
          </reference>
          <reference field="2" count="1" selected="0">
            <x v="17"/>
          </reference>
        </references>
      </pivotArea>
    </chartFormat>
    <chartFormat chart="0" format="18" series="1">
      <pivotArea type="data" outline="0" fieldPosition="0">
        <references count="2">
          <reference field="4294967294" count="1" selected="0">
            <x v="0"/>
          </reference>
          <reference field="2" count="1" selected="0">
            <x v="18"/>
          </reference>
        </references>
      </pivotArea>
    </chartFormat>
    <chartFormat chart="0" format="19" series="1">
      <pivotArea type="data" outline="0" fieldPosition="0">
        <references count="2">
          <reference field="4294967294" count="1" selected="0">
            <x v="0"/>
          </reference>
          <reference field="2" count="1" selected="0">
            <x v="19"/>
          </reference>
        </references>
      </pivotArea>
    </chartFormat>
    <chartFormat chart="0" format="20" series="1">
      <pivotArea type="data" outline="0" fieldPosition="0">
        <references count="2">
          <reference field="4294967294" count="1" selected="0">
            <x v="0"/>
          </reference>
          <reference field="2" count="1" selected="0">
            <x v="20"/>
          </reference>
        </references>
      </pivotArea>
    </chartFormat>
    <chartFormat chart="0" format="21" series="1">
      <pivotArea type="data" outline="0" fieldPosition="0">
        <references count="2">
          <reference field="4294967294" count="1" selected="0">
            <x v="0"/>
          </reference>
          <reference field="2" count="1" selected="0">
            <x v="21"/>
          </reference>
        </references>
      </pivotArea>
    </chartFormat>
    <chartFormat chart="0" format="22" series="1">
      <pivotArea type="data" outline="0" fieldPosition="0">
        <references count="2">
          <reference field="4294967294" count="1" selected="0">
            <x v="0"/>
          </reference>
          <reference field="2" count="1" selected="0">
            <x v="22"/>
          </reference>
        </references>
      </pivotArea>
    </chartFormat>
    <chartFormat chart="0" format="23" series="1">
      <pivotArea type="data" outline="0" fieldPosition="0">
        <references count="2">
          <reference field="4294967294" count="1" selected="0">
            <x v="0"/>
          </reference>
          <reference field="2" count="1" selected="0">
            <x v="23"/>
          </reference>
        </references>
      </pivotArea>
    </chartFormat>
    <chartFormat chart="0" format="24" series="1">
      <pivotArea type="data" outline="0" fieldPosition="0">
        <references count="2">
          <reference field="4294967294" count="1" selected="0">
            <x v="0"/>
          </reference>
          <reference field="2" count="1" selected="0">
            <x v="24"/>
          </reference>
        </references>
      </pivotArea>
    </chartFormat>
    <chartFormat chart="0" format="25" series="1">
      <pivotArea type="data" outline="0" fieldPosition="0">
        <references count="2">
          <reference field="4294967294" count="1" selected="0">
            <x v="0"/>
          </reference>
          <reference field="2" count="1" selected="0">
            <x v="25"/>
          </reference>
        </references>
      </pivotArea>
    </chartFormat>
    <chartFormat chart="0" format="26" series="1">
      <pivotArea type="data" outline="0" fieldPosition="0">
        <references count="2">
          <reference field="4294967294" count="1" selected="0">
            <x v="0"/>
          </reference>
          <reference field="2" count="1" selected="0">
            <x v="26"/>
          </reference>
        </references>
      </pivotArea>
    </chartFormat>
    <chartFormat chart="0" format="27" series="1">
      <pivotArea type="data" outline="0" fieldPosition="0">
        <references count="2">
          <reference field="4294967294" count="1" selected="0">
            <x v="0"/>
          </reference>
          <reference field="2" count="1" selected="0">
            <x v="27"/>
          </reference>
        </references>
      </pivotArea>
    </chartFormat>
    <chartFormat chart="0" format="28" series="1">
      <pivotArea type="data" outline="0" fieldPosition="0">
        <references count="2">
          <reference field="4294967294" count="1" selected="0">
            <x v="0"/>
          </reference>
          <reference field="2" count="1" selected="0">
            <x v="28"/>
          </reference>
        </references>
      </pivotArea>
    </chartFormat>
    <chartFormat chart="0" format="29" series="1">
      <pivotArea type="data" outline="0" fieldPosition="0">
        <references count="2">
          <reference field="4294967294" count="1" selected="0">
            <x v="0"/>
          </reference>
          <reference field="2" count="1" selected="0">
            <x v="29"/>
          </reference>
        </references>
      </pivotArea>
    </chartFormat>
    <chartFormat chart="0" format="30" series="1">
      <pivotArea type="data" outline="0" fieldPosition="0">
        <references count="2">
          <reference field="4294967294" count="1" selected="0">
            <x v="0"/>
          </reference>
          <reference field="2" count="1" selected="0">
            <x v="30"/>
          </reference>
        </references>
      </pivotArea>
    </chartFormat>
    <chartFormat chart="0" format="31" series="1">
      <pivotArea type="data" outline="0" fieldPosition="0">
        <references count="2">
          <reference field="4294967294" count="1" selected="0">
            <x v="0"/>
          </reference>
          <reference field="2" count="1" selected="0">
            <x v="31"/>
          </reference>
        </references>
      </pivotArea>
    </chartFormat>
    <chartFormat chart="0" format="32" series="1">
      <pivotArea type="data" outline="0" fieldPosition="0">
        <references count="2">
          <reference field="4294967294" count="1" selected="0">
            <x v="0"/>
          </reference>
          <reference field="2" count="1" selected="0">
            <x v="32"/>
          </reference>
        </references>
      </pivotArea>
    </chartFormat>
    <chartFormat chart="0" format="33" series="1">
      <pivotArea type="data" outline="0" fieldPosition="0">
        <references count="2">
          <reference field="4294967294" count="1" selected="0">
            <x v="0"/>
          </reference>
          <reference field="2" count="1" selected="0">
            <x v="33"/>
          </reference>
        </references>
      </pivotArea>
    </chartFormat>
    <chartFormat chart="0" format="34" series="1">
      <pivotArea type="data" outline="0" fieldPosition="0">
        <references count="2">
          <reference field="4294967294" count="1" selected="0">
            <x v="0"/>
          </reference>
          <reference field="2" count="1" selected="0">
            <x v="34"/>
          </reference>
        </references>
      </pivotArea>
    </chartFormat>
    <chartFormat chart="0" format="35" series="1">
      <pivotArea type="data" outline="0" fieldPosition="0">
        <references count="2">
          <reference field="4294967294" count="1" selected="0">
            <x v="0"/>
          </reference>
          <reference field="2" count="1" selected="0">
            <x v="35"/>
          </reference>
        </references>
      </pivotArea>
    </chartFormat>
    <chartFormat chart="0" format="36" series="1">
      <pivotArea type="data" outline="0" fieldPosition="0">
        <references count="2">
          <reference field="4294967294" count="1" selected="0">
            <x v="0"/>
          </reference>
          <reference field="2" count="1" selected="0">
            <x v="36"/>
          </reference>
        </references>
      </pivotArea>
    </chartFormat>
    <chartFormat chart="6" format="148" series="1">
      <pivotArea type="data" outline="0" fieldPosition="0">
        <references count="2">
          <reference field="4294967294" count="1" selected="0">
            <x v="0"/>
          </reference>
          <reference field="2" count="1" selected="0">
            <x v="1"/>
          </reference>
        </references>
      </pivotArea>
    </chartFormat>
    <chartFormat chart="6" format="149" series="1">
      <pivotArea type="data" outline="0" fieldPosition="0">
        <references count="2">
          <reference field="4294967294" count="1" selected="0">
            <x v="0"/>
          </reference>
          <reference field="2" count="1" selected="0">
            <x v="26"/>
          </reference>
        </references>
      </pivotArea>
    </chartFormat>
    <chartFormat chart="6" format="150" series="1">
      <pivotArea type="data" outline="0" fieldPosition="0">
        <references count="2">
          <reference field="4294967294" count="1" selected="0">
            <x v="0"/>
          </reference>
          <reference field="2" count="1" selected="0">
            <x v="3"/>
          </reference>
        </references>
      </pivotArea>
    </chartFormat>
    <chartFormat chart="6" format="151" series="1">
      <pivotArea type="data" outline="0" fieldPosition="0">
        <references count="2">
          <reference field="4294967294" count="1" selected="0">
            <x v="0"/>
          </reference>
          <reference field="2" count="1" selected="0">
            <x v="35"/>
          </reference>
        </references>
      </pivotArea>
    </chartFormat>
    <chartFormat chart="6" format="152" series="1">
      <pivotArea type="data" outline="0" fieldPosition="0">
        <references count="2">
          <reference field="4294967294" count="1" selected="0">
            <x v="0"/>
          </reference>
          <reference field="2" count="1" selected="0">
            <x v="33"/>
          </reference>
        </references>
      </pivotArea>
    </chartFormat>
    <chartFormat chart="6" format="153" series="1">
      <pivotArea type="data" outline="0" fieldPosition="0">
        <references count="2">
          <reference field="4294967294" count="1" selected="0">
            <x v="0"/>
          </reference>
          <reference field="2" count="1" selected="0">
            <x v="8"/>
          </reference>
        </references>
      </pivotArea>
    </chartFormat>
    <chartFormat chart="6" format="154" series="1">
      <pivotArea type="data" outline="0" fieldPosition="0">
        <references count="2">
          <reference field="4294967294" count="1" selected="0">
            <x v="0"/>
          </reference>
          <reference field="2" count="1" selected="0">
            <x v="17"/>
          </reference>
        </references>
      </pivotArea>
    </chartFormat>
    <chartFormat chart="6" format="155" series="1">
      <pivotArea type="data" outline="0" fieldPosition="0">
        <references count="2">
          <reference field="4294967294" count="1" selected="0">
            <x v="0"/>
          </reference>
          <reference field="2" count="1" selected="0">
            <x v="19"/>
          </reference>
        </references>
      </pivotArea>
    </chartFormat>
    <chartFormat chart="6" format="156" series="1">
      <pivotArea type="data" outline="0" fieldPosition="0">
        <references count="2">
          <reference field="4294967294" count="1" selected="0">
            <x v="0"/>
          </reference>
          <reference field="2" count="1" selected="0">
            <x v="29"/>
          </reference>
        </references>
      </pivotArea>
    </chartFormat>
    <chartFormat chart="6" format="157" series="1">
      <pivotArea type="data" outline="0" fieldPosition="0">
        <references count="2">
          <reference field="4294967294" count="1" selected="0">
            <x v="0"/>
          </reference>
          <reference field="2" count="1" selected="0">
            <x v="10"/>
          </reference>
        </references>
      </pivotArea>
    </chartFormat>
    <chartFormat chart="6" format="158" series="1">
      <pivotArea type="data" outline="0" fieldPosition="0">
        <references count="2">
          <reference field="4294967294" count="1" selected="0">
            <x v="0"/>
          </reference>
          <reference field="2" count="1" selected="0">
            <x v="31"/>
          </reference>
        </references>
      </pivotArea>
    </chartFormat>
    <chartFormat chart="6" format="159" series="1">
      <pivotArea type="data" outline="0" fieldPosition="0">
        <references count="2">
          <reference field="4294967294" count="1" selected="0">
            <x v="0"/>
          </reference>
          <reference field="2" count="1" selected="0">
            <x v="12"/>
          </reference>
        </references>
      </pivotArea>
    </chartFormat>
    <chartFormat chart="6" format="160" series="1">
      <pivotArea type="data" outline="0" fieldPosition="0">
        <references count="2">
          <reference field="4294967294" count="1" selected="0">
            <x v="0"/>
          </reference>
          <reference field="2" count="1" selected="0">
            <x v="34"/>
          </reference>
        </references>
      </pivotArea>
    </chartFormat>
    <chartFormat chart="6" format="161" series="1">
      <pivotArea type="data" outline="0" fieldPosition="0">
        <references count="2">
          <reference field="4294967294" count="1" selected="0">
            <x v="0"/>
          </reference>
          <reference field="2" count="1" selected="0">
            <x v="27"/>
          </reference>
        </references>
      </pivotArea>
    </chartFormat>
    <chartFormat chart="6" format="162" series="1">
      <pivotArea type="data" outline="0" fieldPosition="0">
        <references count="2">
          <reference field="4294967294" count="1" selected="0">
            <x v="0"/>
          </reference>
          <reference field="2" count="1" selected="0">
            <x v="6"/>
          </reference>
        </references>
      </pivotArea>
    </chartFormat>
    <chartFormat chart="6" format="163" series="1">
      <pivotArea type="data" outline="0" fieldPosition="0">
        <references count="2">
          <reference field="4294967294" count="1" selected="0">
            <x v="0"/>
          </reference>
          <reference field="2" count="1" selected="0">
            <x v="23"/>
          </reference>
        </references>
      </pivotArea>
    </chartFormat>
    <chartFormat chart="6" format="164" series="1">
      <pivotArea type="data" outline="0" fieldPosition="0">
        <references count="2">
          <reference field="4294967294" count="1" selected="0">
            <x v="0"/>
          </reference>
          <reference field="2" count="1" selected="0">
            <x v="15"/>
          </reference>
        </references>
      </pivotArea>
    </chartFormat>
    <chartFormat chart="6" format="165" series="1">
      <pivotArea type="data" outline="0" fieldPosition="0">
        <references count="2">
          <reference field="4294967294" count="1" selected="0">
            <x v="0"/>
          </reference>
          <reference field="2" count="1" selected="0">
            <x v="2"/>
          </reference>
        </references>
      </pivotArea>
    </chartFormat>
    <chartFormat chart="6" format="166" series="1">
      <pivotArea type="data" outline="0" fieldPosition="0">
        <references count="2">
          <reference field="4294967294" count="1" selected="0">
            <x v="0"/>
          </reference>
          <reference field="2" count="1" selected="0">
            <x v="4"/>
          </reference>
        </references>
      </pivotArea>
    </chartFormat>
    <chartFormat chart="6" format="167" series="1">
      <pivotArea type="data" outline="0" fieldPosition="0">
        <references count="2">
          <reference field="4294967294" count="1" selected="0">
            <x v="0"/>
          </reference>
          <reference field="2" count="1" selected="0">
            <x v="7"/>
          </reference>
        </references>
      </pivotArea>
    </chartFormat>
    <chartFormat chart="6" format="168" series="1">
      <pivotArea type="data" outline="0" fieldPosition="0">
        <references count="2">
          <reference field="4294967294" count="1" selected="0">
            <x v="0"/>
          </reference>
          <reference field="2" count="1" selected="0">
            <x v="22"/>
          </reference>
        </references>
      </pivotArea>
    </chartFormat>
    <chartFormat chart="6" format="169" series="1">
      <pivotArea type="data" outline="0" fieldPosition="0">
        <references count="2">
          <reference field="4294967294" count="1" selected="0">
            <x v="0"/>
          </reference>
          <reference field="2" count="1" selected="0">
            <x v="30"/>
          </reference>
        </references>
      </pivotArea>
    </chartFormat>
    <chartFormat chart="6" format="170" series="1">
      <pivotArea type="data" outline="0" fieldPosition="0">
        <references count="2">
          <reference field="4294967294" count="1" selected="0">
            <x v="0"/>
          </reference>
          <reference field="2" count="1" selected="0">
            <x v="36"/>
          </reference>
        </references>
      </pivotArea>
    </chartFormat>
    <chartFormat chart="6" format="171" series="1">
      <pivotArea type="data" outline="0" fieldPosition="0">
        <references count="2">
          <reference field="4294967294" count="1" selected="0">
            <x v="0"/>
          </reference>
          <reference field="2" count="1" selected="0">
            <x v="16"/>
          </reference>
        </references>
      </pivotArea>
    </chartFormat>
    <chartFormat chart="6" format="172" series="1">
      <pivotArea type="data" outline="0" fieldPosition="0">
        <references count="2">
          <reference field="4294967294" count="1" selected="0">
            <x v="0"/>
          </reference>
          <reference field="2" count="1" selected="0">
            <x v="18"/>
          </reference>
        </references>
      </pivotArea>
    </chartFormat>
    <chartFormat chart="6" format="173" series="1">
      <pivotArea type="data" outline="0" fieldPosition="0">
        <references count="2">
          <reference field="4294967294" count="1" selected="0">
            <x v="0"/>
          </reference>
          <reference field="2" count="1" selected="0">
            <x v="32"/>
          </reference>
        </references>
      </pivotArea>
    </chartFormat>
    <chartFormat chart="6" format="174" series="1">
      <pivotArea type="data" outline="0" fieldPosition="0">
        <references count="2">
          <reference field="4294967294" count="1" selected="0">
            <x v="0"/>
          </reference>
          <reference field="2" count="1" selected="0">
            <x v="24"/>
          </reference>
        </references>
      </pivotArea>
    </chartFormat>
    <chartFormat chart="6" format="175" series="1">
      <pivotArea type="data" outline="0" fieldPosition="0">
        <references count="2">
          <reference field="4294967294" count="1" selected="0">
            <x v="0"/>
          </reference>
          <reference field="2" count="1" selected="0">
            <x v="14"/>
          </reference>
        </references>
      </pivotArea>
    </chartFormat>
    <chartFormat chart="6" format="176" series="1">
      <pivotArea type="data" outline="0" fieldPosition="0">
        <references count="2">
          <reference field="4294967294" count="1" selected="0">
            <x v="0"/>
          </reference>
          <reference field="2" count="1" selected="0">
            <x v="11"/>
          </reference>
        </references>
      </pivotArea>
    </chartFormat>
    <chartFormat chart="6" format="177" series="1">
      <pivotArea type="data" outline="0" fieldPosition="0">
        <references count="2">
          <reference field="4294967294" count="1" selected="0">
            <x v="0"/>
          </reference>
          <reference field="2" count="1" selected="0">
            <x v="20"/>
          </reference>
        </references>
      </pivotArea>
    </chartFormat>
    <chartFormat chart="6" format="178" series="1">
      <pivotArea type="data" outline="0" fieldPosition="0">
        <references count="2">
          <reference field="4294967294" count="1" selected="0">
            <x v="0"/>
          </reference>
          <reference field="2" count="1" selected="0">
            <x v="9"/>
          </reference>
        </references>
      </pivotArea>
    </chartFormat>
    <chartFormat chart="6" format="179" series="1">
      <pivotArea type="data" outline="0" fieldPosition="0">
        <references count="2">
          <reference field="4294967294" count="1" selected="0">
            <x v="0"/>
          </reference>
          <reference field="2" count="1" selected="0">
            <x v="21"/>
          </reference>
        </references>
      </pivotArea>
    </chartFormat>
    <chartFormat chart="6" format="180" series="1">
      <pivotArea type="data" outline="0" fieldPosition="0">
        <references count="2">
          <reference field="4294967294" count="1" selected="0">
            <x v="0"/>
          </reference>
          <reference field="2" count="1" selected="0">
            <x v="28"/>
          </reference>
        </references>
      </pivotArea>
    </chartFormat>
    <chartFormat chart="6" format="181" series="1">
      <pivotArea type="data" outline="0" fieldPosition="0">
        <references count="2">
          <reference field="4294967294" count="1" selected="0">
            <x v="0"/>
          </reference>
          <reference field="2" count="1" selected="0">
            <x v="5"/>
          </reference>
        </references>
      </pivotArea>
    </chartFormat>
    <chartFormat chart="6" format="182" series="1">
      <pivotArea type="data" outline="0" fieldPosition="0">
        <references count="2">
          <reference field="4294967294" count="1" selected="0">
            <x v="0"/>
          </reference>
          <reference field="2" count="1" selected="0">
            <x v="0"/>
          </reference>
        </references>
      </pivotArea>
    </chartFormat>
    <chartFormat chart="6" format="183" series="1">
      <pivotArea type="data" outline="0" fieldPosition="0">
        <references count="2">
          <reference field="4294967294" count="1" selected="0">
            <x v="0"/>
          </reference>
          <reference field="2" count="1" selected="0">
            <x v="25"/>
          </reference>
        </references>
      </pivotArea>
    </chartFormat>
    <chartFormat chart="6" format="184" series="1">
      <pivotArea type="data" outline="0" fieldPosition="0">
        <references count="2">
          <reference field="4294967294" count="1" selected="0">
            <x v="0"/>
          </reference>
          <reference field="2" count="1" selected="0">
            <x v="13"/>
          </reference>
        </references>
      </pivotArea>
    </chartFormat>
    <chartFormat chart="6" format="185" series="1">
      <pivotArea type="data" outline="0" fieldPosition="0">
        <references count="1">
          <reference field="4294967294" count="1" selected="0">
            <x v="0"/>
          </reference>
        </references>
      </pivotArea>
    </chartFormat>
    <chartFormat chart="0" format="3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310AA4F-0CA2-4444-A4A3-C440CB86868C}" name="PivotTable35"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U11" firstHeaderRow="1" firstDataRow="2" firstDataCol="1" rowPageCount="1" colPageCount="1"/>
  <pivotFields count="26">
    <pivotField showAll="0"/>
    <pivotField numFmtId="14" showAll="0">
      <items count="1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87"/>
        <item x="88"/>
        <item x="89"/>
        <item x="90"/>
        <item x="91"/>
        <item x="92"/>
        <item x="93"/>
        <item x="94"/>
        <item x="95"/>
        <item x="96"/>
        <item x="97"/>
        <item x="98"/>
        <item x="99"/>
        <item x="100"/>
        <item x="101"/>
        <item x="102"/>
        <item x="103"/>
        <item x="104"/>
        <item x="105"/>
        <item x="106"/>
        <item x="107"/>
        <item x="108"/>
        <item x="109"/>
        <item x="110"/>
        <item x="111"/>
        <item x="112"/>
        <item x="69"/>
        <item x="70"/>
        <item x="71"/>
        <item x="72"/>
        <item x="73"/>
        <item x="74"/>
        <item x="75"/>
        <item x="76"/>
        <item x="77"/>
        <item x="78"/>
        <item x="79"/>
        <item x="80"/>
        <item x="81"/>
        <item x="82"/>
        <item x="83"/>
        <item x="84"/>
        <item x="85"/>
        <item x="86"/>
        <item t="default"/>
      </items>
    </pivotField>
    <pivotField showAll="0">
      <items count="38">
        <item x="18"/>
        <item x="36"/>
        <item x="27"/>
        <item x="21"/>
        <item x="24"/>
        <item x="2"/>
        <item x="17"/>
        <item x="6"/>
        <item x="34"/>
        <item x="13"/>
        <item x="29"/>
        <item x="19"/>
        <item x="31"/>
        <item x="9"/>
        <item x="11"/>
        <item x="15"/>
        <item x="25"/>
        <item x="33"/>
        <item x="23"/>
        <item x="5"/>
        <item x="4"/>
        <item x="0"/>
        <item x="28"/>
        <item x="16"/>
        <item x="12"/>
        <item x="10"/>
        <item x="3"/>
        <item x="14"/>
        <item x="8"/>
        <item x="20"/>
        <item x="26"/>
        <item x="7"/>
        <item x="1"/>
        <item x="30"/>
        <item x="35"/>
        <item x="32"/>
        <item x="22"/>
        <item t="default"/>
      </items>
    </pivotField>
    <pivotField showAll="0">
      <items count="5">
        <item x="3"/>
        <item x="2"/>
        <item x="1"/>
        <item x="0"/>
        <item t="default"/>
      </items>
    </pivotField>
    <pivotField numFmtId="164" showAll="0"/>
    <pivotField showAll="0"/>
    <pivotField numFmtId="165" showAll="0"/>
    <pivotField numFmtId="9" showAll="0">
      <items count="7">
        <item x="2"/>
        <item x="1"/>
        <item x="3"/>
        <item x="0"/>
        <item x="4"/>
        <item x="5"/>
        <item t="default"/>
      </items>
    </pivotField>
    <pivotField numFmtId="165" showAll="0"/>
    <pivotField numFmtId="165" showAll="0"/>
    <pivotField showAll="0"/>
    <pivotField showAll="0">
      <items count="4">
        <item x="0"/>
        <item x="2"/>
        <item x="1"/>
        <item t="default"/>
      </items>
    </pivotField>
    <pivotField showAll="0">
      <items count="6">
        <item x="2"/>
        <item x="4"/>
        <item x="0"/>
        <item x="1"/>
        <item x="3"/>
        <item t="default"/>
      </items>
    </pivotField>
    <pivotField showAll="0">
      <items count="18">
        <item x="10"/>
        <item x="14"/>
        <item x="8"/>
        <item x="12"/>
        <item x="1"/>
        <item x="4"/>
        <item x="3"/>
        <item x="15"/>
        <item x="7"/>
        <item x="11"/>
        <item x="16"/>
        <item x="0"/>
        <item x="13"/>
        <item x="9"/>
        <item x="6"/>
        <item x="2"/>
        <item x="5"/>
        <item t="default"/>
      </items>
    </pivotField>
    <pivotField showAll="0">
      <items count="3">
        <item x="1"/>
        <item x="0"/>
        <item t="default"/>
      </items>
    </pivotField>
    <pivotField showAll="0"/>
    <pivotField axis="axisCol" dataField="1" showAll="0">
      <items count="20">
        <item x="5"/>
        <item x="0"/>
        <item x="10"/>
        <item x="3"/>
        <item x="7"/>
        <item x="14"/>
        <item x="2"/>
        <item x="13"/>
        <item x="17"/>
        <item x="9"/>
        <item x="18"/>
        <item x="6"/>
        <item x="15"/>
        <item x="12"/>
        <item x="4"/>
        <item x="16"/>
        <item x="8"/>
        <item x="1"/>
        <item x="11"/>
        <item t="default"/>
      </items>
    </pivotField>
    <pivotField showAll="0"/>
    <pivotField axis="axisRow" showAll="0">
      <items count="7">
        <item x="5"/>
        <item x="1"/>
        <item x="0"/>
        <item x="4"/>
        <item x="2"/>
        <item x="3"/>
        <item t="default"/>
      </items>
    </pivotField>
    <pivotField axis="axisPage" showAll="0">
      <items count="7">
        <item x="4"/>
        <item x="2"/>
        <item x="1"/>
        <item x="5"/>
        <item x="0"/>
        <item x="3"/>
        <item t="default"/>
      </items>
    </pivotField>
    <pivotField showAll="0">
      <items count="6">
        <item x="1"/>
        <item x="4"/>
        <item x="2"/>
        <item x="3"/>
        <item x="0"/>
        <item t="default"/>
      </items>
    </pivotField>
    <pivotField showAll="0"/>
    <pivotField showAll="0">
      <items count="10">
        <item x="8"/>
        <item x="2"/>
        <item x="4"/>
        <item x="7"/>
        <item x="3"/>
        <item x="0"/>
        <item x="6"/>
        <item x="1"/>
        <item x="5"/>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8"/>
  </rowFields>
  <rowItems count="7">
    <i>
      <x/>
    </i>
    <i>
      <x v="1"/>
    </i>
    <i>
      <x v="2"/>
    </i>
    <i>
      <x v="3"/>
    </i>
    <i>
      <x v="4"/>
    </i>
    <i>
      <x v="5"/>
    </i>
    <i t="grand">
      <x/>
    </i>
  </rowItems>
  <colFields count="1">
    <field x="16"/>
  </colFields>
  <colItems count="20">
    <i>
      <x/>
    </i>
    <i>
      <x v="1"/>
    </i>
    <i>
      <x v="2"/>
    </i>
    <i>
      <x v="3"/>
    </i>
    <i>
      <x v="4"/>
    </i>
    <i>
      <x v="5"/>
    </i>
    <i>
      <x v="6"/>
    </i>
    <i>
      <x v="7"/>
    </i>
    <i>
      <x v="8"/>
    </i>
    <i>
      <x v="9"/>
    </i>
    <i>
      <x v="10"/>
    </i>
    <i>
      <x v="11"/>
    </i>
    <i>
      <x v="12"/>
    </i>
    <i>
      <x v="13"/>
    </i>
    <i>
      <x v="14"/>
    </i>
    <i>
      <x v="15"/>
    </i>
    <i>
      <x v="16"/>
    </i>
    <i>
      <x v="17"/>
    </i>
    <i>
      <x v="18"/>
    </i>
    <i t="grand">
      <x/>
    </i>
  </colItems>
  <pageFields count="1">
    <pageField fld="19" hier="-1"/>
  </pageFields>
  <dataFields count="1">
    <dataField name="Count of Phone" fld="16" subtotal="count" baseField="0" baseItem="0"/>
  </dataFields>
  <chartFormats count="39">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0" format="2" series="1">
      <pivotArea type="data" outline="0" fieldPosition="0">
        <references count="2">
          <reference field="4294967294" count="1" selected="0">
            <x v="0"/>
          </reference>
          <reference field="16" count="1" selected="0">
            <x v="2"/>
          </reference>
        </references>
      </pivotArea>
    </chartFormat>
    <chartFormat chart="0" format="3" series="1">
      <pivotArea type="data" outline="0" fieldPosition="0">
        <references count="2">
          <reference field="4294967294" count="1" selected="0">
            <x v="0"/>
          </reference>
          <reference field="16" count="1" selected="0">
            <x v="3"/>
          </reference>
        </references>
      </pivotArea>
    </chartFormat>
    <chartFormat chart="0" format="4" series="1">
      <pivotArea type="data" outline="0" fieldPosition="0">
        <references count="2">
          <reference field="4294967294" count="1" selected="0">
            <x v="0"/>
          </reference>
          <reference field="16" count="1" selected="0">
            <x v="4"/>
          </reference>
        </references>
      </pivotArea>
    </chartFormat>
    <chartFormat chart="0" format="5" series="1">
      <pivotArea type="data" outline="0" fieldPosition="0">
        <references count="2">
          <reference field="4294967294" count="1" selected="0">
            <x v="0"/>
          </reference>
          <reference field="16" count="1" selected="0">
            <x v="5"/>
          </reference>
        </references>
      </pivotArea>
    </chartFormat>
    <chartFormat chart="0" format="6" series="1">
      <pivotArea type="data" outline="0" fieldPosition="0">
        <references count="2">
          <reference field="4294967294" count="1" selected="0">
            <x v="0"/>
          </reference>
          <reference field="16" count="1" selected="0">
            <x v="6"/>
          </reference>
        </references>
      </pivotArea>
    </chartFormat>
    <chartFormat chart="0" format="7" series="1">
      <pivotArea type="data" outline="0" fieldPosition="0">
        <references count="2">
          <reference field="4294967294" count="1" selected="0">
            <x v="0"/>
          </reference>
          <reference field="16" count="1" selected="0">
            <x v="7"/>
          </reference>
        </references>
      </pivotArea>
    </chartFormat>
    <chartFormat chart="0" format="8" series="1">
      <pivotArea type="data" outline="0" fieldPosition="0">
        <references count="2">
          <reference field="4294967294" count="1" selected="0">
            <x v="0"/>
          </reference>
          <reference field="16" count="1" selected="0">
            <x v="8"/>
          </reference>
        </references>
      </pivotArea>
    </chartFormat>
    <chartFormat chart="0" format="9" series="1">
      <pivotArea type="data" outline="0" fieldPosition="0">
        <references count="2">
          <reference field="4294967294" count="1" selected="0">
            <x v="0"/>
          </reference>
          <reference field="16" count="1" selected="0">
            <x v="9"/>
          </reference>
        </references>
      </pivotArea>
    </chartFormat>
    <chartFormat chart="0" format="10" series="1">
      <pivotArea type="data" outline="0" fieldPosition="0">
        <references count="2">
          <reference field="4294967294" count="1" selected="0">
            <x v="0"/>
          </reference>
          <reference field="16" count="1" selected="0">
            <x v="10"/>
          </reference>
        </references>
      </pivotArea>
    </chartFormat>
    <chartFormat chart="0" format="11" series="1">
      <pivotArea type="data" outline="0" fieldPosition="0">
        <references count="2">
          <reference field="4294967294" count="1" selected="0">
            <x v="0"/>
          </reference>
          <reference field="16" count="1" selected="0">
            <x v="11"/>
          </reference>
        </references>
      </pivotArea>
    </chartFormat>
    <chartFormat chart="0" format="12" series="1">
      <pivotArea type="data" outline="0" fieldPosition="0">
        <references count="2">
          <reference field="4294967294" count="1" selected="0">
            <x v="0"/>
          </reference>
          <reference field="16" count="1" selected="0">
            <x v="12"/>
          </reference>
        </references>
      </pivotArea>
    </chartFormat>
    <chartFormat chart="0" format="13" series="1">
      <pivotArea type="data" outline="0" fieldPosition="0">
        <references count="2">
          <reference field="4294967294" count="1" selected="0">
            <x v="0"/>
          </reference>
          <reference field="16" count="1" selected="0">
            <x v="13"/>
          </reference>
        </references>
      </pivotArea>
    </chartFormat>
    <chartFormat chart="0" format="14" series="1">
      <pivotArea type="data" outline="0" fieldPosition="0">
        <references count="2">
          <reference field="4294967294" count="1" selected="0">
            <x v="0"/>
          </reference>
          <reference field="16" count="1" selected="0">
            <x v="14"/>
          </reference>
        </references>
      </pivotArea>
    </chartFormat>
    <chartFormat chart="0" format="15" series="1">
      <pivotArea type="data" outline="0" fieldPosition="0">
        <references count="2">
          <reference field="4294967294" count="1" selected="0">
            <x v="0"/>
          </reference>
          <reference field="16" count="1" selected="0">
            <x v="15"/>
          </reference>
        </references>
      </pivotArea>
    </chartFormat>
    <chartFormat chart="0" format="16" series="1">
      <pivotArea type="data" outline="0" fieldPosition="0">
        <references count="2">
          <reference field="4294967294" count="1" selected="0">
            <x v="0"/>
          </reference>
          <reference field="16" count="1" selected="0">
            <x v="16"/>
          </reference>
        </references>
      </pivotArea>
    </chartFormat>
    <chartFormat chart="0" format="17" series="1">
      <pivotArea type="data" outline="0" fieldPosition="0">
        <references count="2">
          <reference field="4294967294" count="1" selected="0">
            <x v="0"/>
          </reference>
          <reference field="16" count="1" selected="0">
            <x v="17"/>
          </reference>
        </references>
      </pivotArea>
    </chartFormat>
    <chartFormat chart="0" format="18" series="1">
      <pivotArea type="data" outline="0" fieldPosition="0">
        <references count="2">
          <reference field="4294967294" count="1" selected="0">
            <x v="0"/>
          </reference>
          <reference field="16" count="1" selected="0">
            <x v="18"/>
          </reference>
        </references>
      </pivotArea>
    </chartFormat>
    <chartFormat chart="3" format="38" series="1">
      <pivotArea type="data" outline="0" fieldPosition="0">
        <references count="2">
          <reference field="4294967294" count="1" selected="0">
            <x v="0"/>
          </reference>
          <reference field="16" count="1" selected="0">
            <x v="0"/>
          </reference>
        </references>
      </pivotArea>
    </chartFormat>
    <chartFormat chart="3" format="39" series="1">
      <pivotArea type="data" outline="0" fieldPosition="0">
        <references count="2">
          <reference field="4294967294" count="1" selected="0">
            <x v="0"/>
          </reference>
          <reference field="16" count="1" selected="0">
            <x v="1"/>
          </reference>
        </references>
      </pivotArea>
    </chartFormat>
    <chartFormat chart="3" format="40" series="1">
      <pivotArea type="data" outline="0" fieldPosition="0">
        <references count="2">
          <reference field="4294967294" count="1" selected="0">
            <x v="0"/>
          </reference>
          <reference field="16" count="1" selected="0">
            <x v="2"/>
          </reference>
        </references>
      </pivotArea>
    </chartFormat>
    <chartFormat chart="3" format="41" series="1">
      <pivotArea type="data" outline="0" fieldPosition="0">
        <references count="2">
          <reference field="4294967294" count="1" selected="0">
            <x v="0"/>
          </reference>
          <reference field="16" count="1" selected="0">
            <x v="3"/>
          </reference>
        </references>
      </pivotArea>
    </chartFormat>
    <chartFormat chart="3" format="42" series="1">
      <pivotArea type="data" outline="0" fieldPosition="0">
        <references count="2">
          <reference field="4294967294" count="1" selected="0">
            <x v="0"/>
          </reference>
          <reference field="16" count="1" selected="0">
            <x v="4"/>
          </reference>
        </references>
      </pivotArea>
    </chartFormat>
    <chartFormat chart="3" format="43" series="1">
      <pivotArea type="data" outline="0" fieldPosition="0">
        <references count="2">
          <reference field="4294967294" count="1" selected="0">
            <x v="0"/>
          </reference>
          <reference field="16" count="1" selected="0">
            <x v="5"/>
          </reference>
        </references>
      </pivotArea>
    </chartFormat>
    <chartFormat chart="3" format="44" series="1">
      <pivotArea type="data" outline="0" fieldPosition="0">
        <references count="2">
          <reference field="4294967294" count="1" selected="0">
            <x v="0"/>
          </reference>
          <reference field="16" count="1" selected="0">
            <x v="6"/>
          </reference>
        </references>
      </pivotArea>
    </chartFormat>
    <chartFormat chart="3" format="45" series="1">
      <pivotArea type="data" outline="0" fieldPosition="0">
        <references count="2">
          <reference field="4294967294" count="1" selected="0">
            <x v="0"/>
          </reference>
          <reference field="16" count="1" selected="0">
            <x v="7"/>
          </reference>
        </references>
      </pivotArea>
    </chartFormat>
    <chartFormat chart="3" format="46" series="1">
      <pivotArea type="data" outline="0" fieldPosition="0">
        <references count="2">
          <reference field="4294967294" count="1" selected="0">
            <x v="0"/>
          </reference>
          <reference field="16" count="1" selected="0">
            <x v="8"/>
          </reference>
        </references>
      </pivotArea>
    </chartFormat>
    <chartFormat chart="3" format="47" series="1">
      <pivotArea type="data" outline="0" fieldPosition="0">
        <references count="2">
          <reference field="4294967294" count="1" selected="0">
            <x v="0"/>
          </reference>
          <reference field="16" count="1" selected="0">
            <x v="9"/>
          </reference>
        </references>
      </pivotArea>
    </chartFormat>
    <chartFormat chart="3" format="48" series="1">
      <pivotArea type="data" outline="0" fieldPosition="0">
        <references count="2">
          <reference field="4294967294" count="1" selected="0">
            <x v="0"/>
          </reference>
          <reference field="16" count="1" selected="0">
            <x v="10"/>
          </reference>
        </references>
      </pivotArea>
    </chartFormat>
    <chartFormat chart="3" format="49" series="1">
      <pivotArea type="data" outline="0" fieldPosition="0">
        <references count="2">
          <reference field="4294967294" count="1" selected="0">
            <x v="0"/>
          </reference>
          <reference field="16" count="1" selected="0">
            <x v="11"/>
          </reference>
        </references>
      </pivotArea>
    </chartFormat>
    <chartFormat chart="3" format="50" series="1">
      <pivotArea type="data" outline="0" fieldPosition="0">
        <references count="2">
          <reference field="4294967294" count="1" selected="0">
            <x v="0"/>
          </reference>
          <reference field="16" count="1" selected="0">
            <x v="12"/>
          </reference>
        </references>
      </pivotArea>
    </chartFormat>
    <chartFormat chart="3" format="51" series="1">
      <pivotArea type="data" outline="0" fieldPosition="0">
        <references count="2">
          <reference field="4294967294" count="1" selected="0">
            <x v="0"/>
          </reference>
          <reference field="16" count="1" selected="0">
            <x v="13"/>
          </reference>
        </references>
      </pivotArea>
    </chartFormat>
    <chartFormat chart="3" format="52" series="1">
      <pivotArea type="data" outline="0" fieldPosition="0">
        <references count="2">
          <reference field="4294967294" count="1" selected="0">
            <x v="0"/>
          </reference>
          <reference field="16" count="1" selected="0">
            <x v="14"/>
          </reference>
        </references>
      </pivotArea>
    </chartFormat>
    <chartFormat chart="3" format="53" series="1">
      <pivotArea type="data" outline="0" fieldPosition="0">
        <references count="2">
          <reference field="4294967294" count="1" selected="0">
            <x v="0"/>
          </reference>
          <reference field="16" count="1" selected="0">
            <x v="15"/>
          </reference>
        </references>
      </pivotArea>
    </chartFormat>
    <chartFormat chart="3" format="54" series="1">
      <pivotArea type="data" outline="0" fieldPosition="0">
        <references count="2">
          <reference field="4294967294" count="1" selected="0">
            <x v="0"/>
          </reference>
          <reference field="16" count="1" selected="0">
            <x v="16"/>
          </reference>
        </references>
      </pivotArea>
    </chartFormat>
    <chartFormat chart="3" format="55" series="1">
      <pivotArea type="data" outline="0" fieldPosition="0">
        <references count="2">
          <reference field="4294967294" count="1" selected="0">
            <x v="0"/>
          </reference>
          <reference field="16" count="1" selected="0">
            <x v="17"/>
          </reference>
        </references>
      </pivotArea>
    </chartFormat>
    <chartFormat chart="3" format="56" series="1">
      <pivotArea type="data" outline="0" fieldPosition="0">
        <references count="2">
          <reference field="4294967294" count="1" selected="0">
            <x v="0"/>
          </reference>
          <reference field="16" count="1" selected="0">
            <x v="18"/>
          </reference>
        </references>
      </pivotArea>
    </chartFormat>
    <chartFormat chart="0"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B6A1C59-496F-46DE-9485-6AD2D74ABF34}"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8" firstHeaderRow="1" firstDataRow="1" firstDataCol="1"/>
  <pivotFields count="26">
    <pivotField showAll="0"/>
    <pivotField numFmtId="14" showAll="0">
      <items count="1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87"/>
        <item x="88"/>
        <item x="89"/>
        <item x="90"/>
        <item x="91"/>
        <item x="92"/>
        <item x="93"/>
        <item x="94"/>
        <item x="95"/>
        <item x="96"/>
        <item x="97"/>
        <item x="98"/>
        <item x="99"/>
        <item x="100"/>
        <item x="101"/>
        <item x="102"/>
        <item x="103"/>
        <item x="104"/>
        <item x="105"/>
        <item x="106"/>
        <item x="107"/>
        <item x="108"/>
        <item x="109"/>
        <item x="110"/>
        <item x="111"/>
        <item x="112"/>
        <item x="69"/>
        <item x="70"/>
        <item x="71"/>
        <item x="72"/>
        <item x="73"/>
        <item x="74"/>
        <item x="75"/>
        <item x="76"/>
        <item x="77"/>
        <item x="78"/>
        <item x="79"/>
        <item x="80"/>
        <item x="81"/>
        <item x="82"/>
        <item x="83"/>
        <item x="84"/>
        <item x="85"/>
        <item x="86"/>
        <item t="default"/>
      </items>
    </pivotField>
    <pivotField showAll="0"/>
    <pivotField showAll="0">
      <items count="5">
        <item x="3"/>
        <item x="2"/>
        <item x="1"/>
        <item x="0"/>
        <item t="default"/>
      </items>
    </pivotField>
    <pivotField numFmtId="164" showAll="0"/>
    <pivotField showAll="0"/>
    <pivotField numFmtId="165" showAll="0"/>
    <pivotField numFmtId="9" showAll="0">
      <items count="7">
        <item x="2"/>
        <item x="1"/>
        <item x="3"/>
        <item x="0"/>
        <item x="4"/>
        <item x="5"/>
        <item t="default"/>
      </items>
    </pivotField>
    <pivotField numFmtId="165" showAll="0"/>
    <pivotField dataField="1" numFmtId="165" showAll="0"/>
    <pivotField showAll="0"/>
    <pivotField showAll="0">
      <items count="4">
        <item x="0"/>
        <item x="2"/>
        <item x="1"/>
        <item t="default"/>
      </items>
    </pivotField>
    <pivotField showAll="0">
      <items count="6">
        <item x="2"/>
        <item x="4"/>
        <item x="0"/>
        <item x="1"/>
        <item x="3"/>
        <item t="default"/>
      </items>
    </pivotField>
    <pivotField showAll="0">
      <items count="18">
        <item x="10"/>
        <item x="14"/>
        <item x="8"/>
        <item x="12"/>
        <item x="1"/>
        <item x="4"/>
        <item x="3"/>
        <item x="15"/>
        <item x="7"/>
        <item x="11"/>
        <item x="16"/>
        <item x="0"/>
        <item x="13"/>
        <item x="9"/>
        <item x="6"/>
        <item x="2"/>
        <item x="5"/>
        <item t="default"/>
      </items>
    </pivotField>
    <pivotField showAll="0"/>
    <pivotField showAll="0"/>
    <pivotField showAll="0"/>
    <pivotField showAll="0"/>
    <pivotField showAll="0">
      <items count="7">
        <item x="5"/>
        <item x="1"/>
        <item x="0"/>
        <item x="4"/>
        <item x="2"/>
        <item x="3"/>
        <item t="default"/>
      </items>
    </pivotField>
    <pivotField showAll="0">
      <items count="7">
        <item x="4"/>
        <item x="2"/>
        <item x="1"/>
        <item x="5"/>
        <item x="0"/>
        <item x="3"/>
        <item t="default"/>
      </items>
    </pivotField>
    <pivotField showAll="0"/>
    <pivotField showAll="0"/>
    <pivotField showAll="0">
      <items count="10">
        <item x="8"/>
        <item x="2"/>
        <item x="4"/>
        <item x="7"/>
        <item x="3"/>
        <item x="0"/>
        <item x="6"/>
        <item x="1"/>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5"/>
  </rowFields>
  <rowItems count="5">
    <i>
      <x v="1"/>
    </i>
    <i>
      <x v="2"/>
    </i>
    <i>
      <x v="3"/>
    </i>
    <i>
      <x v="4"/>
    </i>
    <i t="grand">
      <x/>
    </i>
  </rowItems>
  <colItems count="1">
    <i/>
  </colItems>
  <dataFields count="1">
    <dataField name="Sum of Actual Sales" fld="9" baseField="0" baseItem="0" numFmtId="164"/>
  </dataFields>
  <formats count="1">
    <format dxfId="3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94EDC79-0D79-4EE2-97D7-E907FECAF950}"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F9" firstHeaderRow="1" firstDataRow="2" firstDataCol="1"/>
  <pivotFields count="26">
    <pivotField showAll="0"/>
    <pivotField numFmtId="14" showAll="0">
      <items count="1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87"/>
        <item x="88"/>
        <item x="89"/>
        <item x="90"/>
        <item x="91"/>
        <item x="92"/>
        <item x="93"/>
        <item x="94"/>
        <item x="95"/>
        <item x="96"/>
        <item x="97"/>
        <item x="98"/>
        <item x="99"/>
        <item x="100"/>
        <item x="101"/>
        <item x="102"/>
        <item x="103"/>
        <item x="104"/>
        <item x="105"/>
        <item x="106"/>
        <item x="107"/>
        <item x="108"/>
        <item x="109"/>
        <item x="110"/>
        <item x="111"/>
        <item x="112"/>
        <item x="69"/>
        <item x="70"/>
        <item x="71"/>
        <item x="72"/>
        <item x="73"/>
        <item x="74"/>
        <item x="75"/>
        <item x="76"/>
        <item x="77"/>
        <item x="78"/>
        <item x="79"/>
        <item x="80"/>
        <item x="81"/>
        <item x="82"/>
        <item x="83"/>
        <item x="84"/>
        <item x="85"/>
        <item x="86"/>
        <item t="default"/>
      </items>
    </pivotField>
    <pivotField showAll="0"/>
    <pivotField axis="axisCol"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numFmtId="164" showAll="0"/>
    <pivotField dataField="1" showAll="0"/>
    <pivotField numFmtId="165" showAll="0"/>
    <pivotField numFmtId="9" showAll="0">
      <items count="7">
        <item x="2"/>
        <item x="1"/>
        <item x="3"/>
        <item x="0"/>
        <item x="4"/>
        <item x="5"/>
        <item t="default"/>
      </items>
    </pivotField>
    <pivotField numFmtId="165" showAll="0"/>
    <pivotField numFmtId="165" showAll="0">
      <items count="33">
        <item x="24"/>
        <item x="23"/>
        <item x="22"/>
        <item x="29"/>
        <item x="30"/>
        <item x="20"/>
        <item x="27"/>
        <item x="19"/>
        <item x="28"/>
        <item x="13"/>
        <item x="2"/>
        <item x="8"/>
        <item x="31"/>
        <item x="12"/>
        <item x="18"/>
        <item x="6"/>
        <item x="10"/>
        <item x="26"/>
        <item x="25"/>
        <item x="15"/>
        <item x="17"/>
        <item x="1"/>
        <item x="4"/>
        <item x="5"/>
        <item x="14"/>
        <item x="16"/>
        <item x="9"/>
        <item x="7"/>
        <item x="3"/>
        <item x="21"/>
        <item x="0"/>
        <item x="11"/>
        <item t="default"/>
      </items>
    </pivotField>
    <pivotField showAll="0"/>
    <pivotField showAll="0">
      <items count="4">
        <item x="0"/>
        <item x="2"/>
        <item x="1"/>
        <item t="default"/>
      </items>
    </pivotField>
    <pivotField showAll="0">
      <items count="6">
        <item x="2"/>
        <item x="4"/>
        <item x="0"/>
        <item x="1"/>
        <item x="3"/>
        <item t="default"/>
      </items>
    </pivotField>
    <pivotField showAll="0">
      <items count="18">
        <item x="10"/>
        <item x="14"/>
        <item x="8"/>
        <item x="12"/>
        <item x="1"/>
        <item x="4"/>
        <item x="3"/>
        <item x="15"/>
        <item x="7"/>
        <item x="11"/>
        <item x="16"/>
        <item x="0"/>
        <item x="13"/>
        <item x="9"/>
        <item x="6"/>
        <item x="2"/>
        <item x="5"/>
        <item t="default"/>
      </items>
    </pivotField>
    <pivotField showAll="0"/>
    <pivotField showAll="0"/>
    <pivotField showAll="0"/>
    <pivotField showAll="0"/>
    <pivotField showAll="0">
      <items count="7">
        <item x="5"/>
        <item x="1"/>
        <item x="0"/>
        <item x="4"/>
        <item x="2"/>
        <item x="3"/>
        <item t="default"/>
      </items>
    </pivotField>
    <pivotField showAll="0">
      <items count="7">
        <item x="4"/>
        <item x="2"/>
        <item x="1"/>
        <item x="5"/>
        <item x="0"/>
        <item x="3"/>
        <item t="default"/>
      </items>
    </pivotField>
    <pivotField showAll="0"/>
    <pivotField showAll="0"/>
    <pivotField showAll="0">
      <items count="10">
        <item x="8"/>
        <item x="2"/>
        <item x="4"/>
        <item x="7"/>
        <item x="3"/>
        <item x="0"/>
        <item x="6"/>
        <item x="1"/>
        <item x="5"/>
        <item t="default"/>
      </items>
    </pivotField>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25"/>
  </rowFields>
  <rowItems count="5">
    <i>
      <x v="1"/>
    </i>
    <i>
      <x v="2"/>
    </i>
    <i>
      <x v="3"/>
    </i>
    <i>
      <x v="4"/>
    </i>
    <i t="grand">
      <x/>
    </i>
  </rowItems>
  <colFields count="1">
    <field x="3"/>
  </colFields>
  <colItems count="5">
    <i>
      <x v="3"/>
    </i>
    <i>
      <x v="1"/>
    </i>
    <i>
      <x/>
    </i>
    <i>
      <x v="2"/>
    </i>
    <i t="grand">
      <x/>
    </i>
  </colItems>
  <dataFields count="1">
    <dataField name="Sum of Quantity" fld="5" baseField="0" baseItem="0"/>
  </dataFields>
  <chartFormats count="10">
    <chartFormat chart="0" format="0" series="1">
      <pivotArea type="data" outline="0" fieldPosition="0">
        <references count="1">
          <reference field="4294967294" count="1" selected="0">
            <x v="0"/>
          </reference>
        </references>
      </pivotArea>
    </chartFormat>
    <chartFormat chart="0" format="32" series="1">
      <pivotArea type="data" outline="0" fieldPosition="0">
        <references count="2">
          <reference field="4294967294" count="1" selected="0">
            <x v="0"/>
          </reference>
          <reference field="3" count="1" selected="0">
            <x v="1"/>
          </reference>
        </references>
      </pivotArea>
    </chartFormat>
    <chartFormat chart="0" format="33" series="1">
      <pivotArea type="data" outline="0" fieldPosition="0">
        <references count="2">
          <reference field="4294967294" count="1" selected="0">
            <x v="0"/>
          </reference>
          <reference field="3" count="1" selected="0">
            <x v="2"/>
          </reference>
        </references>
      </pivotArea>
    </chartFormat>
    <chartFormat chart="0" format="34" series="1">
      <pivotArea type="data" outline="0" fieldPosition="0">
        <references count="2">
          <reference field="4294967294" count="1" selected="0">
            <x v="0"/>
          </reference>
          <reference field="3" count="1" selected="0">
            <x v="3"/>
          </reference>
        </references>
      </pivotArea>
    </chartFormat>
    <chartFormat chart="5" format="39" series="1">
      <pivotArea type="data" outline="0" fieldPosition="0">
        <references count="2">
          <reference field="4294967294" count="1" selected="0">
            <x v="0"/>
          </reference>
          <reference field="3" count="1" selected="0">
            <x v="3"/>
          </reference>
        </references>
      </pivotArea>
    </chartFormat>
    <chartFormat chart="5" format="40" series="1">
      <pivotArea type="data" outline="0" fieldPosition="0">
        <references count="2">
          <reference field="4294967294" count="1" selected="0">
            <x v="0"/>
          </reference>
          <reference field="3" count="1" selected="0">
            <x v="1"/>
          </reference>
        </references>
      </pivotArea>
    </chartFormat>
    <chartFormat chart="5" format="41" series="1">
      <pivotArea type="data" outline="0" fieldPosition="0">
        <references count="2">
          <reference field="4294967294" count="1" selected="0">
            <x v="0"/>
          </reference>
          <reference field="3" count="1" selected="0">
            <x v="0"/>
          </reference>
        </references>
      </pivotArea>
    </chartFormat>
    <chartFormat chart="5" format="42" series="1">
      <pivotArea type="data" outline="0" fieldPosition="0">
        <references count="2">
          <reference field="4294967294" count="1" selected="0">
            <x v="0"/>
          </reference>
          <reference field="3" count="1" selected="0">
            <x v="2"/>
          </reference>
        </references>
      </pivotArea>
    </chartFormat>
    <chartFormat chart="0" format="35" series="1">
      <pivotArea type="data" outline="0" fieldPosition="0">
        <references count="2">
          <reference field="4294967294" count="1" selected="0">
            <x v="0"/>
          </reference>
          <reference field="3" count="1" selected="0">
            <x v="0"/>
          </reference>
        </references>
      </pivotArea>
    </chartFormat>
    <chartFormat chart="5" format="4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7D3730-8A82-422B-9100-3679E4E8B9A8}" name="PivotTable25"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AM5" firstHeaderRow="1" firstDataRow="2" firstDataCol="1"/>
  <pivotFields count="26">
    <pivotField showAll="0"/>
    <pivotField numFmtId="14" showAll="0">
      <items count="1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87"/>
        <item x="88"/>
        <item x="89"/>
        <item x="90"/>
        <item x="91"/>
        <item x="92"/>
        <item x="93"/>
        <item x="94"/>
        <item x="95"/>
        <item x="96"/>
        <item x="97"/>
        <item x="98"/>
        <item x="99"/>
        <item x="100"/>
        <item x="101"/>
        <item x="102"/>
        <item x="103"/>
        <item x="104"/>
        <item x="105"/>
        <item x="106"/>
        <item x="107"/>
        <item x="108"/>
        <item x="109"/>
        <item x="110"/>
        <item x="111"/>
        <item x="112"/>
        <item x="69"/>
        <item x="70"/>
        <item x="71"/>
        <item x="72"/>
        <item x="73"/>
        <item x="74"/>
        <item x="75"/>
        <item x="76"/>
        <item x="77"/>
        <item x="78"/>
        <item x="79"/>
        <item x="80"/>
        <item x="81"/>
        <item x="82"/>
        <item x="83"/>
        <item x="84"/>
        <item x="85"/>
        <item x="86"/>
        <item t="default"/>
      </items>
    </pivotField>
    <pivotField axis="axisCol" showAll="0" sortType="descending">
      <items count="38">
        <item x="18"/>
        <item x="36"/>
        <item x="27"/>
        <item x="21"/>
        <item x="24"/>
        <item x="2"/>
        <item x="17"/>
        <item x="6"/>
        <item x="34"/>
        <item x="13"/>
        <item x="29"/>
        <item x="19"/>
        <item x="31"/>
        <item x="9"/>
        <item x="11"/>
        <item x="15"/>
        <item x="25"/>
        <item x="33"/>
        <item x="23"/>
        <item x="5"/>
        <item x="4"/>
        <item x="0"/>
        <item x="28"/>
        <item x="16"/>
        <item x="12"/>
        <item x="10"/>
        <item x="3"/>
        <item x="14"/>
        <item x="8"/>
        <item x="20"/>
        <item x="26"/>
        <item x="7"/>
        <item x="1"/>
        <item x="30"/>
        <item x="35"/>
        <item x="32"/>
        <item x="22"/>
        <item t="default"/>
      </items>
      <autoSortScope>
        <pivotArea dataOnly="0" outline="0" fieldPosition="0">
          <references count="1">
            <reference field="4294967294" count="1" selected="0">
              <x v="0"/>
            </reference>
          </references>
        </pivotArea>
      </autoSortScope>
    </pivotField>
    <pivotField showAll="0">
      <items count="5">
        <item x="3"/>
        <item x="2"/>
        <item x="1"/>
        <item x="0"/>
        <item t="default"/>
      </items>
    </pivotField>
    <pivotField numFmtId="164" showAll="0"/>
    <pivotField showAll="0"/>
    <pivotField numFmtId="165" showAll="0"/>
    <pivotField numFmtId="9" showAll="0">
      <items count="7">
        <item x="2"/>
        <item x="1"/>
        <item x="3"/>
        <item x="0"/>
        <item x="4"/>
        <item x="5"/>
        <item t="default"/>
      </items>
    </pivotField>
    <pivotField numFmtId="165" showAll="0"/>
    <pivotField dataField="1" numFmtId="165" showAll="0">
      <items count="33">
        <item x="24"/>
        <item x="23"/>
        <item x="22"/>
        <item x="29"/>
        <item x="30"/>
        <item x="20"/>
        <item x="27"/>
        <item x="19"/>
        <item x="28"/>
        <item x="13"/>
        <item x="2"/>
        <item x="8"/>
        <item x="31"/>
        <item x="12"/>
        <item x="18"/>
        <item x="6"/>
        <item x="10"/>
        <item x="26"/>
        <item x="25"/>
        <item x="15"/>
        <item x="17"/>
        <item x="1"/>
        <item x="4"/>
        <item x="5"/>
        <item x="14"/>
        <item x="16"/>
        <item x="9"/>
        <item x="7"/>
        <item x="3"/>
        <item x="21"/>
        <item x="0"/>
        <item x="11"/>
        <item t="default"/>
      </items>
    </pivotField>
    <pivotField showAll="0"/>
    <pivotField showAll="0">
      <items count="4">
        <item x="0"/>
        <item x="2"/>
        <item x="1"/>
        <item t="default"/>
      </items>
    </pivotField>
    <pivotField showAll="0">
      <items count="6">
        <item x="2"/>
        <item x="4"/>
        <item x="0"/>
        <item x="1"/>
        <item x="3"/>
        <item t="default"/>
      </items>
    </pivotField>
    <pivotField showAll="0">
      <items count="18">
        <item x="10"/>
        <item x="14"/>
        <item x="8"/>
        <item x="12"/>
        <item x="1"/>
        <item x="4"/>
        <item x="3"/>
        <item x="15"/>
        <item x="7"/>
        <item x="11"/>
        <item x="16"/>
        <item x="0"/>
        <item x="13"/>
        <item x="9"/>
        <item x="6"/>
        <item x="2"/>
        <item x="5"/>
        <item t="default"/>
      </items>
    </pivotField>
    <pivotField showAll="0">
      <items count="3">
        <item x="1"/>
        <item x="0"/>
        <item t="default"/>
      </items>
    </pivotField>
    <pivotField showAll="0"/>
    <pivotField showAll="0"/>
    <pivotField showAll="0"/>
    <pivotField showAll="0">
      <items count="7">
        <item x="5"/>
        <item x="1"/>
        <item x="0"/>
        <item x="4"/>
        <item x="2"/>
        <item x="3"/>
        <item t="default"/>
      </items>
    </pivotField>
    <pivotField showAll="0">
      <items count="7">
        <item x="4"/>
        <item x="2"/>
        <item x="1"/>
        <item x="5"/>
        <item x="0"/>
        <item x="3"/>
        <item t="default"/>
      </items>
    </pivotField>
    <pivotField showAll="0">
      <items count="6">
        <item x="1"/>
        <item x="4"/>
        <item x="2"/>
        <item x="3"/>
        <item x="0"/>
        <item t="default"/>
      </items>
    </pivotField>
    <pivotField showAll="0"/>
    <pivotField showAll="0">
      <items count="10">
        <item x="8"/>
        <item x="2"/>
        <item x="4"/>
        <item x="7"/>
        <item x="3"/>
        <item x="0"/>
        <item x="6"/>
        <item x="1"/>
        <item x="5"/>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38">
    <i>
      <x v="26"/>
    </i>
    <i>
      <x v="31"/>
    </i>
    <i>
      <x v="14"/>
    </i>
    <i>
      <x v="21"/>
    </i>
    <i>
      <x v="27"/>
    </i>
    <i>
      <x v="13"/>
    </i>
    <i>
      <x v="19"/>
    </i>
    <i>
      <x v="6"/>
    </i>
    <i>
      <x v="15"/>
    </i>
    <i>
      <x v="3"/>
    </i>
    <i>
      <x v="1"/>
    </i>
    <i>
      <x v="23"/>
    </i>
    <i>
      <x v="12"/>
    </i>
    <i>
      <x v="33"/>
    </i>
    <i>
      <x v="35"/>
    </i>
    <i>
      <x v="10"/>
    </i>
    <i>
      <x v="34"/>
    </i>
    <i>
      <x v="8"/>
    </i>
    <i>
      <x v="16"/>
    </i>
    <i>
      <x v="30"/>
    </i>
    <i>
      <x v="17"/>
    </i>
    <i>
      <x v="29"/>
    </i>
    <i>
      <x v="7"/>
    </i>
    <i>
      <x v="2"/>
    </i>
    <i>
      <x v="36"/>
    </i>
    <i>
      <x v="20"/>
    </i>
    <i>
      <x v="32"/>
    </i>
    <i>
      <x v="25"/>
    </i>
    <i>
      <x v="22"/>
    </i>
    <i>
      <x v="24"/>
    </i>
    <i>
      <x v="28"/>
    </i>
    <i>
      <x v="5"/>
    </i>
    <i>
      <x v="9"/>
    </i>
    <i>
      <x/>
    </i>
    <i>
      <x v="18"/>
    </i>
    <i>
      <x v="11"/>
    </i>
    <i>
      <x v="4"/>
    </i>
    <i t="grand">
      <x/>
    </i>
  </colItems>
  <dataFields count="1">
    <dataField name="Sum of Actual Sales" fld="9" baseField="0" baseItem="0" numFmtId="164"/>
  </dataFields>
  <formats count="2">
    <format dxfId="43">
      <pivotArea outline="0" collapsedLevelsAreSubtotals="1" fieldPosition="0"/>
    </format>
    <format dxfId="42">
      <pivotArea dataOnly="0" labelOnly="1" outline="0" axis="axisValues" fieldPosition="0"/>
    </format>
  </formats>
  <chartFormats count="76">
    <chartFormat chart="0" format="0" series="1">
      <pivotArea type="data" outline="0" fieldPosition="0">
        <references count="2">
          <reference field="4294967294" count="1" selected="0">
            <x v="0"/>
          </reference>
          <reference field="2" count="1" selected="0">
            <x v="26"/>
          </reference>
        </references>
      </pivotArea>
    </chartFormat>
    <chartFormat chart="0" format="1" series="1">
      <pivotArea type="data" outline="0" fieldPosition="0">
        <references count="2">
          <reference field="4294967294" count="1" selected="0">
            <x v="0"/>
          </reference>
          <reference field="2" count="1" selected="0">
            <x v="31"/>
          </reference>
        </references>
      </pivotArea>
    </chartFormat>
    <chartFormat chart="0" format="2" series="1">
      <pivotArea type="data" outline="0" fieldPosition="0">
        <references count="2">
          <reference field="4294967294" count="1" selected="0">
            <x v="0"/>
          </reference>
          <reference field="2" count="1" selected="0">
            <x v="14"/>
          </reference>
        </references>
      </pivotArea>
    </chartFormat>
    <chartFormat chart="0" format="3" series="1">
      <pivotArea type="data" outline="0" fieldPosition="0">
        <references count="2">
          <reference field="4294967294" count="1" selected="0">
            <x v="0"/>
          </reference>
          <reference field="2" count="1" selected="0">
            <x v="21"/>
          </reference>
        </references>
      </pivotArea>
    </chartFormat>
    <chartFormat chart="0" format="4" series="1">
      <pivotArea type="data" outline="0" fieldPosition="0">
        <references count="2">
          <reference field="4294967294" count="1" selected="0">
            <x v="0"/>
          </reference>
          <reference field="2" count="1" selected="0">
            <x v="27"/>
          </reference>
        </references>
      </pivotArea>
    </chartFormat>
    <chartFormat chart="0" format="5" series="1">
      <pivotArea type="data" outline="0" fieldPosition="0">
        <references count="2">
          <reference field="4294967294" count="1" selected="0">
            <x v="0"/>
          </reference>
          <reference field="2" count="1" selected="0">
            <x v="13"/>
          </reference>
        </references>
      </pivotArea>
    </chartFormat>
    <chartFormat chart="0" format="6" series="1">
      <pivotArea type="data" outline="0" fieldPosition="0">
        <references count="2">
          <reference field="4294967294" count="1" selected="0">
            <x v="0"/>
          </reference>
          <reference field="2" count="1" selected="0">
            <x v="19"/>
          </reference>
        </references>
      </pivotArea>
    </chartFormat>
    <chartFormat chart="0" format="7" series="1">
      <pivotArea type="data" outline="0" fieldPosition="0">
        <references count="2">
          <reference field="4294967294" count="1" selected="0">
            <x v="0"/>
          </reference>
          <reference field="2" count="1" selected="0">
            <x v="6"/>
          </reference>
        </references>
      </pivotArea>
    </chartFormat>
    <chartFormat chart="0" format="8" series="1">
      <pivotArea type="data" outline="0" fieldPosition="0">
        <references count="2">
          <reference field="4294967294" count="1" selected="0">
            <x v="0"/>
          </reference>
          <reference field="2" count="1" selected="0">
            <x v="15"/>
          </reference>
        </references>
      </pivotArea>
    </chartFormat>
    <chartFormat chart="0" format="9" series="1">
      <pivotArea type="data" outline="0" fieldPosition="0">
        <references count="2">
          <reference field="4294967294" count="1" selected="0">
            <x v="0"/>
          </reference>
          <reference field="2" count="1" selected="0">
            <x v="3"/>
          </reference>
        </references>
      </pivotArea>
    </chartFormat>
    <chartFormat chart="0" format="10" series="1">
      <pivotArea type="data" outline="0" fieldPosition="0">
        <references count="2">
          <reference field="4294967294" count="1" selected="0">
            <x v="0"/>
          </reference>
          <reference field="2" count="1" selected="0">
            <x v="1"/>
          </reference>
        </references>
      </pivotArea>
    </chartFormat>
    <chartFormat chart="0" format="11" series="1">
      <pivotArea type="data" outline="0" fieldPosition="0">
        <references count="2">
          <reference field="4294967294" count="1" selected="0">
            <x v="0"/>
          </reference>
          <reference field="2" count="1" selected="0">
            <x v="23"/>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33"/>
          </reference>
        </references>
      </pivotArea>
    </chartFormat>
    <chartFormat chart="0" format="14" series="1">
      <pivotArea type="data" outline="0" fieldPosition="0">
        <references count="2">
          <reference field="4294967294" count="1" selected="0">
            <x v="0"/>
          </reference>
          <reference field="2" count="1" selected="0">
            <x v="35"/>
          </reference>
        </references>
      </pivotArea>
    </chartFormat>
    <chartFormat chart="0" format="15" series="1">
      <pivotArea type="data" outline="0" fieldPosition="0">
        <references count="2">
          <reference field="4294967294" count="1" selected="0">
            <x v="0"/>
          </reference>
          <reference field="2" count="1" selected="0">
            <x v="10"/>
          </reference>
        </references>
      </pivotArea>
    </chartFormat>
    <chartFormat chart="0" format="16" series="1">
      <pivotArea type="data" outline="0" fieldPosition="0">
        <references count="2">
          <reference field="4294967294" count="1" selected="0">
            <x v="0"/>
          </reference>
          <reference field="2" count="1" selected="0">
            <x v="34"/>
          </reference>
        </references>
      </pivotArea>
    </chartFormat>
    <chartFormat chart="0" format="17" series="1">
      <pivotArea type="data" outline="0" fieldPosition="0">
        <references count="2">
          <reference field="4294967294" count="1" selected="0">
            <x v="0"/>
          </reference>
          <reference field="2" count="1" selected="0">
            <x v="8"/>
          </reference>
        </references>
      </pivotArea>
    </chartFormat>
    <chartFormat chart="0" format="18" series="1">
      <pivotArea type="data" outline="0" fieldPosition="0">
        <references count="2">
          <reference field="4294967294" count="1" selected="0">
            <x v="0"/>
          </reference>
          <reference field="2" count="1" selected="0">
            <x v="16"/>
          </reference>
        </references>
      </pivotArea>
    </chartFormat>
    <chartFormat chart="0" format="19" series="1">
      <pivotArea type="data" outline="0" fieldPosition="0">
        <references count="2">
          <reference field="4294967294" count="1" selected="0">
            <x v="0"/>
          </reference>
          <reference field="2" count="1" selected="0">
            <x v="30"/>
          </reference>
        </references>
      </pivotArea>
    </chartFormat>
    <chartFormat chart="0" format="20" series="1">
      <pivotArea type="data" outline="0" fieldPosition="0">
        <references count="2">
          <reference field="4294967294" count="1" selected="0">
            <x v="0"/>
          </reference>
          <reference field="2" count="1" selected="0">
            <x v="17"/>
          </reference>
        </references>
      </pivotArea>
    </chartFormat>
    <chartFormat chart="0" format="21" series="1">
      <pivotArea type="data" outline="0" fieldPosition="0">
        <references count="2">
          <reference field="4294967294" count="1" selected="0">
            <x v="0"/>
          </reference>
          <reference field="2" count="1" selected="0">
            <x v="29"/>
          </reference>
        </references>
      </pivotArea>
    </chartFormat>
    <chartFormat chart="0" format="22" series="1">
      <pivotArea type="data" outline="0" fieldPosition="0">
        <references count="2">
          <reference field="4294967294" count="1" selected="0">
            <x v="0"/>
          </reference>
          <reference field="2" count="1" selected="0">
            <x v="7"/>
          </reference>
        </references>
      </pivotArea>
    </chartFormat>
    <chartFormat chart="0" format="23" series="1">
      <pivotArea type="data" outline="0" fieldPosition="0">
        <references count="2">
          <reference field="4294967294" count="1" selected="0">
            <x v="0"/>
          </reference>
          <reference field="2" count="1" selected="0">
            <x v="2"/>
          </reference>
        </references>
      </pivotArea>
    </chartFormat>
    <chartFormat chart="0" format="24" series="1">
      <pivotArea type="data" outline="0" fieldPosition="0">
        <references count="2">
          <reference field="4294967294" count="1" selected="0">
            <x v="0"/>
          </reference>
          <reference field="2" count="1" selected="0">
            <x v="36"/>
          </reference>
        </references>
      </pivotArea>
    </chartFormat>
    <chartFormat chart="0" format="25" series="1">
      <pivotArea type="data" outline="0" fieldPosition="0">
        <references count="2">
          <reference field="4294967294" count="1" selected="0">
            <x v="0"/>
          </reference>
          <reference field="2" count="1" selected="0">
            <x v="20"/>
          </reference>
        </references>
      </pivotArea>
    </chartFormat>
    <chartFormat chart="0" format="26" series="1">
      <pivotArea type="data" outline="0" fieldPosition="0">
        <references count="2">
          <reference field="4294967294" count="1" selected="0">
            <x v="0"/>
          </reference>
          <reference field="2" count="1" selected="0">
            <x v="32"/>
          </reference>
        </references>
      </pivotArea>
    </chartFormat>
    <chartFormat chart="0" format="27" series="1">
      <pivotArea type="data" outline="0" fieldPosition="0">
        <references count="2">
          <reference field="4294967294" count="1" selected="0">
            <x v="0"/>
          </reference>
          <reference field="2" count="1" selected="0">
            <x v="25"/>
          </reference>
        </references>
      </pivotArea>
    </chartFormat>
    <chartFormat chart="0" format="28" series="1">
      <pivotArea type="data" outline="0" fieldPosition="0">
        <references count="2">
          <reference field="4294967294" count="1" selected="0">
            <x v="0"/>
          </reference>
          <reference field="2" count="1" selected="0">
            <x v="22"/>
          </reference>
        </references>
      </pivotArea>
    </chartFormat>
    <chartFormat chart="0" format="29" series="1">
      <pivotArea type="data" outline="0" fieldPosition="0">
        <references count="2">
          <reference field="4294967294" count="1" selected="0">
            <x v="0"/>
          </reference>
          <reference field="2" count="1" selected="0">
            <x v="24"/>
          </reference>
        </references>
      </pivotArea>
    </chartFormat>
    <chartFormat chart="0" format="30" series="1">
      <pivotArea type="data" outline="0" fieldPosition="0">
        <references count="2">
          <reference field="4294967294" count="1" selected="0">
            <x v="0"/>
          </reference>
          <reference field="2" count="1" selected="0">
            <x v="28"/>
          </reference>
        </references>
      </pivotArea>
    </chartFormat>
    <chartFormat chart="0" format="31" series="1">
      <pivotArea type="data" outline="0" fieldPosition="0">
        <references count="2">
          <reference field="4294967294" count="1" selected="0">
            <x v="0"/>
          </reference>
          <reference field="2" count="1" selected="0">
            <x v="5"/>
          </reference>
        </references>
      </pivotArea>
    </chartFormat>
    <chartFormat chart="0" format="32" series="1">
      <pivotArea type="data" outline="0" fieldPosition="0">
        <references count="2">
          <reference field="4294967294" count="1" selected="0">
            <x v="0"/>
          </reference>
          <reference field="2" count="1" selected="0">
            <x v="9"/>
          </reference>
        </references>
      </pivotArea>
    </chartFormat>
    <chartFormat chart="0" format="33" series="1">
      <pivotArea type="data" outline="0" fieldPosition="0">
        <references count="2">
          <reference field="4294967294" count="1" selected="0">
            <x v="0"/>
          </reference>
          <reference field="2" count="1" selected="0">
            <x v="0"/>
          </reference>
        </references>
      </pivotArea>
    </chartFormat>
    <chartFormat chart="0" format="34" series="1">
      <pivotArea type="data" outline="0" fieldPosition="0">
        <references count="2">
          <reference field="4294967294" count="1" selected="0">
            <x v="0"/>
          </reference>
          <reference field="2" count="1" selected="0">
            <x v="18"/>
          </reference>
        </references>
      </pivotArea>
    </chartFormat>
    <chartFormat chart="0" format="35" series="1">
      <pivotArea type="data" outline="0" fieldPosition="0">
        <references count="2">
          <reference field="4294967294" count="1" selected="0">
            <x v="0"/>
          </reference>
          <reference field="2" count="1" selected="0">
            <x v="11"/>
          </reference>
        </references>
      </pivotArea>
    </chartFormat>
    <chartFormat chart="0" format="36" series="1">
      <pivotArea type="data" outline="0" fieldPosition="0">
        <references count="2">
          <reference field="4294967294" count="1" selected="0">
            <x v="0"/>
          </reference>
          <reference field="2" count="1" selected="0">
            <x v="4"/>
          </reference>
        </references>
      </pivotArea>
    </chartFormat>
    <chartFormat chart="3" format="74" series="1">
      <pivotArea type="data" outline="0" fieldPosition="0">
        <references count="2">
          <reference field="4294967294" count="1" selected="0">
            <x v="0"/>
          </reference>
          <reference field="2" count="1" selected="0">
            <x v="26"/>
          </reference>
        </references>
      </pivotArea>
    </chartFormat>
    <chartFormat chart="3" format="75" series="1">
      <pivotArea type="data" outline="0" fieldPosition="0">
        <references count="2">
          <reference field="4294967294" count="1" selected="0">
            <x v="0"/>
          </reference>
          <reference field="2" count="1" selected="0">
            <x v="31"/>
          </reference>
        </references>
      </pivotArea>
    </chartFormat>
    <chartFormat chart="3" format="76" series="1">
      <pivotArea type="data" outline="0" fieldPosition="0">
        <references count="2">
          <reference field="4294967294" count="1" selected="0">
            <x v="0"/>
          </reference>
          <reference field="2" count="1" selected="0">
            <x v="14"/>
          </reference>
        </references>
      </pivotArea>
    </chartFormat>
    <chartFormat chart="3" format="77" series="1">
      <pivotArea type="data" outline="0" fieldPosition="0">
        <references count="2">
          <reference field="4294967294" count="1" selected="0">
            <x v="0"/>
          </reference>
          <reference field="2" count="1" selected="0">
            <x v="21"/>
          </reference>
        </references>
      </pivotArea>
    </chartFormat>
    <chartFormat chart="3" format="78" series="1">
      <pivotArea type="data" outline="0" fieldPosition="0">
        <references count="2">
          <reference field="4294967294" count="1" selected="0">
            <x v="0"/>
          </reference>
          <reference field="2" count="1" selected="0">
            <x v="27"/>
          </reference>
        </references>
      </pivotArea>
    </chartFormat>
    <chartFormat chart="3" format="79" series="1">
      <pivotArea type="data" outline="0" fieldPosition="0">
        <references count="2">
          <reference field="4294967294" count="1" selected="0">
            <x v="0"/>
          </reference>
          <reference field="2" count="1" selected="0">
            <x v="13"/>
          </reference>
        </references>
      </pivotArea>
    </chartFormat>
    <chartFormat chart="3" format="80" series="1">
      <pivotArea type="data" outline="0" fieldPosition="0">
        <references count="2">
          <reference field="4294967294" count="1" selected="0">
            <x v="0"/>
          </reference>
          <reference field="2" count="1" selected="0">
            <x v="19"/>
          </reference>
        </references>
      </pivotArea>
    </chartFormat>
    <chartFormat chart="3" format="81" series="1">
      <pivotArea type="data" outline="0" fieldPosition="0">
        <references count="2">
          <reference field="4294967294" count="1" selected="0">
            <x v="0"/>
          </reference>
          <reference field="2" count="1" selected="0">
            <x v="6"/>
          </reference>
        </references>
      </pivotArea>
    </chartFormat>
    <chartFormat chart="3" format="82" series="1">
      <pivotArea type="data" outline="0" fieldPosition="0">
        <references count="2">
          <reference field="4294967294" count="1" selected="0">
            <x v="0"/>
          </reference>
          <reference field="2" count="1" selected="0">
            <x v="15"/>
          </reference>
        </references>
      </pivotArea>
    </chartFormat>
    <chartFormat chart="3" format="83" series="1">
      <pivotArea type="data" outline="0" fieldPosition="0">
        <references count="2">
          <reference field="4294967294" count="1" selected="0">
            <x v="0"/>
          </reference>
          <reference field="2" count="1" selected="0">
            <x v="3"/>
          </reference>
        </references>
      </pivotArea>
    </chartFormat>
    <chartFormat chart="3" format="84" series="1">
      <pivotArea type="data" outline="0" fieldPosition="0">
        <references count="2">
          <reference field="4294967294" count="1" selected="0">
            <x v="0"/>
          </reference>
          <reference field="2" count="1" selected="0">
            <x v="1"/>
          </reference>
        </references>
      </pivotArea>
    </chartFormat>
    <chartFormat chart="3" format="85" series="1">
      <pivotArea type="data" outline="0" fieldPosition="0">
        <references count="2">
          <reference field="4294967294" count="1" selected="0">
            <x v="0"/>
          </reference>
          <reference field="2" count="1" selected="0">
            <x v="23"/>
          </reference>
        </references>
      </pivotArea>
    </chartFormat>
    <chartFormat chart="3" format="86" series="1">
      <pivotArea type="data" outline="0" fieldPosition="0">
        <references count="2">
          <reference field="4294967294" count="1" selected="0">
            <x v="0"/>
          </reference>
          <reference field="2" count="1" selected="0">
            <x v="12"/>
          </reference>
        </references>
      </pivotArea>
    </chartFormat>
    <chartFormat chart="3" format="87" series="1">
      <pivotArea type="data" outline="0" fieldPosition="0">
        <references count="2">
          <reference field="4294967294" count="1" selected="0">
            <x v="0"/>
          </reference>
          <reference field="2" count="1" selected="0">
            <x v="33"/>
          </reference>
        </references>
      </pivotArea>
    </chartFormat>
    <chartFormat chart="3" format="88" series="1">
      <pivotArea type="data" outline="0" fieldPosition="0">
        <references count="2">
          <reference field="4294967294" count="1" selected="0">
            <x v="0"/>
          </reference>
          <reference field="2" count="1" selected="0">
            <x v="35"/>
          </reference>
        </references>
      </pivotArea>
    </chartFormat>
    <chartFormat chart="3" format="89" series="1">
      <pivotArea type="data" outline="0" fieldPosition="0">
        <references count="2">
          <reference field="4294967294" count="1" selected="0">
            <x v="0"/>
          </reference>
          <reference field="2" count="1" selected="0">
            <x v="10"/>
          </reference>
        </references>
      </pivotArea>
    </chartFormat>
    <chartFormat chart="3" format="90" series="1">
      <pivotArea type="data" outline="0" fieldPosition="0">
        <references count="2">
          <reference field="4294967294" count="1" selected="0">
            <x v="0"/>
          </reference>
          <reference field="2" count="1" selected="0">
            <x v="34"/>
          </reference>
        </references>
      </pivotArea>
    </chartFormat>
    <chartFormat chart="3" format="91" series="1">
      <pivotArea type="data" outline="0" fieldPosition="0">
        <references count="2">
          <reference field="4294967294" count="1" selected="0">
            <x v="0"/>
          </reference>
          <reference field="2" count="1" selected="0">
            <x v="8"/>
          </reference>
        </references>
      </pivotArea>
    </chartFormat>
    <chartFormat chart="3" format="92" series="1">
      <pivotArea type="data" outline="0" fieldPosition="0">
        <references count="2">
          <reference field="4294967294" count="1" selected="0">
            <x v="0"/>
          </reference>
          <reference field="2" count="1" selected="0">
            <x v="16"/>
          </reference>
        </references>
      </pivotArea>
    </chartFormat>
    <chartFormat chart="3" format="93" series="1">
      <pivotArea type="data" outline="0" fieldPosition="0">
        <references count="2">
          <reference field="4294967294" count="1" selected="0">
            <x v="0"/>
          </reference>
          <reference field="2" count="1" selected="0">
            <x v="30"/>
          </reference>
        </references>
      </pivotArea>
    </chartFormat>
    <chartFormat chart="3" format="94" series="1">
      <pivotArea type="data" outline="0" fieldPosition="0">
        <references count="2">
          <reference field="4294967294" count="1" selected="0">
            <x v="0"/>
          </reference>
          <reference field="2" count="1" selected="0">
            <x v="17"/>
          </reference>
        </references>
      </pivotArea>
    </chartFormat>
    <chartFormat chart="3" format="95" series="1">
      <pivotArea type="data" outline="0" fieldPosition="0">
        <references count="2">
          <reference field="4294967294" count="1" selected="0">
            <x v="0"/>
          </reference>
          <reference field="2" count="1" selected="0">
            <x v="29"/>
          </reference>
        </references>
      </pivotArea>
    </chartFormat>
    <chartFormat chart="3" format="96" series="1">
      <pivotArea type="data" outline="0" fieldPosition="0">
        <references count="2">
          <reference field="4294967294" count="1" selected="0">
            <x v="0"/>
          </reference>
          <reference field="2" count="1" selected="0">
            <x v="7"/>
          </reference>
        </references>
      </pivotArea>
    </chartFormat>
    <chartFormat chart="3" format="97" series="1">
      <pivotArea type="data" outline="0" fieldPosition="0">
        <references count="2">
          <reference field="4294967294" count="1" selected="0">
            <x v="0"/>
          </reference>
          <reference field="2" count="1" selected="0">
            <x v="2"/>
          </reference>
        </references>
      </pivotArea>
    </chartFormat>
    <chartFormat chart="3" format="98" series="1">
      <pivotArea type="data" outline="0" fieldPosition="0">
        <references count="2">
          <reference field="4294967294" count="1" selected="0">
            <x v="0"/>
          </reference>
          <reference field="2" count="1" selected="0">
            <x v="36"/>
          </reference>
        </references>
      </pivotArea>
    </chartFormat>
    <chartFormat chart="3" format="99" series="1">
      <pivotArea type="data" outline="0" fieldPosition="0">
        <references count="2">
          <reference field="4294967294" count="1" selected="0">
            <x v="0"/>
          </reference>
          <reference field="2" count="1" selected="0">
            <x v="20"/>
          </reference>
        </references>
      </pivotArea>
    </chartFormat>
    <chartFormat chart="3" format="100" series="1">
      <pivotArea type="data" outline="0" fieldPosition="0">
        <references count="2">
          <reference field="4294967294" count="1" selected="0">
            <x v="0"/>
          </reference>
          <reference field="2" count="1" selected="0">
            <x v="32"/>
          </reference>
        </references>
      </pivotArea>
    </chartFormat>
    <chartFormat chart="3" format="101" series="1">
      <pivotArea type="data" outline="0" fieldPosition="0">
        <references count="2">
          <reference field="4294967294" count="1" selected="0">
            <x v="0"/>
          </reference>
          <reference field="2" count="1" selected="0">
            <x v="25"/>
          </reference>
        </references>
      </pivotArea>
    </chartFormat>
    <chartFormat chart="3" format="102" series="1">
      <pivotArea type="data" outline="0" fieldPosition="0">
        <references count="2">
          <reference field="4294967294" count="1" selected="0">
            <x v="0"/>
          </reference>
          <reference field="2" count="1" selected="0">
            <x v="22"/>
          </reference>
        </references>
      </pivotArea>
    </chartFormat>
    <chartFormat chart="3" format="103" series="1">
      <pivotArea type="data" outline="0" fieldPosition="0">
        <references count="2">
          <reference field="4294967294" count="1" selected="0">
            <x v="0"/>
          </reference>
          <reference field="2" count="1" selected="0">
            <x v="24"/>
          </reference>
        </references>
      </pivotArea>
    </chartFormat>
    <chartFormat chart="3" format="104" series="1">
      <pivotArea type="data" outline="0" fieldPosition="0">
        <references count="2">
          <reference field="4294967294" count="1" selected="0">
            <x v="0"/>
          </reference>
          <reference field="2" count="1" selected="0">
            <x v="28"/>
          </reference>
        </references>
      </pivotArea>
    </chartFormat>
    <chartFormat chart="3" format="105" series="1">
      <pivotArea type="data" outline="0" fieldPosition="0">
        <references count="2">
          <reference field="4294967294" count="1" selected="0">
            <x v="0"/>
          </reference>
          <reference field="2" count="1" selected="0">
            <x v="5"/>
          </reference>
        </references>
      </pivotArea>
    </chartFormat>
    <chartFormat chart="3" format="106" series="1">
      <pivotArea type="data" outline="0" fieldPosition="0">
        <references count="2">
          <reference field="4294967294" count="1" selected="0">
            <x v="0"/>
          </reference>
          <reference field="2" count="1" selected="0">
            <x v="9"/>
          </reference>
        </references>
      </pivotArea>
    </chartFormat>
    <chartFormat chart="3" format="107" series="1">
      <pivotArea type="data" outline="0" fieldPosition="0">
        <references count="2">
          <reference field="4294967294" count="1" selected="0">
            <x v="0"/>
          </reference>
          <reference field="2" count="1" selected="0">
            <x v="0"/>
          </reference>
        </references>
      </pivotArea>
    </chartFormat>
    <chartFormat chart="3" format="108" series="1">
      <pivotArea type="data" outline="0" fieldPosition="0">
        <references count="2">
          <reference field="4294967294" count="1" selected="0">
            <x v="0"/>
          </reference>
          <reference field="2" count="1" selected="0">
            <x v="18"/>
          </reference>
        </references>
      </pivotArea>
    </chartFormat>
    <chartFormat chart="3" format="109" series="1">
      <pivotArea type="data" outline="0" fieldPosition="0">
        <references count="2">
          <reference field="4294967294" count="1" selected="0">
            <x v="0"/>
          </reference>
          <reference field="2" count="1" selected="0">
            <x v="11"/>
          </reference>
        </references>
      </pivotArea>
    </chartFormat>
    <chartFormat chart="3" format="110" series="1">
      <pivotArea type="data" outline="0" fieldPosition="0">
        <references count="2">
          <reference field="4294967294" count="1" selected="0">
            <x v="0"/>
          </reference>
          <reference field="2" count="1" selected="0">
            <x v="4"/>
          </reference>
        </references>
      </pivotArea>
    </chartFormat>
    <chartFormat chart="3" format="111" series="1">
      <pivotArea type="data" outline="0" fieldPosition="0">
        <references count="1">
          <reference field="4294967294" count="1" selected="0">
            <x v="0"/>
          </reference>
        </references>
      </pivotArea>
    </chartFormat>
    <chartFormat chart="0" format="3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30006A-1B78-40EC-9BD4-4C43C4D40472}" name="PivotTable26"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B9" firstHeaderRow="1" firstDataRow="1" firstDataCol="1"/>
  <pivotFields count="26">
    <pivotField showAll="0"/>
    <pivotField numFmtId="14" showAll="0">
      <items count="1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87"/>
        <item x="88"/>
        <item x="89"/>
        <item x="90"/>
        <item x="91"/>
        <item x="92"/>
        <item x="93"/>
        <item x="94"/>
        <item x="95"/>
        <item x="96"/>
        <item x="97"/>
        <item x="98"/>
        <item x="99"/>
        <item x="100"/>
        <item x="101"/>
        <item x="102"/>
        <item x="103"/>
        <item x="104"/>
        <item x="105"/>
        <item x="106"/>
        <item x="107"/>
        <item x="108"/>
        <item x="109"/>
        <item x="110"/>
        <item x="111"/>
        <item x="112"/>
        <item x="69"/>
        <item x="70"/>
        <item x="71"/>
        <item x="72"/>
        <item x="73"/>
        <item x="74"/>
        <item x="75"/>
        <item x="76"/>
        <item x="77"/>
        <item x="78"/>
        <item x="79"/>
        <item x="80"/>
        <item x="81"/>
        <item x="82"/>
        <item x="83"/>
        <item x="84"/>
        <item x="85"/>
        <item x="86"/>
        <item t="default"/>
      </items>
    </pivotField>
    <pivotField showAll="0">
      <items count="38">
        <item x="18"/>
        <item x="36"/>
        <item x="27"/>
        <item x="21"/>
        <item x="24"/>
        <item x="2"/>
        <item x="17"/>
        <item x="6"/>
        <item x="34"/>
        <item x="13"/>
        <item x="29"/>
        <item x="19"/>
        <item x="31"/>
        <item x="9"/>
        <item x="11"/>
        <item x="15"/>
        <item x="25"/>
        <item x="33"/>
        <item x="23"/>
        <item x="5"/>
        <item x="4"/>
        <item x="0"/>
        <item x="28"/>
        <item x="16"/>
        <item x="12"/>
        <item x="10"/>
        <item x="3"/>
        <item x="14"/>
        <item x="8"/>
        <item x="20"/>
        <item x="26"/>
        <item x="7"/>
        <item x="1"/>
        <item x="30"/>
        <item x="35"/>
        <item x="32"/>
        <item x="22"/>
        <item t="default"/>
      </items>
    </pivotField>
    <pivotField showAll="0">
      <items count="5">
        <item x="3"/>
        <item x="2"/>
        <item x="1"/>
        <item x="0"/>
        <item t="default"/>
      </items>
    </pivotField>
    <pivotField numFmtId="164" showAll="0"/>
    <pivotField showAll="0"/>
    <pivotField numFmtId="165" showAll="0"/>
    <pivotField numFmtId="9" showAll="0">
      <items count="7">
        <item x="2"/>
        <item x="1"/>
        <item x="3"/>
        <item x="0"/>
        <item x="4"/>
        <item x="5"/>
        <item t="default"/>
      </items>
    </pivotField>
    <pivotField numFmtId="165" showAll="0"/>
    <pivotField dataField="1" numFmtId="165" showAll="0">
      <items count="33">
        <item x="24"/>
        <item x="23"/>
        <item x="22"/>
        <item x="29"/>
        <item x="30"/>
        <item x="20"/>
        <item x="27"/>
        <item x="19"/>
        <item x="28"/>
        <item x="13"/>
        <item x="2"/>
        <item x="8"/>
        <item x="31"/>
        <item x="12"/>
        <item x="18"/>
        <item x="6"/>
        <item x="10"/>
        <item x="26"/>
        <item x="25"/>
        <item x="15"/>
        <item x="17"/>
        <item x="1"/>
        <item x="4"/>
        <item x="5"/>
        <item x="14"/>
        <item x="16"/>
        <item x="9"/>
        <item x="7"/>
        <item x="3"/>
        <item x="21"/>
        <item x="0"/>
        <item x="11"/>
        <item t="default"/>
      </items>
    </pivotField>
    <pivotField showAll="0"/>
    <pivotField showAll="0">
      <items count="4">
        <item x="0"/>
        <item x="2"/>
        <item x="1"/>
        <item t="default"/>
      </items>
    </pivotField>
    <pivotField axis="axisRow" showAll="0" sortType="descending">
      <items count="6">
        <item x="2"/>
        <item x="4"/>
        <item x="0"/>
        <item x="1"/>
        <item x="3"/>
        <item t="default"/>
      </items>
      <autoSortScope>
        <pivotArea dataOnly="0" outline="0" fieldPosition="0">
          <references count="1">
            <reference field="4294967294" count="1" selected="0">
              <x v="0"/>
            </reference>
          </references>
        </pivotArea>
      </autoSortScope>
    </pivotField>
    <pivotField showAll="0">
      <items count="18">
        <item x="10"/>
        <item x="14"/>
        <item x="8"/>
        <item x="12"/>
        <item x="1"/>
        <item x="4"/>
        <item x="3"/>
        <item x="15"/>
        <item x="7"/>
        <item x="11"/>
        <item x="16"/>
        <item x="0"/>
        <item x="13"/>
        <item x="9"/>
        <item x="6"/>
        <item x="2"/>
        <item x="5"/>
        <item t="default"/>
      </items>
    </pivotField>
    <pivotField showAll="0">
      <items count="3">
        <item x="1"/>
        <item x="0"/>
        <item t="default"/>
      </items>
    </pivotField>
    <pivotField showAll="0"/>
    <pivotField showAll="0"/>
    <pivotField showAll="0"/>
    <pivotField showAll="0">
      <items count="7">
        <item x="5"/>
        <item x="1"/>
        <item x="0"/>
        <item x="4"/>
        <item x="2"/>
        <item x="3"/>
        <item t="default"/>
      </items>
    </pivotField>
    <pivotField showAll="0">
      <items count="7">
        <item x="4"/>
        <item x="2"/>
        <item x="1"/>
        <item x="5"/>
        <item x="0"/>
        <item x="3"/>
        <item t="default"/>
      </items>
    </pivotField>
    <pivotField showAll="0">
      <items count="6">
        <item x="1"/>
        <item x="4"/>
        <item x="2"/>
        <item x="3"/>
        <item x="0"/>
        <item t="default"/>
      </items>
    </pivotField>
    <pivotField showAll="0"/>
    <pivotField showAll="0">
      <items count="10">
        <item x="8"/>
        <item x="2"/>
        <item x="4"/>
        <item x="7"/>
        <item x="3"/>
        <item x="0"/>
        <item x="6"/>
        <item x="1"/>
        <item x="5"/>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6">
    <i>
      <x v="2"/>
    </i>
    <i>
      <x/>
    </i>
    <i>
      <x v="3"/>
    </i>
    <i>
      <x v="4"/>
    </i>
    <i>
      <x v="1"/>
    </i>
    <i t="grand">
      <x/>
    </i>
  </rowItems>
  <colItems count="1">
    <i/>
  </colItems>
  <dataFields count="1">
    <dataField name="Sum of Actual Sales" fld="9" baseField="0" baseItem="0" numFmtId="164"/>
  </dataFields>
  <formats count="1">
    <format dxfId="4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EE5211-812D-4342-BAD5-51DA8CEC95AB}" name="PivotTable27"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E9" firstHeaderRow="1" firstDataRow="2" firstDataCol="1"/>
  <pivotFields count="26">
    <pivotField showAll="0"/>
    <pivotField numFmtId="14" showAll="0">
      <items count="1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87"/>
        <item x="88"/>
        <item x="89"/>
        <item x="90"/>
        <item x="91"/>
        <item x="92"/>
        <item x="93"/>
        <item x="94"/>
        <item x="95"/>
        <item x="96"/>
        <item x="97"/>
        <item x="98"/>
        <item x="99"/>
        <item x="100"/>
        <item x="101"/>
        <item x="102"/>
        <item x="103"/>
        <item x="104"/>
        <item x="105"/>
        <item x="106"/>
        <item x="107"/>
        <item x="108"/>
        <item x="109"/>
        <item x="110"/>
        <item x="111"/>
        <item x="112"/>
        <item x="69"/>
        <item x="70"/>
        <item x="71"/>
        <item x="72"/>
        <item x="73"/>
        <item x="74"/>
        <item x="75"/>
        <item x="76"/>
        <item x="77"/>
        <item x="78"/>
        <item x="79"/>
        <item x="80"/>
        <item x="81"/>
        <item x="82"/>
        <item x="83"/>
        <item x="84"/>
        <item x="85"/>
        <item x="86"/>
        <item t="default"/>
      </items>
    </pivotField>
    <pivotField showAll="0">
      <items count="38">
        <item x="18"/>
        <item x="36"/>
        <item x="27"/>
        <item x="21"/>
        <item x="24"/>
        <item x="2"/>
        <item x="17"/>
        <item x="6"/>
        <item x="34"/>
        <item x="13"/>
        <item x="29"/>
        <item x="19"/>
        <item x="31"/>
        <item x="9"/>
        <item x="11"/>
        <item x="15"/>
        <item x="25"/>
        <item x="33"/>
        <item x="23"/>
        <item x="5"/>
        <item x="4"/>
        <item x="0"/>
        <item x="28"/>
        <item x="16"/>
        <item x="12"/>
        <item x="10"/>
        <item x="3"/>
        <item x="14"/>
        <item x="8"/>
        <item x="20"/>
        <item x="26"/>
        <item x="7"/>
        <item x="1"/>
        <item x="30"/>
        <item x="35"/>
        <item x="32"/>
        <item x="22"/>
        <item t="default"/>
      </items>
    </pivotField>
    <pivotField axis="axisRow"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numFmtId="164" showAll="0"/>
    <pivotField showAll="0"/>
    <pivotField numFmtId="165" showAll="0"/>
    <pivotField numFmtId="9" showAll="0">
      <items count="7">
        <item x="2"/>
        <item x="1"/>
        <item x="3"/>
        <item x="0"/>
        <item x="4"/>
        <item x="5"/>
        <item t="default"/>
      </items>
    </pivotField>
    <pivotField numFmtId="165" showAll="0"/>
    <pivotField numFmtId="165" showAll="0"/>
    <pivotField showAll="0"/>
    <pivotField axis="axisCol" dataField="1"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6">
        <item x="2"/>
        <item x="4"/>
        <item x="0"/>
        <item x="1"/>
        <item x="3"/>
        <item t="default"/>
      </items>
    </pivotField>
    <pivotField showAll="0">
      <items count="18">
        <item x="10"/>
        <item x="14"/>
        <item x="8"/>
        <item x="12"/>
        <item x="1"/>
        <item x="4"/>
        <item x="3"/>
        <item x="15"/>
        <item x="7"/>
        <item x="11"/>
        <item x="16"/>
        <item x="0"/>
        <item x="13"/>
        <item x="9"/>
        <item x="6"/>
        <item x="2"/>
        <item x="5"/>
        <item t="default"/>
      </items>
    </pivotField>
    <pivotField showAll="0">
      <items count="3">
        <item x="1"/>
        <item x="0"/>
        <item t="default"/>
      </items>
    </pivotField>
    <pivotField showAll="0"/>
    <pivotField showAll="0"/>
    <pivotField showAll="0"/>
    <pivotField showAll="0">
      <items count="7">
        <item x="5"/>
        <item x="1"/>
        <item x="0"/>
        <item x="4"/>
        <item x="2"/>
        <item x="3"/>
        <item t="default"/>
      </items>
    </pivotField>
    <pivotField showAll="0">
      <items count="7">
        <item x="4"/>
        <item x="2"/>
        <item x="1"/>
        <item x="5"/>
        <item x="0"/>
        <item x="3"/>
        <item t="default"/>
      </items>
    </pivotField>
    <pivotField showAll="0">
      <items count="6">
        <item x="1"/>
        <item x="4"/>
        <item x="2"/>
        <item x="3"/>
        <item x="0"/>
        <item t="default"/>
      </items>
    </pivotField>
    <pivotField showAll="0"/>
    <pivotField showAll="0">
      <items count="10">
        <item x="8"/>
        <item x="2"/>
        <item x="4"/>
        <item x="7"/>
        <item x="3"/>
        <item x="0"/>
        <item x="6"/>
        <item x="1"/>
        <item x="5"/>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v="3"/>
    </i>
    <i>
      <x v="1"/>
    </i>
    <i>
      <x/>
    </i>
    <i>
      <x v="2"/>
    </i>
    <i t="grand">
      <x/>
    </i>
  </rowItems>
  <colFields count="1">
    <field x="11"/>
  </colFields>
  <colItems count="4">
    <i>
      <x v="2"/>
    </i>
    <i>
      <x/>
    </i>
    <i>
      <x v="1"/>
    </i>
    <i t="grand">
      <x/>
    </i>
  </colItems>
  <dataFields count="1">
    <dataField name="Count of Payment Method" fld="11" subtotal="count" baseField="0" baseItem="0"/>
  </dataFields>
  <chartFormats count="44">
    <chartFormat chart="0" format="0" series="1">
      <pivotArea type="data" outline="0" fieldPosition="0">
        <references count="2">
          <reference field="4294967294" count="1" selected="0">
            <x v="0"/>
          </reference>
          <reference field="11" count="1" selected="0">
            <x v="2"/>
          </reference>
        </references>
      </pivotArea>
    </chartFormat>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1" format="3" series="1">
      <pivotArea type="data" outline="0" fieldPosition="0">
        <references count="2">
          <reference field="4294967294" count="1" selected="0">
            <x v="0"/>
          </reference>
          <reference field="11" count="1" selected="0">
            <x v="2"/>
          </reference>
        </references>
      </pivotArea>
    </chartFormat>
    <chartFormat chart="1" format="4" series="1">
      <pivotArea type="data" outline="0" fieldPosition="0">
        <references count="2">
          <reference field="4294967294" count="1" selected="0">
            <x v="0"/>
          </reference>
          <reference field="11" count="1" selected="0">
            <x v="0"/>
          </reference>
        </references>
      </pivotArea>
    </chartFormat>
    <chartFormat chart="1" format="5" series="1">
      <pivotArea type="data" outline="0" fieldPosition="0">
        <references count="2">
          <reference field="4294967294" count="1" selected="0">
            <x v="0"/>
          </reference>
          <reference field="11" count="1" selected="0">
            <x v="1"/>
          </reference>
        </references>
      </pivotArea>
    </chartFormat>
    <chartFormat chart="2" format="6" series="1">
      <pivotArea type="data" outline="0" fieldPosition="0">
        <references count="2">
          <reference field="4294967294" count="1" selected="0">
            <x v="0"/>
          </reference>
          <reference field="11" count="1" selected="0">
            <x v="2"/>
          </reference>
        </references>
      </pivotArea>
    </chartFormat>
    <chartFormat chart="2" format="7" series="1">
      <pivotArea type="data" outline="0" fieldPosition="0">
        <references count="2">
          <reference field="4294967294" count="1" selected="0">
            <x v="0"/>
          </reference>
          <reference field="11" count="1" selected="0">
            <x v="0"/>
          </reference>
        </references>
      </pivotArea>
    </chartFormat>
    <chartFormat chart="2" format="8" series="1">
      <pivotArea type="data" outline="0" fieldPosition="0">
        <references count="2">
          <reference field="4294967294" count="1" selected="0">
            <x v="0"/>
          </reference>
          <reference field="11" count="1" selected="0">
            <x v="1"/>
          </reference>
        </references>
      </pivotArea>
    </chartFormat>
    <chartFormat chart="3" format="6" series="1">
      <pivotArea type="data" outline="0" fieldPosition="0">
        <references count="2">
          <reference field="4294967294" count="1" selected="0">
            <x v="0"/>
          </reference>
          <reference field="11" count="1" selected="0">
            <x v="2"/>
          </reference>
        </references>
      </pivotArea>
    </chartFormat>
    <chartFormat chart="3" format="7" series="1">
      <pivotArea type="data" outline="0" fieldPosition="0">
        <references count="2">
          <reference field="4294967294" count="1" selected="0">
            <x v="0"/>
          </reference>
          <reference field="11" count="1" selected="0">
            <x v="0"/>
          </reference>
        </references>
      </pivotArea>
    </chartFormat>
    <chartFormat chart="3" format="8" series="1">
      <pivotArea type="data" outline="0" fieldPosition="0">
        <references count="2">
          <reference field="4294967294" count="1" selected="0">
            <x v="0"/>
          </reference>
          <reference field="11" count="1" selected="0">
            <x v="1"/>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11" count="1" selected="0">
            <x v="2"/>
          </reference>
        </references>
      </pivotArea>
    </chartFormat>
    <chartFormat chart="6" format="1" series="1">
      <pivotArea type="data" outline="0" fieldPosition="0">
        <references count="2">
          <reference field="4294967294" count="1" selected="0">
            <x v="0"/>
          </reference>
          <reference field="11" count="1" selected="0">
            <x v="0"/>
          </reference>
        </references>
      </pivotArea>
    </chartFormat>
    <chartFormat chart="6" format="2" series="1">
      <pivotArea type="data" outline="0" fieldPosition="0">
        <references count="2">
          <reference field="4294967294" count="1" selected="0">
            <x v="0"/>
          </reference>
          <reference field="11" count="1" selected="0">
            <x v="1"/>
          </reference>
        </references>
      </pivotArea>
    </chartFormat>
    <chartFormat chart="10" format="13" series="1">
      <pivotArea type="data" outline="0" fieldPosition="0">
        <references count="2">
          <reference field="4294967294" count="1" selected="0">
            <x v="0"/>
          </reference>
          <reference field="11" count="1" selected="0">
            <x v="2"/>
          </reference>
        </references>
      </pivotArea>
    </chartFormat>
    <chartFormat chart="10" format="14">
      <pivotArea type="data" outline="0" fieldPosition="0">
        <references count="3">
          <reference field="4294967294" count="1" selected="0">
            <x v="0"/>
          </reference>
          <reference field="3" count="1" selected="0">
            <x v="3"/>
          </reference>
          <reference field="11" count="1" selected="0">
            <x v="2"/>
          </reference>
        </references>
      </pivotArea>
    </chartFormat>
    <chartFormat chart="10" format="15">
      <pivotArea type="data" outline="0" fieldPosition="0">
        <references count="3">
          <reference field="4294967294" count="1" selected="0">
            <x v="0"/>
          </reference>
          <reference field="3" count="1" selected="0">
            <x v="2"/>
          </reference>
          <reference field="11" count="1" selected="0">
            <x v="2"/>
          </reference>
        </references>
      </pivotArea>
    </chartFormat>
    <chartFormat chart="10" format="16">
      <pivotArea type="data" outline="0" fieldPosition="0">
        <references count="3">
          <reference field="4294967294" count="1" selected="0">
            <x v="0"/>
          </reference>
          <reference field="3" count="1" selected="0">
            <x v="0"/>
          </reference>
          <reference field="11" count="1" selected="0">
            <x v="2"/>
          </reference>
        </references>
      </pivotArea>
    </chartFormat>
    <chartFormat chart="10" format="17">
      <pivotArea type="data" outline="0" fieldPosition="0">
        <references count="3">
          <reference field="4294967294" count="1" selected="0">
            <x v="0"/>
          </reference>
          <reference field="3" count="1" selected="0">
            <x v="1"/>
          </reference>
          <reference field="11" count="1" selected="0">
            <x v="2"/>
          </reference>
        </references>
      </pivotArea>
    </chartFormat>
    <chartFormat chart="10" format="18" series="1">
      <pivotArea type="data" outline="0" fieldPosition="0">
        <references count="2">
          <reference field="4294967294" count="1" selected="0">
            <x v="0"/>
          </reference>
          <reference field="11" count="1" selected="0">
            <x v="0"/>
          </reference>
        </references>
      </pivotArea>
    </chartFormat>
    <chartFormat chart="10" format="19" series="1">
      <pivotArea type="data" outline="0" fieldPosition="0">
        <references count="2">
          <reference field="4294967294" count="1" selected="0">
            <x v="0"/>
          </reference>
          <reference field="11" count="1" selected="0">
            <x v="1"/>
          </reference>
        </references>
      </pivotArea>
    </chartFormat>
    <chartFormat chart="10" format="20">
      <pivotArea type="data" outline="0" fieldPosition="0">
        <references count="3">
          <reference field="4294967294" count="1" selected="0">
            <x v="0"/>
          </reference>
          <reference field="3" count="1" selected="0">
            <x v="3"/>
          </reference>
          <reference field="11" count="1" selected="0">
            <x v="0"/>
          </reference>
        </references>
      </pivotArea>
    </chartFormat>
    <chartFormat chart="10" format="21">
      <pivotArea type="data" outline="0" fieldPosition="0">
        <references count="3">
          <reference field="4294967294" count="1" selected="0">
            <x v="0"/>
          </reference>
          <reference field="3" count="1" selected="0">
            <x v="1"/>
          </reference>
          <reference field="11" count="1" selected="0">
            <x v="0"/>
          </reference>
        </references>
      </pivotArea>
    </chartFormat>
    <chartFormat chart="10" format="22">
      <pivotArea type="data" outline="0" fieldPosition="0">
        <references count="3">
          <reference field="4294967294" count="1" selected="0">
            <x v="0"/>
          </reference>
          <reference field="3" count="1" selected="0">
            <x v="0"/>
          </reference>
          <reference field="11" count="1" selected="0">
            <x v="0"/>
          </reference>
        </references>
      </pivotArea>
    </chartFormat>
    <chartFormat chart="10" format="23">
      <pivotArea type="data" outline="0" fieldPosition="0">
        <references count="3">
          <reference field="4294967294" count="1" selected="0">
            <x v="0"/>
          </reference>
          <reference field="3" count="1" selected="0">
            <x v="2"/>
          </reference>
          <reference field="11" count="1" selected="0">
            <x v="0"/>
          </reference>
        </references>
      </pivotArea>
    </chartFormat>
    <chartFormat chart="10" format="24">
      <pivotArea type="data" outline="0" fieldPosition="0">
        <references count="3">
          <reference field="4294967294" count="1" selected="0">
            <x v="0"/>
          </reference>
          <reference field="3" count="1" selected="0">
            <x v="3"/>
          </reference>
          <reference field="11" count="1" selected="0">
            <x v="1"/>
          </reference>
        </references>
      </pivotArea>
    </chartFormat>
    <chartFormat chart="10" format="25">
      <pivotArea type="data" outline="0" fieldPosition="0">
        <references count="3">
          <reference field="4294967294" count="1" selected="0">
            <x v="0"/>
          </reference>
          <reference field="3" count="1" selected="0">
            <x v="1"/>
          </reference>
          <reference field="11" count="1" selected="0">
            <x v="1"/>
          </reference>
        </references>
      </pivotArea>
    </chartFormat>
    <chartFormat chart="10" format="26">
      <pivotArea type="data" outline="0" fieldPosition="0">
        <references count="3">
          <reference field="4294967294" count="1" selected="0">
            <x v="0"/>
          </reference>
          <reference field="3" count="1" selected="0">
            <x v="0"/>
          </reference>
          <reference field="11" count="1" selected="0">
            <x v="1"/>
          </reference>
        </references>
      </pivotArea>
    </chartFormat>
    <chartFormat chart="10" format="27">
      <pivotArea type="data" outline="0" fieldPosition="0">
        <references count="3">
          <reference field="4294967294" count="1" selected="0">
            <x v="0"/>
          </reference>
          <reference field="3" count="1" selected="0">
            <x v="2"/>
          </reference>
          <reference field="11" count="1" selected="0">
            <x v="1"/>
          </reference>
        </references>
      </pivotArea>
    </chartFormat>
    <chartFormat chart="6" format="3">
      <pivotArea type="data" outline="0" fieldPosition="0">
        <references count="3">
          <reference field="4294967294" count="1" selected="0">
            <x v="0"/>
          </reference>
          <reference field="3" count="1" selected="0">
            <x v="3"/>
          </reference>
          <reference field="11" count="1" selected="0">
            <x v="2"/>
          </reference>
        </references>
      </pivotArea>
    </chartFormat>
    <chartFormat chart="6" format="4">
      <pivotArea type="data" outline="0" fieldPosition="0">
        <references count="3">
          <reference field="4294967294" count="1" selected="0">
            <x v="0"/>
          </reference>
          <reference field="3" count="1" selected="0">
            <x v="1"/>
          </reference>
          <reference field="11" count="1" selected="0">
            <x v="2"/>
          </reference>
        </references>
      </pivotArea>
    </chartFormat>
    <chartFormat chart="6" format="5">
      <pivotArea type="data" outline="0" fieldPosition="0">
        <references count="3">
          <reference field="4294967294" count="1" selected="0">
            <x v="0"/>
          </reference>
          <reference field="3" count="1" selected="0">
            <x v="0"/>
          </reference>
          <reference field="11" count="1" selected="0">
            <x v="2"/>
          </reference>
        </references>
      </pivotArea>
    </chartFormat>
    <chartFormat chart="6" format="6">
      <pivotArea type="data" outline="0" fieldPosition="0">
        <references count="3">
          <reference field="4294967294" count="1" selected="0">
            <x v="0"/>
          </reference>
          <reference field="3" count="1" selected="0">
            <x v="2"/>
          </reference>
          <reference field="11" count="1" selected="0">
            <x v="2"/>
          </reference>
        </references>
      </pivotArea>
    </chartFormat>
    <chartFormat chart="6" format="7">
      <pivotArea type="data" outline="0" fieldPosition="0">
        <references count="3">
          <reference field="4294967294" count="1" selected="0">
            <x v="0"/>
          </reference>
          <reference field="3" count="1" selected="0">
            <x v="3"/>
          </reference>
          <reference field="11" count="1" selected="0">
            <x v="0"/>
          </reference>
        </references>
      </pivotArea>
    </chartFormat>
    <chartFormat chart="6" format="8">
      <pivotArea type="data" outline="0" fieldPosition="0">
        <references count="3">
          <reference field="4294967294" count="1" selected="0">
            <x v="0"/>
          </reference>
          <reference field="3" count="1" selected="0">
            <x v="1"/>
          </reference>
          <reference field="11" count="1" selected="0">
            <x v="0"/>
          </reference>
        </references>
      </pivotArea>
    </chartFormat>
    <chartFormat chart="6" format="9">
      <pivotArea type="data" outline="0" fieldPosition="0">
        <references count="3">
          <reference field="4294967294" count="1" selected="0">
            <x v="0"/>
          </reference>
          <reference field="3" count="1" selected="0">
            <x v="0"/>
          </reference>
          <reference field="11" count="1" selected="0">
            <x v="0"/>
          </reference>
        </references>
      </pivotArea>
    </chartFormat>
    <chartFormat chart="6" format="10">
      <pivotArea type="data" outline="0" fieldPosition="0">
        <references count="3">
          <reference field="4294967294" count="1" selected="0">
            <x v="0"/>
          </reference>
          <reference field="3" count="1" selected="0">
            <x v="2"/>
          </reference>
          <reference field="11" count="1" selected="0">
            <x v="0"/>
          </reference>
        </references>
      </pivotArea>
    </chartFormat>
    <chartFormat chart="6" format="11">
      <pivotArea type="data" outline="0" fieldPosition="0">
        <references count="3">
          <reference field="4294967294" count="1" selected="0">
            <x v="0"/>
          </reference>
          <reference field="3" count="1" selected="0">
            <x v="3"/>
          </reference>
          <reference field="11" count="1" selected="0">
            <x v="1"/>
          </reference>
        </references>
      </pivotArea>
    </chartFormat>
    <chartFormat chart="6" format="12">
      <pivotArea type="data" outline="0" fieldPosition="0">
        <references count="3">
          <reference field="4294967294" count="1" selected="0">
            <x v="0"/>
          </reference>
          <reference field="3" count="1" selected="0">
            <x v="1"/>
          </reference>
          <reference field="11" count="1" selected="0">
            <x v="1"/>
          </reference>
        </references>
      </pivotArea>
    </chartFormat>
    <chartFormat chart="6" format="13">
      <pivotArea type="data" outline="0" fieldPosition="0">
        <references count="3">
          <reference field="4294967294" count="1" selected="0">
            <x v="0"/>
          </reference>
          <reference field="3" count="1" selected="0">
            <x v="0"/>
          </reference>
          <reference field="11" count="1" selected="0">
            <x v="1"/>
          </reference>
        </references>
      </pivotArea>
    </chartFormat>
    <chartFormat chart="6" format="14">
      <pivotArea type="data" outline="0" fieldPosition="0">
        <references count="3">
          <reference field="4294967294" count="1" selected="0">
            <x v="0"/>
          </reference>
          <reference field="3" count="1" selected="0">
            <x v="2"/>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27170A-A23B-4E96-99D6-CBA30F597F50}" name="PivotTable28"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D9" firstHeaderRow="1" firstDataRow="2" firstDataCol="1"/>
  <pivotFields count="26">
    <pivotField showAll="0"/>
    <pivotField numFmtId="14" showAll="0">
      <items count="1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87"/>
        <item x="88"/>
        <item x="89"/>
        <item x="90"/>
        <item x="91"/>
        <item x="92"/>
        <item x="93"/>
        <item x="94"/>
        <item x="95"/>
        <item x="96"/>
        <item x="97"/>
        <item x="98"/>
        <item x="99"/>
        <item x="100"/>
        <item x="101"/>
        <item x="102"/>
        <item x="103"/>
        <item x="104"/>
        <item x="105"/>
        <item x="106"/>
        <item x="107"/>
        <item x="108"/>
        <item x="109"/>
        <item x="110"/>
        <item x="111"/>
        <item x="112"/>
        <item x="69"/>
        <item x="70"/>
        <item x="71"/>
        <item x="72"/>
        <item x="73"/>
        <item x="74"/>
        <item x="75"/>
        <item x="76"/>
        <item x="77"/>
        <item x="78"/>
        <item x="79"/>
        <item x="80"/>
        <item x="81"/>
        <item x="82"/>
        <item x="83"/>
        <item x="84"/>
        <item x="85"/>
        <item x="86"/>
        <item t="default"/>
      </items>
    </pivotField>
    <pivotField showAll="0">
      <items count="38">
        <item x="18"/>
        <item x="36"/>
        <item x="27"/>
        <item x="21"/>
        <item x="24"/>
        <item x="2"/>
        <item x="17"/>
        <item x="6"/>
        <item x="34"/>
        <item x="13"/>
        <item x="29"/>
        <item x="19"/>
        <item x="31"/>
        <item x="9"/>
        <item x="11"/>
        <item x="15"/>
        <item x="25"/>
        <item x="33"/>
        <item x="23"/>
        <item x="5"/>
        <item x="4"/>
        <item x="0"/>
        <item x="28"/>
        <item x="16"/>
        <item x="12"/>
        <item x="10"/>
        <item x="3"/>
        <item x="14"/>
        <item x="8"/>
        <item x="20"/>
        <item x="26"/>
        <item x="7"/>
        <item x="1"/>
        <item x="30"/>
        <item x="35"/>
        <item x="32"/>
        <item x="22"/>
        <item t="default"/>
      </items>
    </pivotField>
    <pivotField axis="axisRow"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numFmtId="164" showAll="0"/>
    <pivotField showAll="0"/>
    <pivotField numFmtId="165" showAll="0"/>
    <pivotField numFmtId="9" showAll="0">
      <items count="7">
        <item x="2"/>
        <item x="1"/>
        <item x="3"/>
        <item x="0"/>
        <item x="4"/>
        <item x="5"/>
        <item t="default"/>
      </items>
    </pivotField>
    <pivotField numFmtId="165" showAll="0"/>
    <pivotField dataField="1" numFmtId="165" showAll="0">
      <items count="33">
        <item x="24"/>
        <item x="23"/>
        <item x="22"/>
        <item x="29"/>
        <item x="30"/>
        <item x="20"/>
        <item x="27"/>
        <item x="19"/>
        <item x="28"/>
        <item x="13"/>
        <item x="2"/>
        <item x="8"/>
        <item x="31"/>
        <item x="12"/>
        <item x="18"/>
        <item x="6"/>
        <item x="10"/>
        <item x="26"/>
        <item x="25"/>
        <item x="15"/>
        <item x="17"/>
        <item x="1"/>
        <item x="4"/>
        <item x="5"/>
        <item x="14"/>
        <item x="16"/>
        <item x="9"/>
        <item x="7"/>
        <item x="3"/>
        <item x="21"/>
        <item x="0"/>
        <item x="11"/>
        <item t="default"/>
      </items>
    </pivotField>
    <pivotField showAll="0"/>
    <pivotField showAll="0">
      <items count="4">
        <item x="0"/>
        <item x="2"/>
        <item x="1"/>
        <item t="default"/>
      </items>
    </pivotField>
    <pivotField showAll="0">
      <items count="6">
        <item x="2"/>
        <item x="4"/>
        <item x="0"/>
        <item x="1"/>
        <item x="3"/>
        <item t="default"/>
      </items>
    </pivotField>
    <pivotField showAll="0">
      <items count="18">
        <item x="10"/>
        <item x="14"/>
        <item x="8"/>
        <item x="12"/>
        <item x="1"/>
        <item x="4"/>
        <item x="3"/>
        <item x="15"/>
        <item x="7"/>
        <item x="11"/>
        <item x="16"/>
        <item x="0"/>
        <item x="13"/>
        <item x="9"/>
        <item x="6"/>
        <item x="2"/>
        <item x="5"/>
        <item t="default"/>
      </items>
    </pivotField>
    <pivotField axis="axisCol"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7">
        <item x="5"/>
        <item x="1"/>
        <item x="0"/>
        <item x="4"/>
        <item x="2"/>
        <item x="3"/>
        <item t="default"/>
      </items>
    </pivotField>
    <pivotField showAll="0">
      <items count="7">
        <item x="4"/>
        <item x="2"/>
        <item x="1"/>
        <item x="5"/>
        <item x="0"/>
        <item x="3"/>
        <item t="default"/>
      </items>
    </pivotField>
    <pivotField showAll="0">
      <items count="6">
        <item x="1"/>
        <item x="4"/>
        <item x="2"/>
        <item x="3"/>
        <item x="0"/>
        <item t="default"/>
      </items>
    </pivotField>
    <pivotField showAll="0"/>
    <pivotField showAll="0">
      <items count="10">
        <item x="8"/>
        <item x="2"/>
        <item x="4"/>
        <item x="7"/>
        <item x="3"/>
        <item x="0"/>
        <item x="6"/>
        <item x="1"/>
        <item x="5"/>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v="3"/>
    </i>
    <i>
      <x v="1"/>
    </i>
    <i>
      <x v="2"/>
    </i>
    <i>
      <x/>
    </i>
    <i t="grand">
      <x/>
    </i>
  </rowItems>
  <colFields count="1">
    <field x="14"/>
  </colFields>
  <colItems count="3">
    <i>
      <x v="1"/>
    </i>
    <i>
      <x/>
    </i>
    <i t="grand">
      <x/>
    </i>
  </colItems>
  <dataFields count="1">
    <dataField name="Sum of Actual Sales" fld="9" baseField="0" baseItem="0" numFmtId="164"/>
  </dataFields>
  <formats count="1">
    <format dxfId="40">
      <pivotArea outline="0" collapsedLevelsAreSubtotals="1" fieldPosition="0"/>
    </format>
  </formats>
  <chartFormats count="6">
    <chartFormat chart="0" format="0" series="1">
      <pivotArea type="data" outline="0" fieldPosition="0">
        <references count="2">
          <reference field="4294967294" count="1" selected="0">
            <x v="0"/>
          </reference>
          <reference field="14" count="1" selected="0">
            <x v="1"/>
          </reference>
        </references>
      </pivotArea>
    </chartFormat>
    <chartFormat chart="0" format="1" series="1">
      <pivotArea type="data" outline="0" fieldPosition="0">
        <references count="2">
          <reference field="4294967294" count="1" selected="0">
            <x v="0"/>
          </reference>
          <reference field="14" count="1" selected="0">
            <x v="0"/>
          </reference>
        </references>
      </pivotArea>
    </chartFormat>
    <chartFormat chart="3" format="4" series="1">
      <pivotArea type="data" outline="0" fieldPosition="0">
        <references count="2">
          <reference field="4294967294" count="1" selected="0">
            <x v="0"/>
          </reference>
          <reference field="14" count="1" selected="0">
            <x v="1"/>
          </reference>
        </references>
      </pivotArea>
    </chartFormat>
    <chartFormat chart="3" format="5" series="1">
      <pivotArea type="data" outline="0" fieldPosition="0">
        <references count="2">
          <reference field="4294967294" count="1" selected="0">
            <x v="0"/>
          </reference>
          <reference field="14" count="1" selected="0">
            <x v="0"/>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83A85B-BF9F-44C0-8007-0556595FE5C2}" name="PivotTable29"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H9" firstHeaderRow="1" firstDataRow="2" firstDataCol="1"/>
  <pivotFields count="26">
    <pivotField showAll="0"/>
    <pivotField numFmtId="14" showAll="0">
      <items count="1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87"/>
        <item x="88"/>
        <item x="89"/>
        <item x="90"/>
        <item x="91"/>
        <item x="92"/>
        <item x="93"/>
        <item x="94"/>
        <item x="95"/>
        <item x="96"/>
        <item x="97"/>
        <item x="98"/>
        <item x="99"/>
        <item x="100"/>
        <item x="101"/>
        <item x="102"/>
        <item x="103"/>
        <item x="104"/>
        <item x="105"/>
        <item x="106"/>
        <item x="107"/>
        <item x="108"/>
        <item x="109"/>
        <item x="110"/>
        <item x="111"/>
        <item x="112"/>
        <item x="69"/>
        <item x="70"/>
        <item x="71"/>
        <item x="72"/>
        <item x="73"/>
        <item x="74"/>
        <item x="75"/>
        <item x="76"/>
        <item x="77"/>
        <item x="78"/>
        <item x="79"/>
        <item x="80"/>
        <item x="81"/>
        <item x="82"/>
        <item x="83"/>
        <item x="84"/>
        <item x="85"/>
        <item x="86"/>
        <item t="default"/>
      </items>
    </pivotField>
    <pivotField showAll="0">
      <items count="38">
        <item x="18"/>
        <item x="36"/>
        <item x="27"/>
        <item x="21"/>
        <item x="24"/>
        <item x="2"/>
        <item x="17"/>
        <item x="6"/>
        <item x="34"/>
        <item x="13"/>
        <item x="29"/>
        <item x="19"/>
        <item x="31"/>
        <item x="9"/>
        <item x="11"/>
        <item x="15"/>
        <item x="25"/>
        <item x="33"/>
        <item x="23"/>
        <item x="5"/>
        <item x="4"/>
        <item x="0"/>
        <item x="28"/>
        <item x="16"/>
        <item x="12"/>
        <item x="10"/>
        <item x="3"/>
        <item x="14"/>
        <item x="8"/>
        <item x="20"/>
        <item x="26"/>
        <item x="7"/>
        <item x="1"/>
        <item x="30"/>
        <item x="35"/>
        <item x="32"/>
        <item x="22"/>
        <item t="default"/>
      </items>
    </pivotField>
    <pivotField axis="axisRow" showAll="0" sortType="descending">
      <items count="5">
        <item x="3"/>
        <item x="2"/>
        <item x="1"/>
        <item x="0"/>
        <item t="default"/>
      </items>
      <autoSortScope>
        <pivotArea dataOnly="0" outline="0" fieldPosition="0">
          <references count="1">
            <reference field="4294967294" count="1" selected="0">
              <x v="0"/>
            </reference>
          </references>
        </pivotArea>
      </autoSortScope>
    </pivotField>
    <pivotField numFmtId="164" showAll="0"/>
    <pivotField showAll="0"/>
    <pivotField numFmtId="165" showAll="0"/>
    <pivotField axis="axisCol" numFmtId="9" showAll="0" sortType="descending">
      <items count="7">
        <item x="2"/>
        <item x="1"/>
        <item x="3"/>
        <item x="0"/>
        <item x="4"/>
        <item x="5"/>
        <item t="default"/>
      </items>
      <autoSortScope>
        <pivotArea dataOnly="0" outline="0" fieldPosition="0">
          <references count="1">
            <reference field="4294967294" count="1" selected="0">
              <x v="0"/>
            </reference>
          </references>
        </pivotArea>
      </autoSortScope>
    </pivotField>
    <pivotField dataField="1" numFmtId="165" showAll="0">
      <items count="14">
        <item x="2"/>
        <item x="10"/>
        <item x="12"/>
        <item x="8"/>
        <item x="1"/>
        <item x="4"/>
        <item x="9"/>
        <item x="3"/>
        <item x="6"/>
        <item x="5"/>
        <item x="11"/>
        <item x="0"/>
        <item x="7"/>
        <item t="default"/>
      </items>
    </pivotField>
    <pivotField numFmtId="165" showAll="0"/>
    <pivotField showAll="0"/>
    <pivotField showAll="0">
      <items count="4">
        <item x="0"/>
        <item x="2"/>
        <item x="1"/>
        <item t="default"/>
      </items>
    </pivotField>
    <pivotField showAll="0">
      <items count="6">
        <item x="2"/>
        <item x="4"/>
        <item x="0"/>
        <item x="1"/>
        <item x="3"/>
        <item t="default"/>
      </items>
    </pivotField>
    <pivotField showAll="0">
      <items count="18">
        <item x="10"/>
        <item x="14"/>
        <item x="8"/>
        <item x="12"/>
        <item x="1"/>
        <item x="4"/>
        <item x="3"/>
        <item x="15"/>
        <item x="7"/>
        <item x="11"/>
        <item x="16"/>
        <item x="0"/>
        <item x="13"/>
        <item x="9"/>
        <item x="6"/>
        <item x="2"/>
        <item x="5"/>
        <item t="default"/>
      </items>
    </pivotField>
    <pivotField showAll="0">
      <items count="3">
        <item x="1"/>
        <item x="0"/>
        <item t="default"/>
      </items>
    </pivotField>
    <pivotField showAll="0"/>
    <pivotField showAll="0"/>
    <pivotField showAll="0"/>
    <pivotField showAll="0">
      <items count="7">
        <item x="5"/>
        <item x="1"/>
        <item x="0"/>
        <item x="4"/>
        <item x="2"/>
        <item x="3"/>
        <item t="default"/>
      </items>
    </pivotField>
    <pivotField showAll="0">
      <items count="7">
        <item x="4"/>
        <item x="2"/>
        <item x="1"/>
        <item x="5"/>
        <item x="0"/>
        <item x="3"/>
        <item t="default"/>
      </items>
    </pivotField>
    <pivotField showAll="0">
      <items count="6">
        <item x="1"/>
        <item x="4"/>
        <item x="2"/>
        <item x="3"/>
        <item x="0"/>
        <item t="default"/>
      </items>
    </pivotField>
    <pivotField showAll="0"/>
    <pivotField showAll="0">
      <items count="10">
        <item x="8"/>
        <item x="2"/>
        <item x="4"/>
        <item x="7"/>
        <item x="3"/>
        <item x="0"/>
        <item x="6"/>
        <item x="1"/>
        <item x="5"/>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v="3"/>
    </i>
    <i>
      <x v="2"/>
    </i>
    <i>
      <x/>
    </i>
    <i>
      <x v="1"/>
    </i>
    <i t="grand">
      <x/>
    </i>
  </rowItems>
  <colFields count="1">
    <field x="7"/>
  </colFields>
  <colItems count="7">
    <i>
      <x v="2"/>
    </i>
    <i>
      <x v="3"/>
    </i>
    <i>
      <x v="5"/>
    </i>
    <i>
      <x v="4"/>
    </i>
    <i>
      <x v="1"/>
    </i>
    <i>
      <x/>
    </i>
    <i t="grand">
      <x/>
    </i>
  </colItems>
  <dataFields count="1">
    <dataField name="Sum of Discount Price" fld="8" baseField="0" baseItem="0" numFmtId="164"/>
  </dataFields>
  <formats count="1">
    <format dxfId="39">
      <pivotArea outline="0" collapsedLevelsAreSubtotals="1" fieldPosition="0"/>
    </format>
  </formats>
  <chartFormats count="14">
    <chartFormat chart="0" format="0" series="1">
      <pivotArea type="data" outline="0" fieldPosition="0">
        <references count="2">
          <reference field="4294967294" count="1" selected="0">
            <x v="0"/>
          </reference>
          <reference field="7" count="1" selected="0">
            <x v="2"/>
          </reference>
        </references>
      </pivotArea>
    </chartFormat>
    <chartFormat chart="0" format="1" series="1">
      <pivotArea type="data" outline="0" fieldPosition="0">
        <references count="2">
          <reference field="4294967294" count="1" selected="0">
            <x v="0"/>
          </reference>
          <reference field="7" count="1" selected="0">
            <x v="3"/>
          </reference>
        </references>
      </pivotArea>
    </chartFormat>
    <chartFormat chart="0" format="2" series="1">
      <pivotArea type="data" outline="0" fieldPosition="0">
        <references count="2">
          <reference field="4294967294" count="1" selected="0">
            <x v="0"/>
          </reference>
          <reference field="7" count="1" selected="0">
            <x v="5"/>
          </reference>
        </references>
      </pivotArea>
    </chartFormat>
    <chartFormat chart="0" format="3" series="1">
      <pivotArea type="data" outline="0" fieldPosition="0">
        <references count="2">
          <reference field="4294967294" count="1" selected="0">
            <x v="0"/>
          </reference>
          <reference field="7" count="1" selected="0">
            <x v="4"/>
          </reference>
        </references>
      </pivotArea>
    </chartFormat>
    <chartFormat chart="0" format="4" series="1">
      <pivotArea type="data" outline="0" fieldPosition="0">
        <references count="2">
          <reference field="4294967294" count="1" selected="0">
            <x v="0"/>
          </reference>
          <reference field="7" count="1" selected="0">
            <x v="1"/>
          </reference>
        </references>
      </pivotArea>
    </chartFormat>
    <chartFormat chart="0" format="5" series="1">
      <pivotArea type="data" outline="0" fieldPosition="0">
        <references count="2">
          <reference field="4294967294" count="1" selected="0">
            <x v="0"/>
          </reference>
          <reference field="7" count="1" selected="0">
            <x v="0"/>
          </reference>
        </references>
      </pivotArea>
    </chartFormat>
    <chartFormat chart="7" format="24" series="1">
      <pivotArea type="data" outline="0" fieldPosition="0">
        <references count="2">
          <reference field="4294967294" count="1" selected="0">
            <x v="0"/>
          </reference>
          <reference field="7" count="1" selected="0">
            <x v="2"/>
          </reference>
        </references>
      </pivotArea>
    </chartFormat>
    <chartFormat chart="7" format="25" series="1">
      <pivotArea type="data" outline="0" fieldPosition="0">
        <references count="2">
          <reference field="4294967294" count="1" selected="0">
            <x v="0"/>
          </reference>
          <reference field="7" count="1" selected="0">
            <x v="3"/>
          </reference>
        </references>
      </pivotArea>
    </chartFormat>
    <chartFormat chart="7" format="26" series="1">
      <pivotArea type="data" outline="0" fieldPosition="0">
        <references count="2">
          <reference field="4294967294" count="1" selected="0">
            <x v="0"/>
          </reference>
          <reference field="7" count="1" selected="0">
            <x v="5"/>
          </reference>
        </references>
      </pivotArea>
    </chartFormat>
    <chartFormat chart="7" format="27" series="1">
      <pivotArea type="data" outline="0" fieldPosition="0">
        <references count="2">
          <reference field="4294967294" count="1" selected="0">
            <x v="0"/>
          </reference>
          <reference field="7" count="1" selected="0">
            <x v="4"/>
          </reference>
        </references>
      </pivotArea>
    </chartFormat>
    <chartFormat chart="7" format="28" series="1">
      <pivotArea type="data" outline="0" fieldPosition="0">
        <references count="2">
          <reference field="4294967294" count="1" selected="0">
            <x v="0"/>
          </reference>
          <reference field="7" count="1" selected="0">
            <x v="1"/>
          </reference>
        </references>
      </pivotArea>
    </chartFormat>
    <chartFormat chart="7" format="29" series="1">
      <pivotArea type="data" outline="0" fieldPosition="0">
        <references count="2">
          <reference field="4294967294" count="1" selected="0">
            <x v="0"/>
          </reference>
          <reference field="7" count="1" selected="0">
            <x v="0"/>
          </reference>
        </references>
      </pivotArea>
    </chartFormat>
    <chartFormat chart="7" format="30"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70B59E-3D34-46C3-A69B-04D877AFFD74}" name="PivotTable30"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0" firstHeaderRow="1" firstDataRow="1" firstDataCol="1" rowPageCount="1" colPageCount="1"/>
  <pivotFields count="26">
    <pivotField showAll="0"/>
    <pivotField numFmtId="14" showAll="0">
      <items count="1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87"/>
        <item x="88"/>
        <item x="89"/>
        <item x="90"/>
        <item x="91"/>
        <item x="92"/>
        <item x="93"/>
        <item x="94"/>
        <item x="95"/>
        <item x="96"/>
        <item x="97"/>
        <item x="98"/>
        <item x="99"/>
        <item x="100"/>
        <item x="101"/>
        <item x="102"/>
        <item x="103"/>
        <item x="104"/>
        <item x="105"/>
        <item x="106"/>
        <item x="107"/>
        <item x="108"/>
        <item x="109"/>
        <item x="110"/>
        <item x="111"/>
        <item x="112"/>
        <item x="69"/>
        <item x="70"/>
        <item x="71"/>
        <item x="72"/>
        <item x="73"/>
        <item x="74"/>
        <item x="75"/>
        <item x="76"/>
        <item x="77"/>
        <item x="78"/>
        <item x="79"/>
        <item x="80"/>
        <item x="81"/>
        <item x="82"/>
        <item x="83"/>
        <item x="84"/>
        <item x="85"/>
        <item x="86"/>
        <item t="default"/>
      </items>
    </pivotField>
    <pivotField showAll="0">
      <items count="38">
        <item x="18"/>
        <item x="36"/>
        <item x="27"/>
        <item x="21"/>
        <item x="24"/>
        <item x="2"/>
        <item x="17"/>
        <item x="6"/>
        <item x="34"/>
        <item x="13"/>
        <item x="29"/>
        <item x="19"/>
        <item x="31"/>
        <item x="9"/>
        <item x="11"/>
        <item x="15"/>
        <item x="25"/>
        <item x="33"/>
        <item x="23"/>
        <item x="5"/>
        <item x="4"/>
        <item x="0"/>
        <item x="28"/>
        <item x="16"/>
        <item x="12"/>
        <item x="10"/>
        <item x="3"/>
        <item x="14"/>
        <item x="8"/>
        <item x="20"/>
        <item x="26"/>
        <item x="7"/>
        <item x="1"/>
        <item x="30"/>
        <item x="35"/>
        <item x="32"/>
        <item x="22"/>
        <item t="default"/>
      </items>
    </pivotField>
    <pivotField showAll="0">
      <items count="5">
        <item x="3"/>
        <item x="2"/>
        <item x="1"/>
        <item x="0"/>
        <item t="default"/>
      </items>
    </pivotField>
    <pivotField numFmtId="164" showAll="0"/>
    <pivotField showAll="0"/>
    <pivotField numFmtId="165" showAll="0"/>
    <pivotField numFmtId="9" showAll="0">
      <items count="7">
        <item x="2"/>
        <item x="1"/>
        <item x="3"/>
        <item x="0"/>
        <item x="4"/>
        <item x="5"/>
        <item t="default"/>
      </items>
    </pivotField>
    <pivotField numFmtId="165" showAll="0"/>
    <pivotField dataField="1" numFmtId="165" showAll="0">
      <items count="33">
        <item x="24"/>
        <item x="23"/>
        <item x="22"/>
        <item x="29"/>
        <item x="30"/>
        <item x="20"/>
        <item x="27"/>
        <item x="19"/>
        <item x="28"/>
        <item x="13"/>
        <item x="2"/>
        <item x="8"/>
        <item x="31"/>
        <item x="12"/>
        <item x="18"/>
        <item x="6"/>
        <item x="10"/>
        <item x="26"/>
        <item x="25"/>
        <item x="15"/>
        <item x="17"/>
        <item x="1"/>
        <item x="4"/>
        <item x="5"/>
        <item x="14"/>
        <item x="16"/>
        <item x="9"/>
        <item x="7"/>
        <item x="3"/>
        <item x="21"/>
        <item x="0"/>
        <item x="11"/>
        <item t="default"/>
      </items>
    </pivotField>
    <pivotField showAll="0"/>
    <pivotField showAll="0">
      <items count="4">
        <item x="0"/>
        <item x="2"/>
        <item x="1"/>
        <item t="default"/>
      </items>
    </pivotField>
    <pivotField showAll="0">
      <items count="6">
        <item x="2"/>
        <item x="4"/>
        <item x="0"/>
        <item x="1"/>
        <item x="3"/>
        <item t="default"/>
      </items>
    </pivotField>
    <pivotField showAll="0">
      <items count="18">
        <item x="10"/>
        <item x="14"/>
        <item x="8"/>
        <item x="12"/>
        <item x="1"/>
        <item x="4"/>
        <item x="3"/>
        <item x="15"/>
        <item x="7"/>
        <item x="11"/>
        <item x="16"/>
        <item x="0"/>
        <item x="13"/>
        <item x="9"/>
        <item x="6"/>
        <item x="2"/>
        <item x="5"/>
        <item t="default"/>
      </items>
    </pivotField>
    <pivotField showAll="0">
      <items count="3">
        <item x="1"/>
        <item x="0"/>
        <item t="default"/>
      </items>
    </pivotField>
    <pivotField showAll="0"/>
    <pivotField showAll="0"/>
    <pivotField showAll="0"/>
    <pivotField showAll="0">
      <items count="7">
        <item x="5"/>
        <item x="1"/>
        <item x="0"/>
        <item x="4"/>
        <item x="2"/>
        <item x="3"/>
        <item t="default"/>
      </items>
    </pivotField>
    <pivotField axis="axisRow" showAll="0" sortType="descending">
      <items count="7">
        <item x="4"/>
        <item x="2"/>
        <item x="1"/>
        <item x="5"/>
        <item x="0"/>
        <item x="3"/>
        <item t="default"/>
      </items>
      <autoSortScope>
        <pivotArea dataOnly="0" outline="0" fieldPosition="0">
          <references count="1">
            <reference field="4294967294" count="1" selected="0">
              <x v="0"/>
            </reference>
          </references>
        </pivotArea>
      </autoSortScope>
    </pivotField>
    <pivotField axis="axisPage" showAll="0">
      <items count="6">
        <item x="1"/>
        <item x="4"/>
        <item x="2"/>
        <item x="3"/>
        <item x="0"/>
        <item t="default"/>
      </items>
    </pivotField>
    <pivotField showAll="0"/>
    <pivotField showAll="0">
      <items count="10">
        <item x="8"/>
        <item x="2"/>
        <item x="4"/>
        <item x="7"/>
        <item x="3"/>
        <item x="0"/>
        <item x="6"/>
        <item x="1"/>
        <item x="5"/>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9"/>
  </rowFields>
  <rowItems count="7">
    <i>
      <x v="2"/>
    </i>
    <i>
      <x v="1"/>
    </i>
    <i>
      <x/>
    </i>
    <i>
      <x v="5"/>
    </i>
    <i>
      <x v="4"/>
    </i>
    <i>
      <x v="3"/>
    </i>
    <i t="grand">
      <x/>
    </i>
  </rowItems>
  <colItems count="1">
    <i/>
  </colItems>
  <pageFields count="1">
    <pageField fld="20" hier="-1"/>
  </pageFields>
  <dataFields count="1">
    <dataField name="Sum of Actual Sales" fld="9" baseField="0" baseItem="0" numFmtId="164"/>
  </dataFields>
  <formats count="1">
    <format dxfId="3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626336-D7DF-4AAD-B30F-E191C5ED1AB0}" name="PivotTable3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10" firstHeaderRow="1" firstDataRow="1" firstDataCol="1" rowPageCount="1" colPageCount="1"/>
  <pivotFields count="26">
    <pivotField showAll="0"/>
    <pivotField numFmtId="14" showAll="0">
      <items count="1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87"/>
        <item x="88"/>
        <item x="89"/>
        <item x="90"/>
        <item x="91"/>
        <item x="92"/>
        <item x="93"/>
        <item x="94"/>
        <item x="95"/>
        <item x="96"/>
        <item x="97"/>
        <item x="98"/>
        <item x="99"/>
        <item x="100"/>
        <item x="101"/>
        <item x="102"/>
        <item x="103"/>
        <item x="104"/>
        <item x="105"/>
        <item x="106"/>
        <item x="107"/>
        <item x="108"/>
        <item x="109"/>
        <item x="110"/>
        <item x="111"/>
        <item x="112"/>
        <item x="69"/>
        <item x="70"/>
        <item x="71"/>
        <item x="72"/>
        <item x="73"/>
        <item x="74"/>
        <item x="75"/>
        <item x="76"/>
        <item x="77"/>
        <item x="78"/>
        <item x="79"/>
        <item x="80"/>
        <item x="81"/>
        <item x="82"/>
        <item x="83"/>
        <item x="84"/>
        <item x="85"/>
        <item x="86"/>
        <item t="default"/>
      </items>
    </pivotField>
    <pivotField showAll="0">
      <items count="38">
        <item x="18"/>
        <item x="36"/>
        <item x="27"/>
        <item x="21"/>
        <item x="24"/>
        <item x="2"/>
        <item x="17"/>
        <item x="6"/>
        <item x="34"/>
        <item x="13"/>
        <item x="29"/>
        <item x="19"/>
        <item x="31"/>
        <item x="9"/>
        <item x="11"/>
        <item x="15"/>
        <item x="25"/>
        <item x="33"/>
        <item x="23"/>
        <item x="5"/>
        <item x="4"/>
        <item x="0"/>
        <item x="28"/>
        <item x="16"/>
        <item x="12"/>
        <item x="10"/>
        <item x="3"/>
        <item x="14"/>
        <item x="8"/>
        <item x="20"/>
        <item x="26"/>
        <item x="7"/>
        <item x="1"/>
        <item x="30"/>
        <item x="35"/>
        <item x="32"/>
        <item x="22"/>
        <item t="default"/>
      </items>
    </pivotField>
    <pivotField showAll="0">
      <items count="5">
        <item x="3"/>
        <item x="2"/>
        <item x="1"/>
        <item x="0"/>
        <item t="default"/>
      </items>
    </pivotField>
    <pivotField numFmtId="164" showAll="0"/>
    <pivotField showAll="0"/>
    <pivotField numFmtId="165" showAll="0"/>
    <pivotField numFmtId="9" showAll="0">
      <items count="7">
        <item x="2"/>
        <item x="1"/>
        <item x="3"/>
        <item x="0"/>
        <item x="4"/>
        <item x="5"/>
        <item t="default"/>
      </items>
    </pivotField>
    <pivotField numFmtId="165" showAll="0"/>
    <pivotField dataField="1" numFmtId="165" showAll="0">
      <items count="33">
        <item x="24"/>
        <item x="23"/>
        <item x="22"/>
        <item x="29"/>
        <item x="30"/>
        <item x="20"/>
        <item x="27"/>
        <item x="19"/>
        <item x="28"/>
        <item x="13"/>
        <item x="2"/>
        <item x="8"/>
        <item x="31"/>
        <item x="12"/>
        <item x="18"/>
        <item x="6"/>
        <item x="10"/>
        <item x="26"/>
        <item x="25"/>
        <item x="15"/>
        <item x="17"/>
        <item x="1"/>
        <item x="4"/>
        <item x="5"/>
        <item x="14"/>
        <item x="16"/>
        <item x="9"/>
        <item x="7"/>
        <item x="3"/>
        <item x="21"/>
        <item x="0"/>
        <item x="11"/>
        <item t="default"/>
      </items>
    </pivotField>
    <pivotField showAll="0"/>
    <pivotField showAll="0">
      <items count="4">
        <item x="0"/>
        <item x="2"/>
        <item x="1"/>
        <item t="default"/>
      </items>
    </pivotField>
    <pivotField showAll="0">
      <items count="6">
        <item x="2"/>
        <item x="4"/>
        <item x="0"/>
        <item x="1"/>
        <item x="3"/>
        <item t="default"/>
      </items>
    </pivotField>
    <pivotField showAll="0">
      <items count="18">
        <item x="10"/>
        <item x="14"/>
        <item x="8"/>
        <item x="12"/>
        <item x="1"/>
        <item x="4"/>
        <item x="3"/>
        <item x="15"/>
        <item x="7"/>
        <item x="11"/>
        <item x="16"/>
        <item x="0"/>
        <item x="13"/>
        <item x="9"/>
        <item x="6"/>
        <item x="2"/>
        <item x="5"/>
        <item t="default"/>
      </items>
    </pivotField>
    <pivotField showAll="0">
      <items count="3">
        <item x="1"/>
        <item x="0"/>
        <item t="default"/>
      </items>
    </pivotField>
    <pivotField showAll="0"/>
    <pivotField showAll="0"/>
    <pivotField showAll="0"/>
    <pivotField axis="axisRow" showAll="0" sortType="descending">
      <items count="7">
        <item x="5"/>
        <item x="1"/>
        <item x="0"/>
        <item x="4"/>
        <item x="2"/>
        <item x="3"/>
        <item t="default"/>
      </items>
      <autoSortScope>
        <pivotArea dataOnly="0" outline="0" fieldPosition="0">
          <references count="1">
            <reference field="4294967294" count="1" selected="0">
              <x v="0"/>
            </reference>
          </references>
        </pivotArea>
      </autoSortScope>
    </pivotField>
    <pivotField axis="axisPage" showAll="0">
      <items count="7">
        <item x="4"/>
        <item x="2"/>
        <item x="1"/>
        <item x="5"/>
        <item x="0"/>
        <item x="3"/>
        <item t="default"/>
      </items>
    </pivotField>
    <pivotField showAll="0">
      <items count="6">
        <item x="1"/>
        <item x="4"/>
        <item x="2"/>
        <item x="3"/>
        <item x="0"/>
        <item t="default"/>
      </items>
    </pivotField>
    <pivotField showAll="0"/>
    <pivotField showAll="0">
      <items count="10">
        <item x="8"/>
        <item x="2"/>
        <item x="4"/>
        <item x="7"/>
        <item x="3"/>
        <item x="0"/>
        <item x="6"/>
        <item x="1"/>
        <item x="5"/>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8"/>
  </rowFields>
  <rowItems count="7">
    <i>
      <x/>
    </i>
    <i>
      <x v="4"/>
    </i>
    <i>
      <x v="5"/>
    </i>
    <i>
      <x v="1"/>
    </i>
    <i>
      <x v="2"/>
    </i>
    <i>
      <x v="3"/>
    </i>
    <i t="grand">
      <x/>
    </i>
  </rowItems>
  <colItems count="1">
    <i/>
  </colItems>
  <pageFields count="1">
    <pageField fld="19" hier="-1"/>
  </pageFields>
  <dataFields count="1">
    <dataField name="Sum of Actual Sales" fld="9" baseField="0" baseItem="0" numFmtId="164"/>
  </dataFields>
  <formats count="1">
    <format dxfId="3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EF72363-1F6A-41CE-B58D-EA9D8F076CB3}" name="PivotTable3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29" firstHeaderRow="1" firstDataRow="1" firstDataCol="1"/>
  <pivotFields count="26">
    <pivotField showAll="0"/>
    <pivotField numFmtId="14" showAll="0">
      <items count="1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87"/>
        <item x="88"/>
        <item x="89"/>
        <item x="90"/>
        <item x="91"/>
        <item x="92"/>
        <item x="93"/>
        <item x="94"/>
        <item x="95"/>
        <item x="96"/>
        <item x="97"/>
        <item x="98"/>
        <item x="99"/>
        <item x="100"/>
        <item x="101"/>
        <item x="102"/>
        <item x="103"/>
        <item x="104"/>
        <item x="105"/>
        <item x="106"/>
        <item x="107"/>
        <item x="108"/>
        <item x="109"/>
        <item x="110"/>
        <item x="111"/>
        <item x="112"/>
        <item x="69"/>
        <item x="70"/>
        <item x="71"/>
        <item x="72"/>
        <item x="73"/>
        <item x="74"/>
        <item x="75"/>
        <item x="76"/>
        <item x="77"/>
        <item x="78"/>
        <item x="79"/>
        <item x="80"/>
        <item x="81"/>
        <item x="82"/>
        <item x="83"/>
        <item x="84"/>
        <item x="85"/>
        <item x="86"/>
        <item t="default"/>
      </items>
    </pivotField>
    <pivotField showAll="0">
      <items count="38">
        <item x="18"/>
        <item x="36"/>
        <item x="27"/>
        <item x="21"/>
        <item x="24"/>
        <item x="2"/>
        <item x="17"/>
        <item x="6"/>
        <item x="34"/>
        <item x="13"/>
        <item x="29"/>
        <item x="19"/>
        <item x="31"/>
        <item x="9"/>
        <item x="11"/>
        <item x="15"/>
        <item x="25"/>
        <item x="33"/>
        <item x="23"/>
        <item x="5"/>
        <item x="4"/>
        <item x="0"/>
        <item x="28"/>
        <item x="16"/>
        <item x="12"/>
        <item x="10"/>
        <item x="3"/>
        <item x="14"/>
        <item x="8"/>
        <item x="20"/>
        <item x="26"/>
        <item x="7"/>
        <item x="1"/>
        <item x="30"/>
        <item x="35"/>
        <item x="32"/>
        <item x="22"/>
        <item t="default"/>
      </items>
    </pivotField>
    <pivotField showAll="0">
      <items count="5">
        <item x="3"/>
        <item x="2"/>
        <item x="1"/>
        <item x="0"/>
        <item t="default"/>
      </items>
    </pivotField>
    <pivotField numFmtId="164" showAll="0"/>
    <pivotField showAll="0"/>
    <pivotField numFmtId="165" showAll="0"/>
    <pivotField numFmtId="9" showAll="0">
      <items count="7">
        <item x="2"/>
        <item x="1"/>
        <item x="3"/>
        <item x="0"/>
        <item x="4"/>
        <item x="5"/>
        <item t="default"/>
      </items>
    </pivotField>
    <pivotField numFmtId="165" showAll="0"/>
    <pivotField numFmtId="165" showAll="0"/>
    <pivotField showAll="0"/>
    <pivotField showAll="0">
      <items count="4">
        <item x="0"/>
        <item x="2"/>
        <item x="1"/>
        <item t="default"/>
      </items>
    </pivotField>
    <pivotField showAll="0">
      <items count="6">
        <item x="2"/>
        <item x="4"/>
        <item x="0"/>
        <item x="1"/>
        <item x="3"/>
        <item t="default"/>
      </items>
    </pivotField>
    <pivotField showAll="0">
      <items count="18">
        <item x="10"/>
        <item x="14"/>
        <item x="8"/>
        <item x="12"/>
        <item x="1"/>
        <item x="4"/>
        <item x="3"/>
        <item x="15"/>
        <item x="7"/>
        <item x="11"/>
        <item x="16"/>
        <item x="0"/>
        <item x="13"/>
        <item x="9"/>
        <item x="6"/>
        <item x="2"/>
        <item x="5"/>
        <item t="default"/>
      </items>
    </pivotField>
    <pivotField showAll="0">
      <items count="3">
        <item x="1"/>
        <item x="0"/>
        <item t="default"/>
      </items>
    </pivotField>
    <pivotField axis="axisRow" dataField="1" showAll="0">
      <items count="26">
        <item x="2"/>
        <item x="11"/>
        <item x="15"/>
        <item x="22"/>
        <item x="14"/>
        <item x="9"/>
        <item x="3"/>
        <item x="12"/>
        <item x="16"/>
        <item x="19"/>
        <item x="24"/>
        <item x="1"/>
        <item x="0"/>
        <item x="21"/>
        <item x="23"/>
        <item x="5"/>
        <item x="6"/>
        <item x="18"/>
        <item x="10"/>
        <item x="8"/>
        <item x="4"/>
        <item x="17"/>
        <item x="20"/>
        <item x="7"/>
        <item x="13"/>
        <item t="default"/>
      </items>
    </pivotField>
    <pivotField showAll="0"/>
    <pivotField showAll="0"/>
    <pivotField showAll="0">
      <items count="7">
        <item x="5"/>
        <item x="1"/>
        <item x="0"/>
        <item x="4"/>
        <item x="2"/>
        <item x="3"/>
        <item t="default"/>
      </items>
    </pivotField>
    <pivotField showAll="0">
      <items count="7">
        <item x="4"/>
        <item x="2"/>
        <item x="1"/>
        <item x="5"/>
        <item x="0"/>
        <item x="3"/>
        <item t="default"/>
      </items>
    </pivotField>
    <pivotField showAll="0">
      <items count="6">
        <item x="1"/>
        <item x="4"/>
        <item x="2"/>
        <item x="3"/>
        <item x="0"/>
        <item t="default"/>
      </items>
    </pivotField>
    <pivotField showAll="0"/>
    <pivotField showAll="0">
      <items count="10">
        <item x="8"/>
        <item x="2"/>
        <item x="4"/>
        <item x="7"/>
        <item x="3"/>
        <item x="0"/>
        <item x="6"/>
        <item x="1"/>
        <item x="5"/>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5"/>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Email" fld="15" subtotal="count" baseField="0" baseItem="0"/>
  </dataFields>
  <pivotTableStyleInfo name="PivotStyleLight16" showRowHeaders="1" showColHeaders="1" showRowStripes="0" showColStripes="0" showLastColumn="1"/>
  <filters count="1">
    <filter fld="15" type="captionContains" evalOrder="-1" id="1" stringValue1="example.com">
      <autoFilter ref="A1">
        <filterColumn colId="0">
          <customFilters>
            <customFilter val="*example.com*"/>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F5A1F58-0BD0-473B-95E7-10FF3FB58CF0}" autoFormatId="16" applyNumberFormats="0" applyBorderFormats="0" applyFontFormats="0" applyPatternFormats="0" applyAlignmentFormats="0" applyWidthHeightFormats="0">
  <queryTableRefresh nextId="25">
    <queryTableFields count="24">
      <queryTableField id="1" name="Customer ID" tableColumnId="1"/>
      <queryTableField id="2" name="Date" tableColumnId="2"/>
      <queryTableField id="3" name="Product Name" tableColumnId="3"/>
      <queryTableField id="4" name="Category" tableColumnId="4"/>
      <queryTableField id="5" name="Price" tableColumnId="5"/>
      <queryTableField id="6" name="Quantity" tableColumnId="6"/>
      <queryTableField id="7" name="Total Sales" tableColumnId="7"/>
      <queryTableField id="8" name="Discount" tableColumnId="8"/>
      <queryTableField id="9" name="Discount Price" tableColumnId="9"/>
      <queryTableField id="10" name="Actual Sales" tableColumnId="10"/>
      <queryTableField id="11" name="Shipping Method" tableColumnId="11"/>
      <queryTableField id="12" name="Payment Method" tableColumnId="12"/>
      <queryTableField id="13" name="Region" tableColumnId="13"/>
      <queryTableField id="14" name="Age" tableColumnId="14"/>
      <queryTableField id="15" name="Gender" tableColumnId="15"/>
      <queryTableField id="16" name="Email" tableColumnId="16"/>
      <queryTableField id="17" name="Phone" tableColumnId="17"/>
      <queryTableField id="18" name="House No" tableColumnId="18"/>
      <queryTableField id="19" name="Street" tableColumnId="19"/>
      <queryTableField id="20" name="City" tableColumnId="20"/>
      <queryTableField id="21" name="State" tableColumnId="21"/>
      <queryTableField id="22" name="Postal Code" tableColumnId="22"/>
      <queryTableField id="23" name="Coupon Code" tableColumnId="23"/>
      <queryTableField id="24" name="Loyalty Points" tableColumnId="2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46DE6FB0-6E97-4E0C-9335-099D084E4B99}"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4CFCF3CE-FDA0-479A-B485-89744EA9D7D1}" autoFormatId="16" applyNumberFormats="0" applyBorderFormats="0" applyFontFormats="0" applyPatternFormats="0" applyAlignmentFormats="0" applyWidthHeightFormats="0">
  <queryTableRefresh nextId="25">
    <queryTableFields count="24">
      <queryTableField id="1" name="Customer ID" tableColumnId="1"/>
      <queryTableField id="2" name="Date" tableColumnId="2"/>
      <queryTableField id="3" name="Product Name" tableColumnId="3"/>
      <queryTableField id="4" name="Category" tableColumnId="4"/>
      <queryTableField id="5" name="Price" tableColumnId="5"/>
      <queryTableField id="6" name="Quantity" tableColumnId="6"/>
      <queryTableField id="7" name="Total Sales" tableColumnId="7"/>
      <queryTableField id="8" name="Discount" tableColumnId="8"/>
      <queryTableField id="9" name="Discount Price" tableColumnId="9"/>
      <queryTableField id="10" name="Actual Sales" tableColumnId="10"/>
      <queryTableField id="11" name="Shipping Method" tableColumnId="11"/>
      <queryTableField id="12" name="Payment Method" tableColumnId="12"/>
      <queryTableField id="13" name="Region" tableColumnId="13"/>
      <queryTableField id="14" name="Age" tableColumnId="14"/>
      <queryTableField id="15" name="Gender" tableColumnId="15"/>
      <queryTableField id="16" name="Email" tableColumnId="16"/>
      <queryTableField id="17" name="Phone" tableColumnId="17"/>
      <queryTableField id="18" name="House No" tableColumnId="18"/>
      <queryTableField id="19" name="Street" tableColumnId="19"/>
      <queryTableField id="20" name="City" tableColumnId="20"/>
      <queryTableField id="21" name="State" tableColumnId="21"/>
      <queryTableField id="22" name="Postal Code" tableColumnId="22"/>
      <queryTableField id="23" name="Coupon Code" tableColumnId="23"/>
      <queryTableField id="24" name="Loyalty Points"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8B32696-6A30-4720-9260-617DFB65A988}" sourceName="Category">
  <pivotTables>
    <pivotTable tabId="6" name="PivotTable24"/>
    <pivotTable tabId="16" name="PivotTable34"/>
    <pivotTable tabId="9" name="PivotTable27"/>
    <pivotTable tabId="15" name="PivotTable33"/>
    <pivotTable tabId="11" name="PivotTable29"/>
    <pivotTable tabId="14" name="PivotTable32"/>
    <pivotTable tabId="17" name="PivotTable35"/>
    <pivotTable tabId="13" name="PivotTable31"/>
    <pivotTable tabId="10" name="PivotTable28"/>
    <pivotTable tabId="7" name="PivotTable25"/>
    <pivotTable tabId="8" name="PivotTable26"/>
    <pivotTable tabId="12" name="PivotTable30"/>
    <pivotTable tabId="19" name="PivotTable1"/>
    <pivotTable tabId="20" name="PivotTable2"/>
  </pivotTables>
  <data>
    <tabular pivotCacheId="254475723">
      <items count="4">
        <i x="3" s="1"/>
        <i x="2" s="1"/>
        <i x="1"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9109F599-D470-4F52-A74F-8477A8423870}" sourceName="Discount">
  <pivotTables>
    <pivotTable tabId="11" name="PivotTable29"/>
    <pivotTable tabId="16" name="PivotTable34"/>
    <pivotTable tabId="9" name="PivotTable27"/>
    <pivotTable tabId="6" name="PivotTable24"/>
    <pivotTable tabId="15" name="PivotTable33"/>
    <pivotTable tabId="14" name="PivotTable32"/>
    <pivotTable tabId="17" name="PivotTable35"/>
    <pivotTable tabId="13" name="PivotTable31"/>
    <pivotTable tabId="10" name="PivotTable28"/>
    <pivotTable tabId="7" name="PivotTable25"/>
    <pivotTable tabId="8" name="PivotTable26"/>
    <pivotTable tabId="12" name="PivotTable30"/>
    <pivotTable tabId="19" name="PivotTable1"/>
    <pivotTable tabId="20" name="PivotTable2"/>
  </pivotTables>
  <data>
    <tabular pivotCacheId="254475723">
      <items count="6">
        <i x="2" s="1"/>
        <i x="1" s="1"/>
        <i x="3" s="1"/>
        <i x="0" s="1"/>
        <i x="4" s="1"/>
        <i x="5"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EE68BA2-EBEC-4A5D-995B-00B47A84E6D9}" sourceName="Gender">
  <pivotTables>
    <pivotTable tabId="10" name="PivotTable28"/>
    <pivotTable tabId="16" name="PivotTable34"/>
    <pivotTable tabId="9" name="PivotTable27"/>
    <pivotTable tabId="6" name="PivotTable24"/>
    <pivotTable tabId="15" name="PivotTable33"/>
    <pivotTable tabId="11" name="PivotTable29"/>
    <pivotTable tabId="14" name="PivotTable32"/>
    <pivotTable tabId="17" name="PivotTable35"/>
    <pivotTable tabId="13" name="PivotTable31"/>
    <pivotTable tabId="7" name="PivotTable25"/>
    <pivotTable tabId="8" name="PivotTable26"/>
    <pivotTable tabId="12" name="PivotTable30"/>
  </pivotTables>
  <data>
    <tabular pivotCacheId="25447572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DC004C53-8204-4492-A04D-0AA28A4C7278}" sourceName="Product Name">
  <pivotTables>
    <pivotTable tabId="7" name="PivotTable25"/>
    <pivotTable tabId="16" name="PivotTable34"/>
    <pivotTable tabId="9" name="PivotTable27"/>
    <pivotTable tabId="6" name="PivotTable24"/>
    <pivotTable tabId="15" name="PivotTable33"/>
    <pivotTable tabId="11" name="PivotTable29"/>
    <pivotTable tabId="14" name="PivotTable32"/>
    <pivotTable tabId="17" name="PivotTable35"/>
    <pivotTable tabId="13" name="PivotTable31"/>
    <pivotTable tabId="10" name="PivotTable28"/>
    <pivotTable tabId="8" name="PivotTable26"/>
    <pivotTable tabId="12" name="PivotTable30"/>
  </pivotTables>
  <data>
    <tabular pivotCacheId="254475723">
      <items count="37">
        <i x="18" s="1"/>
        <i x="36" s="1"/>
        <i x="27" s="1"/>
        <i x="21" s="1"/>
        <i x="24" s="1"/>
        <i x="2" s="1"/>
        <i x="17" s="1"/>
        <i x="6" s="1"/>
        <i x="34" s="1"/>
        <i x="13" s="1"/>
        <i x="29" s="1"/>
        <i x="19" s="1"/>
        <i x="31" s="1"/>
        <i x="9" s="1"/>
        <i x="11" s="1"/>
        <i x="15" s="1"/>
        <i x="25" s="1"/>
        <i x="33" s="1"/>
        <i x="23" s="1"/>
        <i x="5" s="1"/>
        <i x="4" s="1"/>
        <i x="0" s="1"/>
        <i x="28" s="1"/>
        <i x="16" s="1"/>
        <i x="12" s="1"/>
        <i x="10" s="1"/>
        <i x="3" s="1"/>
        <i x="14" s="1"/>
        <i x="8" s="1"/>
        <i x="20" s="1"/>
        <i x="26" s="1"/>
        <i x="7" s="1"/>
        <i x="1" s="1"/>
        <i x="30" s="1"/>
        <i x="35" s="1"/>
        <i x="32" s="1"/>
        <i x="2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22DACD-CD02-4412-9E12-F63411232E80}" sourceName="Region">
  <pivotTables>
    <pivotTable tabId="8" name="PivotTable26"/>
    <pivotTable tabId="16" name="PivotTable34"/>
    <pivotTable tabId="9" name="PivotTable27"/>
    <pivotTable tabId="6" name="PivotTable24"/>
    <pivotTable tabId="15" name="PivotTable33"/>
    <pivotTable tabId="11" name="PivotTable29"/>
    <pivotTable tabId="14" name="PivotTable32"/>
    <pivotTable tabId="17" name="PivotTable35"/>
    <pivotTable tabId="13" name="PivotTable31"/>
    <pivotTable tabId="10" name="PivotTable28"/>
    <pivotTable tabId="7" name="PivotTable25"/>
    <pivotTable tabId="12" name="PivotTable30"/>
    <pivotTable tabId="19" name="PivotTable1"/>
    <pivotTable tabId="20" name="PivotTable2"/>
  </pivotTables>
  <data>
    <tabular pivotCacheId="254475723">
      <items count="5">
        <i x="2" s="1"/>
        <i x="4"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0B80B28C-7A9D-4404-B534-5EA8F8F0E869}" sourceName="Payment Method">
  <pivotTables>
    <pivotTable tabId="9" name="PivotTable27"/>
    <pivotTable tabId="16" name="PivotTable34"/>
    <pivotTable tabId="6" name="PivotTable24"/>
    <pivotTable tabId="15" name="PivotTable33"/>
    <pivotTable tabId="11" name="PivotTable29"/>
    <pivotTable tabId="14" name="PivotTable32"/>
    <pivotTable tabId="17" name="PivotTable35"/>
    <pivotTable tabId="13" name="PivotTable31"/>
    <pivotTable tabId="10" name="PivotTable28"/>
    <pivotTable tabId="7" name="PivotTable25"/>
    <pivotTable tabId="8" name="PivotTable26"/>
    <pivotTable tabId="12" name="PivotTable30"/>
    <pivotTable tabId="19" name="PivotTable1"/>
    <pivotTable tabId="20" name="PivotTable2"/>
  </pivotTables>
  <data>
    <tabular pivotCacheId="254475723">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D31A14D-99BC-434D-AE0E-B3F8579C6779}" sourceName="City">
  <pivotTables>
    <pivotTable tabId="12" name="PivotTable30"/>
    <pivotTable tabId="16" name="PivotTable34"/>
    <pivotTable tabId="9" name="PivotTable27"/>
    <pivotTable tabId="6" name="PivotTable24"/>
    <pivotTable tabId="15" name="PivotTable33"/>
    <pivotTable tabId="11" name="PivotTable29"/>
    <pivotTable tabId="14" name="PivotTable32"/>
    <pivotTable tabId="17" name="PivotTable35"/>
    <pivotTable tabId="13" name="PivotTable31"/>
    <pivotTable tabId="10" name="PivotTable28"/>
    <pivotTable tabId="7" name="PivotTable25"/>
    <pivotTable tabId="8" name="PivotTable26"/>
    <pivotTable tabId="19" name="PivotTable1"/>
    <pivotTable tabId="20" name="PivotTable2"/>
  </pivotTables>
  <data>
    <tabular pivotCacheId="254475723">
      <items count="6">
        <i x="4" s="1"/>
        <i x="2" s="1"/>
        <i x="1" s="1"/>
        <i x="5" s="1"/>
        <i x="0"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B2213B6-B8FA-4ADD-81FA-D311F2CCD3CD}" sourceName="State">
  <pivotTables>
    <pivotTable tabId="12" name="PivotTable30"/>
    <pivotTable tabId="16" name="PivotTable34"/>
    <pivotTable tabId="9" name="PivotTable27"/>
    <pivotTable tabId="6" name="PivotTable24"/>
    <pivotTable tabId="15" name="PivotTable33"/>
    <pivotTable tabId="11" name="PivotTable29"/>
    <pivotTable tabId="14" name="PivotTable32"/>
    <pivotTable tabId="17" name="PivotTable35"/>
    <pivotTable tabId="13" name="PivotTable31"/>
    <pivotTable tabId="10" name="PivotTable28"/>
    <pivotTable tabId="7" name="PivotTable25"/>
    <pivotTable tabId="8" name="PivotTable26"/>
  </pivotTables>
  <data>
    <tabular pivotCacheId="254475723">
      <items count="5">
        <i x="1" s="1"/>
        <i x="4" s="1"/>
        <i x="2" s="1"/>
        <i x="3"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et" xr10:uid="{821AF497-39F1-4255-A81E-62A1855DB8C0}" sourceName="Street">
  <pivotTables>
    <pivotTable tabId="13" name="PivotTable31"/>
    <pivotTable tabId="16" name="PivotTable34"/>
    <pivotTable tabId="9" name="PivotTable27"/>
    <pivotTable tabId="6" name="PivotTable24"/>
    <pivotTable tabId="15" name="PivotTable33"/>
    <pivotTable tabId="11" name="PivotTable29"/>
    <pivotTable tabId="14" name="PivotTable32"/>
    <pivotTable tabId="17" name="PivotTable35"/>
    <pivotTable tabId="10" name="PivotTable28"/>
    <pivotTable tabId="7" name="PivotTable25"/>
    <pivotTable tabId="8" name="PivotTable26"/>
    <pivotTable tabId="12" name="PivotTable30"/>
    <pivotTable tabId="19" name="PivotTable1"/>
    <pivotTable tabId="20" name="PivotTable2"/>
  </pivotTables>
  <data>
    <tabular pivotCacheId="254475723">
      <items count="6">
        <i x="5" s="1"/>
        <i x="1" s="1"/>
        <i x="0" s="1"/>
        <i x="4" s="1"/>
        <i x="2"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pon_Code" xr10:uid="{9AD057A5-E823-4A6A-B349-16090F9702AF}" sourceName="Coupon Code">
  <pivotTables>
    <pivotTable tabId="15" name="PivotTable33"/>
    <pivotTable tabId="16" name="PivotTable34"/>
    <pivotTable tabId="9" name="PivotTable27"/>
    <pivotTable tabId="6" name="PivotTable24"/>
    <pivotTable tabId="11" name="PivotTable29"/>
    <pivotTable tabId="14" name="PivotTable32"/>
    <pivotTable tabId="17" name="PivotTable35"/>
    <pivotTable tabId="13" name="PivotTable31"/>
    <pivotTable tabId="10" name="PivotTable28"/>
    <pivotTable tabId="7" name="PivotTable25"/>
    <pivotTable tabId="8" name="PivotTable26"/>
    <pivotTable tabId="12" name="PivotTable30"/>
    <pivotTable tabId="19" name="PivotTable1"/>
    <pivotTable tabId="20" name="PivotTable2"/>
  </pivotTables>
  <data>
    <tabular pivotCacheId="254475723">
      <items count="9">
        <i x="8" s="1"/>
        <i x="2" s="1"/>
        <i x="4" s="1"/>
        <i x="7" s="1"/>
        <i x="3" s="1"/>
        <i x="0" s="1"/>
        <i x="6" s="1"/>
        <i x="1" s="1"/>
        <i x="5"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EEF5016D-900F-4669-AB52-E8BCCFF17A5D}" sourceName="Age">
  <pivotTables>
    <pivotTable tabId="16" name="PivotTable34"/>
    <pivotTable tabId="9" name="PivotTable27"/>
    <pivotTable tabId="6" name="PivotTable24"/>
    <pivotTable tabId="15" name="PivotTable33"/>
    <pivotTable tabId="11" name="PivotTable29"/>
    <pivotTable tabId="14" name="PivotTable32"/>
    <pivotTable tabId="17" name="PivotTable35"/>
    <pivotTable tabId="13" name="PivotTable31"/>
    <pivotTable tabId="10" name="PivotTable28"/>
    <pivotTable tabId="7" name="PivotTable25"/>
    <pivotTable tabId="8" name="PivotTable26"/>
    <pivotTable tabId="12" name="PivotTable30"/>
    <pivotTable tabId="19" name="PivotTable1"/>
    <pivotTable tabId="20" name="PivotTable2"/>
  </pivotTables>
  <data>
    <tabular pivotCacheId="254475723">
      <items count="17">
        <i x="10" s="1"/>
        <i x="14" s="1"/>
        <i x="8" s="1"/>
        <i x="12" s="1"/>
        <i x="1" s="1"/>
        <i x="4" s="1"/>
        <i x="3" s="1"/>
        <i x="15" s="1"/>
        <i x="7" s="1"/>
        <i x="11" s="1"/>
        <i x="16" s="1"/>
        <i x="0" s="1"/>
        <i x="13" s="1"/>
        <i x="9" s="1"/>
        <i x="6"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A218A0B-2330-47C2-BD31-C6FE9896193F}" cache="Slicer_Category" caption="Category" rowHeight="24130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4" xr10:uid="{ED33818B-C5B5-4060-9118-245CA8009D28}" cache="Slicer_Category" caption="Category" rowHeight="241300"/>
  <slicer name="Product Name 1" xr10:uid="{869350F1-8645-45A6-9B2D-1000CEA0850F}" cache="Slicer_Product_Name" caption="Product Name" rowHeight="241300"/>
  <slicer name="Age" xr10:uid="{DA9FADE7-158C-4D74-A28A-2C00B9229AA4}" cache="Slicer_Age" caption="Age" rowHeight="241300"/>
</slicers>
</file>

<file path=xl/slicers/slicer1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F41A1637-3685-4529-B289-B84D39578678}" cache="Slicer_City" caption="City" rowHeight="241300"/>
  <slicer name="Street 1" xr10:uid="{4C81EAAE-F494-41CB-83A6-51E9414D2B83}" cache="Slicer_Street" caption="Street" rowHeight="241300"/>
</slicers>
</file>

<file path=xl/slicers/slicer1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5" xr10:uid="{A3E7735F-9155-4C96-B0B7-F3D0A7E9D038}" cache="Slicer_Category" caption="Category" showCaption="0" style="SlicerStyleLight6" lockedPosition="1" rowHeight="241300"/>
  <slicer name="Region 1" xr10:uid="{0591E139-1858-41E5-BA98-F1C6236BC57A}" cache="Slicer_Region" caption="Region" showCaption="0" style="SlicerStyleLight6" lockedPosition="1" rowHeight="241300"/>
  <slicer name="Payment Method 2" xr10:uid="{5CBEFB97-E935-4E91-9E3B-ADE788E16652}" cache="Slicer_Payment_Method" caption="Payment Method" showCaption="0" style="SlicerStyleLight6" lockedPosition="1" rowHeight="241300"/>
  <slicer name="City 3" xr10:uid="{56F37632-F30C-4427-91EC-C89FEEC1116A}" cache="Slicer_City" caption="City" showCaption="0" style="SlicerStyleLight6" lockedPosition="1" rowHeight="241300"/>
  <slicer name="State 1" xr10:uid="{5909B651-4077-4050-A5A8-19E30DC535D5}" cache="Slicer_State" caption="State" showCaption="0" style="SlicerStyleLight6" lockedPosition="1" rowHeight="241300"/>
  <slicer name="Street 2" xr10:uid="{929574C7-14F3-4FA2-9499-4BFF6E5A6021}" cache="Slicer_Street" caption="Street" showCaption="0" style="SlicerStyleLight6" lockedPosition="1" rowHeight="241300"/>
  <slicer name="Coupon Code 1" xr10:uid="{5DDE02BB-9C7E-49BA-A570-F7BD6E12C2AF}" cache="Slicer_Coupon_Code" caption="Coupon Code" showCaption="0" style="SlicerStyleLight6" lockedPosition="1" rowHeight="241300"/>
  <slicer name="Age 1" xr10:uid="{F9953E02-664C-4D27-950B-DBC04EE5A917}" cache="Slicer_Age" caption="Age" startItem="8" showCaption="0" style="SlicerStyleLight6" lockedPosition="1" rowHeight="241300"/>
  <slicer name="Discount 2" xr10:uid="{1F81F22A-A3F3-4BC9-ACAA-1EDB762D48E1}" cache="Slicer_Discount" caption="Discount" showCaption="0" style="SlicerStyleLight6"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7B032D9B-A7FA-4906-A4F7-7AD1310151B2}" cache="Slicer_Product_Name" caption="Product Nam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9669AE8-5B5A-4659-AD2F-2AD8A8C6835E}" cache="Slicer_Region" caption="Regi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5D80AA69-97BD-4315-8876-F606270885DB}" cache="Slicer_Category" caption="Category" rowHeight="241300"/>
  <slicer name="Payment Method" xr10:uid="{3062315A-E8FA-44C1-BEBF-8F0230089874}" cache="Slicer_Payment_Method" caption="Payment Method"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9509A5BA-26B8-432E-838F-3850957BF8F2}" cache="Slicer_Category" caption="Category" rowHeight="241300"/>
  <slicer name="Gender" xr10:uid="{C8688682-1BAC-44AF-90CC-10B8F9C152A6}" cache="Slicer_Gender" caption="Gender"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3" xr10:uid="{DB86B381-1AF2-4401-8677-EA98F5C06D4C}" cache="Slicer_Category" caption="Category" rowHeight="241300"/>
  <slicer name="Discount" xr10:uid="{5E50D415-B306-405B-A620-0BC2D77A0A04}" cache="Slicer_Discount" caption="Discount"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AE60E66D-CB6A-4C2A-9624-8FD21E774645}" cache="Slicer_City" caption="City" rowHeight="241300"/>
  <slicer name="State" xr10:uid="{44A1AB47-7CEB-4F8E-8491-F1E06B631B24}" cache="Slicer_State" caption="State" rowHeight="2413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6357F964-7586-4528-9711-E948F98CDBA6}" cache="Slicer_City" caption="City" rowHeight="241300"/>
  <slicer name="Street" xr10:uid="{19EEAD50-9932-4373-92EA-6B9C3F03D4FC}" cache="Slicer_Street" caption="Street" rowHeight="24130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pon Code" xr10:uid="{099A3E29-FD01-4D52-A389-6B8867B8247A}" cache="Slicer_Coupon_Code" caption="Coupon Code" rowHeight="241300"/>
  <slicer name="Discount 1" xr10:uid="{C4D6F82E-409F-4A77-BA65-A6A8FDD51549}" cache="Slicer_Discount" caption="Discoun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8A1BA6-C0AC-412B-9152-64C049AE0A46}" name="excel_project" displayName="excel_project" ref="A1:X114" tableType="queryTable" totalsRowShown="0">
  <autoFilter ref="A1:X114" xr:uid="{EB8A1BA6-C0AC-412B-9152-64C049AE0A46}"/>
  <tableColumns count="24">
    <tableColumn id="1" xr3:uid="{6BCEC9AF-91CB-4159-99F8-2C7CA4FD6753}" uniqueName="1" name="Customer ID" queryTableFieldId="1"/>
    <tableColumn id="2" xr3:uid="{FD5C7126-0604-420B-B814-254A2BF93277}" uniqueName="2" name="Date" queryTableFieldId="2" dataDxfId="86"/>
    <tableColumn id="3" xr3:uid="{9E67777C-7C94-4FF8-92B7-E6B107012EDF}" uniqueName="3" name="Product Name" queryTableFieldId="3" dataDxfId="85"/>
    <tableColumn id="4" xr3:uid="{FF06D0B2-3200-4D47-8A63-DC142F39338F}" uniqueName="4" name="Category" queryTableFieldId="4" dataDxfId="84"/>
    <tableColumn id="5" xr3:uid="{D48CBE9B-C0AF-411B-A162-9FF6905723BB}" uniqueName="5" name="Price" queryTableFieldId="5"/>
    <tableColumn id="6" xr3:uid="{0D79CCA1-5A05-4FFE-BA66-BA8C233FFE3F}" uniqueName="6" name="Quantity" queryTableFieldId="6"/>
    <tableColumn id="7" xr3:uid="{0B2E7688-FD6B-4B11-A3B4-7345FA9A99CF}" uniqueName="7" name="Total Sales" queryTableFieldId="7"/>
    <tableColumn id="8" xr3:uid="{E97383D2-B6B0-4390-AB0A-FEAA4F8F66C9}" uniqueName="8" name="Discount" queryTableFieldId="8"/>
    <tableColumn id="9" xr3:uid="{FFB4F8E3-76E7-4676-8691-19C5778A57DE}" uniqueName="9" name="Discount Price" queryTableFieldId="9"/>
    <tableColumn id="10" xr3:uid="{236B1B8B-BBCA-4C40-9D9B-148E008E2E00}" uniqueName="10" name="Actual Sales" queryTableFieldId="10"/>
    <tableColumn id="11" xr3:uid="{963EA213-B578-4A9A-ADA9-A81D61B43CA4}" uniqueName="11" name="Shipping Method" queryTableFieldId="11" dataDxfId="83"/>
    <tableColumn id="12" xr3:uid="{B36AA2FC-0B87-4CC9-8A1F-845951B60CB9}" uniqueName="12" name="Payment Method" queryTableFieldId="12" dataDxfId="82"/>
    <tableColumn id="13" xr3:uid="{42CE1C20-3BB5-4DD2-9BC7-59D2D0B61B73}" uniqueName="13" name="Region" queryTableFieldId="13" dataDxfId="81"/>
    <tableColumn id="14" xr3:uid="{0C1ABCA3-9E73-466B-8AF3-6D69B4AE1F31}" uniqueName="14" name="Age" queryTableFieldId="14"/>
    <tableColumn id="15" xr3:uid="{8D5AAF46-2500-4F94-A3BF-B4DAF895C78C}" uniqueName="15" name="Gender" queryTableFieldId="15" dataDxfId="80"/>
    <tableColumn id="16" xr3:uid="{355DFDED-CB56-4611-87AC-68F1FF9249F3}" uniqueName="16" name="Email" queryTableFieldId="16" dataDxfId="79"/>
    <tableColumn id="17" xr3:uid="{F9C5B39E-1DC0-4306-B421-15C879882B61}" uniqueName="17" name="Phone" queryTableFieldId="17" dataDxfId="78"/>
    <tableColumn id="18" xr3:uid="{D36170DB-E528-4C7B-9324-AC27054084A2}" uniqueName="18" name="House No" queryTableFieldId="18"/>
    <tableColumn id="19" xr3:uid="{5BF3DFEB-D886-4565-84B5-AF9B2C18810D}" uniqueName="19" name="Street" queryTableFieldId="19" dataDxfId="77"/>
    <tableColumn id="20" xr3:uid="{A9A8AF14-3DF7-4331-9166-0E315E1F5D71}" uniqueName="20" name="City" queryTableFieldId="20" dataDxfId="76"/>
    <tableColumn id="21" xr3:uid="{A91944E2-448E-4B8C-8765-40032256D10B}" uniqueName="21" name="State" queryTableFieldId="21" dataDxfId="75"/>
    <tableColumn id="22" xr3:uid="{B94C7584-CDD6-45EF-895D-E6E1ECAE79C5}" uniqueName="22" name="Postal Code" queryTableFieldId="22"/>
    <tableColumn id="23" xr3:uid="{D7C66C51-015E-424B-88CC-5CF73C117823}" uniqueName="23" name="Coupon Code" queryTableFieldId="23" dataDxfId="74"/>
    <tableColumn id="24" xr3:uid="{3988C1FB-A61C-4F3E-84CA-3597F6DF74EC}" uniqueName="24" name="Loyalty Points" queryTableFieldId="2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E5E3686-2D2D-4A32-B345-705768FAD3B0}" name="Table12" displayName="Table12" ref="AD2:AG11" totalsRowShown="0">
  <autoFilter ref="AD2:AG11" xr:uid="{3E5E3686-2D2D-4A32-B345-705768FAD3B0}"/>
  <tableColumns count="4">
    <tableColumn id="1" xr3:uid="{C1829CED-A967-4DE9-A092-C5B5057065F3}" name="Coupon Code"/>
    <tableColumn id="2" xr3:uid="{15E03977-8C3F-419E-A138-E840FA19D5B6}" name="Quantity of Coupon Code" dataDxfId="46">
      <calculatedColumnFormula>COUNTIF(excel_project4[Coupon Code],Table12[[#This Row],[Coupon Code]])</calculatedColumnFormula>
    </tableColumn>
    <tableColumn id="3" xr3:uid="{0FDC8957-1625-4CB9-86B1-2B96AB1693B1}" name="Related Discount %" dataCellStyle="Percent">
      <calculatedColumnFormula>INDEX(excel_project4[Discount],MATCH(Table12[[#This Row],[Coupon Code]],excel_project4[Coupon Code],0))</calculatedColumnFormula>
    </tableColumn>
    <tableColumn id="4" xr3:uid="{686B283E-6B7C-4F7B-8FB4-A10B68888672}" name="Total Discount Given" dataDxfId="45">
      <calculatedColumnFormula>SUMIF(excel_project4[Coupon Code],Table12[[#This Row],[Coupon Code]],excel_project4[Discount Price])</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18E862-3E5B-41CA-A7F4-29F7DE52EAEC}" name="excel_project4" displayName="excel_project4" ref="A1:X115" tableType="queryTable" totalsRowCount="1">
  <autoFilter ref="A1:X114" xr:uid="{EB8A1BA6-C0AC-412B-9152-64C049AE0A46}"/>
  <tableColumns count="24">
    <tableColumn id="1" xr3:uid="{DDD7BCD3-5A32-4020-ADAA-B0E36DE6519B}" uniqueName="1" name="Customer ID" queryTableFieldId="1"/>
    <tableColumn id="2" xr3:uid="{F4B97B4F-AABA-47BA-BBA7-CE4597B8EC25}" uniqueName="2" name="Date" queryTableFieldId="2" dataDxfId="34" totalsRowDxfId="33"/>
    <tableColumn id="3" xr3:uid="{A48B395B-8E21-4060-AF38-66422985DAF2}" uniqueName="3" name="Product Name" queryTableFieldId="3" dataDxfId="32" totalsRowDxfId="31"/>
    <tableColumn id="4" xr3:uid="{E8F042C6-D861-495E-AA6F-338AB387CD6C}" uniqueName="4" name="Category" queryTableFieldId="4" dataDxfId="30" totalsRowDxfId="29"/>
    <tableColumn id="5" xr3:uid="{3C71CCBC-98CB-4E02-B688-CB8ACA16A2AB}" uniqueName="5" name="Price" queryTableFieldId="5" dataDxfId="28" totalsRowDxfId="27"/>
    <tableColumn id="6" xr3:uid="{FE381DE6-A18A-4B7D-B3E7-44A3E4EB09F8}" uniqueName="6" name="Quantity" totalsRowFunction="sum" queryTableFieldId="6"/>
    <tableColumn id="7" xr3:uid="{3ABA8D46-5C2A-4ADB-B688-D2794159AAFA}" uniqueName="7" name="Total Sales" totalsRowFunction="sum" queryTableFieldId="7" dataDxfId="26" totalsRowDxfId="25"/>
    <tableColumn id="8" xr3:uid="{7162F1B9-AD9E-4361-86CC-D0F52056A28C}" uniqueName="8" name="Discount" queryTableFieldId="8" totalsRowDxfId="24" dataCellStyle="Percent" totalsRowCellStyle="Percent"/>
    <tableColumn id="9" xr3:uid="{56D41677-3D23-4352-A275-7BA8FC75213A}" uniqueName="9" name="Discount Price" totalsRowFunction="custom" queryTableFieldId="9" dataDxfId="23" totalsRowDxfId="22">
      <totalsRowFormula>SUM(excel_project4[Discount Price])</totalsRowFormula>
    </tableColumn>
    <tableColumn id="10" xr3:uid="{2D4AAD97-874B-439D-8BB0-8A8D042E2A0D}" uniqueName="10" name="Actual Sales" totalsRowFunction="sum" queryTableFieldId="10" dataDxfId="21" totalsRowDxfId="20"/>
    <tableColumn id="11" xr3:uid="{B9BBC178-DE13-4AE6-B894-F6D39C26410A}" uniqueName="11" name="Shipping Method" queryTableFieldId="11" dataDxfId="19" totalsRowDxfId="18"/>
    <tableColumn id="12" xr3:uid="{DD7A7D5B-657C-46F7-AAE9-D180C838587E}" uniqueName="12" name="Payment Method" queryTableFieldId="12" dataDxfId="17" totalsRowDxfId="16"/>
    <tableColumn id="13" xr3:uid="{D73F466B-0EA2-4B3C-9326-C98D40A4328E}" uniqueName="13" name="Region" queryTableFieldId="13" dataDxfId="15" totalsRowDxfId="14"/>
    <tableColumn id="14" xr3:uid="{08B45E72-09AC-4126-BB4D-C37D028AA2B2}" uniqueName="14" name="Age" queryTableFieldId="14"/>
    <tableColumn id="15" xr3:uid="{8308FDDB-9251-4463-83C7-D8F6D408D430}" uniqueName="15" name="Gender" queryTableFieldId="15" dataDxfId="13" totalsRowDxfId="12"/>
    <tableColumn id="16" xr3:uid="{4ABF5014-4A9A-4FCA-A004-7D250EDFC08E}" uniqueName="16" name="Email" queryTableFieldId="16" dataDxfId="11" totalsRowDxfId="10"/>
    <tableColumn id="17" xr3:uid="{1C614E2F-DD1A-482E-8687-F1B0D6779F0C}" uniqueName="17" name="Phone" queryTableFieldId="17" dataDxfId="9" totalsRowDxfId="8"/>
    <tableColumn id="18" xr3:uid="{161BEED3-128E-4C3F-A567-EC8CB7F9EBA5}" uniqueName="18" name="House No" queryTableFieldId="18"/>
    <tableColumn id="19" xr3:uid="{07F0230E-8D1B-407C-A2F0-FF5B4B1A748F}" uniqueName="19" name="Street" queryTableFieldId="19" dataDxfId="7" totalsRowDxfId="6"/>
    <tableColumn id="20" xr3:uid="{76D4D1DA-ED11-4997-B7BA-F6B357530FCD}" uniqueName="20" name="City" queryTableFieldId="20" dataDxfId="5" totalsRowDxfId="4"/>
    <tableColumn id="21" xr3:uid="{F62C4C36-C3ED-4BD5-9A83-578DD3DB4567}" uniqueName="21" name="State" queryTableFieldId="21" dataDxfId="3" totalsRowDxfId="2"/>
    <tableColumn id="22" xr3:uid="{631E4AF9-7DF2-4AA3-AAA6-5D0937D524F5}" uniqueName="22" name="Postal Code" queryTableFieldId="22"/>
    <tableColumn id="23" xr3:uid="{B8051FBC-1776-48D5-9F75-FC7C63D71B7C}" uniqueName="23" name="Coupon Code" queryTableFieldId="23" dataDxfId="1" totalsRowDxfId="0"/>
    <tableColumn id="24" xr3:uid="{2983624F-C4D9-43D2-9ADE-79F2CF973AFE}" uniqueName="24" name="Loyalty Points" queryTableFieldId="2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F269B8-E1DD-45C3-A757-A83F800C3671}" name="Product_Category_Analysis" displayName="Product_Category_Analysis" ref="A1:E50" tableType="queryTable" totalsRowShown="0">
  <autoFilter ref="A1:E50" xr:uid="{26F269B8-E1DD-45C3-A757-A83F800C3671}"/>
  <tableColumns count="5">
    <tableColumn id="1" xr3:uid="{1BE7D3C2-C9D3-4328-BA95-47CFC9B5A770}" uniqueName="1" name="Column1" queryTableFieldId="1" dataDxfId="73"/>
    <tableColumn id="2" xr3:uid="{26FEA1E0-D18D-4FBA-AC46-2730046468F7}" uniqueName="2" name="Column2" queryTableFieldId="2" dataDxfId="72"/>
    <tableColumn id="3" xr3:uid="{7E928CC5-350D-4E73-8908-801933805D53}" uniqueName="3" name="Column3" queryTableFieldId="3" dataDxfId="71"/>
    <tableColumn id="4" xr3:uid="{E823C52E-B6AF-4645-BC9B-E671CC477053}" uniqueName="4" name="Column4" queryTableFieldId="4" dataDxfId="70"/>
    <tableColumn id="5" xr3:uid="{5924C175-7F73-4230-A644-5900AC99491F}" uniqueName="5" name="Column5" queryTableFieldId="5" dataDxfId="6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9D813F-B048-4170-8682-36AF282602C1}" name="Table5" displayName="Table5" ref="A2:C6" totalsRowShown="0">
  <autoFilter ref="A2:C6" xr:uid="{689D813F-B048-4170-8682-36AF282602C1}"/>
  <tableColumns count="3">
    <tableColumn id="1" xr3:uid="{46C49A65-EB79-4120-90EA-98CFD48BC7D4}" name="Category"/>
    <tableColumn id="2" xr3:uid="{79BF2073-13F5-4EEA-8BEC-315972D780DA}" name="Quantity Sold" dataDxfId="68">
      <calculatedColumnFormula>SUMIF(excel_project4[Category],Table5[[#This Row],[Category]],excel_project4[Quantity])</calculatedColumnFormula>
    </tableColumn>
    <tableColumn id="3" xr3:uid="{34CBC3D9-FD44-4C38-8E3E-7BD890ABFAE7}" name="Total Sales" dataDxfId="67">
      <calculatedColumnFormula>SUMIF(excel_project4[Category],Table5[[#This Row],[Category]],excel_project4[Actual Sales])</calculatedColumnFormula>
    </tableColumn>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873DF6-C41C-43CD-AE71-19E122D8FFE0}" name="Table6" displayName="Table6" ref="F2:G8" totalsRowCount="1">
  <autoFilter ref="F2:G7" xr:uid="{BB873DF6-C41C-43CD-AE71-19E122D8FFE0}"/>
  <tableColumns count="2">
    <tableColumn id="1" xr3:uid="{B9FD1B1A-71C5-466C-BAE8-0F11F025BB67}" name="Region"/>
    <tableColumn id="2" xr3:uid="{5218C7AF-7C92-4225-ACFA-179F1D98AC06}" name="Total Sales by Region" totalsRowFunction="custom" dataDxfId="66" totalsRowDxfId="65">
      <calculatedColumnFormula>SUMIF(excel_project4[Region],Table6[[#This Row],[Region]],excel_project4[Actual Sales])</calculatedColumnFormula>
      <totalsRowFormula>SUM(Table6[Total Sales by Region])</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B890405-0656-48F9-AC21-E2BE07240A43}" name="Table7" displayName="Table7" ref="K2:M6" totalsRowCount="1">
  <autoFilter ref="K2:M5" xr:uid="{9B890405-0656-48F9-AC21-E2BE07240A43}"/>
  <tableColumns count="3">
    <tableColumn id="1" xr3:uid="{4AB76312-75B8-47B9-AF86-51C5D0CC1CBC}" name="Payment Method"/>
    <tableColumn id="2" xr3:uid="{BC88FB4E-5A6A-4145-965E-232D1DF96195}" name="Quantity Sold" totalsRowFunction="custom" dataDxfId="64" totalsRowDxfId="63">
      <calculatedColumnFormula>SUMIF(excel_project4[Payment Method],Table7[[#This Row],[Payment Method]],excel_project4[Quantity])</calculatedColumnFormula>
      <totalsRowFormula>SUM(Table7[Quantity Sold])</totalsRowFormula>
    </tableColumn>
    <tableColumn id="3" xr3:uid="{6A994C38-A1FA-4274-AFDD-9217DE5A39C6}" name="Total Sales by Payment Method" totalsRowFunction="sum" dataDxfId="62" totalsRowDxfId="61">
      <calculatedColumnFormula>SUMIF(excel_project4[Payment Method],Table7[[#This Row],[Payment Method]],excel_project4[Actual Sales])</calculatedColumnFormula>
    </tableColumn>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60E859F-8117-4FD1-AC6C-A85E4DDA3043}" name="Table8" displayName="Table8" ref="O2:Q5" totalsRowCount="1">
  <autoFilter ref="O2:Q4" xr:uid="{B60E859F-8117-4FD1-AC6C-A85E4DDA3043}"/>
  <tableColumns count="3">
    <tableColumn id="1" xr3:uid="{0FFEB2E6-7B75-4498-9CA9-351B38A9DA95}" name="Gender"/>
    <tableColumn id="2" xr3:uid="{A7B9DA51-B458-4FF7-A8BD-09B862082ED8}" name="Quantity Bought by Gender" totalsRowFunction="custom" dataDxfId="60" totalsRowDxfId="59">
      <calculatedColumnFormula>SUMIF(excel_project4[Gender],Table8[[#This Row],[Gender]],excel_project4[Quantity])</calculatedColumnFormula>
      <totalsRowFormula>SUM(Table8[Quantity Bought by Gender])</totalsRowFormula>
    </tableColumn>
    <tableColumn id="3" xr3:uid="{015BC584-01BD-4AB1-BD6B-17E7012F2A47}" name="Total sales By gender" totalsRowFunction="sum" dataDxfId="58" totalsRowDxfId="57">
      <calculatedColumnFormula>SUMIF(excel_project4[Gender],Table8[[#This Row],[Gender]],excel_project4[Actual Sales])</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6E3C927-662D-4596-AEE5-AD2EC15D175D}" name="Table9" displayName="Table9" ref="S2:T9" totalsRowCount="1">
  <autoFilter ref="S2:T8" xr:uid="{96E3C927-662D-4596-AEE5-AD2EC15D175D}"/>
  <tableColumns count="2">
    <tableColumn id="1" xr3:uid="{089F3D68-A040-4647-ADD3-14C099025EA9}" name="Discount " dataDxfId="56" totalsRowDxfId="55" dataCellStyle="Percent" totalsRowCellStyle="Percent"/>
    <tableColumn id="2" xr3:uid="{D8C1847A-C7B5-447B-8125-5B2A1B6631ED}" name="Discount Distribution" dataDxfId="54" totalsRowDxfId="53">
      <calculatedColumnFormula>COUNTIF(excel_project4[Discount],Table9[[#This Row],[Discount ]])</calculatedColumnFormula>
    </tableColumn>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D036EEE-4454-419B-B34B-760F4A28DB2E}" name="Table10" displayName="Table10" ref="V2:X9" totalsRowCount="1">
  <autoFilter ref="V2:X8" xr:uid="{4D036EEE-4454-419B-B34B-760F4A28DB2E}"/>
  <tableColumns count="3">
    <tableColumn id="1" xr3:uid="{5DBDC06D-ED32-4920-BEAD-5012948CE7FB}" name="City"/>
    <tableColumn id="2" xr3:uid="{FED79706-4A1F-45B1-A911-90BD49E5C0A5}" name="Quantity Sold in  city" totalsRowFunction="custom" dataDxfId="52" totalsRowDxfId="51">
      <calculatedColumnFormula>SUMIF(excel_project4[City],Table10[[#This Row],[City]],excel_project4[Quantity])</calculatedColumnFormula>
      <totalsRowFormula>SUM(Table10[Quantity Sold in  city])</totalsRowFormula>
    </tableColumn>
    <tableColumn id="3" xr3:uid="{F15505D3-2A61-45AB-93A4-7D82A37DE453}" name="Total Sales by City" totalsRowFunction="sum" dataDxfId="50" totalsRowDxfId="49">
      <calculatedColumnFormula>SUMIF(excel_project4[City],Table10[[#This Row],[City]],excel_project4[Actual Sales])</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3632A0C-E282-4620-9799-254C3F36CCE1}" name="Table11" displayName="Table11" ref="Z2:AA3" totalsRowShown="0">
  <autoFilter ref="Z2:AA3" xr:uid="{A3632A0C-E282-4620-9799-254C3F36CCE1}"/>
  <tableColumns count="2">
    <tableColumn id="1" xr3:uid="{F1A013B3-5F11-4796-867D-E16EF65521B8}" name="Email Domain" dataDxfId="48"/>
    <tableColumn id="2" xr3:uid="{3F06BE54-36AA-4282-AD7B-9CBFD0914417}" name="Quantity of Domains" dataDxfId="47">
      <calculatedColumnFormula>COUNTIF(excel_project4[Email],"*example.com*")</calculatedColumnFormula>
    </tableColumn>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AB5D0AC-9280-4863-8BD9-8E0BF5097E09}" sourceName="Date">
  <pivotTables>
    <pivotTable tabId="20" name="PivotTable2"/>
    <pivotTable tabId="16" name="PivotTable34"/>
    <pivotTable tabId="9" name="PivotTable27"/>
    <pivotTable tabId="6" name="PivotTable24"/>
    <pivotTable tabId="15" name="PivotTable33"/>
    <pivotTable tabId="11" name="PivotTable29"/>
    <pivotTable tabId="14" name="PivotTable32"/>
    <pivotTable tabId="17" name="PivotTable35"/>
    <pivotTable tabId="13" name="PivotTable31"/>
    <pivotTable tabId="10" name="PivotTable28"/>
    <pivotTable tabId="19" name="PivotTable1"/>
    <pivotTable tabId="7" name="PivotTable25"/>
    <pivotTable tabId="8" name="PivotTable26"/>
    <pivotTable tabId="12" name="PivotTable30"/>
  </pivotTables>
  <state minimalRefreshVersion="6" lastRefreshVersion="6" pivotCacheId="25447572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45FE800-F489-453F-A8C0-1C0832A8456F}" cache="NativeTimeline_Date" caption="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3" Type="http://schemas.microsoft.com/office/2007/relationships/slicer" Target="../slicers/slicer10.xml"/><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3" Type="http://schemas.microsoft.com/office/2007/relationships/slicer" Target="../slicers/slicer11.xml"/><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9.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2.xml"/><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D4B48-1F6C-4849-99F0-793D630BD1E4}">
  <dimension ref="A1:X114"/>
  <sheetViews>
    <sheetView topLeftCell="A51" workbookViewId="0">
      <selection activeCell="C78" sqref="C78"/>
    </sheetView>
  </sheetViews>
  <sheetFormatPr defaultRowHeight="15" x14ac:dyDescent="0.25"/>
  <cols>
    <col min="1" max="1" width="14.140625" customWidth="1"/>
    <col min="2" max="2" width="9.7109375" customWidth="1"/>
    <col min="3" max="3" width="20.42578125" customWidth="1"/>
    <col min="4" max="4" width="11.28515625" customWidth="1"/>
    <col min="5" max="5" width="7.7109375" customWidth="1"/>
    <col min="6" max="6" width="11" customWidth="1"/>
    <col min="7" max="7" width="12.7109375" customWidth="1"/>
    <col min="8" max="8" width="11" customWidth="1"/>
    <col min="9" max="9" width="16" customWidth="1"/>
    <col min="10" max="10" width="13.85546875" customWidth="1"/>
    <col min="11" max="11" width="18.7109375" customWidth="1"/>
    <col min="12" max="12" width="18.85546875" customWidth="1"/>
    <col min="13" max="13" width="9.42578125" customWidth="1"/>
    <col min="14" max="14" width="6.7109375" customWidth="1"/>
    <col min="15" max="15" width="10" customWidth="1"/>
    <col min="16" max="16" width="23.28515625" customWidth="1"/>
    <col min="17" max="17" width="12.42578125" customWidth="1"/>
    <col min="18" max="18" width="11.85546875" customWidth="1"/>
    <col min="19" max="19" width="8.7109375" customWidth="1"/>
    <col min="20" max="20" width="12.7109375" customWidth="1"/>
    <col min="21" max="21" width="7.85546875" customWidth="1"/>
    <col min="22" max="22" width="13.7109375" customWidth="1"/>
    <col min="23" max="23" width="15.140625" customWidth="1"/>
    <col min="24" max="24" width="15.7109375"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v>1001</v>
      </c>
      <c r="B2" s="1">
        <v>44928</v>
      </c>
      <c r="C2" t="s">
        <v>24</v>
      </c>
      <c r="D2" t="s">
        <v>25</v>
      </c>
      <c r="E2">
        <v>800</v>
      </c>
      <c r="F2">
        <v>2</v>
      </c>
      <c r="G2">
        <v>1600</v>
      </c>
      <c r="H2">
        <v>0.1</v>
      </c>
      <c r="I2">
        <v>160</v>
      </c>
      <c r="J2">
        <v>1440</v>
      </c>
      <c r="K2" t="s">
        <v>26</v>
      </c>
      <c r="L2" t="s">
        <v>27</v>
      </c>
      <c r="M2" t="s">
        <v>28</v>
      </c>
      <c r="N2">
        <v>35</v>
      </c>
      <c r="O2" t="s">
        <v>29</v>
      </c>
      <c r="P2" t="s">
        <v>30</v>
      </c>
      <c r="Q2" t="s">
        <v>31</v>
      </c>
      <c r="R2">
        <v>123</v>
      </c>
      <c r="S2" t="s">
        <v>32</v>
      </c>
      <c r="T2" t="s">
        <v>33</v>
      </c>
      <c r="U2" t="s">
        <v>34</v>
      </c>
      <c r="V2">
        <v>10001</v>
      </c>
      <c r="W2" t="s">
        <v>35</v>
      </c>
      <c r="X2">
        <v>50</v>
      </c>
    </row>
    <row r="3" spans="1:24" x14ac:dyDescent="0.25">
      <c r="A3">
        <v>1002</v>
      </c>
      <c r="B3" s="1">
        <v>44929</v>
      </c>
      <c r="C3" t="s">
        <v>36</v>
      </c>
      <c r="D3" t="s">
        <v>37</v>
      </c>
      <c r="E3">
        <v>20</v>
      </c>
      <c r="F3">
        <v>5</v>
      </c>
      <c r="G3">
        <v>100</v>
      </c>
      <c r="H3">
        <v>0.05</v>
      </c>
      <c r="I3">
        <v>5</v>
      </c>
      <c r="J3">
        <v>95</v>
      </c>
      <c r="K3" t="s">
        <v>38</v>
      </c>
      <c r="L3" t="s">
        <v>39</v>
      </c>
      <c r="M3" t="s">
        <v>40</v>
      </c>
      <c r="N3">
        <v>28</v>
      </c>
      <c r="O3" t="s">
        <v>41</v>
      </c>
      <c r="P3" t="s">
        <v>42</v>
      </c>
      <c r="Q3" t="s">
        <v>43</v>
      </c>
      <c r="R3">
        <v>456</v>
      </c>
      <c r="S3" t="s">
        <v>44</v>
      </c>
      <c r="T3" t="s">
        <v>45</v>
      </c>
      <c r="U3" t="s">
        <v>46</v>
      </c>
      <c r="V3">
        <v>90001</v>
      </c>
      <c r="W3" t="s">
        <v>47</v>
      </c>
      <c r="X3">
        <v>30</v>
      </c>
    </row>
    <row r="4" spans="1:24" x14ac:dyDescent="0.25">
      <c r="A4">
        <v>1003</v>
      </c>
      <c r="B4" s="1">
        <v>44930</v>
      </c>
      <c r="C4" t="s">
        <v>48</v>
      </c>
      <c r="D4" t="s">
        <v>49</v>
      </c>
      <c r="E4">
        <v>15</v>
      </c>
      <c r="F4">
        <v>3</v>
      </c>
      <c r="G4">
        <v>45</v>
      </c>
      <c r="H4">
        <v>0</v>
      </c>
      <c r="I4">
        <v>0</v>
      </c>
      <c r="J4">
        <v>45</v>
      </c>
      <c r="K4" t="s">
        <v>38</v>
      </c>
      <c r="L4" t="s">
        <v>27</v>
      </c>
      <c r="M4" t="s">
        <v>50</v>
      </c>
      <c r="N4">
        <v>42</v>
      </c>
      <c r="O4" t="s">
        <v>29</v>
      </c>
      <c r="P4" t="s">
        <v>51</v>
      </c>
      <c r="Q4" t="s">
        <v>52</v>
      </c>
      <c r="R4">
        <v>789</v>
      </c>
      <c r="S4" t="s">
        <v>53</v>
      </c>
      <c r="T4" t="s">
        <v>54</v>
      </c>
      <c r="U4" t="s">
        <v>55</v>
      </c>
      <c r="V4">
        <v>60601</v>
      </c>
      <c r="W4" t="s">
        <v>56</v>
      </c>
      <c r="X4">
        <v>10</v>
      </c>
    </row>
    <row r="5" spans="1:24" x14ac:dyDescent="0.25">
      <c r="A5">
        <v>1004</v>
      </c>
      <c r="B5" s="1">
        <v>44931</v>
      </c>
      <c r="C5" t="s">
        <v>57</v>
      </c>
      <c r="D5" t="s">
        <v>25</v>
      </c>
      <c r="E5">
        <v>600</v>
      </c>
      <c r="F5">
        <v>1</v>
      </c>
      <c r="G5">
        <v>600</v>
      </c>
      <c r="H5">
        <v>0.08</v>
      </c>
      <c r="I5">
        <v>48</v>
      </c>
      <c r="J5">
        <v>552</v>
      </c>
      <c r="K5" t="s">
        <v>26</v>
      </c>
      <c r="L5" t="s">
        <v>58</v>
      </c>
      <c r="M5" t="s">
        <v>59</v>
      </c>
      <c r="N5">
        <v>30</v>
      </c>
      <c r="O5" t="s">
        <v>41</v>
      </c>
      <c r="P5" t="s">
        <v>60</v>
      </c>
      <c r="Q5" t="s">
        <v>61</v>
      </c>
      <c r="R5">
        <v>567</v>
      </c>
      <c r="S5" t="s">
        <v>62</v>
      </c>
      <c r="T5" t="s">
        <v>63</v>
      </c>
      <c r="U5" t="s">
        <v>46</v>
      </c>
      <c r="V5">
        <v>94101</v>
      </c>
      <c r="W5" t="s">
        <v>64</v>
      </c>
      <c r="X5">
        <v>25</v>
      </c>
    </row>
    <row r="6" spans="1:24" x14ac:dyDescent="0.25">
      <c r="A6">
        <v>1005</v>
      </c>
      <c r="B6" s="1">
        <v>44932</v>
      </c>
      <c r="C6" t="s">
        <v>65</v>
      </c>
      <c r="D6" t="s">
        <v>37</v>
      </c>
      <c r="E6">
        <v>50</v>
      </c>
      <c r="F6">
        <v>2</v>
      </c>
      <c r="G6">
        <v>100</v>
      </c>
      <c r="H6">
        <v>0</v>
      </c>
      <c r="I6">
        <v>0</v>
      </c>
      <c r="J6">
        <v>100</v>
      </c>
      <c r="K6" t="s">
        <v>38</v>
      </c>
      <c r="L6" t="s">
        <v>39</v>
      </c>
      <c r="M6" t="s">
        <v>28</v>
      </c>
      <c r="N6">
        <v>29</v>
      </c>
      <c r="O6" t="s">
        <v>29</v>
      </c>
      <c r="P6" t="s">
        <v>66</v>
      </c>
      <c r="Q6" t="s">
        <v>67</v>
      </c>
      <c r="R6">
        <v>678</v>
      </c>
      <c r="S6" t="s">
        <v>68</v>
      </c>
      <c r="T6" t="s">
        <v>69</v>
      </c>
      <c r="U6" t="s">
        <v>70</v>
      </c>
      <c r="V6">
        <v>2101</v>
      </c>
      <c r="W6" t="s">
        <v>71</v>
      </c>
      <c r="X6">
        <v>5</v>
      </c>
    </row>
    <row r="7" spans="1:24" x14ac:dyDescent="0.25">
      <c r="A7">
        <v>1006</v>
      </c>
      <c r="B7" s="1">
        <v>44933</v>
      </c>
      <c r="C7" t="s">
        <v>72</v>
      </c>
      <c r="D7" t="s">
        <v>25</v>
      </c>
      <c r="E7">
        <v>40</v>
      </c>
      <c r="F7">
        <v>3</v>
      </c>
      <c r="G7">
        <v>120</v>
      </c>
      <c r="H7">
        <v>0.05</v>
      </c>
      <c r="I7">
        <v>6</v>
      </c>
      <c r="J7">
        <v>114</v>
      </c>
      <c r="K7" t="s">
        <v>26</v>
      </c>
      <c r="L7" t="s">
        <v>27</v>
      </c>
      <c r="M7" t="s">
        <v>50</v>
      </c>
      <c r="N7">
        <v>35</v>
      </c>
      <c r="O7" t="s">
        <v>41</v>
      </c>
      <c r="P7" t="s">
        <v>73</v>
      </c>
      <c r="Q7" t="s">
        <v>74</v>
      </c>
      <c r="R7">
        <v>789</v>
      </c>
      <c r="S7" t="s">
        <v>53</v>
      </c>
      <c r="T7" t="s">
        <v>33</v>
      </c>
      <c r="U7" t="s">
        <v>34</v>
      </c>
      <c r="V7">
        <v>10002</v>
      </c>
      <c r="W7" t="s">
        <v>75</v>
      </c>
      <c r="X7">
        <v>15</v>
      </c>
    </row>
    <row r="8" spans="1:24" x14ac:dyDescent="0.25">
      <c r="A8">
        <v>1007</v>
      </c>
      <c r="B8" s="1">
        <v>44934</v>
      </c>
      <c r="C8" t="s">
        <v>76</v>
      </c>
      <c r="D8" t="s">
        <v>49</v>
      </c>
      <c r="E8">
        <v>18</v>
      </c>
      <c r="F8">
        <v>4</v>
      </c>
      <c r="G8">
        <v>72</v>
      </c>
      <c r="H8">
        <v>0</v>
      </c>
      <c r="I8">
        <v>0</v>
      </c>
      <c r="J8">
        <v>72</v>
      </c>
      <c r="K8" t="s">
        <v>38</v>
      </c>
      <c r="L8" t="s">
        <v>39</v>
      </c>
      <c r="M8" t="s">
        <v>77</v>
      </c>
      <c r="N8">
        <v>44</v>
      </c>
      <c r="O8" t="s">
        <v>29</v>
      </c>
      <c r="P8" t="s">
        <v>78</v>
      </c>
      <c r="Q8" t="s">
        <v>79</v>
      </c>
      <c r="R8">
        <v>890</v>
      </c>
      <c r="S8" t="s">
        <v>80</v>
      </c>
      <c r="T8" t="s">
        <v>54</v>
      </c>
      <c r="U8" t="s">
        <v>55</v>
      </c>
      <c r="V8">
        <v>60602</v>
      </c>
      <c r="W8" t="s">
        <v>71</v>
      </c>
      <c r="X8">
        <v>20</v>
      </c>
    </row>
    <row r="9" spans="1:24" x14ac:dyDescent="0.25">
      <c r="A9">
        <v>1008</v>
      </c>
      <c r="B9" s="1">
        <v>44935</v>
      </c>
      <c r="C9" t="s">
        <v>81</v>
      </c>
      <c r="D9" t="s">
        <v>25</v>
      </c>
      <c r="E9">
        <v>300</v>
      </c>
      <c r="F9">
        <v>2</v>
      </c>
      <c r="G9">
        <v>600</v>
      </c>
      <c r="H9">
        <v>0.12</v>
      </c>
      <c r="I9">
        <v>72</v>
      </c>
      <c r="J9">
        <v>528</v>
      </c>
      <c r="K9" t="s">
        <v>26</v>
      </c>
      <c r="L9" t="s">
        <v>27</v>
      </c>
      <c r="M9" t="s">
        <v>59</v>
      </c>
      <c r="N9">
        <v>40</v>
      </c>
      <c r="O9" t="s">
        <v>41</v>
      </c>
      <c r="P9" t="s">
        <v>82</v>
      </c>
      <c r="Q9" t="s">
        <v>83</v>
      </c>
      <c r="R9">
        <v>123</v>
      </c>
      <c r="S9" t="s">
        <v>53</v>
      </c>
      <c r="T9" t="s">
        <v>45</v>
      </c>
      <c r="U9" t="s">
        <v>46</v>
      </c>
      <c r="V9">
        <v>90002</v>
      </c>
      <c r="W9" t="s">
        <v>84</v>
      </c>
      <c r="X9">
        <v>40</v>
      </c>
    </row>
    <row r="10" spans="1:24" x14ac:dyDescent="0.25">
      <c r="A10">
        <v>1009</v>
      </c>
      <c r="B10" s="1">
        <v>44936</v>
      </c>
      <c r="C10" t="s">
        <v>85</v>
      </c>
      <c r="D10" t="s">
        <v>37</v>
      </c>
      <c r="E10">
        <v>8</v>
      </c>
      <c r="F10">
        <v>6</v>
      </c>
      <c r="G10">
        <v>48</v>
      </c>
      <c r="H10">
        <v>0</v>
      </c>
      <c r="I10">
        <v>0</v>
      </c>
      <c r="J10">
        <v>48</v>
      </c>
      <c r="K10" t="s">
        <v>38</v>
      </c>
      <c r="L10" t="s">
        <v>39</v>
      </c>
      <c r="M10" t="s">
        <v>40</v>
      </c>
      <c r="N10">
        <v>32</v>
      </c>
      <c r="O10" t="s">
        <v>29</v>
      </c>
      <c r="P10" t="s">
        <v>86</v>
      </c>
      <c r="Q10" t="s">
        <v>87</v>
      </c>
      <c r="R10">
        <v>567</v>
      </c>
      <c r="S10" t="s">
        <v>44</v>
      </c>
      <c r="T10" t="s">
        <v>88</v>
      </c>
      <c r="U10" t="s">
        <v>89</v>
      </c>
      <c r="V10">
        <v>33101</v>
      </c>
      <c r="W10" t="s">
        <v>71</v>
      </c>
      <c r="X10">
        <v>10</v>
      </c>
    </row>
    <row r="11" spans="1:24" x14ac:dyDescent="0.25">
      <c r="A11">
        <v>1010</v>
      </c>
      <c r="B11" s="1">
        <v>44937</v>
      </c>
      <c r="C11" t="s">
        <v>90</v>
      </c>
      <c r="D11" t="s">
        <v>25</v>
      </c>
      <c r="E11">
        <v>500</v>
      </c>
      <c r="F11">
        <v>1</v>
      </c>
      <c r="G11">
        <v>500</v>
      </c>
      <c r="H11">
        <v>0.1</v>
      </c>
      <c r="I11">
        <v>50</v>
      </c>
      <c r="J11">
        <v>450</v>
      </c>
      <c r="K11" t="s">
        <v>26</v>
      </c>
      <c r="L11" t="s">
        <v>27</v>
      </c>
      <c r="M11" t="s">
        <v>50</v>
      </c>
      <c r="N11">
        <v>29</v>
      </c>
      <c r="O11" t="s">
        <v>29</v>
      </c>
      <c r="P11" t="s">
        <v>91</v>
      </c>
      <c r="Q11" t="s">
        <v>92</v>
      </c>
      <c r="R11">
        <v>789</v>
      </c>
      <c r="S11" t="s">
        <v>62</v>
      </c>
      <c r="T11" t="s">
        <v>33</v>
      </c>
      <c r="U11" t="s">
        <v>34</v>
      </c>
      <c r="V11">
        <v>10003</v>
      </c>
      <c r="W11" t="s">
        <v>93</v>
      </c>
      <c r="X11">
        <v>25</v>
      </c>
    </row>
    <row r="12" spans="1:24" x14ac:dyDescent="0.25">
      <c r="A12">
        <v>1011</v>
      </c>
      <c r="B12" s="1">
        <v>44938</v>
      </c>
      <c r="C12" t="s">
        <v>94</v>
      </c>
      <c r="D12" t="s">
        <v>37</v>
      </c>
      <c r="E12">
        <v>25</v>
      </c>
      <c r="F12">
        <v>3</v>
      </c>
      <c r="G12">
        <v>75</v>
      </c>
      <c r="H12">
        <v>0</v>
      </c>
      <c r="I12">
        <v>0</v>
      </c>
      <c r="J12">
        <v>75</v>
      </c>
      <c r="K12" t="s">
        <v>38</v>
      </c>
      <c r="L12" t="s">
        <v>58</v>
      </c>
      <c r="M12" t="s">
        <v>77</v>
      </c>
      <c r="N12">
        <v>26</v>
      </c>
      <c r="O12" t="s">
        <v>41</v>
      </c>
      <c r="P12" t="s">
        <v>95</v>
      </c>
      <c r="Q12" t="s">
        <v>96</v>
      </c>
      <c r="R12">
        <v>234</v>
      </c>
      <c r="S12" t="s">
        <v>53</v>
      </c>
      <c r="T12" t="s">
        <v>54</v>
      </c>
      <c r="U12" t="s">
        <v>55</v>
      </c>
      <c r="V12">
        <v>60603</v>
      </c>
      <c r="W12" t="s">
        <v>71</v>
      </c>
      <c r="X12">
        <v>5</v>
      </c>
    </row>
    <row r="13" spans="1:24" x14ac:dyDescent="0.25">
      <c r="A13">
        <v>1012</v>
      </c>
      <c r="B13" s="1">
        <v>44939</v>
      </c>
      <c r="C13" t="s">
        <v>97</v>
      </c>
      <c r="D13" t="s">
        <v>25</v>
      </c>
      <c r="E13">
        <v>900</v>
      </c>
      <c r="F13">
        <v>2</v>
      </c>
      <c r="G13">
        <v>1800</v>
      </c>
      <c r="H13">
        <v>0.15</v>
      </c>
      <c r="I13">
        <v>270</v>
      </c>
      <c r="J13">
        <v>1530</v>
      </c>
      <c r="K13" t="s">
        <v>26</v>
      </c>
      <c r="L13" t="s">
        <v>27</v>
      </c>
      <c r="M13" t="s">
        <v>28</v>
      </c>
      <c r="N13">
        <v>38</v>
      </c>
      <c r="O13" t="s">
        <v>29</v>
      </c>
      <c r="P13" t="s">
        <v>98</v>
      </c>
      <c r="Q13" t="s">
        <v>99</v>
      </c>
      <c r="R13">
        <v>345</v>
      </c>
      <c r="S13" t="s">
        <v>80</v>
      </c>
      <c r="T13" t="s">
        <v>69</v>
      </c>
      <c r="U13" t="s">
        <v>70</v>
      </c>
      <c r="V13">
        <v>2102</v>
      </c>
      <c r="W13" t="s">
        <v>100</v>
      </c>
      <c r="X13">
        <v>35</v>
      </c>
    </row>
    <row r="14" spans="1:24" x14ac:dyDescent="0.25">
      <c r="A14">
        <v>1013</v>
      </c>
      <c r="B14" s="1">
        <v>44940</v>
      </c>
      <c r="C14" t="s">
        <v>101</v>
      </c>
      <c r="D14" t="s">
        <v>37</v>
      </c>
      <c r="E14">
        <v>15</v>
      </c>
      <c r="F14">
        <v>4</v>
      </c>
      <c r="G14">
        <v>60</v>
      </c>
      <c r="H14">
        <v>0</v>
      </c>
      <c r="I14">
        <v>0</v>
      </c>
      <c r="J14">
        <v>60</v>
      </c>
      <c r="K14" t="s">
        <v>38</v>
      </c>
      <c r="L14" t="s">
        <v>39</v>
      </c>
      <c r="M14" t="s">
        <v>40</v>
      </c>
      <c r="N14">
        <v>24</v>
      </c>
      <c r="O14" t="s">
        <v>41</v>
      </c>
      <c r="P14" t="s">
        <v>102</v>
      </c>
      <c r="Q14" t="s">
        <v>103</v>
      </c>
      <c r="R14">
        <v>456</v>
      </c>
      <c r="S14" t="s">
        <v>62</v>
      </c>
      <c r="T14" t="s">
        <v>45</v>
      </c>
      <c r="U14" t="s">
        <v>46</v>
      </c>
      <c r="V14">
        <v>90003</v>
      </c>
      <c r="W14" t="s">
        <v>71</v>
      </c>
      <c r="X14">
        <v>5</v>
      </c>
    </row>
    <row r="15" spans="1:24" x14ac:dyDescent="0.25">
      <c r="A15">
        <v>1014</v>
      </c>
      <c r="B15" s="1">
        <v>44941</v>
      </c>
      <c r="C15" t="s">
        <v>104</v>
      </c>
      <c r="D15" t="s">
        <v>49</v>
      </c>
      <c r="E15">
        <v>22</v>
      </c>
      <c r="F15">
        <v>2</v>
      </c>
      <c r="G15">
        <v>44</v>
      </c>
      <c r="H15">
        <v>0</v>
      </c>
      <c r="I15">
        <v>0</v>
      </c>
      <c r="J15">
        <v>44</v>
      </c>
      <c r="K15" t="s">
        <v>38</v>
      </c>
      <c r="L15" t="s">
        <v>58</v>
      </c>
      <c r="M15" t="s">
        <v>59</v>
      </c>
      <c r="N15">
        <v>40</v>
      </c>
      <c r="O15" t="s">
        <v>29</v>
      </c>
      <c r="P15" t="s">
        <v>105</v>
      </c>
      <c r="Q15" t="s">
        <v>106</v>
      </c>
      <c r="R15">
        <v>567</v>
      </c>
      <c r="S15" t="s">
        <v>53</v>
      </c>
      <c r="T15" t="s">
        <v>63</v>
      </c>
      <c r="U15" t="s">
        <v>46</v>
      </c>
      <c r="V15">
        <v>94102</v>
      </c>
      <c r="W15" t="s">
        <v>71</v>
      </c>
      <c r="X15">
        <v>10</v>
      </c>
    </row>
    <row r="16" spans="1:24" x14ac:dyDescent="0.25">
      <c r="A16">
        <v>1015</v>
      </c>
      <c r="B16" s="1">
        <v>44942</v>
      </c>
      <c r="C16" t="s">
        <v>107</v>
      </c>
      <c r="D16" t="s">
        <v>25</v>
      </c>
      <c r="E16">
        <v>120</v>
      </c>
      <c r="F16">
        <v>1</v>
      </c>
      <c r="G16">
        <v>120</v>
      </c>
      <c r="H16">
        <v>0</v>
      </c>
      <c r="I16">
        <v>0</v>
      </c>
      <c r="J16">
        <v>120</v>
      </c>
      <c r="K16" t="s">
        <v>26</v>
      </c>
      <c r="L16" t="s">
        <v>27</v>
      </c>
      <c r="M16" t="s">
        <v>50</v>
      </c>
      <c r="N16">
        <v>28</v>
      </c>
      <c r="O16" t="s">
        <v>41</v>
      </c>
      <c r="P16" t="s">
        <v>108</v>
      </c>
      <c r="Q16" t="s">
        <v>109</v>
      </c>
      <c r="R16">
        <v>678</v>
      </c>
      <c r="S16" t="s">
        <v>68</v>
      </c>
      <c r="T16" t="s">
        <v>88</v>
      </c>
      <c r="U16" t="s">
        <v>89</v>
      </c>
      <c r="V16">
        <v>33102</v>
      </c>
      <c r="W16" t="s">
        <v>71</v>
      </c>
      <c r="X16">
        <v>5</v>
      </c>
    </row>
    <row r="17" spans="1:24" x14ac:dyDescent="0.25">
      <c r="A17">
        <v>1016</v>
      </c>
      <c r="B17" s="1">
        <v>44943</v>
      </c>
      <c r="C17" t="s">
        <v>110</v>
      </c>
      <c r="D17" t="s">
        <v>37</v>
      </c>
      <c r="E17">
        <v>45</v>
      </c>
      <c r="F17">
        <v>2</v>
      </c>
      <c r="G17">
        <v>90</v>
      </c>
      <c r="H17">
        <v>0.05</v>
      </c>
      <c r="I17">
        <v>4.5</v>
      </c>
      <c r="J17">
        <v>85.5</v>
      </c>
      <c r="K17" t="s">
        <v>26</v>
      </c>
      <c r="L17" t="s">
        <v>39</v>
      </c>
      <c r="M17" t="s">
        <v>77</v>
      </c>
      <c r="N17">
        <v>29</v>
      </c>
      <c r="O17" t="s">
        <v>29</v>
      </c>
      <c r="P17" t="s">
        <v>111</v>
      </c>
      <c r="Q17" t="s">
        <v>112</v>
      </c>
      <c r="R17">
        <v>789</v>
      </c>
      <c r="S17" t="s">
        <v>44</v>
      </c>
      <c r="T17" t="s">
        <v>54</v>
      </c>
      <c r="U17" t="s">
        <v>55</v>
      </c>
      <c r="V17">
        <v>60604</v>
      </c>
      <c r="W17" t="s">
        <v>47</v>
      </c>
      <c r="X17">
        <v>15</v>
      </c>
    </row>
    <row r="18" spans="1:24" x14ac:dyDescent="0.25">
      <c r="A18">
        <v>1017</v>
      </c>
      <c r="B18" s="1">
        <v>44944</v>
      </c>
      <c r="C18" t="s">
        <v>81</v>
      </c>
      <c r="D18" t="s">
        <v>25</v>
      </c>
      <c r="E18">
        <v>280</v>
      </c>
      <c r="F18">
        <v>1</v>
      </c>
      <c r="G18">
        <v>280</v>
      </c>
      <c r="H18">
        <v>0.1</v>
      </c>
      <c r="I18">
        <v>28</v>
      </c>
      <c r="J18">
        <v>252</v>
      </c>
      <c r="K18" t="s">
        <v>26</v>
      </c>
      <c r="L18" t="s">
        <v>58</v>
      </c>
      <c r="M18" t="s">
        <v>28</v>
      </c>
      <c r="N18">
        <v>33</v>
      </c>
      <c r="O18" t="s">
        <v>41</v>
      </c>
      <c r="P18" t="s">
        <v>113</v>
      </c>
      <c r="Q18" t="s">
        <v>74</v>
      </c>
      <c r="R18">
        <v>890</v>
      </c>
      <c r="S18" t="s">
        <v>80</v>
      </c>
      <c r="T18" t="s">
        <v>69</v>
      </c>
      <c r="U18" t="s">
        <v>70</v>
      </c>
      <c r="V18">
        <v>2103</v>
      </c>
      <c r="W18" t="s">
        <v>35</v>
      </c>
      <c r="X18">
        <v>30</v>
      </c>
    </row>
    <row r="19" spans="1:24" x14ac:dyDescent="0.25">
      <c r="A19">
        <v>1018</v>
      </c>
      <c r="B19" s="1">
        <v>44945</v>
      </c>
      <c r="C19" t="s">
        <v>114</v>
      </c>
      <c r="D19" t="s">
        <v>37</v>
      </c>
      <c r="E19">
        <v>60</v>
      </c>
      <c r="F19">
        <v>1</v>
      </c>
      <c r="G19">
        <v>60</v>
      </c>
      <c r="H19">
        <v>0</v>
      </c>
      <c r="I19">
        <v>0</v>
      </c>
      <c r="J19">
        <v>60</v>
      </c>
      <c r="K19" t="s">
        <v>38</v>
      </c>
      <c r="L19" t="s">
        <v>39</v>
      </c>
      <c r="M19" t="s">
        <v>40</v>
      </c>
      <c r="N19">
        <v>27</v>
      </c>
      <c r="O19" t="s">
        <v>29</v>
      </c>
      <c r="P19" t="s">
        <v>115</v>
      </c>
      <c r="Q19" t="s">
        <v>116</v>
      </c>
      <c r="R19">
        <v>123</v>
      </c>
      <c r="S19" t="s">
        <v>62</v>
      </c>
      <c r="T19" t="s">
        <v>45</v>
      </c>
      <c r="U19" t="s">
        <v>46</v>
      </c>
      <c r="V19">
        <v>90004</v>
      </c>
      <c r="W19" t="s">
        <v>71</v>
      </c>
      <c r="X19">
        <v>5</v>
      </c>
    </row>
    <row r="20" spans="1:24" x14ac:dyDescent="0.25">
      <c r="A20">
        <v>1019</v>
      </c>
      <c r="B20" s="1">
        <v>44946</v>
      </c>
      <c r="C20" t="s">
        <v>117</v>
      </c>
      <c r="D20" t="s">
        <v>49</v>
      </c>
      <c r="E20">
        <v>30</v>
      </c>
      <c r="F20">
        <v>3</v>
      </c>
      <c r="G20">
        <v>90</v>
      </c>
      <c r="H20">
        <v>0</v>
      </c>
      <c r="I20">
        <v>0</v>
      </c>
      <c r="J20">
        <v>90</v>
      </c>
      <c r="K20" t="s">
        <v>38</v>
      </c>
      <c r="L20" t="s">
        <v>58</v>
      </c>
      <c r="M20" t="s">
        <v>59</v>
      </c>
      <c r="N20">
        <v>36</v>
      </c>
      <c r="O20" t="s">
        <v>41</v>
      </c>
      <c r="P20" t="s">
        <v>118</v>
      </c>
      <c r="Q20" t="s">
        <v>79</v>
      </c>
      <c r="R20">
        <v>234</v>
      </c>
      <c r="S20" t="s">
        <v>53</v>
      </c>
      <c r="T20" t="s">
        <v>63</v>
      </c>
      <c r="U20" t="s">
        <v>46</v>
      </c>
      <c r="V20">
        <v>94103</v>
      </c>
      <c r="W20" t="s">
        <v>71</v>
      </c>
      <c r="X20">
        <v>15</v>
      </c>
    </row>
    <row r="21" spans="1:24" x14ac:dyDescent="0.25">
      <c r="A21">
        <v>1020</v>
      </c>
      <c r="B21" s="1">
        <v>44947</v>
      </c>
      <c r="C21" t="s">
        <v>72</v>
      </c>
      <c r="D21" t="s">
        <v>25</v>
      </c>
      <c r="E21">
        <v>35</v>
      </c>
      <c r="F21">
        <v>2</v>
      </c>
      <c r="G21">
        <v>70</v>
      </c>
      <c r="H21">
        <v>0.05</v>
      </c>
      <c r="I21">
        <v>3.5</v>
      </c>
      <c r="J21">
        <v>66.5</v>
      </c>
      <c r="K21" t="s">
        <v>26</v>
      </c>
      <c r="L21" t="s">
        <v>27</v>
      </c>
      <c r="M21" t="s">
        <v>50</v>
      </c>
      <c r="N21">
        <v>25</v>
      </c>
      <c r="O21" t="s">
        <v>29</v>
      </c>
      <c r="P21" t="s">
        <v>119</v>
      </c>
      <c r="Q21" t="s">
        <v>99</v>
      </c>
      <c r="R21">
        <v>345</v>
      </c>
      <c r="S21" t="s">
        <v>32</v>
      </c>
      <c r="T21" t="s">
        <v>88</v>
      </c>
      <c r="U21" t="s">
        <v>89</v>
      </c>
      <c r="V21">
        <v>33103</v>
      </c>
      <c r="W21" t="s">
        <v>75</v>
      </c>
      <c r="X21">
        <v>10</v>
      </c>
    </row>
    <row r="22" spans="1:24" x14ac:dyDescent="0.25">
      <c r="A22">
        <v>1021</v>
      </c>
      <c r="B22" s="1">
        <v>44948</v>
      </c>
      <c r="C22" t="s">
        <v>120</v>
      </c>
      <c r="D22" t="s">
        <v>121</v>
      </c>
      <c r="E22">
        <v>40</v>
      </c>
      <c r="F22">
        <v>1</v>
      </c>
      <c r="G22">
        <v>40</v>
      </c>
      <c r="H22">
        <v>0</v>
      </c>
      <c r="I22">
        <v>0</v>
      </c>
      <c r="J22">
        <v>40</v>
      </c>
      <c r="K22" t="s">
        <v>38</v>
      </c>
      <c r="L22" t="s">
        <v>39</v>
      </c>
      <c r="M22" t="s">
        <v>28</v>
      </c>
      <c r="N22">
        <v>29</v>
      </c>
      <c r="O22" t="s">
        <v>41</v>
      </c>
      <c r="P22" t="s">
        <v>122</v>
      </c>
      <c r="Q22" t="s">
        <v>31</v>
      </c>
      <c r="R22">
        <v>567</v>
      </c>
      <c r="S22" t="s">
        <v>80</v>
      </c>
      <c r="T22" t="s">
        <v>33</v>
      </c>
      <c r="U22" t="s">
        <v>34</v>
      </c>
      <c r="V22">
        <v>10004</v>
      </c>
      <c r="W22" t="s">
        <v>71</v>
      </c>
      <c r="X22">
        <v>5</v>
      </c>
    </row>
    <row r="23" spans="1:24" x14ac:dyDescent="0.25">
      <c r="A23">
        <v>1022</v>
      </c>
      <c r="B23" s="1">
        <v>44949</v>
      </c>
      <c r="C23" t="s">
        <v>123</v>
      </c>
      <c r="D23" t="s">
        <v>49</v>
      </c>
      <c r="E23">
        <v>18</v>
      </c>
      <c r="F23">
        <v>2</v>
      </c>
      <c r="G23">
        <v>36</v>
      </c>
      <c r="H23">
        <v>0</v>
      </c>
      <c r="I23">
        <v>0</v>
      </c>
      <c r="J23">
        <v>36</v>
      </c>
      <c r="K23" t="s">
        <v>38</v>
      </c>
      <c r="L23" t="s">
        <v>27</v>
      </c>
      <c r="M23" t="s">
        <v>40</v>
      </c>
      <c r="N23">
        <v>31</v>
      </c>
      <c r="O23" t="s">
        <v>29</v>
      </c>
      <c r="P23" t="s">
        <v>124</v>
      </c>
      <c r="Q23" t="s">
        <v>43</v>
      </c>
      <c r="R23">
        <v>678</v>
      </c>
      <c r="S23" t="s">
        <v>62</v>
      </c>
      <c r="T23" t="s">
        <v>45</v>
      </c>
      <c r="U23" t="s">
        <v>46</v>
      </c>
      <c r="V23">
        <v>90005</v>
      </c>
      <c r="W23" t="s">
        <v>71</v>
      </c>
      <c r="X23">
        <v>10</v>
      </c>
    </row>
    <row r="24" spans="1:24" x14ac:dyDescent="0.25">
      <c r="A24">
        <v>1023</v>
      </c>
      <c r="B24" s="1">
        <v>44950</v>
      </c>
      <c r="C24" t="s">
        <v>57</v>
      </c>
      <c r="D24" t="s">
        <v>25</v>
      </c>
      <c r="E24">
        <v>700</v>
      </c>
      <c r="F24">
        <v>2</v>
      </c>
      <c r="G24">
        <v>1400</v>
      </c>
      <c r="H24">
        <v>0.08</v>
      </c>
      <c r="I24">
        <v>112</v>
      </c>
      <c r="J24">
        <v>1288</v>
      </c>
      <c r="K24" t="s">
        <v>26</v>
      </c>
      <c r="L24" t="s">
        <v>39</v>
      </c>
      <c r="M24" t="s">
        <v>50</v>
      </c>
      <c r="N24">
        <v>34</v>
      </c>
      <c r="O24" t="s">
        <v>41</v>
      </c>
      <c r="P24" t="s">
        <v>125</v>
      </c>
      <c r="Q24" t="s">
        <v>126</v>
      </c>
      <c r="R24">
        <v>789</v>
      </c>
      <c r="S24" t="s">
        <v>44</v>
      </c>
      <c r="T24" t="s">
        <v>54</v>
      </c>
      <c r="U24" t="s">
        <v>55</v>
      </c>
      <c r="V24">
        <v>60605</v>
      </c>
      <c r="W24" t="s">
        <v>64</v>
      </c>
      <c r="X24">
        <v>20</v>
      </c>
    </row>
    <row r="25" spans="1:24" x14ac:dyDescent="0.25">
      <c r="A25">
        <v>1024</v>
      </c>
      <c r="B25" s="1">
        <v>44951</v>
      </c>
      <c r="C25" t="s">
        <v>127</v>
      </c>
      <c r="D25" t="s">
        <v>121</v>
      </c>
      <c r="E25">
        <v>30</v>
      </c>
      <c r="F25">
        <v>1</v>
      </c>
      <c r="G25">
        <v>30</v>
      </c>
      <c r="H25">
        <v>0</v>
      </c>
      <c r="I25">
        <v>0</v>
      </c>
      <c r="J25">
        <v>30</v>
      </c>
      <c r="K25" t="s">
        <v>38</v>
      </c>
      <c r="L25" t="s">
        <v>58</v>
      </c>
      <c r="M25" t="s">
        <v>59</v>
      </c>
      <c r="N25">
        <v>27</v>
      </c>
      <c r="O25" t="s">
        <v>29</v>
      </c>
      <c r="P25" t="s">
        <v>128</v>
      </c>
      <c r="Q25" t="s">
        <v>61</v>
      </c>
      <c r="R25">
        <v>890</v>
      </c>
      <c r="S25" t="s">
        <v>53</v>
      </c>
      <c r="T25" t="s">
        <v>63</v>
      </c>
      <c r="U25" t="s">
        <v>46</v>
      </c>
      <c r="V25">
        <v>94104</v>
      </c>
      <c r="W25" t="s">
        <v>71</v>
      </c>
      <c r="X25">
        <v>5</v>
      </c>
    </row>
    <row r="26" spans="1:24" x14ac:dyDescent="0.25">
      <c r="A26">
        <v>1025</v>
      </c>
      <c r="B26" s="1">
        <v>44952</v>
      </c>
      <c r="C26" t="s">
        <v>129</v>
      </c>
      <c r="D26" t="s">
        <v>49</v>
      </c>
      <c r="E26">
        <v>20</v>
      </c>
      <c r="F26">
        <v>3</v>
      </c>
      <c r="G26">
        <v>60</v>
      </c>
      <c r="H26">
        <v>0</v>
      </c>
      <c r="I26">
        <v>0</v>
      </c>
      <c r="J26">
        <v>60</v>
      </c>
      <c r="K26" t="s">
        <v>38</v>
      </c>
      <c r="L26" t="s">
        <v>39</v>
      </c>
      <c r="M26" t="s">
        <v>28</v>
      </c>
      <c r="N26">
        <v>30</v>
      </c>
      <c r="O26" t="s">
        <v>41</v>
      </c>
      <c r="P26" t="s">
        <v>130</v>
      </c>
      <c r="Q26" t="s">
        <v>67</v>
      </c>
      <c r="R26">
        <v>123</v>
      </c>
      <c r="S26" t="s">
        <v>32</v>
      </c>
      <c r="T26" t="s">
        <v>69</v>
      </c>
      <c r="U26" t="s">
        <v>70</v>
      </c>
      <c r="V26">
        <v>2104</v>
      </c>
      <c r="W26" t="s">
        <v>71</v>
      </c>
      <c r="X26">
        <v>15</v>
      </c>
    </row>
    <row r="27" spans="1:24" x14ac:dyDescent="0.25">
      <c r="A27">
        <v>1026</v>
      </c>
      <c r="B27" s="1">
        <v>44953</v>
      </c>
      <c r="C27" t="s">
        <v>131</v>
      </c>
      <c r="D27" t="s">
        <v>25</v>
      </c>
      <c r="E27">
        <v>15</v>
      </c>
      <c r="F27">
        <v>4</v>
      </c>
      <c r="G27">
        <v>60</v>
      </c>
      <c r="H27">
        <v>0</v>
      </c>
      <c r="I27">
        <v>0</v>
      </c>
      <c r="J27">
        <v>60</v>
      </c>
      <c r="K27" t="s">
        <v>38</v>
      </c>
      <c r="L27" t="s">
        <v>27</v>
      </c>
      <c r="M27" t="s">
        <v>40</v>
      </c>
      <c r="N27">
        <v>35</v>
      </c>
      <c r="O27" t="s">
        <v>29</v>
      </c>
      <c r="P27" t="s">
        <v>95</v>
      </c>
      <c r="Q27" t="s">
        <v>132</v>
      </c>
      <c r="R27">
        <v>456</v>
      </c>
      <c r="S27" t="s">
        <v>44</v>
      </c>
      <c r="T27" t="s">
        <v>45</v>
      </c>
      <c r="U27" t="s">
        <v>46</v>
      </c>
      <c r="V27">
        <v>90006</v>
      </c>
      <c r="W27" t="s">
        <v>71</v>
      </c>
      <c r="X27">
        <v>20</v>
      </c>
    </row>
    <row r="28" spans="1:24" x14ac:dyDescent="0.25">
      <c r="A28">
        <v>1027</v>
      </c>
      <c r="B28" s="1">
        <v>44954</v>
      </c>
      <c r="C28" t="s">
        <v>133</v>
      </c>
      <c r="D28" t="s">
        <v>121</v>
      </c>
      <c r="E28">
        <v>10</v>
      </c>
      <c r="F28">
        <v>2</v>
      </c>
      <c r="G28">
        <v>20</v>
      </c>
      <c r="H28">
        <v>0</v>
      </c>
      <c r="I28">
        <v>0</v>
      </c>
      <c r="J28">
        <v>20</v>
      </c>
      <c r="K28" t="s">
        <v>38</v>
      </c>
      <c r="L28" t="s">
        <v>39</v>
      </c>
      <c r="M28" t="s">
        <v>50</v>
      </c>
      <c r="N28">
        <v>24</v>
      </c>
      <c r="O28" t="s">
        <v>41</v>
      </c>
      <c r="P28" t="s">
        <v>124</v>
      </c>
      <c r="Q28" t="s">
        <v>87</v>
      </c>
      <c r="R28">
        <v>567</v>
      </c>
      <c r="S28" t="s">
        <v>62</v>
      </c>
      <c r="T28" t="s">
        <v>54</v>
      </c>
      <c r="U28" t="s">
        <v>55</v>
      </c>
      <c r="V28">
        <v>60606</v>
      </c>
      <c r="W28" t="s">
        <v>71</v>
      </c>
      <c r="X28">
        <v>5</v>
      </c>
    </row>
    <row r="29" spans="1:24" x14ac:dyDescent="0.25">
      <c r="A29">
        <v>1028</v>
      </c>
      <c r="B29" s="1">
        <v>44955</v>
      </c>
      <c r="C29" t="s">
        <v>134</v>
      </c>
      <c r="D29" t="s">
        <v>49</v>
      </c>
      <c r="E29">
        <v>17</v>
      </c>
      <c r="F29">
        <v>1</v>
      </c>
      <c r="G29">
        <v>17</v>
      </c>
      <c r="H29">
        <v>0</v>
      </c>
      <c r="I29">
        <v>0</v>
      </c>
      <c r="J29">
        <v>17</v>
      </c>
      <c r="K29" t="s">
        <v>38</v>
      </c>
      <c r="L29" t="s">
        <v>58</v>
      </c>
      <c r="M29" t="s">
        <v>59</v>
      </c>
      <c r="N29">
        <v>40</v>
      </c>
      <c r="O29" t="s">
        <v>29</v>
      </c>
      <c r="P29" t="s">
        <v>108</v>
      </c>
      <c r="Q29" t="s">
        <v>74</v>
      </c>
      <c r="R29">
        <v>678</v>
      </c>
      <c r="S29" t="s">
        <v>53</v>
      </c>
      <c r="T29" t="s">
        <v>63</v>
      </c>
      <c r="U29" t="s">
        <v>46</v>
      </c>
      <c r="V29">
        <v>94105</v>
      </c>
      <c r="W29" t="s">
        <v>71</v>
      </c>
      <c r="X29">
        <v>5</v>
      </c>
    </row>
    <row r="30" spans="1:24" x14ac:dyDescent="0.25">
      <c r="A30">
        <v>1029</v>
      </c>
      <c r="B30" s="1">
        <v>44956</v>
      </c>
      <c r="C30" t="s">
        <v>135</v>
      </c>
      <c r="D30" t="s">
        <v>25</v>
      </c>
      <c r="E30">
        <v>80</v>
      </c>
      <c r="F30">
        <v>1</v>
      </c>
      <c r="G30">
        <v>80</v>
      </c>
      <c r="H30">
        <v>0</v>
      </c>
      <c r="I30">
        <v>0</v>
      </c>
      <c r="J30">
        <v>80</v>
      </c>
      <c r="K30" t="s">
        <v>38</v>
      </c>
      <c r="L30" t="s">
        <v>39</v>
      </c>
      <c r="M30" t="s">
        <v>28</v>
      </c>
      <c r="N30">
        <v>29</v>
      </c>
      <c r="O30" t="s">
        <v>41</v>
      </c>
      <c r="P30" t="s">
        <v>113</v>
      </c>
      <c r="Q30" t="s">
        <v>99</v>
      </c>
      <c r="R30">
        <v>789</v>
      </c>
      <c r="S30" t="s">
        <v>80</v>
      </c>
      <c r="T30" t="s">
        <v>69</v>
      </c>
      <c r="U30" t="s">
        <v>70</v>
      </c>
      <c r="V30">
        <v>2105</v>
      </c>
      <c r="W30" t="s">
        <v>71</v>
      </c>
      <c r="X30">
        <v>5</v>
      </c>
    </row>
    <row r="31" spans="1:24" x14ac:dyDescent="0.25">
      <c r="A31">
        <v>1030</v>
      </c>
      <c r="B31" s="1">
        <v>44957</v>
      </c>
      <c r="C31" t="s">
        <v>136</v>
      </c>
      <c r="D31" t="s">
        <v>37</v>
      </c>
      <c r="E31">
        <v>40</v>
      </c>
      <c r="F31">
        <v>2</v>
      </c>
      <c r="G31">
        <v>80</v>
      </c>
      <c r="H31">
        <v>0.05</v>
      </c>
      <c r="I31">
        <v>4</v>
      </c>
      <c r="J31">
        <v>76</v>
      </c>
      <c r="K31" t="s">
        <v>26</v>
      </c>
      <c r="L31" t="s">
        <v>27</v>
      </c>
      <c r="M31" t="s">
        <v>40</v>
      </c>
      <c r="N31">
        <v>35</v>
      </c>
      <c r="O31" t="s">
        <v>29</v>
      </c>
      <c r="P31" t="s">
        <v>115</v>
      </c>
      <c r="Q31" t="s">
        <v>106</v>
      </c>
      <c r="R31">
        <v>890</v>
      </c>
      <c r="S31" t="s">
        <v>44</v>
      </c>
      <c r="T31" t="s">
        <v>45</v>
      </c>
      <c r="U31" t="s">
        <v>46</v>
      </c>
      <c r="V31">
        <v>90007</v>
      </c>
      <c r="W31" t="s">
        <v>75</v>
      </c>
      <c r="X31">
        <v>10</v>
      </c>
    </row>
    <row r="32" spans="1:24" x14ac:dyDescent="0.25">
      <c r="A32">
        <v>1031</v>
      </c>
      <c r="B32" s="1">
        <v>44958</v>
      </c>
      <c r="C32" t="s">
        <v>137</v>
      </c>
      <c r="D32" t="s">
        <v>25</v>
      </c>
      <c r="E32">
        <v>60</v>
      </c>
      <c r="F32">
        <v>1</v>
      </c>
      <c r="G32">
        <v>60</v>
      </c>
      <c r="H32">
        <v>0</v>
      </c>
      <c r="I32">
        <v>0</v>
      </c>
      <c r="J32">
        <v>60</v>
      </c>
      <c r="K32" t="s">
        <v>26</v>
      </c>
      <c r="L32" t="s">
        <v>58</v>
      </c>
      <c r="M32" t="s">
        <v>50</v>
      </c>
      <c r="N32">
        <v>27</v>
      </c>
      <c r="O32" t="s">
        <v>41</v>
      </c>
      <c r="P32" t="s">
        <v>118</v>
      </c>
      <c r="Q32" t="s">
        <v>79</v>
      </c>
      <c r="R32">
        <v>123</v>
      </c>
      <c r="S32" t="s">
        <v>32</v>
      </c>
      <c r="T32" t="s">
        <v>54</v>
      </c>
      <c r="U32" t="s">
        <v>55</v>
      </c>
      <c r="V32">
        <v>60607</v>
      </c>
      <c r="W32" t="s">
        <v>71</v>
      </c>
      <c r="X32">
        <v>5</v>
      </c>
    </row>
    <row r="33" spans="1:24" x14ac:dyDescent="0.25">
      <c r="A33">
        <v>1032</v>
      </c>
      <c r="B33" s="1">
        <v>44959</v>
      </c>
      <c r="C33" t="s">
        <v>138</v>
      </c>
      <c r="D33" t="s">
        <v>121</v>
      </c>
      <c r="E33">
        <v>12</v>
      </c>
      <c r="F33">
        <v>3</v>
      </c>
      <c r="G33">
        <v>36</v>
      </c>
      <c r="H33">
        <v>0</v>
      </c>
      <c r="I33">
        <v>0</v>
      </c>
      <c r="J33">
        <v>36</v>
      </c>
      <c r="K33" t="s">
        <v>38</v>
      </c>
      <c r="L33" t="s">
        <v>39</v>
      </c>
      <c r="M33" t="s">
        <v>59</v>
      </c>
      <c r="N33">
        <v>31</v>
      </c>
      <c r="O33" t="s">
        <v>29</v>
      </c>
      <c r="P33" t="s">
        <v>119</v>
      </c>
      <c r="Q33" t="s">
        <v>31</v>
      </c>
      <c r="R33">
        <v>456</v>
      </c>
      <c r="S33" t="s">
        <v>80</v>
      </c>
      <c r="T33" t="s">
        <v>63</v>
      </c>
      <c r="U33" t="s">
        <v>46</v>
      </c>
      <c r="V33">
        <v>94106</v>
      </c>
      <c r="W33" t="s">
        <v>71</v>
      </c>
      <c r="X33">
        <v>15</v>
      </c>
    </row>
    <row r="34" spans="1:24" x14ac:dyDescent="0.25">
      <c r="A34">
        <v>1033</v>
      </c>
      <c r="B34" s="1">
        <v>44960</v>
      </c>
      <c r="C34" t="s">
        <v>139</v>
      </c>
      <c r="D34" t="s">
        <v>49</v>
      </c>
      <c r="E34">
        <v>19</v>
      </c>
      <c r="F34">
        <v>2</v>
      </c>
      <c r="G34">
        <v>38</v>
      </c>
      <c r="H34">
        <v>0</v>
      </c>
      <c r="I34">
        <v>0</v>
      </c>
      <c r="J34">
        <v>38</v>
      </c>
      <c r="K34" t="s">
        <v>38</v>
      </c>
      <c r="L34" t="s">
        <v>27</v>
      </c>
      <c r="M34" t="s">
        <v>28</v>
      </c>
      <c r="N34">
        <v>33</v>
      </c>
      <c r="O34" t="s">
        <v>41</v>
      </c>
      <c r="P34" t="s">
        <v>122</v>
      </c>
      <c r="Q34" t="s">
        <v>43</v>
      </c>
      <c r="R34">
        <v>567</v>
      </c>
      <c r="S34" t="s">
        <v>62</v>
      </c>
      <c r="T34" t="s">
        <v>69</v>
      </c>
      <c r="U34" t="s">
        <v>70</v>
      </c>
      <c r="V34">
        <v>2106</v>
      </c>
      <c r="W34" t="s">
        <v>71</v>
      </c>
      <c r="X34">
        <v>10</v>
      </c>
    </row>
    <row r="35" spans="1:24" x14ac:dyDescent="0.25">
      <c r="A35">
        <v>1034</v>
      </c>
      <c r="B35" s="1">
        <v>44961</v>
      </c>
      <c r="C35" t="s">
        <v>140</v>
      </c>
      <c r="D35" t="s">
        <v>25</v>
      </c>
      <c r="E35">
        <v>8</v>
      </c>
      <c r="F35">
        <v>5</v>
      </c>
      <c r="G35">
        <v>40</v>
      </c>
      <c r="H35">
        <v>0</v>
      </c>
      <c r="I35">
        <v>0</v>
      </c>
      <c r="J35">
        <v>40</v>
      </c>
      <c r="K35" t="s">
        <v>38</v>
      </c>
      <c r="L35" t="s">
        <v>58</v>
      </c>
      <c r="M35" t="s">
        <v>40</v>
      </c>
      <c r="N35">
        <v>26</v>
      </c>
      <c r="O35" t="s">
        <v>29</v>
      </c>
      <c r="P35" t="s">
        <v>124</v>
      </c>
      <c r="Q35" t="s">
        <v>132</v>
      </c>
      <c r="R35">
        <v>678</v>
      </c>
      <c r="S35" t="s">
        <v>44</v>
      </c>
      <c r="T35" t="s">
        <v>45</v>
      </c>
      <c r="U35" t="s">
        <v>46</v>
      </c>
      <c r="V35">
        <v>90008</v>
      </c>
      <c r="W35" t="s">
        <v>71</v>
      </c>
      <c r="X35">
        <v>25</v>
      </c>
    </row>
    <row r="36" spans="1:24" x14ac:dyDescent="0.25">
      <c r="A36">
        <v>1035</v>
      </c>
      <c r="B36" s="1">
        <v>44962</v>
      </c>
      <c r="C36" t="s">
        <v>141</v>
      </c>
      <c r="D36" t="s">
        <v>49</v>
      </c>
      <c r="E36">
        <v>14</v>
      </c>
      <c r="F36">
        <v>3</v>
      </c>
      <c r="G36">
        <v>42</v>
      </c>
      <c r="H36">
        <v>0</v>
      </c>
      <c r="I36">
        <v>0</v>
      </c>
      <c r="J36">
        <v>42</v>
      </c>
      <c r="K36" t="s">
        <v>38</v>
      </c>
      <c r="L36" t="s">
        <v>39</v>
      </c>
      <c r="M36" t="s">
        <v>50</v>
      </c>
      <c r="N36">
        <v>29</v>
      </c>
      <c r="O36" t="s">
        <v>41</v>
      </c>
      <c r="P36" t="s">
        <v>125</v>
      </c>
      <c r="Q36" t="s">
        <v>61</v>
      </c>
      <c r="R36">
        <v>789</v>
      </c>
      <c r="S36" t="s">
        <v>62</v>
      </c>
      <c r="T36" t="s">
        <v>54</v>
      </c>
      <c r="U36" t="s">
        <v>55</v>
      </c>
      <c r="V36">
        <v>60608</v>
      </c>
      <c r="W36" t="s">
        <v>71</v>
      </c>
      <c r="X36">
        <v>15</v>
      </c>
    </row>
    <row r="37" spans="1:24" x14ac:dyDescent="0.25">
      <c r="A37">
        <v>1036</v>
      </c>
      <c r="B37" s="1">
        <v>44963</v>
      </c>
      <c r="C37" t="s">
        <v>142</v>
      </c>
      <c r="D37" t="s">
        <v>25</v>
      </c>
      <c r="E37">
        <v>20</v>
      </c>
      <c r="F37">
        <v>2</v>
      </c>
      <c r="G37">
        <v>40</v>
      </c>
      <c r="H37">
        <v>0</v>
      </c>
      <c r="I37">
        <v>0</v>
      </c>
      <c r="J37">
        <v>40</v>
      </c>
      <c r="K37" t="s">
        <v>38</v>
      </c>
      <c r="L37" t="s">
        <v>27</v>
      </c>
      <c r="M37" t="s">
        <v>59</v>
      </c>
      <c r="N37">
        <v>34</v>
      </c>
      <c r="O37" t="s">
        <v>29</v>
      </c>
      <c r="P37" t="s">
        <v>128</v>
      </c>
      <c r="Q37" t="s">
        <v>106</v>
      </c>
      <c r="R37">
        <v>890</v>
      </c>
      <c r="S37" t="s">
        <v>53</v>
      </c>
      <c r="T37" t="s">
        <v>63</v>
      </c>
      <c r="U37" t="s">
        <v>46</v>
      </c>
      <c r="V37">
        <v>94107</v>
      </c>
      <c r="W37" t="s">
        <v>71</v>
      </c>
      <c r="X37">
        <v>10</v>
      </c>
    </row>
    <row r="38" spans="1:24" x14ac:dyDescent="0.25">
      <c r="A38">
        <v>1037</v>
      </c>
      <c r="B38" s="1">
        <v>44964</v>
      </c>
      <c r="C38" t="s">
        <v>143</v>
      </c>
      <c r="D38" t="s">
        <v>121</v>
      </c>
      <c r="E38">
        <v>10</v>
      </c>
      <c r="F38">
        <v>3</v>
      </c>
      <c r="G38">
        <v>30</v>
      </c>
      <c r="H38">
        <v>0</v>
      </c>
      <c r="I38">
        <v>0</v>
      </c>
      <c r="J38">
        <v>30</v>
      </c>
      <c r="K38" t="s">
        <v>38</v>
      </c>
      <c r="L38" t="s">
        <v>39</v>
      </c>
      <c r="M38" t="s">
        <v>28</v>
      </c>
      <c r="N38">
        <v>28</v>
      </c>
      <c r="O38" t="s">
        <v>41</v>
      </c>
      <c r="P38" t="s">
        <v>130</v>
      </c>
      <c r="Q38" t="s">
        <v>87</v>
      </c>
      <c r="R38">
        <v>123</v>
      </c>
      <c r="S38" t="s">
        <v>32</v>
      </c>
      <c r="T38" t="s">
        <v>69</v>
      </c>
      <c r="U38" t="s">
        <v>70</v>
      </c>
      <c r="V38">
        <v>2107</v>
      </c>
      <c r="W38" t="s">
        <v>71</v>
      </c>
      <c r="X38">
        <v>15</v>
      </c>
    </row>
    <row r="39" spans="1:24" x14ac:dyDescent="0.25">
      <c r="A39">
        <v>1038</v>
      </c>
      <c r="B39" s="1">
        <v>44965</v>
      </c>
      <c r="C39" t="s">
        <v>144</v>
      </c>
      <c r="D39" t="s">
        <v>49</v>
      </c>
      <c r="E39">
        <v>16</v>
      </c>
      <c r="F39">
        <v>2</v>
      </c>
      <c r="G39">
        <v>32</v>
      </c>
      <c r="H39">
        <v>0</v>
      </c>
      <c r="I39">
        <v>0</v>
      </c>
      <c r="J39">
        <v>32</v>
      </c>
      <c r="K39" t="s">
        <v>38</v>
      </c>
      <c r="L39" t="s">
        <v>58</v>
      </c>
      <c r="M39" t="s">
        <v>40</v>
      </c>
      <c r="N39">
        <v>26</v>
      </c>
      <c r="O39" t="s">
        <v>29</v>
      </c>
      <c r="P39" t="s">
        <v>95</v>
      </c>
      <c r="Q39" t="s">
        <v>67</v>
      </c>
      <c r="R39">
        <v>456</v>
      </c>
      <c r="S39" t="s">
        <v>44</v>
      </c>
      <c r="T39" t="s">
        <v>45</v>
      </c>
      <c r="U39" t="s">
        <v>46</v>
      </c>
      <c r="V39">
        <v>90009</v>
      </c>
      <c r="W39" t="s">
        <v>71</v>
      </c>
      <c r="X39">
        <v>10</v>
      </c>
    </row>
    <row r="40" spans="1:24" x14ac:dyDescent="0.25">
      <c r="A40">
        <v>1039</v>
      </c>
      <c r="B40" s="1">
        <v>44966</v>
      </c>
      <c r="C40" t="s">
        <v>145</v>
      </c>
      <c r="D40" t="s">
        <v>25</v>
      </c>
      <c r="E40">
        <v>35</v>
      </c>
      <c r="F40">
        <v>1</v>
      </c>
      <c r="G40">
        <v>35</v>
      </c>
      <c r="H40">
        <v>0</v>
      </c>
      <c r="I40">
        <v>0</v>
      </c>
      <c r="J40">
        <v>35</v>
      </c>
      <c r="K40" t="s">
        <v>38</v>
      </c>
      <c r="L40" t="s">
        <v>39</v>
      </c>
      <c r="M40" t="s">
        <v>50</v>
      </c>
      <c r="N40">
        <v>25</v>
      </c>
      <c r="O40" t="s">
        <v>41</v>
      </c>
      <c r="P40" t="s">
        <v>124</v>
      </c>
      <c r="Q40" t="s">
        <v>74</v>
      </c>
      <c r="R40">
        <v>567</v>
      </c>
      <c r="S40" t="s">
        <v>62</v>
      </c>
      <c r="T40" t="s">
        <v>54</v>
      </c>
      <c r="U40" t="s">
        <v>55</v>
      </c>
      <c r="V40">
        <v>60609</v>
      </c>
      <c r="W40" t="s">
        <v>71</v>
      </c>
      <c r="X40">
        <v>5</v>
      </c>
    </row>
    <row r="41" spans="1:24" x14ac:dyDescent="0.25">
      <c r="A41">
        <v>1040</v>
      </c>
      <c r="B41" s="1">
        <v>44967</v>
      </c>
      <c r="C41" t="s">
        <v>146</v>
      </c>
      <c r="D41" t="s">
        <v>121</v>
      </c>
      <c r="E41">
        <v>8</v>
      </c>
      <c r="F41">
        <v>4</v>
      </c>
      <c r="G41">
        <v>32</v>
      </c>
      <c r="H41">
        <v>0</v>
      </c>
      <c r="I41">
        <v>0</v>
      </c>
      <c r="J41">
        <v>32</v>
      </c>
      <c r="K41" t="s">
        <v>38</v>
      </c>
      <c r="L41" t="s">
        <v>27</v>
      </c>
      <c r="M41" t="s">
        <v>59</v>
      </c>
      <c r="N41">
        <v>30</v>
      </c>
      <c r="O41" t="s">
        <v>29</v>
      </c>
      <c r="P41" t="s">
        <v>108</v>
      </c>
      <c r="Q41" t="s">
        <v>99</v>
      </c>
      <c r="R41">
        <v>678</v>
      </c>
      <c r="S41" t="s">
        <v>53</v>
      </c>
      <c r="T41" t="s">
        <v>63</v>
      </c>
      <c r="U41" t="s">
        <v>46</v>
      </c>
      <c r="V41">
        <v>94108</v>
      </c>
      <c r="W41" t="s">
        <v>71</v>
      </c>
      <c r="X41">
        <v>20</v>
      </c>
    </row>
    <row r="42" spans="1:24" x14ac:dyDescent="0.25">
      <c r="A42">
        <v>1041</v>
      </c>
      <c r="B42" s="1">
        <v>44968</v>
      </c>
      <c r="C42" t="s">
        <v>76</v>
      </c>
      <c r="D42" t="s">
        <v>49</v>
      </c>
      <c r="E42">
        <v>18</v>
      </c>
      <c r="F42">
        <v>3</v>
      </c>
      <c r="G42">
        <v>54</v>
      </c>
      <c r="H42">
        <v>0</v>
      </c>
      <c r="I42">
        <v>0</v>
      </c>
      <c r="J42">
        <v>54</v>
      </c>
      <c r="K42" t="s">
        <v>38</v>
      </c>
      <c r="L42" t="s">
        <v>58</v>
      </c>
      <c r="M42" t="s">
        <v>28</v>
      </c>
      <c r="N42">
        <v>29</v>
      </c>
      <c r="O42" t="s">
        <v>41</v>
      </c>
      <c r="P42" t="s">
        <v>113</v>
      </c>
      <c r="Q42" t="s">
        <v>31</v>
      </c>
      <c r="R42">
        <v>789</v>
      </c>
      <c r="S42" t="s">
        <v>44</v>
      </c>
      <c r="T42" t="s">
        <v>33</v>
      </c>
      <c r="U42" t="s">
        <v>34</v>
      </c>
      <c r="V42">
        <v>10005</v>
      </c>
      <c r="W42" t="s">
        <v>71</v>
      </c>
      <c r="X42">
        <v>15</v>
      </c>
    </row>
    <row r="43" spans="1:24" x14ac:dyDescent="0.25">
      <c r="A43">
        <v>1042</v>
      </c>
      <c r="B43" s="1">
        <v>44969</v>
      </c>
      <c r="C43" t="s">
        <v>131</v>
      </c>
      <c r="D43" t="s">
        <v>25</v>
      </c>
      <c r="E43">
        <v>15</v>
      </c>
      <c r="F43">
        <v>4</v>
      </c>
      <c r="G43">
        <v>60</v>
      </c>
      <c r="H43">
        <v>0</v>
      </c>
      <c r="I43">
        <v>0</v>
      </c>
      <c r="J43">
        <v>60</v>
      </c>
      <c r="K43" t="s">
        <v>38</v>
      </c>
      <c r="L43" t="s">
        <v>27</v>
      </c>
      <c r="M43" t="s">
        <v>40</v>
      </c>
      <c r="N43">
        <v>35</v>
      </c>
      <c r="O43" t="s">
        <v>29</v>
      </c>
      <c r="P43" t="s">
        <v>115</v>
      </c>
      <c r="Q43" t="s">
        <v>43</v>
      </c>
      <c r="R43">
        <v>123</v>
      </c>
      <c r="S43" t="s">
        <v>62</v>
      </c>
      <c r="T43" t="s">
        <v>45</v>
      </c>
      <c r="U43" t="s">
        <v>46</v>
      </c>
      <c r="V43">
        <v>90010</v>
      </c>
      <c r="W43" t="s">
        <v>71</v>
      </c>
      <c r="X43">
        <v>20</v>
      </c>
    </row>
    <row r="44" spans="1:24" x14ac:dyDescent="0.25">
      <c r="A44">
        <v>1043</v>
      </c>
      <c r="B44" s="1">
        <v>44970</v>
      </c>
      <c r="C44" t="s">
        <v>133</v>
      </c>
      <c r="D44" t="s">
        <v>121</v>
      </c>
      <c r="E44">
        <v>10</v>
      </c>
      <c r="F44">
        <v>2</v>
      </c>
      <c r="G44">
        <v>20</v>
      </c>
      <c r="H44">
        <v>0</v>
      </c>
      <c r="I44">
        <v>0</v>
      </c>
      <c r="J44">
        <v>20</v>
      </c>
      <c r="K44" t="s">
        <v>38</v>
      </c>
      <c r="L44" t="s">
        <v>39</v>
      </c>
      <c r="M44" t="s">
        <v>50</v>
      </c>
      <c r="N44">
        <v>24</v>
      </c>
      <c r="O44" t="s">
        <v>41</v>
      </c>
      <c r="P44" t="s">
        <v>124</v>
      </c>
      <c r="Q44" t="s">
        <v>126</v>
      </c>
      <c r="R44">
        <v>234</v>
      </c>
      <c r="S44" t="s">
        <v>53</v>
      </c>
      <c r="T44" t="s">
        <v>54</v>
      </c>
      <c r="U44" t="s">
        <v>55</v>
      </c>
      <c r="V44">
        <v>60610</v>
      </c>
      <c r="W44" t="s">
        <v>71</v>
      </c>
      <c r="X44">
        <v>10</v>
      </c>
    </row>
    <row r="45" spans="1:24" x14ac:dyDescent="0.25">
      <c r="A45">
        <v>1044</v>
      </c>
      <c r="B45" s="1">
        <v>44971</v>
      </c>
      <c r="C45" t="s">
        <v>134</v>
      </c>
      <c r="D45" t="s">
        <v>49</v>
      </c>
      <c r="E45">
        <v>17</v>
      </c>
      <c r="F45">
        <v>1</v>
      </c>
      <c r="G45">
        <v>17</v>
      </c>
      <c r="H45">
        <v>0</v>
      </c>
      <c r="I45">
        <v>0</v>
      </c>
      <c r="J45">
        <v>17</v>
      </c>
      <c r="K45" t="s">
        <v>38</v>
      </c>
      <c r="L45" t="s">
        <v>27</v>
      </c>
      <c r="M45" t="s">
        <v>59</v>
      </c>
      <c r="N45">
        <v>40</v>
      </c>
      <c r="O45" t="s">
        <v>29</v>
      </c>
      <c r="P45" t="s">
        <v>95</v>
      </c>
      <c r="Q45" t="s">
        <v>61</v>
      </c>
      <c r="R45">
        <v>345</v>
      </c>
      <c r="S45" t="s">
        <v>44</v>
      </c>
      <c r="T45" t="s">
        <v>63</v>
      </c>
      <c r="U45" t="s">
        <v>46</v>
      </c>
      <c r="V45">
        <v>94109</v>
      </c>
      <c r="W45" t="s">
        <v>71</v>
      </c>
      <c r="X45">
        <v>5</v>
      </c>
    </row>
    <row r="46" spans="1:24" x14ac:dyDescent="0.25">
      <c r="A46">
        <v>1045</v>
      </c>
      <c r="B46" s="1">
        <v>44972</v>
      </c>
      <c r="C46" t="s">
        <v>135</v>
      </c>
      <c r="D46" t="s">
        <v>25</v>
      </c>
      <c r="E46">
        <v>80</v>
      </c>
      <c r="F46">
        <v>1</v>
      </c>
      <c r="G46">
        <v>80</v>
      </c>
      <c r="H46">
        <v>0</v>
      </c>
      <c r="I46">
        <v>0</v>
      </c>
      <c r="J46">
        <v>80</v>
      </c>
      <c r="K46" t="s">
        <v>38</v>
      </c>
      <c r="L46" t="s">
        <v>58</v>
      </c>
      <c r="M46" t="s">
        <v>28</v>
      </c>
      <c r="N46">
        <v>29</v>
      </c>
      <c r="O46" t="s">
        <v>41</v>
      </c>
      <c r="P46" t="s">
        <v>118</v>
      </c>
      <c r="Q46" t="s">
        <v>132</v>
      </c>
      <c r="R46">
        <v>456</v>
      </c>
      <c r="S46" t="s">
        <v>62</v>
      </c>
      <c r="T46" t="s">
        <v>69</v>
      </c>
      <c r="U46" t="s">
        <v>70</v>
      </c>
      <c r="V46">
        <v>2108</v>
      </c>
      <c r="W46" t="s">
        <v>71</v>
      </c>
      <c r="X46">
        <v>5</v>
      </c>
    </row>
    <row r="47" spans="1:24" x14ac:dyDescent="0.25">
      <c r="A47">
        <v>1046</v>
      </c>
      <c r="B47" s="1">
        <v>44973</v>
      </c>
      <c r="C47" t="s">
        <v>136</v>
      </c>
      <c r="D47" t="s">
        <v>37</v>
      </c>
      <c r="E47">
        <v>40</v>
      </c>
      <c r="F47">
        <v>2</v>
      </c>
      <c r="G47">
        <v>80</v>
      </c>
      <c r="H47">
        <v>0.05</v>
      </c>
      <c r="I47">
        <v>4</v>
      </c>
      <c r="J47">
        <v>76</v>
      </c>
      <c r="K47" t="s">
        <v>26</v>
      </c>
      <c r="L47" t="s">
        <v>27</v>
      </c>
      <c r="M47" t="s">
        <v>40</v>
      </c>
      <c r="N47">
        <v>35</v>
      </c>
      <c r="O47" t="s">
        <v>29</v>
      </c>
      <c r="P47" t="s">
        <v>125</v>
      </c>
      <c r="Q47" t="s">
        <v>87</v>
      </c>
      <c r="R47">
        <v>567</v>
      </c>
      <c r="S47" t="s">
        <v>53</v>
      </c>
      <c r="T47" t="s">
        <v>45</v>
      </c>
      <c r="U47" t="s">
        <v>46</v>
      </c>
      <c r="V47">
        <v>90011</v>
      </c>
      <c r="W47" t="s">
        <v>75</v>
      </c>
      <c r="X47">
        <v>10</v>
      </c>
    </row>
    <row r="48" spans="1:24" x14ac:dyDescent="0.25">
      <c r="A48">
        <v>1047</v>
      </c>
      <c r="B48" s="1">
        <v>44974</v>
      </c>
      <c r="C48" t="s">
        <v>137</v>
      </c>
      <c r="D48" t="s">
        <v>25</v>
      </c>
      <c r="E48">
        <v>60</v>
      </c>
      <c r="F48">
        <v>1</v>
      </c>
      <c r="G48">
        <v>60</v>
      </c>
      <c r="H48">
        <v>0</v>
      </c>
      <c r="I48">
        <v>0</v>
      </c>
      <c r="J48">
        <v>60</v>
      </c>
      <c r="K48" t="s">
        <v>26</v>
      </c>
      <c r="L48" t="s">
        <v>39</v>
      </c>
      <c r="M48" t="s">
        <v>50</v>
      </c>
      <c r="N48">
        <v>27</v>
      </c>
      <c r="O48" t="s">
        <v>41</v>
      </c>
      <c r="P48" t="s">
        <v>102</v>
      </c>
      <c r="Q48" t="s">
        <v>106</v>
      </c>
      <c r="R48">
        <v>678</v>
      </c>
      <c r="S48" t="s">
        <v>32</v>
      </c>
      <c r="T48" t="s">
        <v>54</v>
      </c>
      <c r="U48" t="s">
        <v>55</v>
      </c>
      <c r="V48">
        <v>60611</v>
      </c>
      <c r="W48" t="s">
        <v>71</v>
      </c>
      <c r="X48">
        <v>5</v>
      </c>
    </row>
    <row r="49" spans="1:24" x14ac:dyDescent="0.25">
      <c r="A49">
        <v>1048</v>
      </c>
      <c r="B49" s="1">
        <v>44975</v>
      </c>
      <c r="C49" t="s">
        <v>138</v>
      </c>
      <c r="D49" t="s">
        <v>121</v>
      </c>
      <c r="E49">
        <v>12</v>
      </c>
      <c r="F49">
        <v>3</v>
      </c>
      <c r="G49">
        <v>36</v>
      </c>
      <c r="H49">
        <v>0</v>
      </c>
      <c r="I49">
        <v>0</v>
      </c>
      <c r="J49">
        <v>36</v>
      </c>
      <c r="K49" t="s">
        <v>38</v>
      </c>
      <c r="L49" t="s">
        <v>27</v>
      </c>
      <c r="M49" t="s">
        <v>59</v>
      </c>
      <c r="N49">
        <v>31</v>
      </c>
      <c r="O49" t="s">
        <v>29</v>
      </c>
      <c r="P49" t="s">
        <v>128</v>
      </c>
      <c r="Q49" t="s">
        <v>74</v>
      </c>
      <c r="R49">
        <v>789</v>
      </c>
      <c r="S49" t="s">
        <v>62</v>
      </c>
      <c r="T49" t="s">
        <v>63</v>
      </c>
      <c r="U49" t="s">
        <v>46</v>
      </c>
      <c r="V49">
        <v>94110</v>
      </c>
      <c r="W49" t="s">
        <v>71</v>
      </c>
      <c r="X49">
        <v>15</v>
      </c>
    </row>
    <row r="50" spans="1:24" x14ac:dyDescent="0.25">
      <c r="A50">
        <v>1049</v>
      </c>
      <c r="B50" s="1">
        <v>44976</v>
      </c>
      <c r="C50" t="s">
        <v>139</v>
      </c>
      <c r="D50" t="s">
        <v>49</v>
      </c>
      <c r="E50">
        <v>19</v>
      </c>
      <c r="F50">
        <v>2</v>
      </c>
      <c r="G50">
        <v>38</v>
      </c>
      <c r="H50">
        <v>0</v>
      </c>
      <c r="I50">
        <v>0</v>
      </c>
      <c r="J50">
        <v>38</v>
      </c>
      <c r="K50" t="s">
        <v>38</v>
      </c>
      <c r="L50" t="s">
        <v>58</v>
      </c>
      <c r="M50" t="s">
        <v>28</v>
      </c>
      <c r="N50">
        <v>33</v>
      </c>
      <c r="O50" t="s">
        <v>41</v>
      </c>
      <c r="P50" t="s">
        <v>130</v>
      </c>
      <c r="Q50" t="s">
        <v>99</v>
      </c>
      <c r="R50">
        <v>890</v>
      </c>
      <c r="S50" t="s">
        <v>80</v>
      </c>
      <c r="T50" t="s">
        <v>69</v>
      </c>
      <c r="U50" t="s">
        <v>70</v>
      </c>
      <c r="V50">
        <v>2109</v>
      </c>
      <c r="W50" t="s">
        <v>71</v>
      </c>
      <c r="X50">
        <v>10</v>
      </c>
    </row>
    <row r="51" spans="1:24" x14ac:dyDescent="0.25">
      <c r="A51">
        <v>1050</v>
      </c>
      <c r="B51" s="1">
        <v>44977</v>
      </c>
      <c r="C51" t="s">
        <v>140</v>
      </c>
      <c r="D51" t="s">
        <v>25</v>
      </c>
      <c r="E51">
        <v>8</v>
      </c>
      <c r="F51">
        <v>5</v>
      </c>
      <c r="G51">
        <v>40</v>
      </c>
      <c r="H51">
        <v>0</v>
      </c>
      <c r="I51">
        <v>0</v>
      </c>
      <c r="J51">
        <v>40</v>
      </c>
      <c r="K51" t="s">
        <v>38</v>
      </c>
      <c r="L51" t="s">
        <v>39</v>
      </c>
      <c r="M51" t="s">
        <v>40</v>
      </c>
      <c r="N51">
        <v>26</v>
      </c>
      <c r="O51" t="s">
        <v>29</v>
      </c>
      <c r="P51" t="s">
        <v>119</v>
      </c>
      <c r="Q51" t="s">
        <v>83</v>
      </c>
      <c r="R51">
        <v>123</v>
      </c>
      <c r="S51" t="s">
        <v>53</v>
      </c>
      <c r="T51" t="s">
        <v>45</v>
      </c>
      <c r="U51" t="s">
        <v>46</v>
      </c>
      <c r="V51">
        <v>90012</v>
      </c>
      <c r="W51" t="s">
        <v>71</v>
      </c>
      <c r="X51">
        <v>25</v>
      </c>
    </row>
    <row r="52" spans="1:24" x14ac:dyDescent="0.25">
      <c r="A52">
        <v>1051</v>
      </c>
      <c r="B52" s="1">
        <v>44978</v>
      </c>
      <c r="C52" t="s">
        <v>141</v>
      </c>
      <c r="D52" t="s">
        <v>49</v>
      </c>
      <c r="E52">
        <v>14</v>
      </c>
      <c r="F52">
        <v>3</v>
      </c>
      <c r="G52">
        <v>42</v>
      </c>
      <c r="H52">
        <v>0</v>
      </c>
      <c r="I52">
        <v>0</v>
      </c>
      <c r="J52">
        <v>42</v>
      </c>
      <c r="K52" t="s">
        <v>38</v>
      </c>
      <c r="L52" t="s">
        <v>27</v>
      </c>
      <c r="M52" t="s">
        <v>50</v>
      </c>
      <c r="N52">
        <v>29</v>
      </c>
      <c r="O52" t="s">
        <v>41</v>
      </c>
      <c r="P52" t="s">
        <v>122</v>
      </c>
      <c r="Q52" t="s">
        <v>31</v>
      </c>
      <c r="R52">
        <v>234</v>
      </c>
      <c r="S52" t="s">
        <v>44</v>
      </c>
      <c r="T52" t="s">
        <v>54</v>
      </c>
      <c r="U52" t="s">
        <v>55</v>
      </c>
      <c r="V52">
        <v>60612</v>
      </c>
      <c r="W52" t="s">
        <v>71</v>
      </c>
      <c r="X52">
        <v>15</v>
      </c>
    </row>
    <row r="53" spans="1:24" x14ac:dyDescent="0.25">
      <c r="A53">
        <v>1052</v>
      </c>
      <c r="B53" s="1">
        <v>44979</v>
      </c>
      <c r="C53" t="s">
        <v>142</v>
      </c>
      <c r="D53" t="s">
        <v>25</v>
      </c>
      <c r="E53">
        <v>20</v>
      </c>
      <c r="F53">
        <v>2</v>
      </c>
      <c r="G53">
        <v>40</v>
      </c>
      <c r="H53">
        <v>0</v>
      </c>
      <c r="I53">
        <v>0</v>
      </c>
      <c r="J53">
        <v>40</v>
      </c>
      <c r="K53" t="s">
        <v>38</v>
      </c>
      <c r="L53" t="s">
        <v>58</v>
      </c>
      <c r="M53" t="s">
        <v>59</v>
      </c>
      <c r="N53">
        <v>34</v>
      </c>
      <c r="O53" t="s">
        <v>29</v>
      </c>
      <c r="P53" t="s">
        <v>124</v>
      </c>
      <c r="Q53" t="s">
        <v>43</v>
      </c>
      <c r="R53">
        <v>345</v>
      </c>
      <c r="S53" t="s">
        <v>80</v>
      </c>
      <c r="T53" t="s">
        <v>63</v>
      </c>
      <c r="U53" t="s">
        <v>46</v>
      </c>
      <c r="V53">
        <v>94111</v>
      </c>
      <c r="W53" t="s">
        <v>71</v>
      </c>
      <c r="X53">
        <v>10</v>
      </c>
    </row>
    <row r="54" spans="1:24" x14ac:dyDescent="0.25">
      <c r="A54">
        <v>1053</v>
      </c>
      <c r="B54" s="1">
        <v>44980</v>
      </c>
      <c r="C54" t="s">
        <v>143</v>
      </c>
      <c r="D54" t="s">
        <v>121</v>
      </c>
      <c r="E54">
        <v>10</v>
      </c>
      <c r="F54">
        <v>3</v>
      </c>
      <c r="G54">
        <v>30</v>
      </c>
      <c r="H54">
        <v>0</v>
      </c>
      <c r="I54">
        <v>0</v>
      </c>
      <c r="J54">
        <v>30</v>
      </c>
      <c r="K54" t="s">
        <v>38</v>
      </c>
      <c r="L54" t="s">
        <v>39</v>
      </c>
      <c r="M54" t="s">
        <v>28</v>
      </c>
      <c r="N54">
        <v>28</v>
      </c>
      <c r="O54" t="s">
        <v>41</v>
      </c>
      <c r="P54" t="s">
        <v>108</v>
      </c>
      <c r="Q54" t="s">
        <v>126</v>
      </c>
      <c r="R54">
        <v>456</v>
      </c>
      <c r="S54" t="s">
        <v>53</v>
      </c>
      <c r="T54" t="s">
        <v>69</v>
      </c>
      <c r="U54" t="s">
        <v>70</v>
      </c>
      <c r="V54">
        <v>2110</v>
      </c>
      <c r="W54" t="s">
        <v>71</v>
      </c>
      <c r="X54">
        <v>15</v>
      </c>
    </row>
    <row r="55" spans="1:24" x14ac:dyDescent="0.25">
      <c r="A55">
        <v>1054</v>
      </c>
      <c r="B55" s="1">
        <v>44981</v>
      </c>
      <c r="C55" t="s">
        <v>144</v>
      </c>
      <c r="D55" t="s">
        <v>49</v>
      </c>
      <c r="E55">
        <v>16</v>
      </c>
      <c r="F55">
        <v>2</v>
      </c>
      <c r="G55">
        <v>32</v>
      </c>
      <c r="H55">
        <v>0</v>
      </c>
      <c r="I55">
        <v>0</v>
      </c>
      <c r="J55">
        <v>32</v>
      </c>
      <c r="K55" t="s">
        <v>38</v>
      </c>
      <c r="L55" t="s">
        <v>27</v>
      </c>
      <c r="M55" t="s">
        <v>40</v>
      </c>
      <c r="N55">
        <v>26</v>
      </c>
      <c r="O55" t="s">
        <v>29</v>
      </c>
      <c r="P55" t="s">
        <v>95</v>
      </c>
      <c r="Q55" t="s">
        <v>132</v>
      </c>
      <c r="R55">
        <v>567</v>
      </c>
      <c r="S55" t="s">
        <v>62</v>
      </c>
      <c r="T55" t="s">
        <v>45</v>
      </c>
      <c r="U55" t="s">
        <v>46</v>
      </c>
      <c r="V55">
        <v>90013</v>
      </c>
      <c r="W55" t="s">
        <v>71</v>
      </c>
      <c r="X55">
        <v>10</v>
      </c>
    </row>
    <row r="56" spans="1:24" x14ac:dyDescent="0.25">
      <c r="A56">
        <v>1055</v>
      </c>
      <c r="B56" s="1">
        <v>44982</v>
      </c>
      <c r="C56" t="s">
        <v>145</v>
      </c>
      <c r="D56" t="s">
        <v>25</v>
      </c>
      <c r="E56">
        <v>35</v>
      </c>
      <c r="F56">
        <v>1</v>
      </c>
      <c r="G56">
        <v>35</v>
      </c>
      <c r="H56">
        <v>0</v>
      </c>
      <c r="I56">
        <v>0</v>
      </c>
      <c r="J56">
        <v>35</v>
      </c>
      <c r="K56" t="s">
        <v>38</v>
      </c>
      <c r="L56" t="s">
        <v>39</v>
      </c>
      <c r="M56" t="s">
        <v>50</v>
      </c>
      <c r="N56">
        <v>25</v>
      </c>
      <c r="O56" t="s">
        <v>41</v>
      </c>
      <c r="P56" t="s">
        <v>124</v>
      </c>
      <c r="Q56" t="s">
        <v>74</v>
      </c>
      <c r="R56">
        <v>678</v>
      </c>
      <c r="S56" t="s">
        <v>44</v>
      </c>
      <c r="T56" t="s">
        <v>54</v>
      </c>
      <c r="U56" t="s">
        <v>55</v>
      </c>
      <c r="V56">
        <v>60613</v>
      </c>
      <c r="W56" t="s">
        <v>71</v>
      </c>
      <c r="X56">
        <v>5</v>
      </c>
    </row>
    <row r="57" spans="1:24" x14ac:dyDescent="0.25">
      <c r="A57">
        <v>1056</v>
      </c>
      <c r="B57" s="1">
        <v>44983</v>
      </c>
      <c r="C57" t="s">
        <v>146</v>
      </c>
      <c r="D57" t="s">
        <v>121</v>
      </c>
      <c r="E57">
        <v>8</v>
      </c>
      <c r="F57">
        <v>4</v>
      </c>
      <c r="G57">
        <v>32</v>
      </c>
      <c r="H57">
        <v>0</v>
      </c>
      <c r="I57">
        <v>0</v>
      </c>
      <c r="J57">
        <v>32</v>
      </c>
      <c r="K57" t="s">
        <v>38</v>
      </c>
      <c r="L57" t="s">
        <v>58</v>
      </c>
      <c r="M57" t="s">
        <v>59</v>
      </c>
      <c r="N57">
        <v>30</v>
      </c>
      <c r="O57" t="s">
        <v>29</v>
      </c>
      <c r="P57" t="s">
        <v>108</v>
      </c>
      <c r="Q57" t="s">
        <v>99</v>
      </c>
      <c r="R57">
        <v>789</v>
      </c>
      <c r="S57" t="s">
        <v>80</v>
      </c>
      <c r="T57" t="s">
        <v>63</v>
      </c>
      <c r="U57" t="s">
        <v>46</v>
      </c>
      <c r="V57">
        <v>94112</v>
      </c>
      <c r="W57" t="s">
        <v>71</v>
      </c>
      <c r="X57">
        <v>20</v>
      </c>
    </row>
    <row r="58" spans="1:24" x14ac:dyDescent="0.25">
      <c r="A58">
        <v>1057</v>
      </c>
      <c r="B58" s="1">
        <v>44984</v>
      </c>
      <c r="C58" t="s">
        <v>57</v>
      </c>
      <c r="D58" t="s">
        <v>25</v>
      </c>
      <c r="E58">
        <v>700</v>
      </c>
      <c r="F58">
        <v>2</v>
      </c>
      <c r="G58">
        <v>1400</v>
      </c>
      <c r="H58">
        <v>0.08</v>
      </c>
      <c r="I58">
        <v>112</v>
      </c>
      <c r="J58">
        <v>1288</v>
      </c>
      <c r="K58" t="s">
        <v>26</v>
      </c>
      <c r="L58" t="s">
        <v>39</v>
      </c>
      <c r="M58" t="s">
        <v>50</v>
      </c>
      <c r="N58">
        <v>34</v>
      </c>
      <c r="O58" t="s">
        <v>41</v>
      </c>
      <c r="P58" t="s">
        <v>125</v>
      </c>
      <c r="Q58" t="s">
        <v>126</v>
      </c>
      <c r="R58">
        <v>123</v>
      </c>
      <c r="S58" t="s">
        <v>53</v>
      </c>
      <c r="T58" t="s">
        <v>54</v>
      </c>
      <c r="U58" t="s">
        <v>55</v>
      </c>
      <c r="V58">
        <v>60614</v>
      </c>
      <c r="W58" t="s">
        <v>64</v>
      </c>
      <c r="X58">
        <v>20</v>
      </c>
    </row>
    <row r="59" spans="1:24" x14ac:dyDescent="0.25">
      <c r="A59">
        <v>1058</v>
      </c>
      <c r="B59" s="1">
        <v>44985</v>
      </c>
      <c r="C59" t="s">
        <v>127</v>
      </c>
      <c r="D59" t="s">
        <v>121</v>
      </c>
      <c r="E59">
        <v>30</v>
      </c>
      <c r="F59">
        <v>1</v>
      </c>
      <c r="G59">
        <v>30</v>
      </c>
      <c r="H59">
        <v>0</v>
      </c>
      <c r="I59">
        <v>0</v>
      </c>
      <c r="J59">
        <v>30</v>
      </c>
      <c r="K59" t="s">
        <v>38</v>
      </c>
      <c r="L59" t="s">
        <v>58</v>
      </c>
      <c r="M59" t="s">
        <v>59</v>
      </c>
      <c r="N59">
        <v>27</v>
      </c>
      <c r="O59" t="s">
        <v>29</v>
      </c>
      <c r="P59" t="s">
        <v>128</v>
      </c>
      <c r="Q59" t="s">
        <v>61</v>
      </c>
      <c r="R59">
        <v>234</v>
      </c>
      <c r="S59" t="s">
        <v>62</v>
      </c>
      <c r="T59" t="s">
        <v>63</v>
      </c>
      <c r="U59" t="s">
        <v>46</v>
      </c>
      <c r="V59">
        <v>94113</v>
      </c>
      <c r="W59" t="s">
        <v>71</v>
      </c>
      <c r="X59">
        <v>5</v>
      </c>
    </row>
    <row r="60" spans="1:24" x14ac:dyDescent="0.25">
      <c r="A60">
        <v>1059</v>
      </c>
      <c r="B60" s="1">
        <v>44986</v>
      </c>
      <c r="C60" t="s">
        <v>129</v>
      </c>
      <c r="D60" t="s">
        <v>49</v>
      </c>
      <c r="E60">
        <v>20</v>
      </c>
      <c r="F60">
        <v>3</v>
      </c>
      <c r="G60">
        <v>60</v>
      </c>
      <c r="H60">
        <v>0</v>
      </c>
      <c r="I60">
        <v>0</v>
      </c>
      <c r="J60">
        <v>60</v>
      </c>
      <c r="K60" t="s">
        <v>38</v>
      </c>
      <c r="L60" t="s">
        <v>39</v>
      </c>
      <c r="M60" t="s">
        <v>28</v>
      </c>
      <c r="N60">
        <v>30</v>
      </c>
      <c r="O60" t="s">
        <v>41</v>
      </c>
      <c r="P60" t="s">
        <v>130</v>
      </c>
      <c r="Q60" t="s">
        <v>87</v>
      </c>
      <c r="R60">
        <v>345</v>
      </c>
      <c r="S60" t="s">
        <v>53</v>
      </c>
      <c r="T60" t="s">
        <v>69</v>
      </c>
      <c r="U60" t="s">
        <v>70</v>
      </c>
      <c r="V60">
        <v>2111</v>
      </c>
      <c r="W60" t="s">
        <v>71</v>
      </c>
      <c r="X60">
        <v>15</v>
      </c>
    </row>
    <row r="61" spans="1:24" x14ac:dyDescent="0.25">
      <c r="A61">
        <v>1060</v>
      </c>
      <c r="B61" s="1">
        <v>44987</v>
      </c>
      <c r="C61" t="s">
        <v>107</v>
      </c>
      <c r="D61" t="s">
        <v>25</v>
      </c>
      <c r="E61">
        <v>120</v>
      </c>
      <c r="F61">
        <v>1</v>
      </c>
      <c r="G61">
        <v>120</v>
      </c>
      <c r="H61">
        <v>0</v>
      </c>
      <c r="I61">
        <v>0</v>
      </c>
      <c r="J61">
        <v>120</v>
      </c>
      <c r="K61" t="s">
        <v>26</v>
      </c>
      <c r="L61" t="s">
        <v>27</v>
      </c>
      <c r="M61" t="s">
        <v>40</v>
      </c>
      <c r="N61">
        <v>28</v>
      </c>
      <c r="O61" t="s">
        <v>29</v>
      </c>
      <c r="P61" t="s">
        <v>95</v>
      </c>
      <c r="Q61" t="s">
        <v>132</v>
      </c>
      <c r="R61">
        <v>456</v>
      </c>
      <c r="S61" t="s">
        <v>80</v>
      </c>
      <c r="T61" t="s">
        <v>45</v>
      </c>
      <c r="U61" t="s">
        <v>46</v>
      </c>
      <c r="V61">
        <v>90014</v>
      </c>
      <c r="W61" t="s">
        <v>71</v>
      </c>
      <c r="X61">
        <v>5</v>
      </c>
    </row>
    <row r="62" spans="1:24" x14ac:dyDescent="0.25">
      <c r="A62">
        <v>1061</v>
      </c>
      <c r="B62" s="1">
        <v>44988</v>
      </c>
      <c r="C62" t="s">
        <v>110</v>
      </c>
      <c r="D62" t="s">
        <v>37</v>
      </c>
      <c r="E62">
        <v>45</v>
      </c>
      <c r="F62">
        <v>2</v>
      </c>
      <c r="G62">
        <v>90</v>
      </c>
      <c r="H62">
        <v>0.05</v>
      </c>
      <c r="I62">
        <v>4.5</v>
      </c>
      <c r="J62">
        <v>85.5</v>
      </c>
      <c r="K62" t="s">
        <v>26</v>
      </c>
      <c r="L62" t="s">
        <v>39</v>
      </c>
      <c r="M62" t="s">
        <v>77</v>
      </c>
      <c r="N62">
        <v>29</v>
      </c>
      <c r="O62" t="s">
        <v>29</v>
      </c>
      <c r="P62" t="s">
        <v>124</v>
      </c>
      <c r="Q62" t="s">
        <v>43</v>
      </c>
      <c r="R62">
        <v>567</v>
      </c>
      <c r="S62" t="s">
        <v>62</v>
      </c>
      <c r="T62" t="s">
        <v>54</v>
      </c>
      <c r="U62" t="s">
        <v>55</v>
      </c>
      <c r="V62">
        <v>60615</v>
      </c>
      <c r="W62" t="s">
        <v>75</v>
      </c>
      <c r="X62">
        <v>10</v>
      </c>
    </row>
    <row r="63" spans="1:24" x14ac:dyDescent="0.25">
      <c r="A63">
        <v>1062</v>
      </c>
      <c r="B63" s="1">
        <v>44989</v>
      </c>
      <c r="C63" t="s">
        <v>81</v>
      </c>
      <c r="D63" t="s">
        <v>25</v>
      </c>
      <c r="E63">
        <v>280</v>
      </c>
      <c r="F63">
        <v>1</v>
      </c>
      <c r="G63">
        <v>280</v>
      </c>
      <c r="H63">
        <v>0.1</v>
      </c>
      <c r="I63">
        <v>28</v>
      </c>
      <c r="J63">
        <v>252</v>
      </c>
      <c r="K63" t="s">
        <v>26</v>
      </c>
      <c r="L63" t="s">
        <v>58</v>
      </c>
      <c r="M63" t="s">
        <v>28</v>
      </c>
      <c r="N63">
        <v>33</v>
      </c>
      <c r="O63" t="s">
        <v>41</v>
      </c>
      <c r="P63" t="s">
        <v>113</v>
      </c>
      <c r="Q63" t="s">
        <v>74</v>
      </c>
      <c r="R63">
        <v>678</v>
      </c>
      <c r="S63" t="s">
        <v>53</v>
      </c>
      <c r="T63" t="s">
        <v>69</v>
      </c>
      <c r="U63" t="s">
        <v>70</v>
      </c>
      <c r="V63">
        <v>2112</v>
      </c>
      <c r="W63" t="s">
        <v>35</v>
      </c>
      <c r="X63">
        <v>30</v>
      </c>
    </row>
    <row r="64" spans="1:24" x14ac:dyDescent="0.25">
      <c r="A64">
        <v>1063</v>
      </c>
      <c r="B64" s="1">
        <v>44990</v>
      </c>
      <c r="C64" t="s">
        <v>114</v>
      </c>
      <c r="D64" t="s">
        <v>37</v>
      </c>
      <c r="E64">
        <v>60</v>
      </c>
      <c r="F64">
        <v>1</v>
      </c>
      <c r="G64">
        <v>60</v>
      </c>
      <c r="H64">
        <v>0</v>
      </c>
      <c r="I64">
        <v>0</v>
      </c>
      <c r="J64">
        <v>60</v>
      </c>
      <c r="K64" t="s">
        <v>38</v>
      </c>
      <c r="L64" t="s">
        <v>39</v>
      </c>
      <c r="M64" t="s">
        <v>40</v>
      </c>
      <c r="N64">
        <v>27</v>
      </c>
      <c r="O64" t="s">
        <v>29</v>
      </c>
      <c r="P64" t="s">
        <v>115</v>
      </c>
      <c r="Q64" t="s">
        <v>106</v>
      </c>
      <c r="R64">
        <v>789</v>
      </c>
      <c r="S64" t="s">
        <v>44</v>
      </c>
      <c r="T64" t="s">
        <v>45</v>
      </c>
      <c r="U64" t="s">
        <v>46</v>
      </c>
      <c r="V64">
        <v>90015</v>
      </c>
      <c r="W64" t="s">
        <v>71</v>
      </c>
      <c r="X64">
        <v>5</v>
      </c>
    </row>
    <row r="65" spans="1:24" x14ac:dyDescent="0.25">
      <c r="A65">
        <v>1064</v>
      </c>
      <c r="B65" s="1">
        <v>44991</v>
      </c>
      <c r="C65" t="s">
        <v>117</v>
      </c>
      <c r="D65" t="s">
        <v>49</v>
      </c>
      <c r="E65">
        <v>30</v>
      </c>
      <c r="F65">
        <v>3</v>
      </c>
      <c r="G65">
        <v>90</v>
      </c>
      <c r="H65">
        <v>0</v>
      </c>
      <c r="I65">
        <v>0</v>
      </c>
      <c r="J65">
        <v>90</v>
      </c>
      <c r="K65" t="s">
        <v>38</v>
      </c>
      <c r="L65" t="s">
        <v>58</v>
      </c>
      <c r="M65" t="s">
        <v>59</v>
      </c>
      <c r="N65">
        <v>36</v>
      </c>
      <c r="O65" t="s">
        <v>41</v>
      </c>
      <c r="P65" t="s">
        <v>118</v>
      </c>
      <c r="Q65" t="s">
        <v>83</v>
      </c>
      <c r="R65">
        <v>890</v>
      </c>
      <c r="S65" t="s">
        <v>80</v>
      </c>
      <c r="T65" t="s">
        <v>63</v>
      </c>
      <c r="U65" t="s">
        <v>46</v>
      </c>
      <c r="V65">
        <v>94114</v>
      </c>
      <c r="W65" t="s">
        <v>71</v>
      </c>
      <c r="X65">
        <v>15</v>
      </c>
    </row>
    <row r="66" spans="1:24" x14ac:dyDescent="0.25">
      <c r="A66">
        <v>1065</v>
      </c>
      <c r="B66" s="1">
        <v>44992</v>
      </c>
      <c r="C66" t="s">
        <v>72</v>
      </c>
      <c r="D66" t="s">
        <v>25</v>
      </c>
      <c r="E66">
        <v>35</v>
      </c>
      <c r="F66">
        <v>2</v>
      </c>
      <c r="G66">
        <v>70</v>
      </c>
      <c r="H66">
        <v>0.05</v>
      </c>
      <c r="I66">
        <v>3.5</v>
      </c>
      <c r="J66">
        <v>66.5</v>
      </c>
      <c r="K66" t="s">
        <v>26</v>
      </c>
      <c r="L66" t="s">
        <v>27</v>
      </c>
      <c r="M66" t="s">
        <v>50</v>
      </c>
      <c r="N66">
        <v>25</v>
      </c>
      <c r="O66" t="s">
        <v>29</v>
      </c>
      <c r="P66" t="s">
        <v>124</v>
      </c>
      <c r="Q66" t="s">
        <v>74</v>
      </c>
      <c r="R66">
        <v>123</v>
      </c>
      <c r="S66" t="s">
        <v>62</v>
      </c>
      <c r="T66" t="s">
        <v>54</v>
      </c>
      <c r="U66" t="s">
        <v>55</v>
      </c>
      <c r="V66">
        <v>60616</v>
      </c>
      <c r="W66" t="s">
        <v>75</v>
      </c>
      <c r="X66">
        <v>10</v>
      </c>
    </row>
    <row r="67" spans="1:24" x14ac:dyDescent="0.25">
      <c r="A67">
        <v>1066</v>
      </c>
      <c r="B67" s="1">
        <v>44993</v>
      </c>
      <c r="C67" t="s">
        <v>146</v>
      </c>
      <c r="D67" t="s">
        <v>121</v>
      </c>
      <c r="E67">
        <v>8</v>
      </c>
      <c r="F67">
        <v>4</v>
      </c>
      <c r="G67">
        <v>32</v>
      </c>
      <c r="H67">
        <v>0</v>
      </c>
      <c r="I67">
        <v>0</v>
      </c>
      <c r="J67">
        <v>32</v>
      </c>
      <c r="K67" t="s">
        <v>38</v>
      </c>
      <c r="L67" t="s">
        <v>39</v>
      </c>
      <c r="M67" t="s">
        <v>28</v>
      </c>
      <c r="N67">
        <v>28</v>
      </c>
      <c r="O67" t="s">
        <v>41</v>
      </c>
      <c r="P67" t="s">
        <v>108</v>
      </c>
      <c r="Q67" t="s">
        <v>87</v>
      </c>
      <c r="R67">
        <v>234</v>
      </c>
      <c r="S67" t="s">
        <v>53</v>
      </c>
      <c r="T67" t="s">
        <v>69</v>
      </c>
      <c r="U67" t="s">
        <v>70</v>
      </c>
      <c r="V67">
        <v>2113</v>
      </c>
      <c r="W67" t="s">
        <v>71</v>
      </c>
      <c r="X67">
        <v>20</v>
      </c>
    </row>
    <row r="68" spans="1:24" x14ac:dyDescent="0.25">
      <c r="A68">
        <v>1067</v>
      </c>
      <c r="B68" s="1">
        <v>44994</v>
      </c>
      <c r="C68" t="s">
        <v>139</v>
      </c>
      <c r="D68" t="s">
        <v>49</v>
      </c>
      <c r="E68">
        <v>19</v>
      </c>
      <c r="F68">
        <v>2</v>
      </c>
      <c r="G68">
        <v>38</v>
      </c>
      <c r="H68">
        <v>0</v>
      </c>
      <c r="I68">
        <v>0</v>
      </c>
      <c r="J68">
        <v>38</v>
      </c>
      <c r="K68" t="s">
        <v>38</v>
      </c>
      <c r="L68" t="s">
        <v>27</v>
      </c>
      <c r="M68" t="s">
        <v>40</v>
      </c>
      <c r="N68">
        <v>26</v>
      </c>
      <c r="O68" t="s">
        <v>29</v>
      </c>
      <c r="P68" t="s">
        <v>95</v>
      </c>
      <c r="Q68" t="s">
        <v>132</v>
      </c>
      <c r="R68">
        <v>345</v>
      </c>
      <c r="S68" t="s">
        <v>44</v>
      </c>
      <c r="T68" t="s">
        <v>45</v>
      </c>
      <c r="U68" t="s">
        <v>46</v>
      </c>
      <c r="V68">
        <v>90016</v>
      </c>
      <c r="W68" t="s">
        <v>71</v>
      </c>
      <c r="X68">
        <v>10</v>
      </c>
    </row>
    <row r="69" spans="1:24" x14ac:dyDescent="0.25">
      <c r="A69">
        <v>1068</v>
      </c>
      <c r="B69" s="1">
        <v>44995</v>
      </c>
      <c r="C69" t="s">
        <v>140</v>
      </c>
      <c r="D69" t="s">
        <v>25</v>
      </c>
      <c r="E69">
        <v>8</v>
      </c>
      <c r="F69">
        <v>5</v>
      </c>
      <c r="G69">
        <v>40</v>
      </c>
      <c r="H69">
        <v>0</v>
      </c>
      <c r="I69">
        <v>0</v>
      </c>
      <c r="J69">
        <v>40</v>
      </c>
      <c r="K69" t="s">
        <v>38</v>
      </c>
      <c r="L69" t="s">
        <v>39</v>
      </c>
      <c r="M69" t="s">
        <v>50</v>
      </c>
      <c r="N69">
        <v>25</v>
      </c>
      <c r="O69" t="s">
        <v>41</v>
      </c>
      <c r="P69" t="s">
        <v>125</v>
      </c>
      <c r="Q69" t="s">
        <v>83</v>
      </c>
      <c r="R69">
        <v>456</v>
      </c>
      <c r="S69" t="s">
        <v>62</v>
      </c>
      <c r="T69" t="s">
        <v>54</v>
      </c>
      <c r="U69" t="s">
        <v>55</v>
      </c>
      <c r="V69">
        <v>60617</v>
      </c>
      <c r="W69" t="s">
        <v>71</v>
      </c>
      <c r="X69">
        <v>25</v>
      </c>
    </row>
    <row r="70" spans="1:24" x14ac:dyDescent="0.25">
      <c r="A70">
        <v>1069</v>
      </c>
      <c r="B70" s="1">
        <v>44996</v>
      </c>
      <c r="C70" t="s">
        <v>141</v>
      </c>
      <c r="D70" t="s">
        <v>49</v>
      </c>
      <c r="E70">
        <v>14</v>
      </c>
      <c r="F70">
        <v>3</v>
      </c>
      <c r="G70">
        <v>42</v>
      </c>
      <c r="H70">
        <v>0</v>
      </c>
      <c r="I70">
        <v>0</v>
      </c>
      <c r="J70">
        <v>42</v>
      </c>
      <c r="K70" t="s">
        <v>38</v>
      </c>
      <c r="L70" t="s">
        <v>58</v>
      </c>
      <c r="M70" t="s">
        <v>59</v>
      </c>
      <c r="N70">
        <v>31</v>
      </c>
      <c r="O70" t="s">
        <v>29</v>
      </c>
      <c r="P70" t="s">
        <v>119</v>
      </c>
      <c r="Q70" t="s">
        <v>74</v>
      </c>
      <c r="R70">
        <v>567</v>
      </c>
      <c r="S70" t="s">
        <v>80</v>
      </c>
      <c r="T70" t="s">
        <v>63</v>
      </c>
      <c r="U70" t="s">
        <v>46</v>
      </c>
      <c r="V70">
        <v>94115</v>
      </c>
      <c r="W70" t="s">
        <v>71</v>
      </c>
      <c r="X70">
        <v>15</v>
      </c>
    </row>
    <row r="71" spans="1:24" x14ac:dyDescent="0.25">
      <c r="A71">
        <v>1096</v>
      </c>
      <c r="B71" s="1">
        <v>45023</v>
      </c>
      <c r="C71" t="s">
        <v>107</v>
      </c>
      <c r="D71" t="s">
        <v>25</v>
      </c>
      <c r="E71">
        <v>120</v>
      </c>
      <c r="F71">
        <v>1</v>
      </c>
      <c r="G71">
        <v>120</v>
      </c>
      <c r="H71">
        <v>0</v>
      </c>
      <c r="I71">
        <v>0</v>
      </c>
      <c r="J71">
        <v>120</v>
      </c>
      <c r="K71" t="s">
        <v>26</v>
      </c>
      <c r="L71" t="s">
        <v>39</v>
      </c>
      <c r="M71" t="s">
        <v>50</v>
      </c>
      <c r="N71">
        <v>28</v>
      </c>
      <c r="O71" t="s">
        <v>41</v>
      </c>
      <c r="P71" t="s">
        <v>128</v>
      </c>
      <c r="Q71" t="s">
        <v>99</v>
      </c>
      <c r="R71">
        <v>123</v>
      </c>
      <c r="S71" t="s">
        <v>32</v>
      </c>
      <c r="T71" t="s">
        <v>54</v>
      </c>
      <c r="U71" t="s">
        <v>55</v>
      </c>
      <c r="V71">
        <v>60624</v>
      </c>
      <c r="W71" t="s">
        <v>71</v>
      </c>
      <c r="X71">
        <v>5</v>
      </c>
    </row>
    <row r="72" spans="1:24" x14ac:dyDescent="0.25">
      <c r="A72">
        <v>1097</v>
      </c>
      <c r="B72" s="1">
        <v>45024</v>
      </c>
      <c r="C72" t="s">
        <v>110</v>
      </c>
      <c r="D72" t="s">
        <v>37</v>
      </c>
      <c r="E72">
        <v>45</v>
      </c>
      <c r="F72">
        <v>2</v>
      </c>
      <c r="G72">
        <v>90</v>
      </c>
      <c r="H72">
        <v>0.05</v>
      </c>
      <c r="I72">
        <v>4.5</v>
      </c>
      <c r="J72">
        <v>85.5</v>
      </c>
      <c r="K72" t="s">
        <v>26</v>
      </c>
      <c r="L72" t="s">
        <v>27</v>
      </c>
      <c r="M72" t="s">
        <v>59</v>
      </c>
      <c r="N72">
        <v>29</v>
      </c>
      <c r="O72" t="s">
        <v>29</v>
      </c>
      <c r="P72" t="s">
        <v>118</v>
      </c>
      <c r="Q72" t="s">
        <v>87</v>
      </c>
      <c r="R72">
        <v>234</v>
      </c>
      <c r="S72" t="s">
        <v>62</v>
      </c>
      <c r="T72" t="s">
        <v>63</v>
      </c>
      <c r="U72" t="s">
        <v>46</v>
      </c>
      <c r="V72">
        <v>94122</v>
      </c>
      <c r="W72" t="s">
        <v>75</v>
      </c>
      <c r="X72">
        <v>10</v>
      </c>
    </row>
    <row r="73" spans="1:24" x14ac:dyDescent="0.25">
      <c r="A73">
        <v>1098</v>
      </c>
      <c r="B73" s="1">
        <v>45025</v>
      </c>
      <c r="C73" t="s">
        <v>81</v>
      </c>
      <c r="D73" t="s">
        <v>25</v>
      </c>
      <c r="E73">
        <v>280</v>
      </c>
      <c r="F73">
        <v>1</v>
      </c>
      <c r="G73">
        <v>280</v>
      </c>
      <c r="H73">
        <v>0.1</v>
      </c>
      <c r="I73">
        <v>28</v>
      </c>
      <c r="J73">
        <v>252</v>
      </c>
      <c r="K73" t="s">
        <v>26</v>
      </c>
      <c r="L73" t="s">
        <v>58</v>
      </c>
      <c r="M73" t="s">
        <v>28</v>
      </c>
      <c r="N73">
        <v>33</v>
      </c>
      <c r="O73" t="s">
        <v>41</v>
      </c>
      <c r="P73" t="s">
        <v>115</v>
      </c>
      <c r="Q73" t="s">
        <v>74</v>
      </c>
      <c r="R73">
        <v>345</v>
      </c>
      <c r="S73" t="s">
        <v>53</v>
      </c>
      <c r="T73" t="s">
        <v>69</v>
      </c>
      <c r="U73" t="s">
        <v>70</v>
      </c>
      <c r="V73">
        <v>2121</v>
      </c>
      <c r="W73" t="s">
        <v>35</v>
      </c>
      <c r="X73">
        <v>30</v>
      </c>
    </row>
    <row r="74" spans="1:24" x14ac:dyDescent="0.25">
      <c r="A74">
        <v>1099</v>
      </c>
      <c r="B74" s="1">
        <v>45026</v>
      </c>
      <c r="C74" t="s">
        <v>114</v>
      </c>
      <c r="D74" t="s">
        <v>37</v>
      </c>
      <c r="E74">
        <v>60</v>
      </c>
      <c r="F74">
        <v>1</v>
      </c>
      <c r="G74">
        <v>60</v>
      </c>
      <c r="H74">
        <v>0</v>
      </c>
      <c r="I74">
        <v>0</v>
      </c>
      <c r="J74">
        <v>60</v>
      </c>
      <c r="K74" t="s">
        <v>38</v>
      </c>
      <c r="L74" t="s">
        <v>39</v>
      </c>
      <c r="M74" t="s">
        <v>40</v>
      </c>
      <c r="N74">
        <v>27</v>
      </c>
      <c r="O74" t="s">
        <v>29</v>
      </c>
      <c r="P74" t="s">
        <v>108</v>
      </c>
      <c r="Q74" t="s">
        <v>126</v>
      </c>
      <c r="R74">
        <v>456</v>
      </c>
      <c r="S74" t="s">
        <v>80</v>
      </c>
      <c r="T74" t="s">
        <v>45</v>
      </c>
      <c r="U74" t="s">
        <v>46</v>
      </c>
      <c r="V74">
        <v>90024</v>
      </c>
      <c r="W74" t="s">
        <v>71</v>
      </c>
      <c r="X74">
        <v>5</v>
      </c>
    </row>
    <row r="75" spans="1:24" x14ac:dyDescent="0.25">
      <c r="A75">
        <v>1100</v>
      </c>
      <c r="B75" s="1">
        <v>45027</v>
      </c>
      <c r="C75" t="s">
        <v>117</v>
      </c>
      <c r="D75" t="s">
        <v>49</v>
      </c>
      <c r="E75">
        <v>30</v>
      </c>
      <c r="F75">
        <v>3</v>
      </c>
      <c r="G75">
        <v>90</v>
      </c>
      <c r="H75">
        <v>0</v>
      </c>
      <c r="I75">
        <v>0</v>
      </c>
      <c r="J75">
        <v>90</v>
      </c>
      <c r="K75" t="s">
        <v>38</v>
      </c>
      <c r="L75" t="s">
        <v>27</v>
      </c>
      <c r="M75" t="s">
        <v>50</v>
      </c>
      <c r="N75">
        <v>31</v>
      </c>
      <c r="O75" t="s">
        <v>41</v>
      </c>
      <c r="P75" t="s">
        <v>124</v>
      </c>
      <c r="Q75" t="s">
        <v>132</v>
      </c>
      <c r="R75">
        <v>567</v>
      </c>
      <c r="S75" t="s">
        <v>53</v>
      </c>
      <c r="T75" t="s">
        <v>54</v>
      </c>
      <c r="U75" t="s">
        <v>55</v>
      </c>
      <c r="V75">
        <v>60625</v>
      </c>
      <c r="W75" t="s">
        <v>71</v>
      </c>
      <c r="X75">
        <v>15</v>
      </c>
    </row>
    <row r="76" spans="1:24" x14ac:dyDescent="0.25">
      <c r="A76">
        <v>1101</v>
      </c>
      <c r="B76" s="1">
        <v>45028</v>
      </c>
      <c r="C76" t="s">
        <v>72</v>
      </c>
      <c r="D76" t="s">
        <v>25</v>
      </c>
      <c r="E76">
        <v>35</v>
      </c>
      <c r="F76">
        <v>2</v>
      </c>
      <c r="G76">
        <v>70</v>
      </c>
      <c r="H76">
        <v>0.05</v>
      </c>
      <c r="I76">
        <v>3.5</v>
      </c>
      <c r="J76">
        <v>66.5</v>
      </c>
      <c r="K76" t="s">
        <v>26</v>
      </c>
      <c r="L76" t="s">
        <v>58</v>
      </c>
      <c r="M76" t="s">
        <v>40</v>
      </c>
      <c r="N76">
        <v>34</v>
      </c>
      <c r="O76" t="s">
        <v>29</v>
      </c>
      <c r="P76" t="s">
        <v>95</v>
      </c>
      <c r="Q76" t="s">
        <v>83</v>
      </c>
      <c r="R76">
        <v>678</v>
      </c>
      <c r="S76" t="s">
        <v>44</v>
      </c>
      <c r="T76" t="s">
        <v>45</v>
      </c>
      <c r="U76" t="s">
        <v>46</v>
      </c>
      <c r="V76">
        <v>90025</v>
      </c>
      <c r="W76" t="s">
        <v>75</v>
      </c>
      <c r="X76">
        <v>10</v>
      </c>
    </row>
    <row r="77" spans="1:24" x14ac:dyDescent="0.25">
      <c r="A77">
        <v>1102</v>
      </c>
      <c r="B77" s="1">
        <v>45029</v>
      </c>
      <c r="C77" t="s">
        <v>146</v>
      </c>
      <c r="D77" t="s">
        <v>121</v>
      </c>
      <c r="E77">
        <v>8</v>
      </c>
      <c r="F77">
        <v>4</v>
      </c>
      <c r="G77">
        <v>32</v>
      </c>
      <c r="H77">
        <v>0</v>
      </c>
      <c r="I77">
        <v>0</v>
      </c>
      <c r="J77">
        <v>32</v>
      </c>
      <c r="K77" t="s">
        <v>38</v>
      </c>
      <c r="L77" t="s">
        <v>39</v>
      </c>
      <c r="M77" t="s">
        <v>59</v>
      </c>
      <c r="N77">
        <v>28</v>
      </c>
      <c r="O77" t="s">
        <v>41</v>
      </c>
      <c r="P77" t="s">
        <v>122</v>
      </c>
      <c r="Q77" t="s">
        <v>87</v>
      </c>
      <c r="R77">
        <v>789</v>
      </c>
      <c r="S77" t="s">
        <v>62</v>
      </c>
      <c r="T77" t="s">
        <v>63</v>
      </c>
      <c r="U77" t="s">
        <v>46</v>
      </c>
      <c r="V77">
        <v>94123</v>
      </c>
      <c r="W77" t="s">
        <v>71</v>
      </c>
      <c r="X77">
        <v>20</v>
      </c>
    </row>
    <row r="78" spans="1:24" x14ac:dyDescent="0.25">
      <c r="A78">
        <v>1103</v>
      </c>
      <c r="B78" s="1">
        <v>45030</v>
      </c>
      <c r="C78" t="s">
        <v>139</v>
      </c>
      <c r="D78" t="s">
        <v>49</v>
      </c>
      <c r="E78">
        <v>19</v>
      </c>
      <c r="F78">
        <v>2</v>
      </c>
      <c r="G78">
        <v>38</v>
      </c>
      <c r="H78">
        <v>0</v>
      </c>
      <c r="I78">
        <v>0</v>
      </c>
      <c r="J78">
        <v>38</v>
      </c>
      <c r="K78" t="s">
        <v>38</v>
      </c>
      <c r="L78" t="s">
        <v>27</v>
      </c>
      <c r="M78" t="s">
        <v>28</v>
      </c>
      <c r="N78">
        <v>29</v>
      </c>
      <c r="O78" t="s">
        <v>29</v>
      </c>
      <c r="P78" t="s">
        <v>124</v>
      </c>
      <c r="Q78" t="s">
        <v>106</v>
      </c>
      <c r="R78">
        <v>890</v>
      </c>
      <c r="S78" t="s">
        <v>80</v>
      </c>
      <c r="T78" t="s">
        <v>69</v>
      </c>
      <c r="U78" t="s">
        <v>70</v>
      </c>
      <c r="V78">
        <v>2123</v>
      </c>
      <c r="W78" t="s">
        <v>71</v>
      </c>
      <c r="X78">
        <v>10</v>
      </c>
    </row>
    <row r="79" spans="1:24" x14ac:dyDescent="0.25">
      <c r="A79">
        <v>1104</v>
      </c>
      <c r="B79" s="1">
        <v>45031</v>
      </c>
      <c r="C79" t="s">
        <v>140</v>
      </c>
      <c r="D79" t="s">
        <v>25</v>
      </c>
      <c r="E79">
        <v>8</v>
      </c>
      <c r="F79">
        <v>5</v>
      </c>
      <c r="G79">
        <v>40</v>
      </c>
      <c r="H79">
        <v>0</v>
      </c>
      <c r="I79">
        <v>0</v>
      </c>
      <c r="J79">
        <v>40</v>
      </c>
      <c r="K79" t="s">
        <v>38</v>
      </c>
      <c r="L79" t="s">
        <v>58</v>
      </c>
      <c r="M79" t="s">
        <v>40</v>
      </c>
      <c r="N79">
        <v>26</v>
      </c>
      <c r="O79" t="s">
        <v>41</v>
      </c>
      <c r="P79" t="s">
        <v>125</v>
      </c>
      <c r="Q79" t="s">
        <v>74</v>
      </c>
      <c r="R79">
        <v>123</v>
      </c>
      <c r="S79" t="s">
        <v>53</v>
      </c>
      <c r="T79" t="s">
        <v>45</v>
      </c>
      <c r="U79" t="s">
        <v>46</v>
      </c>
      <c r="V79">
        <v>90026</v>
      </c>
      <c r="W79" t="s">
        <v>71</v>
      </c>
      <c r="X79">
        <v>25</v>
      </c>
    </row>
    <row r="80" spans="1:24" x14ac:dyDescent="0.25">
      <c r="A80">
        <v>1105</v>
      </c>
      <c r="B80" s="1">
        <v>45032</v>
      </c>
      <c r="C80" t="s">
        <v>141</v>
      </c>
      <c r="D80" t="s">
        <v>49</v>
      </c>
      <c r="E80">
        <v>14</v>
      </c>
      <c r="F80">
        <v>3</v>
      </c>
      <c r="G80">
        <v>42</v>
      </c>
      <c r="H80">
        <v>0</v>
      </c>
      <c r="I80">
        <v>0</v>
      </c>
      <c r="J80">
        <v>42</v>
      </c>
      <c r="K80" t="s">
        <v>38</v>
      </c>
      <c r="L80" t="s">
        <v>39</v>
      </c>
      <c r="M80" t="s">
        <v>50</v>
      </c>
      <c r="N80">
        <v>27</v>
      </c>
      <c r="O80" t="s">
        <v>29</v>
      </c>
      <c r="P80" t="s">
        <v>130</v>
      </c>
      <c r="Q80" t="s">
        <v>99</v>
      </c>
      <c r="R80">
        <v>234</v>
      </c>
      <c r="S80" t="s">
        <v>32</v>
      </c>
      <c r="T80" t="s">
        <v>54</v>
      </c>
      <c r="U80" t="s">
        <v>55</v>
      </c>
      <c r="V80">
        <v>60626</v>
      </c>
      <c r="W80" t="s">
        <v>71</v>
      </c>
      <c r="X80">
        <v>15</v>
      </c>
    </row>
    <row r="81" spans="1:24" x14ac:dyDescent="0.25">
      <c r="A81">
        <v>1106</v>
      </c>
      <c r="B81" s="1">
        <v>45033</v>
      </c>
      <c r="C81" t="s">
        <v>142</v>
      </c>
      <c r="D81" t="s">
        <v>25</v>
      </c>
      <c r="E81">
        <v>20</v>
      </c>
      <c r="F81">
        <v>2</v>
      </c>
      <c r="G81">
        <v>40</v>
      </c>
      <c r="H81">
        <v>0</v>
      </c>
      <c r="I81">
        <v>0</v>
      </c>
      <c r="J81">
        <v>40</v>
      </c>
      <c r="K81" t="s">
        <v>38</v>
      </c>
      <c r="L81" t="s">
        <v>27</v>
      </c>
      <c r="M81" t="s">
        <v>59</v>
      </c>
      <c r="N81">
        <v>34</v>
      </c>
      <c r="O81" t="s">
        <v>41</v>
      </c>
      <c r="P81" t="s">
        <v>128</v>
      </c>
      <c r="Q81" t="s">
        <v>132</v>
      </c>
      <c r="R81">
        <v>345</v>
      </c>
      <c r="S81" t="s">
        <v>62</v>
      </c>
      <c r="T81" t="s">
        <v>63</v>
      </c>
      <c r="U81" t="s">
        <v>46</v>
      </c>
      <c r="V81">
        <v>94124</v>
      </c>
      <c r="W81" t="s">
        <v>71</v>
      </c>
      <c r="X81">
        <v>10</v>
      </c>
    </row>
    <row r="82" spans="1:24" x14ac:dyDescent="0.25">
      <c r="A82">
        <v>1107</v>
      </c>
      <c r="B82" s="1">
        <v>45034</v>
      </c>
      <c r="C82" t="s">
        <v>143</v>
      </c>
      <c r="D82" t="s">
        <v>121</v>
      </c>
      <c r="E82">
        <v>10</v>
      </c>
      <c r="F82">
        <v>3</v>
      </c>
      <c r="G82">
        <v>30</v>
      </c>
      <c r="H82">
        <v>0</v>
      </c>
      <c r="I82">
        <v>0</v>
      </c>
      <c r="J82">
        <v>30</v>
      </c>
      <c r="K82" t="s">
        <v>38</v>
      </c>
      <c r="L82" t="s">
        <v>58</v>
      </c>
      <c r="M82" t="s">
        <v>28</v>
      </c>
      <c r="N82">
        <v>25</v>
      </c>
      <c r="O82" t="s">
        <v>29</v>
      </c>
      <c r="P82" t="s">
        <v>118</v>
      </c>
      <c r="Q82" t="s">
        <v>83</v>
      </c>
      <c r="R82">
        <v>456</v>
      </c>
      <c r="S82" t="s">
        <v>44</v>
      </c>
      <c r="T82" t="s">
        <v>69</v>
      </c>
      <c r="U82" t="s">
        <v>70</v>
      </c>
      <c r="V82">
        <v>2124</v>
      </c>
      <c r="W82" t="s">
        <v>71</v>
      </c>
      <c r="X82">
        <v>15</v>
      </c>
    </row>
    <row r="83" spans="1:24" x14ac:dyDescent="0.25">
      <c r="A83">
        <v>1108</v>
      </c>
      <c r="B83" s="1">
        <v>45035</v>
      </c>
      <c r="C83" t="s">
        <v>144</v>
      </c>
      <c r="D83" t="s">
        <v>49</v>
      </c>
      <c r="E83">
        <v>16</v>
      </c>
      <c r="F83">
        <v>2</v>
      </c>
      <c r="G83">
        <v>32</v>
      </c>
      <c r="H83">
        <v>0</v>
      </c>
      <c r="I83">
        <v>0</v>
      </c>
      <c r="J83">
        <v>32</v>
      </c>
      <c r="K83" t="s">
        <v>38</v>
      </c>
      <c r="L83" t="s">
        <v>39</v>
      </c>
      <c r="M83" t="s">
        <v>40</v>
      </c>
      <c r="N83">
        <v>26</v>
      </c>
      <c r="O83" t="s">
        <v>41</v>
      </c>
      <c r="P83" t="s">
        <v>115</v>
      </c>
      <c r="Q83" t="s">
        <v>87</v>
      </c>
      <c r="R83">
        <v>567</v>
      </c>
      <c r="S83" t="s">
        <v>80</v>
      </c>
      <c r="T83" t="s">
        <v>45</v>
      </c>
      <c r="U83" t="s">
        <v>46</v>
      </c>
      <c r="V83">
        <v>90027</v>
      </c>
      <c r="W83" t="s">
        <v>71</v>
      </c>
      <c r="X83">
        <v>10</v>
      </c>
    </row>
    <row r="84" spans="1:24" x14ac:dyDescent="0.25">
      <c r="A84">
        <v>1109</v>
      </c>
      <c r="B84" s="1">
        <v>45036</v>
      </c>
      <c r="C84" t="s">
        <v>145</v>
      </c>
      <c r="D84" t="s">
        <v>25</v>
      </c>
      <c r="E84">
        <v>35</v>
      </c>
      <c r="F84">
        <v>1</v>
      </c>
      <c r="G84">
        <v>35</v>
      </c>
      <c r="H84">
        <v>0</v>
      </c>
      <c r="I84">
        <v>0</v>
      </c>
      <c r="J84">
        <v>35</v>
      </c>
      <c r="K84" t="s">
        <v>38</v>
      </c>
      <c r="L84" t="s">
        <v>27</v>
      </c>
      <c r="M84" t="s">
        <v>50</v>
      </c>
      <c r="N84">
        <v>30</v>
      </c>
      <c r="O84" t="s">
        <v>29</v>
      </c>
      <c r="P84" t="s">
        <v>124</v>
      </c>
      <c r="Q84" t="s">
        <v>106</v>
      </c>
      <c r="R84">
        <v>678</v>
      </c>
      <c r="S84" t="s">
        <v>53</v>
      </c>
      <c r="T84" t="s">
        <v>54</v>
      </c>
      <c r="U84" t="s">
        <v>55</v>
      </c>
      <c r="V84">
        <v>60627</v>
      </c>
      <c r="W84" t="s">
        <v>71</v>
      </c>
      <c r="X84">
        <v>5</v>
      </c>
    </row>
    <row r="85" spans="1:24" x14ac:dyDescent="0.25">
      <c r="A85">
        <v>1110</v>
      </c>
      <c r="B85" s="1">
        <v>45037</v>
      </c>
      <c r="C85" t="s">
        <v>146</v>
      </c>
      <c r="D85" t="s">
        <v>121</v>
      </c>
      <c r="E85">
        <v>8</v>
      </c>
      <c r="F85">
        <v>4</v>
      </c>
      <c r="G85">
        <v>32</v>
      </c>
      <c r="H85">
        <v>0</v>
      </c>
      <c r="I85">
        <v>0</v>
      </c>
      <c r="J85">
        <v>32</v>
      </c>
      <c r="K85" t="s">
        <v>38</v>
      </c>
      <c r="L85" t="s">
        <v>39</v>
      </c>
      <c r="M85" t="s">
        <v>59</v>
      </c>
      <c r="N85">
        <v>29</v>
      </c>
      <c r="O85" t="s">
        <v>41</v>
      </c>
      <c r="P85" t="s">
        <v>108</v>
      </c>
      <c r="Q85" t="s">
        <v>87</v>
      </c>
      <c r="R85">
        <v>789</v>
      </c>
      <c r="S85" t="s">
        <v>44</v>
      </c>
      <c r="T85" t="s">
        <v>63</v>
      </c>
      <c r="U85" t="s">
        <v>46</v>
      </c>
      <c r="V85">
        <v>94125</v>
      </c>
      <c r="W85" t="s">
        <v>71</v>
      </c>
      <c r="X85">
        <v>20</v>
      </c>
    </row>
    <row r="86" spans="1:24" x14ac:dyDescent="0.25">
      <c r="A86">
        <v>1111</v>
      </c>
      <c r="B86" s="1">
        <v>45038</v>
      </c>
      <c r="C86" t="s">
        <v>57</v>
      </c>
      <c r="D86" t="s">
        <v>25</v>
      </c>
      <c r="E86">
        <v>700</v>
      </c>
      <c r="F86">
        <v>2</v>
      </c>
      <c r="G86">
        <v>1400</v>
      </c>
      <c r="H86">
        <v>0.08</v>
      </c>
      <c r="I86">
        <v>112</v>
      </c>
      <c r="J86">
        <v>1288</v>
      </c>
      <c r="K86" t="s">
        <v>26</v>
      </c>
      <c r="L86" t="s">
        <v>39</v>
      </c>
      <c r="M86" t="s">
        <v>40</v>
      </c>
      <c r="N86">
        <v>34</v>
      </c>
      <c r="O86" t="s">
        <v>29</v>
      </c>
      <c r="P86" t="s">
        <v>95</v>
      </c>
      <c r="Q86" t="s">
        <v>83</v>
      </c>
      <c r="R86">
        <v>890</v>
      </c>
      <c r="S86" t="s">
        <v>80</v>
      </c>
      <c r="T86" t="s">
        <v>45</v>
      </c>
      <c r="U86" t="s">
        <v>46</v>
      </c>
      <c r="V86">
        <v>90028</v>
      </c>
      <c r="W86" t="s">
        <v>64</v>
      </c>
      <c r="X86">
        <v>20</v>
      </c>
    </row>
    <row r="87" spans="1:24" x14ac:dyDescent="0.25">
      <c r="A87">
        <v>1112</v>
      </c>
      <c r="B87" s="1">
        <v>45039</v>
      </c>
      <c r="C87" t="s">
        <v>127</v>
      </c>
      <c r="D87" t="s">
        <v>121</v>
      </c>
      <c r="E87">
        <v>30</v>
      </c>
      <c r="F87">
        <v>1</v>
      </c>
      <c r="G87">
        <v>30</v>
      </c>
      <c r="H87">
        <v>0</v>
      </c>
      <c r="I87">
        <v>0</v>
      </c>
      <c r="J87">
        <v>30</v>
      </c>
      <c r="K87" t="s">
        <v>38</v>
      </c>
      <c r="L87" t="s">
        <v>27</v>
      </c>
      <c r="M87" t="s">
        <v>50</v>
      </c>
      <c r="N87">
        <v>27</v>
      </c>
      <c r="O87" t="s">
        <v>41</v>
      </c>
      <c r="P87" t="s">
        <v>125</v>
      </c>
      <c r="Q87" t="s">
        <v>106</v>
      </c>
      <c r="R87">
        <v>123</v>
      </c>
      <c r="S87" t="s">
        <v>62</v>
      </c>
      <c r="T87" t="s">
        <v>54</v>
      </c>
      <c r="U87" t="s">
        <v>55</v>
      </c>
      <c r="V87">
        <v>60628</v>
      </c>
      <c r="W87" t="s">
        <v>71</v>
      </c>
      <c r="X87">
        <v>5</v>
      </c>
    </row>
    <row r="88" spans="1:24" x14ac:dyDescent="0.25">
      <c r="A88">
        <v>1113</v>
      </c>
      <c r="B88" s="1">
        <v>45040</v>
      </c>
      <c r="C88" t="s">
        <v>129</v>
      </c>
      <c r="D88" t="s">
        <v>49</v>
      </c>
      <c r="E88">
        <v>20</v>
      </c>
      <c r="F88">
        <v>3</v>
      </c>
      <c r="G88">
        <v>60</v>
      </c>
      <c r="H88">
        <v>0</v>
      </c>
      <c r="I88">
        <v>0</v>
      </c>
      <c r="J88">
        <v>60</v>
      </c>
      <c r="K88" t="s">
        <v>38</v>
      </c>
      <c r="L88" t="s">
        <v>58</v>
      </c>
      <c r="M88" t="s">
        <v>59</v>
      </c>
      <c r="N88">
        <v>30</v>
      </c>
      <c r="O88" t="s">
        <v>29</v>
      </c>
      <c r="P88" t="s">
        <v>130</v>
      </c>
      <c r="Q88" t="s">
        <v>74</v>
      </c>
      <c r="R88">
        <v>234</v>
      </c>
      <c r="S88" t="s">
        <v>44</v>
      </c>
      <c r="T88" t="s">
        <v>69</v>
      </c>
      <c r="U88" t="s">
        <v>70</v>
      </c>
      <c r="V88">
        <v>2125</v>
      </c>
      <c r="W88" t="s">
        <v>71</v>
      </c>
      <c r="X88">
        <v>15</v>
      </c>
    </row>
    <row r="89" spans="1:24" x14ac:dyDescent="0.25">
      <c r="A89">
        <v>1070</v>
      </c>
      <c r="B89" s="1">
        <v>44997</v>
      </c>
      <c r="C89" t="s">
        <v>142</v>
      </c>
      <c r="D89" t="s">
        <v>25</v>
      </c>
      <c r="E89">
        <v>20</v>
      </c>
      <c r="F89">
        <v>2</v>
      </c>
      <c r="G89">
        <v>40</v>
      </c>
      <c r="H89">
        <v>0</v>
      </c>
      <c r="I89">
        <v>0</v>
      </c>
      <c r="J89">
        <v>40</v>
      </c>
      <c r="K89" t="s">
        <v>38</v>
      </c>
      <c r="L89" t="s">
        <v>27</v>
      </c>
      <c r="M89" t="s">
        <v>28</v>
      </c>
      <c r="N89">
        <v>33</v>
      </c>
      <c r="O89" t="s">
        <v>41</v>
      </c>
      <c r="P89" t="s">
        <v>130</v>
      </c>
      <c r="Q89" t="s">
        <v>99</v>
      </c>
      <c r="R89">
        <v>678</v>
      </c>
      <c r="S89" t="s">
        <v>62</v>
      </c>
      <c r="T89" t="s">
        <v>69</v>
      </c>
      <c r="U89" t="s">
        <v>70</v>
      </c>
      <c r="V89">
        <v>2114</v>
      </c>
      <c r="W89" t="s">
        <v>71</v>
      </c>
      <c r="X89">
        <v>10</v>
      </c>
    </row>
    <row r="90" spans="1:24" x14ac:dyDescent="0.25">
      <c r="A90">
        <v>1071</v>
      </c>
      <c r="B90" s="1">
        <v>44998</v>
      </c>
      <c r="C90" t="s">
        <v>143</v>
      </c>
      <c r="D90" t="s">
        <v>121</v>
      </c>
      <c r="E90">
        <v>10</v>
      </c>
      <c r="F90">
        <v>3</v>
      </c>
      <c r="G90">
        <v>30</v>
      </c>
      <c r="H90">
        <v>0</v>
      </c>
      <c r="I90">
        <v>0</v>
      </c>
      <c r="J90">
        <v>30</v>
      </c>
      <c r="K90" t="s">
        <v>38</v>
      </c>
      <c r="L90" t="s">
        <v>58</v>
      </c>
      <c r="M90" t="s">
        <v>40</v>
      </c>
      <c r="N90">
        <v>29</v>
      </c>
      <c r="O90" t="s">
        <v>29</v>
      </c>
      <c r="P90" t="s">
        <v>124</v>
      </c>
      <c r="Q90" t="s">
        <v>106</v>
      </c>
      <c r="R90">
        <v>789</v>
      </c>
      <c r="S90" t="s">
        <v>53</v>
      </c>
      <c r="T90" t="s">
        <v>45</v>
      </c>
      <c r="U90" t="s">
        <v>46</v>
      </c>
      <c r="V90">
        <v>90017</v>
      </c>
      <c r="W90" t="s">
        <v>71</v>
      </c>
      <c r="X90">
        <v>15</v>
      </c>
    </row>
    <row r="91" spans="1:24" x14ac:dyDescent="0.25">
      <c r="A91">
        <v>1072</v>
      </c>
      <c r="B91" s="1">
        <v>44999</v>
      </c>
      <c r="C91" t="s">
        <v>144</v>
      </c>
      <c r="D91" t="s">
        <v>49</v>
      </c>
      <c r="E91">
        <v>16</v>
      </c>
      <c r="F91">
        <v>2</v>
      </c>
      <c r="G91">
        <v>32</v>
      </c>
      <c r="H91">
        <v>0</v>
      </c>
      <c r="I91">
        <v>0</v>
      </c>
      <c r="J91">
        <v>32</v>
      </c>
      <c r="K91" t="s">
        <v>38</v>
      </c>
      <c r="L91" t="s">
        <v>39</v>
      </c>
      <c r="M91" t="s">
        <v>50</v>
      </c>
      <c r="N91">
        <v>26</v>
      </c>
      <c r="O91" t="s">
        <v>41</v>
      </c>
      <c r="P91" t="s">
        <v>115</v>
      </c>
      <c r="Q91" t="s">
        <v>87</v>
      </c>
      <c r="R91">
        <v>123</v>
      </c>
      <c r="S91" t="s">
        <v>32</v>
      </c>
      <c r="T91" t="s">
        <v>54</v>
      </c>
      <c r="U91" t="s">
        <v>55</v>
      </c>
      <c r="V91">
        <v>60618</v>
      </c>
      <c r="W91" t="s">
        <v>71</v>
      </c>
      <c r="X91">
        <v>10</v>
      </c>
    </row>
    <row r="92" spans="1:24" x14ac:dyDescent="0.25">
      <c r="A92">
        <v>1073</v>
      </c>
      <c r="B92" s="1">
        <v>45000</v>
      </c>
      <c r="C92" t="s">
        <v>145</v>
      </c>
      <c r="D92" t="s">
        <v>25</v>
      </c>
      <c r="E92">
        <v>35</v>
      </c>
      <c r="F92">
        <v>1</v>
      </c>
      <c r="G92">
        <v>35</v>
      </c>
      <c r="H92">
        <v>0</v>
      </c>
      <c r="I92">
        <v>0</v>
      </c>
      <c r="J92">
        <v>35</v>
      </c>
      <c r="K92" t="s">
        <v>38</v>
      </c>
      <c r="L92" t="s">
        <v>27</v>
      </c>
      <c r="M92" t="s">
        <v>59</v>
      </c>
      <c r="N92">
        <v>34</v>
      </c>
      <c r="O92" t="s">
        <v>29</v>
      </c>
      <c r="P92" t="s">
        <v>118</v>
      </c>
      <c r="Q92" t="s">
        <v>74</v>
      </c>
      <c r="R92">
        <v>234</v>
      </c>
      <c r="S92" t="s">
        <v>44</v>
      </c>
      <c r="T92" t="s">
        <v>63</v>
      </c>
      <c r="U92" t="s">
        <v>46</v>
      </c>
      <c r="V92">
        <v>94116</v>
      </c>
      <c r="W92" t="s">
        <v>71</v>
      </c>
      <c r="X92">
        <v>5</v>
      </c>
    </row>
    <row r="93" spans="1:24" x14ac:dyDescent="0.25">
      <c r="A93">
        <v>1074</v>
      </c>
      <c r="B93" s="1">
        <v>45001</v>
      </c>
      <c r="C93" t="s">
        <v>146</v>
      </c>
      <c r="D93" t="s">
        <v>121</v>
      </c>
      <c r="E93">
        <v>8</v>
      </c>
      <c r="F93">
        <v>4</v>
      </c>
      <c r="G93">
        <v>32</v>
      </c>
      <c r="H93">
        <v>0</v>
      </c>
      <c r="I93">
        <v>0</v>
      </c>
      <c r="J93">
        <v>32</v>
      </c>
      <c r="K93" t="s">
        <v>38</v>
      </c>
      <c r="L93" t="s">
        <v>58</v>
      </c>
      <c r="M93" t="s">
        <v>28</v>
      </c>
      <c r="N93">
        <v>28</v>
      </c>
      <c r="O93" t="s">
        <v>41</v>
      </c>
      <c r="P93" t="s">
        <v>108</v>
      </c>
      <c r="Q93" t="s">
        <v>132</v>
      </c>
      <c r="R93">
        <v>345</v>
      </c>
      <c r="S93" t="s">
        <v>53</v>
      </c>
      <c r="T93" t="s">
        <v>69</v>
      </c>
      <c r="U93" t="s">
        <v>70</v>
      </c>
      <c r="V93">
        <v>2115</v>
      </c>
      <c r="W93" t="s">
        <v>71</v>
      </c>
      <c r="X93">
        <v>20</v>
      </c>
    </row>
    <row r="94" spans="1:24" x14ac:dyDescent="0.25">
      <c r="A94">
        <v>1075</v>
      </c>
      <c r="B94" s="1">
        <v>45002</v>
      </c>
      <c r="C94" t="s">
        <v>57</v>
      </c>
      <c r="D94" t="s">
        <v>25</v>
      </c>
      <c r="E94">
        <v>700</v>
      </c>
      <c r="F94">
        <v>2</v>
      </c>
      <c r="G94">
        <v>1400</v>
      </c>
      <c r="H94">
        <v>0.08</v>
      </c>
      <c r="I94">
        <v>112</v>
      </c>
      <c r="J94">
        <v>1288</v>
      </c>
      <c r="K94" t="s">
        <v>26</v>
      </c>
      <c r="L94" t="s">
        <v>39</v>
      </c>
      <c r="M94" t="s">
        <v>40</v>
      </c>
      <c r="N94">
        <v>34</v>
      </c>
      <c r="O94" t="s">
        <v>29</v>
      </c>
      <c r="P94" t="s">
        <v>95</v>
      </c>
      <c r="Q94" t="s">
        <v>83</v>
      </c>
      <c r="R94">
        <v>456</v>
      </c>
      <c r="S94" t="s">
        <v>80</v>
      </c>
      <c r="T94" t="s">
        <v>45</v>
      </c>
      <c r="U94" t="s">
        <v>46</v>
      </c>
      <c r="V94">
        <v>90018</v>
      </c>
      <c r="W94" t="s">
        <v>64</v>
      </c>
      <c r="X94">
        <v>20</v>
      </c>
    </row>
    <row r="95" spans="1:24" x14ac:dyDescent="0.25">
      <c r="A95">
        <v>1076</v>
      </c>
      <c r="B95" s="1">
        <v>45003</v>
      </c>
      <c r="C95" t="s">
        <v>127</v>
      </c>
      <c r="D95" t="s">
        <v>121</v>
      </c>
      <c r="E95">
        <v>30</v>
      </c>
      <c r="F95">
        <v>1</v>
      </c>
      <c r="G95">
        <v>30</v>
      </c>
      <c r="H95">
        <v>0</v>
      </c>
      <c r="I95">
        <v>0</v>
      </c>
      <c r="J95">
        <v>30</v>
      </c>
      <c r="K95" t="s">
        <v>38</v>
      </c>
      <c r="L95" t="s">
        <v>27</v>
      </c>
      <c r="M95" t="s">
        <v>50</v>
      </c>
      <c r="N95">
        <v>27</v>
      </c>
      <c r="O95" t="s">
        <v>41</v>
      </c>
      <c r="P95" t="s">
        <v>125</v>
      </c>
      <c r="Q95" t="s">
        <v>106</v>
      </c>
      <c r="R95">
        <v>567</v>
      </c>
      <c r="S95" t="s">
        <v>62</v>
      </c>
      <c r="T95" t="s">
        <v>54</v>
      </c>
      <c r="U95" t="s">
        <v>55</v>
      </c>
      <c r="V95">
        <v>60619</v>
      </c>
      <c r="W95" t="s">
        <v>71</v>
      </c>
      <c r="X95">
        <v>5</v>
      </c>
    </row>
    <row r="96" spans="1:24" x14ac:dyDescent="0.25">
      <c r="A96">
        <v>1077</v>
      </c>
      <c r="B96" s="1">
        <v>45004</v>
      </c>
      <c r="C96" t="s">
        <v>129</v>
      </c>
      <c r="D96" t="s">
        <v>49</v>
      </c>
      <c r="E96">
        <v>20</v>
      </c>
      <c r="F96">
        <v>3</v>
      </c>
      <c r="G96">
        <v>60</v>
      </c>
      <c r="H96">
        <v>0</v>
      </c>
      <c r="I96">
        <v>0</v>
      </c>
      <c r="J96">
        <v>60</v>
      </c>
      <c r="K96" t="s">
        <v>38</v>
      </c>
      <c r="L96" t="s">
        <v>58</v>
      </c>
      <c r="M96" t="s">
        <v>59</v>
      </c>
      <c r="N96">
        <v>30</v>
      </c>
      <c r="O96" t="s">
        <v>29</v>
      </c>
      <c r="P96" t="s">
        <v>130</v>
      </c>
      <c r="Q96" t="s">
        <v>74</v>
      </c>
      <c r="R96">
        <v>678</v>
      </c>
      <c r="S96" t="s">
        <v>44</v>
      </c>
      <c r="T96" t="s">
        <v>63</v>
      </c>
      <c r="U96" t="s">
        <v>46</v>
      </c>
      <c r="V96">
        <v>94117</v>
      </c>
      <c r="W96" t="s">
        <v>71</v>
      </c>
      <c r="X96">
        <v>15</v>
      </c>
    </row>
    <row r="97" spans="1:24" x14ac:dyDescent="0.25">
      <c r="A97">
        <v>1078</v>
      </c>
      <c r="B97" s="1">
        <v>45005</v>
      </c>
      <c r="C97" t="s">
        <v>107</v>
      </c>
      <c r="D97" t="s">
        <v>25</v>
      </c>
      <c r="E97">
        <v>120</v>
      </c>
      <c r="F97">
        <v>1</v>
      </c>
      <c r="G97">
        <v>120</v>
      </c>
      <c r="H97">
        <v>0</v>
      </c>
      <c r="I97">
        <v>0</v>
      </c>
      <c r="J97">
        <v>120</v>
      </c>
      <c r="K97" t="s">
        <v>26</v>
      </c>
      <c r="L97" t="s">
        <v>39</v>
      </c>
      <c r="M97" t="s">
        <v>28</v>
      </c>
      <c r="N97">
        <v>28</v>
      </c>
      <c r="O97" t="s">
        <v>41</v>
      </c>
      <c r="P97" t="s">
        <v>128</v>
      </c>
      <c r="Q97" t="s">
        <v>99</v>
      </c>
      <c r="R97">
        <v>789</v>
      </c>
      <c r="S97" t="s">
        <v>80</v>
      </c>
      <c r="T97" t="s">
        <v>69</v>
      </c>
      <c r="U97" t="s">
        <v>70</v>
      </c>
      <c r="V97">
        <v>2116</v>
      </c>
      <c r="W97" t="s">
        <v>71</v>
      </c>
      <c r="X97">
        <v>5</v>
      </c>
    </row>
    <row r="98" spans="1:24" x14ac:dyDescent="0.25">
      <c r="A98">
        <v>1079</v>
      </c>
      <c r="B98" s="1">
        <v>45006</v>
      </c>
      <c r="C98" t="s">
        <v>110</v>
      </c>
      <c r="D98" t="s">
        <v>37</v>
      </c>
      <c r="E98">
        <v>45</v>
      </c>
      <c r="F98">
        <v>2</v>
      </c>
      <c r="G98">
        <v>90</v>
      </c>
      <c r="H98">
        <v>0.05</v>
      </c>
      <c r="I98">
        <v>4.5</v>
      </c>
      <c r="J98">
        <v>85.5</v>
      </c>
      <c r="K98" t="s">
        <v>26</v>
      </c>
      <c r="L98" t="s">
        <v>27</v>
      </c>
      <c r="M98" t="s">
        <v>40</v>
      </c>
      <c r="N98">
        <v>29</v>
      </c>
      <c r="O98" t="s">
        <v>29</v>
      </c>
      <c r="P98" t="s">
        <v>118</v>
      </c>
      <c r="Q98" t="s">
        <v>87</v>
      </c>
      <c r="R98">
        <v>890</v>
      </c>
      <c r="S98" t="s">
        <v>53</v>
      </c>
      <c r="T98" t="s">
        <v>45</v>
      </c>
      <c r="U98" t="s">
        <v>46</v>
      </c>
      <c r="V98">
        <v>90019</v>
      </c>
      <c r="W98" t="s">
        <v>75</v>
      </c>
      <c r="X98">
        <v>10</v>
      </c>
    </row>
    <row r="99" spans="1:24" x14ac:dyDescent="0.25">
      <c r="A99">
        <v>1080</v>
      </c>
      <c r="B99" s="1">
        <v>45007</v>
      </c>
      <c r="C99" t="s">
        <v>81</v>
      </c>
      <c r="D99" t="s">
        <v>25</v>
      </c>
      <c r="E99">
        <v>280</v>
      </c>
      <c r="F99">
        <v>1</v>
      </c>
      <c r="G99">
        <v>280</v>
      </c>
      <c r="H99">
        <v>0.1</v>
      </c>
      <c r="I99">
        <v>28</v>
      </c>
      <c r="J99">
        <v>252</v>
      </c>
      <c r="K99" t="s">
        <v>26</v>
      </c>
      <c r="L99" t="s">
        <v>58</v>
      </c>
      <c r="M99" t="s">
        <v>50</v>
      </c>
      <c r="N99">
        <v>33</v>
      </c>
      <c r="O99" t="s">
        <v>41</v>
      </c>
      <c r="P99" t="s">
        <v>115</v>
      </c>
      <c r="Q99" t="s">
        <v>74</v>
      </c>
      <c r="R99">
        <v>123</v>
      </c>
      <c r="S99" t="s">
        <v>32</v>
      </c>
      <c r="T99" t="s">
        <v>54</v>
      </c>
      <c r="U99" t="s">
        <v>55</v>
      </c>
      <c r="V99">
        <v>60620</v>
      </c>
      <c r="W99" t="s">
        <v>35</v>
      </c>
      <c r="X99">
        <v>30</v>
      </c>
    </row>
    <row r="100" spans="1:24" x14ac:dyDescent="0.25">
      <c r="A100">
        <v>1081</v>
      </c>
      <c r="B100" s="1">
        <v>45008</v>
      </c>
      <c r="C100" t="s">
        <v>114</v>
      </c>
      <c r="D100" t="s">
        <v>37</v>
      </c>
      <c r="E100">
        <v>60</v>
      </c>
      <c r="F100">
        <v>1</v>
      </c>
      <c r="G100">
        <v>60</v>
      </c>
      <c r="H100">
        <v>0</v>
      </c>
      <c r="I100">
        <v>0</v>
      </c>
      <c r="J100">
        <v>60</v>
      </c>
      <c r="K100" t="s">
        <v>38</v>
      </c>
      <c r="L100" t="s">
        <v>39</v>
      </c>
      <c r="M100" t="s">
        <v>59</v>
      </c>
      <c r="N100">
        <v>27</v>
      </c>
      <c r="O100" t="s">
        <v>29</v>
      </c>
      <c r="P100" t="s">
        <v>108</v>
      </c>
      <c r="Q100" t="s">
        <v>126</v>
      </c>
      <c r="R100">
        <v>234</v>
      </c>
      <c r="S100" t="s">
        <v>62</v>
      </c>
      <c r="T100" t="s">
        <v>63</v>
      </c>
      <c r="U100" t="s">
        <v>46</v>
      </c>
      <c r="V100">
        <v>94118</v>
      </c>
      <c r="W100" t="s">
        <v>71</v>
      </c>
      <c r="X100">
        <v>5</v>
      </c>
    </row>
    <row r="101" spans="1:24" x14ac:dyDescent="0.25">
      <c r="A101">
        <v>1082</v>
      </c>
      <c r="B101" s="1">
        <v>45009</v>
      </c>
      <c r="C101" t="s">
        <v>117</v>
      </c>
      <c r="D101" t="s">
        <v>49</v>
      </c>
      <c r="E101">
        <v>30</v>
      </c>
      <c r="F101">
        <v>3</v>
      </c>
      <c r="G101">
        <v>90</v>
      </c>
      <c r="H101">
        <v>0</v>
      </c>
      <c r="I101">
        <v>0</v>
      </c>
      <c r="J101">
        <v>90</v>
      </c>
      <c r="K101" t="s">
        <v>38</v>
      </c>
      <c r="L101" t="s">
        <v>27</v>
      </c>
      <c r="M101" t="s">
        <v>28</v>
      </c>
      <c r="N101">
        <v>31</v>
      </c>
      <c r="O101" t="s">
        <v>41</v>
      </c>
      <c r="P101" t="s">
        <v>124</v>
      </c>
      <c r="Q101" t="s">
        <v>132</v>
      </c>
      <c r="R101">
        <v>345</v>
      </c>
      <c r="S101" t="s">
        <v>44</v>
      </c>
      <c r="T101" t="s">
        <v>69</v>
      </c>
      <c r="U101" t="s">
        <v>70</v>
      </c>
      <c r="V101">
        <v>2117</v>
      </c>
      <c r="W101" t="s">
        <v>71</v>
      </c>
      <c r="X101">
        <v>15</v>
      </c>
    </row>
    <row r="102" spans="1:24" x14ac:dyDescent="0.25">
      <c r="A102">
        <v>1083</v>
      </c>
      <c r="B102" s="1">
        <v>45010</v>
      </c>
      <c r="C102" t="s">
        <v>72</v>
      </c>
      <c r="D102" t="s">
        <v>25</v>
      </c>
      <c r="E102">
        <v>35</v>
      </c>
      <c r="F102">
        <v>2</v>
      </c>
      <c r="G102">
        <v>70</v>
      </c>
      <c r="H102">
        <v>0.05</v>
      </c>
      <c r="I102">
        <v>3.5</v>
      </c>
      <c r="J102">
        <v>66.5</v>
      </c>
      <c r="K102" t="s">
        <v>26</v>
      </c>
      <c r="L102" t="s">
        <v>58</v>
      </c>
      <c r="M102" t="s">
        <v>40</v>
      </c>
      <c r="N102">
        <v>34</v>
      </c>
      <c r="O102" t="s">
        <v>29</v>
      </c>
      <c r="P102" t="s">
        <v>95</v>
      </c>
      <c r="Q102" t="s">
        <v>83</v>
      </c>
      <c r="R102">
        <v>456</v>
      </c>
      <c r="S102" t="s">
        <v>80</v>
      </c>
      <c r="T102" t="s">
        <v>45</v>
      </c>
      <c r="U102" t="s">
        <v>46</v>
      </c>
      <c r="V102">
        <v>90020</v>
      </c>
      <c r="W102" t="s">
        <v>75</v>
      </c>
      <c r="X102">
        <v>10</v>
      </c>
    </row>
    <row r="103" spans="1:24" x14ac:dyDescent="0.25">
      <c r="A103">
        <v>1084</v>
      </c>
      <c r="B103" s="1">
        <v>45011</v>
      </c>
      <c r="C103" t="s">
        <v>146</v>
      </c>
      <c r="D103" t="s">
        <v>121</v>
      </c>
      <c r="E103">
        <v>8</v>
      </c>
      <c r="F103">
        <v>4</v>
      </c>
      <c r="G103">
        <v>32</v>
      </c>
      <c r="H103">
        <v>0</v>
      </c>
      <c r="I103">
        <v>0</v>
      </c>
      <c r="J103">
        <v>32</v>
      </c>
      <c r="K103" t="s">
        <v>38</v>
      </c>
      <c r="L103" t="s">
        <v>39</v>
      </c>
      <c r="M103" t="s">
        <v>50</v>
      </c>
      <c r="N103">
        <v>28</v>
      </c>
      <c r="O103" t="s">
        <v>41</v>
      </c>
      <c r="P103" t="s">
        <v>122</v>
      </c>
      <c r="Q103" t="s">
        <v>87</v>
      </c>
      <c r="R103">
        <v>567</v>
      </c>
      <c r="S103" t="s">
        <v>53</v>
      </c>
      <c r="T103" t="s">
        <v>54</v>
      </c>
      <c r="U103" t="s">
        <v>55</v>
      </c>
      <c r="V103">
        <v>60621</v>
      </c>
      <c r="W103" t="s">
        <v>71</v>
      </c>
      <c r="X103">
        <v>20</v>
      </c>
    </row>
    <row r="104" spans="1:24" x14ac:dyDescent="0.25">
      <c r="A104">
        <v>1085</v>
      </c>
      <c r="B104" s="1">
        <v>45012</v>
      </c>
      <c r="C104" t="s">
        <v>139</v>
      </c>
      <c r="D104" t="s">
        <v>49</v>
      </c>
      <c r="E104">
        <v>19</v>
      </c>
      <c r="F104">
        <v>2</v>
      </c>
      <c r="G104">
        <v>38</v>
      </c>
      <c r="H104">
        <v>0</v>
      </c>
      <c r="I104">
        <v>0</v>
      </c>
      <c r="J104">
        <v>38</v>
      </c>
      <c r="K104" t="s">
        <v>38</v>
      </c>
      <c r="L104" t="s">
        <v>27</v>
      </c>
      <c r="M104" t="s">
        <v>59</v>
      </c>
      <c r="N104">
        <v>29</v>
      </c>
      <c r="O104" t="s">
        <v>29</v>
      </c>
      <c r="P104" t="s">
        <v>124</v>
      </c>
      <c r="Q104" t="s">
        <v>106</v>
      </c>
      <c r="R104">
        <v>678</v>
      </c>
      <c r="S104" t="s">
        <v>44</v>
      </c>
      <c r="T104" t="s">
        <v>63</v>
      </c>
      <c r="U104" t="s">
        <v>46</v>
      </c>
      <c r="V104">
        <v>94119</v>
      </c>
      <c r="W104" t="s">
        <v>71</v>
      </c>
      <c r="X104">
        <v>10</v>
      </c>
    </row>
    <row r="105" spans="1:24" x14ac:dyDescent="0.25">
      <c r="A105">
        <v>1086</v>
      </c>
      <c r="B105" s="1">
        <v>45013</v>
      </c>
      <c r="C105" t="s">
        <v>140</v>
      </c>
      <c r="D105" t="s">
        <v>25</v>
      </c>
      <c r="E105">
        <v>8</v>
      </c>
      <c r="F105">
        <v>5</v>
      </c>
      <c r="G105">
        <v>40</v>
      </c>
      <c r="H105">
        <v>0</v>
      </c>
      <c r="I105">
        <v>0</v>
      </c>
      <c r="J105">
        <v>40</v>
      </c>
      <c r="K105" t="s">
        <v>38</v>
      </c>
      <c r="L105" t="s">
        <v>58</v>
      </c>
      <c r="M105" t="s">
        <v>28</v>
      </c>
      <c r="N105">
        <v>26</v>
      </c>
      <c r="O105" t="s">
        <v>41</v>
      </c>
      <c r="P105" t="s">
        <v>125</v>
      </c>
      <c r="Q105" t="s">
        <v>74</v>
      </c>
      <c r="R105">
        <v>789</v>
      </c>
      <c r="S105" t="s">
        <v>62</v>
      </c>
      <c r="T105" t="s">
        <v>69</v>
      </c>
      <c r="U105" t="s">
        <v>70</v>
      </c>
      <c r="V105">
        <v>2118</v>
      </c>
      <c r="W105" t="s">
        <v>71</v>
      </c>
      <c r="X105">
        <v>25</v>
      </c>
    </row>
    <row r="106" spans="1:24" x14ac:dyDescent="0.25">
      <c r="A106">
        <v>1087</v>
      </c>
      <c r="B106" s="1">
        <v>45014</v>
      </c>
      <c r="C106" t="s">
        <v>141</v>
      </c>
      <c r="D106" t="s">
        <v>49</v>
      </c>
      <c r="E106">
        <v>14</v>
      </c>
      <c r="F106">
        <v>3</v>
      </c>
      <c r="G106">
        <v>42</v>
      </c>
      <c r="H106">
        <v>0</v>
      </c>
      <c r="I106">
        <v>0</v>
      </c>
      <c r="J106">
        <v>42</v>
      </c>
      <c r="K106" t="s">
        <v>38</v>
      </c>
      <c r="L106" t="s">
        <v>39</v>
      </c>
      <c r="M106" t="s">
        <v>40</v>
      </c>
      <c r="N106">
        <v>27</v>
      </c>
      <c r="O106" t="s">
        <v>29</v>
      </c>
      <c r="P106" t="s">
        <v>130</v>
      </c>
      <c r="Q106" t="s">
        <v>99</v>
      </c>
      <c r="R106">
        <v>890</v>
      </c>
      <c r="S106" t="s">
        <v>80</v>
      </c>
      <c r="T106" t="s">
        <v>45</v>
      </c>
      <c r="U106" t="s">
        <v>46</v>
      </c>
      <c r="V106">
        <v>90021</v>
      </c>
      <c r="W106" t="s">
        <v>71</v>
      </c>
      <c r="X106">
        <v>15</v>
      </c>
    </row>
    <row r="107" spans="1:24" x14ac:dyDescent="0.25">
      <c r="A107">
        <v>1088</v>
      </c>
      <c r="B107" s="1">
        <v>45015</v>
      </c>
      <c r="C107" t="s">
        <v>142</v>
      </c>
      <c r="D107" t="s">
        <v>25</v>
      </c>
      <c r="E107">
        <v>20</v>
      </c>
      <c r="F107">
        <v>2</v>
      </c>
      <c r="G107">
        <v>40</v>
      </c>
      <c r="H107">
        <v>0</v>
      </c>
      <c r="I107">
        <v>0</v>
      </c>
      <c r="J107">
        <v>40</v>
      </c>
      <c r="K107" t="s">
        <v>38</v>
      </c>
      <c r="L107" t="s">
        <v>27</v>
      </c>
      <c r="M107" t="s">
        <v>50</v>
      </c>
      <c r="N107">
        <v>34</v>
      </c>
      <c r="O107" t="s">
        <v>41</v>
      </c>
      <c r="P107" t="s">
        <v>128</v>
      </c>
      <c r="Q107" t="s">
        <v>132</v>
      </c>
      <c r="R107">
        <v>123</v>
      </c>
      <c r="S107" t="s">
        <v>53</v>
      </c>
      <c r="T107" t="s">
        <v>54</v>
      </c>
      <c r="U107" t="s">
        <v>55</v>
      </c>
      <c r="V107">
        <v>60622</v>
      </c>
      <c r="W107" t="s">
        <v>71</v>
      </c>
      <c r="X107">
        <v>10</v>
      </c>
    </row>
    <row r="108" spans="1:24" x14ac:dyDescent="0.25">
      <c r="A108">
        <v>1089</v>
      </c>
      <c r="B108" s="1">
        <v>45016</v>
      </c>
      <c r="C108" t="s">
        <v>143</v>
      </c>
      <c r="D108" t="s">
        <v>121</v>
      </c>
      <c r="E108">
        <v>10</v>
      </c>
      <c r="F108">
        <v>3</v>
      </c>
      <c r="G108">
        <v>30</v>
      </c>
      <c r="H108">
        <v>0</v>
      </c>
      <c r="I108">
        <v>0</v>
      </c>
      <c r="J108">
        <v>30</v>
      </c>
      <c r="K108" t="s">
        <v>38</v>
      </c>
      <c r="L108" t="s">
        <v>58</v>
      </c>
      <c r="M108" t="s">
        <v>59</v>
      </c>
      <c r="N108">
        <v>25</v>
      </c>
      <c r="O108" t="s">
        <v>29</v>
      </c>
      <c r="P108" t="s">
        <v>118</v>
      </c>
      <c r="Q108" t="s">
        <v>83</v>
      </c>
      <c r="R108">
        <v>234</v>
      </c>
      <c r="S108" t="s">
        <v>32</v>
      </c>
      <c r="T108" t="s">
        <v>63</v>
      </c>
      <c r="U108" t="s">
        <v>46</v>
      </c>
      <c r="V108">
        <v>94120</v>
      </c>
      <c r="W108" t="s">
        <v>71</v>
      </c>
      <c r="X108">
        <v>15</v>
      </c>
    </row>
    <row r="109" spans="1:24" x14ac:dyDescent="0.25">
      <c r="A109">
        <v>1090</v>
      </c>
      <c r="B109" s="1">
        <v>45017</v>
      </c>
      <c r="C109" t="s">
        <v>144</v>
      </c>
      <c r="D109" t="s">
        <v>49</v>
      </c>
      <c r="E109">
        <v>16</v>
      </c>
      <c r="F109">
        <v>2</v>
      </c>
      <c r="G109">
        <v>32</v>
      </c>
      <c r="H109">
        <v>0</v>
      </c>
      <c r="I109">
        <v>0</v>
      </c>
      <c r="J109">
        <v>32</v>
      </c>
      <c r="K109" t="s">
        <v>38</v>
      </c>
      <c r="L109" t="s">
        <v>39</v>
      </c>
      <c r="M109" t="s">
        <v>28</v>
      </c>
      <c r="N109">
        <v>26</v>
      </c>
      <c r="O109" t="s">
        <v>41</v>
      </c>
      <c r="P109" t="s">
        <v>115</v>
      </c>
      <c r="Q109" t="s">
        <v>74</v>
      </c>
      <c r="R109">
        <v>345</v>
      </c>
      <c r="S109" t="s">
        <v>62</v>
      </c>
      <c r="T109" t="s">
        <v>69</v>
      </c>
      <c r="U109" t="s">
        <v>70</v>
      </c>
      <c r="V109">
        <v>2119</v>
      </c>
      <c r="W109" t="s">
        <v>71</v>
      </c>
      <c r="X109">
        <v>10</v>
      </c>
    </row>
    <row r="110" spans="1:24" x14ac:dyDescent="0.25">
      <c r="A110">
        <v>1091</v>
      </c>
      <c r="B110" s="1">
        <v>45018</v>
      </c>
      <c r="C110" t="s">
        <v>145</v>
      </c>
      <c r="D110" t="s">
        <v>25</v>
      </c>
      <c r="E110">
        <v>35</v>
      </c>
      <c r="F110">
        <v>1</v>
      </c>
      <c r="G110">
        <v>35</v>
      </c>
      <c r="H110">
        <v>0</v>
      </c>
      <c r="I110">
        <v>0</v>
      </c>
      <c r="J110">
        <v>35</v>
      </c>
      <c r="K110" t="s">
        <v>38</v>
      </c>
      <c r="L110" t="s">
        <v>27</v>
      </c>
      <c r="M110" t="s">
        <v>40</v>
      </c>
      <c r="N110">
        <v>30</v>
      </c>
      <c r="O110" t="s">
        <v>29</v>
      </c>
      <c r="P110" t="s">
        <v>124</v>
      </c>
      <c r="Q110" t="s">
        <v>106</v>
      </c>
      <c r="R110">
        <v>456</v>
      </c>
      <c r="S110" t="s">
        <v>44</v>
      </c>
      <c r="T110" t="s">
        <v>45</v>
      </c>
      <c r="U110" t="s">
        <v>46</v>
      </c>
      <c r="V110">
        <v>90022</v>
      </c>
      <c r="W110" t="s">
        <v>71</v>
      </c>
      <c r="X110">
        <v>5</v>
      </c>
    </row>
    <row r="111" spans="1:24" x14ac:dyDescent="0.25">
      <c r="A111">
        <v>1092</v>
      </c>
      <c r="B111" s="1">
        <v>45019</v>
      </c>
      <c r="C111" t="s">
        <v>146</v>
      </c>
      <c r="D111" t="s">
        <v>121</v>
      </c>
      <c r="E111">
        <v>8</v>
      </c>
      <c r="F111">
        <v>4</v>
      </c>
      <c r="G111">
        <v>32</v>
      </c>
      <c r="H111">
        <v>0</v>
      </c>
      <c r="I111">
        <v>0</v>
      </c>
      <c r="J111">
        <v>32</v>
      </c>
      <c r="K111" t="s">
        <v>38</v>
      </c>
      <c r="L111" t="s">
        <v>58</v>
      </c>
      <c r="M111" t="s">
        <v>50</v>
      </c>
      <c r="N111">
        <v>29</v>
      </c>
      <c r="O111" t="s">
        <v>41</v>
      </c>
      <c r="P111" t="s">
        <v>108</v>
      </c>
      <c r="Q111" t="s">
        <v>87</v>
      </c>
      <c r="R111">
        <v>567</v>
      </c>
      <c r="S111" t="s">
        <v>80</v>
      </c>
      <c r="T111" t="s">
        <v>54</v>
      </c>
      <c r="U111" t="s">
        <v>55</v>
      </c>
      <c r="V111">
        <v>60623</v>
      </c>
      <c r="W111" t="s">
        <v>71</v>
      </c>
      <c r="X111">
        <v>20</v>
      </c>
    </row>
    <row r="112" spans="1:24" x14ac:dyDescent="0.25">
      <c r="A112">
        <v>1093</v>
      </c>
      <c r="B112" s="1">
        <v>45020</v>
      </c>
      <c r="C112" t="s">
        <v>57</v>
      </c>
      <c r="D112" t="s">
        <v>25</v>
      </c>
      <c r="E112">
        <v>700</v>
      </c>
      <c r="F112">
        <v>2</v>
      </c>
      <c r="G112">
        <v>1400</v>
      </c>
      <c r="H112">
        <v>0.08</v>
      </c>
      <c r="I112">
        <v>112</v>
      </c>
      <c r="J112">
        <v>1288</v>
      </c>
      <c r="K112" t="s">
        <v>26</v>
      </c>
      <c r="L112" t="s">
        <v>39</v>
      </c>
      <c r="M112" t="s">
        <v>59</v>
      </c>
      <c r="N112">
        <v>35</v>
      </c>
      <c r="O112" t="s">
        <v>29</v>
      </c>
      <c r="P112" t="s">
        <v>95</v>
      </c>
      <c r="Q112" t="s">
        <v>83</v>
      </c>
      <c r="R112">
        <v>678</v>
      </c>
      <c r="S112" t="s">
        <v>62</v>
      </c>
      <c r="T112" t="s">
        <v>63</v>
      </c>
      <c r="U112" t="s">
        <v>46</v>
      </c>
      <c r="V112">
        <v>94121</v>
      </c>
      <c r="W112" t="s">
        <v>64</v>
      </c>
      <c r="X112">
        <v>20</v>
      </c>
    </row>
    <row r="113" spans="1:24" x14ac:dyDescent="0.25">
      <c r="A113">
        <v>1094</v>
      </c>
      <c r="B113" s="1">
        <v>45021</v>
      </c>
      <c r="C113" t="s">
        <v>127</v>
      </c>
      <c r="D113" t="s">
        <v>121</v>
      </c>
      <c r="E113">
        <v>30</v>
      </c>
      <c r="F113">
        <v>1</v>
      </c>
      <c r="G113">
        <v>30</v>
      </c>
      <c r="H113">
        <v>0</v>
      </c>
      <c r="I113">
        <v>0</v>
      </c>
      <c r="J113">
        <v>30</v>
      </c>
      <c r="K113" t="s">
        <v>38</v>
      </c>
      <c r="L113" t="s">
        <v>27</v>
      </c>
      <c r="M113" t="s">
        <v>28</v>
      </c>
      <c r="N113">
        <v>27</v>
      </c>
      <c r="O113" t="s">
        <v>41</v>
      </c>
      <c r="P113" t="s">
        <v>125</v>
      </c>
      <c r="Q113" t="s">
        <v>106</v>
      </c>
      <c r="R113">
        <v>789</v>
      </c>
      <c r="S113" t="s">
        <v>53</v>
      </c>
      <c r="T113" t="s">
        <v>69</v>
      </c>
      <c r="U113" t="s">
        <v>70</v>
      </c>
      <c r="V113">
        <v>2120</v>
      </c>
      <c r="W113" t="s">
        <v>71</v>
      </c>
      <c r="X113">
        <v>5</v>
      </c>
    </row>
    <row r="114" spans="1:24" x14ac:dyDescent="0.25">
      <c r="A114">
        <v>1095</v>
      </c>
      <c r="B114" s="1">
        <v>45022</v>
      </c>
      <c r="C114" t="s">
        <v>129</v>
      </c>
      <c r="D114" t="s">
        <v>49</v>
      </c>
      <c r="E114">
        <v>20</v>
      </c>
      <c r="F114">
        <v>3</v>
      </c>
      <c r="G114">
        <v>60</v>
      </c>
      <c r="H114">
        <v>0</v>
      </c>
      <c r="I114">
        <v>0</v>
      </c>
      <c r="J114">
        <v>60</v>
      </c>
      <c r="K114" t="s">
        <v>38</v>
      </c>
      <c r="L114" t="s">
        <v>58</v>
      </c>
      <c r="M114" t="s">
        <v>40</v>
      </c>
      <c r="N114">
        <v>29</v>
      </c>
      <c r="O114" t="s">
        <v>29</v>
      </c>
      <c r="P114" t="s">
        <v>130</v>
      </c>
      <c r="Q114" t="s">
        <v>74</v>
      </c>
      <c r="R114">
        <v>890</v>
      </c>
      <c r="S114" t="s">
        <v>44</v>
      </c>
      <c r="T114" t="s">
        <v>45</v>
      </c>
      <c r="U114" t="s">
        <v>46</v>
      </c>
      <c r="V114">
        <v>90023</v>
      </c>
      <c r="W114" t="s">
        <v>71</v>
      </c>
      <c r="X114">
        <v>15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8180F-76C4-4A7C-B5EF-0BC9834C19C2}">
  <dimension ref="A1:B10"/>
  <sheetViews>
    <sheetView workbookViewId="0">
      <selection activeCell="A5" sqref="A5"/>
    </sheetView>
  </sheetViews>
  <sheetFormatPr defaultRowHeight="15" x14ac:dyDescent="0.25"/>
  <cols>
    <col min="1" max="1" width="12.140625" customWidth="1"/>
    <col min="2" max="2" width="17.42578125" customWidth="1"/>
  </cols>
  <sheetData>
    <row r="1" spans="1:2" x14ac:dyDescent="0.25">
      <c r="A1" s="8" t="s">
        <v>20</v>
      </c>
      <c r="B1" t="s">
        <v>236</v>
      </c>
    </row>
    <row r="3" spans="1:2" x14ac:dyDescent="0.25">
      <c r="A3" s="8" t="s">
        <v>230</v>
      </c>
      <c r="B3" t="s">
        <v>232</v>
      </c>
    </row>
    <row r="4" spans="1:2" x14ac:dyDescent="0.25">
      <c r="A4" s="9" t="s">
        <v>45</v>
      </c>
      <c r="B4" s="5">
        <v>4506.5</v>
      </c>
    </row>
    <row r="5" spans="1:2" x14ac:dyDescent="0.25">
      <c r="A5" s="9" t="s">
        <v>54</v>
      </c>
      <c r="B5" s="5">
        <v>4094.5</v>
      </c>
    </row>
    <row r="6" spans="1:2" x14ac:dyDescent="0.25">
      <c r="A6" s="9" t="s">
        <v>69</v>
      </c>
      <c r="B6" s="5">
        <v>3346</v>
      </c>
    </row>
    <row r="7" spans="1:2" x14ac:dyDescent="0.25">
      <c r="A7" s="9" t="s">
        <v>63</v>
      </c>
      <c r="B7" s="5">
        <v>2828.5</v>
      </c>
    </row>
    <row r="8" spans="1:2" x14ac:dyDescent="0.25">
      <c r="A8" s="9" t="s">
        <v>33</v>
      </c>
      <c r="B8" s="5">
        <v>2098</v>
      </c>
    </row>
    <row r="9" spans="1:2" x14ac:dyDescent="0.25">
      <c r="A9" s="9" t="s">
        <v>88</v>
      </c>
      <c r="B9" s="5">
        <v>234.5</v>
      </c>
    </row>
    <row r="10" spans="1:2" x14ac:dyDescent="0.25">
      <c r="A10" s="9" t="s">
        <v>231</v>
      </c>
      <c r="B10" s="5">
        <v>17108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7249E-8F72-4BF0-8C20-A647C84673E4}">
  <dimension ref="A1:B10"/>
  <sheetViews>
    <sheetView workbookViewId="0">
      <selection activeCell="A5" sqref="A5"/>
    </sheetView>
  </sheetViews>
  <sheetFormatPr defaultRowHeight="15" x14ac:dyDescent="0.25"/>
  <cols>
    <col min="1" max="1" width="12.140625" customWidth="1"/>
    <col min="2" max="2" width="17.42578125" customWidth="1"/>
  </cols>
  <sheetData>
    <row r="1" spans="1:2" x14ac:dyDescent="0.25">
      <c r="A1" s="8" t="s">
        <v>19</v>
      </c>
      <c r="B1" t="s">
        <v>236</v>
      </c>
    </row>
    <row r="3" spans="1:2" x14ac:dyDescent="0.25">
      <c r="A3" s="8" t="s">
        <v>230</v>
      </c>
      <c r="B3" t="s">
        <v>232</v>
      </c>
    </row>
    <row r="4" spans="1:2" x14ac:dyDescent="0.25">
      <c r="A4" s="9" t="s">
        <v>80</v>
      </c>
      <c r="B4" s="5">
        <v>5338.5</v>
      </c>
    </row>
    <row r="5" spans="1:2" x14ac:dyDescent="0.25">
      <c r="A5" s="9" t="s">
        <v>53</v>
      </c>
      <c r="B5" s="5">
        <v>3479.5</v>
      </c>
    </row>
    <row r="6" spans="1:2" x14ac:dyDescent="0.25">
      <c r="A6" s="9" t="s">
        <v>62</v>
      </c>
      <c r="B6" s="5">
        <v>3400.5</v>
      </c>
    </row>
    <row r="7" spans="1:2" x14ac:dyDescent="0.25">
      <c r="A7" s="9" t="s">
        <v>44</v>
      </c>
      <c r="B7" s="5">
        <v>2477</v>
      </c>
    </row>
    <row r="8" spans="1:2" x14ac:dyDescent="0.25">
      <c r="A8" s="9" t="s">
        <v>32</v>
      </c>
      <c r="B8" s="5">
        <v>2192.5</v>
      </c>
    </row>
    <row r="9" spans="1:2" x14ac:dyDescent="0.25">
      <c r="A9" s="9" t="s">
        <v>68</v>
      </c>
      <c r="B9" s="5">
        <v>220</v>
      </c>
    </row>
    <row r="10" spans="1:2" x14ac:dyDescent="0.25">
      <c r="A10" s="9" t="s">
        <v>231</v>
      </c>
      <c r="B10" s="5">
        <v>17108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22790-AFD3-412B-A179-029EEC29B102}">
  <dimension ref="A3:B29"/>
  <sheetViews>
    <sheetView workbookViewId="0">
      <selection activeCell="B3" sqref="B3"/>
    </sheetView>
  </sheetViews>
  <sheetFormatPr defaultRowHeight="15" x14ac:dyDescent="0.25"/>
  <cols>
    <col min="1" max="1" width="20.28515625" customWidth="1"/>
    <col min="2" max="2" width="13.140625" customWidth="1"/>
  </cols>
  <sheetData>
    <row r="3" spans="1:2" x14ac:dyDescent="0.25">
      <c r="A3" s="8" t="s">
        <v>230</v>
      </c>
      <c r="B3" t="s">
        <v>237</v>
      </c>
    </row>
    <row r="4" spans="1:2" x14ac:dyDescent="0.25">
      <c r="A4" s="9" t="s">
        <v>51</v>
      </c>
      <c r="B4">
        <v>1</v>
      </c>
    </row>
    <row r="5" spans="1:2" x14ac:dyDescent="0.25">
      <c r="A5" s="9" t="s">
        <v>98</v>
      </c>
      <c r="B5">
        <v>1</v>
      </c>
    </row>
    <row r="6" spans="1:2" x14ac:dyDescent="0.25">
      <c r="A6" s="9" t="s">
        <v>111</v>
      </c>
      <c r="B6">
        <v>1</v>
      </c>
    </row>
    <row r="7" spans="1:2" x14ac:dyDescent="0.25">
      <c r="A7" s="9" t="s">
        <v>125</v>
      </c>
      <c r="B7">
        <v>10</v>
      </c>
    </row>
    <row r="8" spans="1:2" x14ac:dyDescent="0.25">
      <c r="A8" s="9" t="s">
        <v>108</v>
      </c>
      <c r="B8">
        <v>11</v>
      </c>
    </row>
    <row r="9" spans="1:2" x14ac:dyDescent="0.25">
      <c r="A9" s="9" t="s">
        <v>91</v>
      </c>
      <c r="B9">
        <v>1</v>
      </c>
    </row>
    <row r="10" spans="1:2" x14ac:dyDescent="0.25">
      <c r="A10" s="9" t="s">
        <v>60</v>
      </c>
      <c r="B10">
        <v>1</v>
      </c>
    </row>
    <row r="11" spans="1:2" x14ac:dyDescent="0.25">
      <c r="A11" s="9" t="s">
        <v>102</v>
      </c>
      <c r="B11">
        <v>2</v>
      </c>
    </row>
    <row r="12" spans="1:2" x14ac:dyDescent="0.25">
      <c r="A12" s="9" t="s">
        <v>113</v>
      </c>
      <c r="B12">
        <v>4</v>
      </c>
    </row>
    <row r="13" spans="1:2" x14ac:dyDescent="0.25">
      <c r="A13" s="9" t="s">
        <v>119</v>
      </c>
      <c r="B13">
        <v>4</v>
      </c>
    </row>
    <row r="14" spans="1:2" x14ac:dyDescent="0.25">
      <c r="A14" s="9" t="s">
        <v>130</v>
      </c>
      <c r="B14">
        <v>10</v>
      </c>
    </row>
    <row r="15" spans="1:2" x14ac:dyDescent="0.25">
      <c r="A15" s="9" t="s">
        <v>42</v>
      </c>
      <c r="B15">
        <v>1</v>
      </c>
    </row>
    <row r="16" spans="1:2" x14ac:dyDescent="0.25">
      <c r="A16" s="9" t="s">
        <v>30</v>
      </c>
      <c r="B16">
        <v>1</v>
      </c>
    </row>
    <row r="17" spans="1:2" x14ac:dyDescent="0.25">
      <c r="A17" s="9" t="s">
        <v>124</v>
      </c>
      <c r="B17">
        <v>16</v>
      </c>
    </row>
    <row r="18" spans="1:2" x14ac:dyDescent="0.25">
      <c r="A18" s="9" t="s">
        <v>128</v>
      </c>
      <c r="B18">
        <v>8</v>
      </c>
    </row>
    <row r="19" spans="1:2" x14ac:dyDescent="0.25">
      <c r="A19" s="9" t="s">
        <v>73</v>
      </c>
      <c r="B19">
        <v>1</v>
      </c>
    </row>
    <row r="20" spans="1:2" x14ac:dyDescent="0.25">
      <c r="A20" s="9" t="s">
        <v>78</v>
      </c>
      <c r="B20">
        <v>1</v>
      </c>
    </row>
    <row r="21" spans="1:2" x14ac:dyDescent="0.25">
      <c r="A21" s="9" t="s">
        <v>118</v>
      </c>
      <c r="B21">
        <v>9</v>
      </c>
    </row>
    <row r="22" spans="1:2" x14ac:dyDescent="0.25">
      <c r="A22" s="9" t="s">
        <v>95</v>
      </c>
      <c r="B22">
        <v>12</v>
      </c>
    </row>
    <row r="23" spans="1:2" x14ac:dyDescent="0.25">
      <c r="A23" s="9" t="s">
        <v>86</v>
      </c>
      <c r="B23">
        <v>1</v>
      </c>
    </row>
    <row r="24" spans="1:2" x14ac:dyDescent="0.25">
      <c r="A24" s="9" t="s">
        <v>66</v>
      </c>
      <c r="B24">
        <v>1</v>
      </c>
    </row>
    <row r="25" spans="1:2" x14ac:dyDescent="0.25">
      <c r="A25" s="9" t="s">
        <v>115</v>
      </c>
      <c r="B25">
        <v>9</v>
      </c>
    </row>
    <row r="26" spans="1:2" x14ac:dyDescent="0.25">
      <c r="A26" s="9" t="s">
        <v>122</v>
      </c>
      <c r="B26">
        <v>5</v>
      </c>
    </row>
    <row r="27" spans="1:2" x14ac:dyDescent="0.25">
      <c r="A27" s="9" t="s">
        <v>82</v>
      </c>
      <c r="B27">
        <v>1</v>
      </c>
    </row>
    <row r="28" spans="1:2" x14ac:dyDescent="0.25">
      <c r="A28" s="9" t="s">
        <v>105</v>
      </c>
      <c r="B28">
        <v>1</v>
      </c>
    </row>
    <row r="29" spans="1:2" x14ac:dyDescent="0.25">
      <c r="A29" s="9" t="s">
        <v>231</v>
      </c>
      <c r="B29">
        <v>113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FA528-83E9-43EA-A855-FA3A25466041}">
  <dimension ref="A1:B13"/>
  <sheetViews>
    <sheetView workbookViewId="0">
      <selection activeCell="A5" sqref="A5"/>
    </sheetView>
  </sheetViews>
  <sheetFormatPr defaultRowHeight="15" x14ac:dyDescent="0.25"/>
  <cols>
    <col min="1" max="1" width="12.140625" customWidth="1"/>
    <col min="2" max="2" width="19" customWidth="1"/>
  </cols>
  <sheetData>
    <row r="1" spans="1:2" x14ac:dyDescent="0.25">
      <c r="A1" s="8" t="s">
        <v>7</v>
      </c>
      <c r="B1" t="s">
        <v>236</v>
      </c>
    </row>
    <row r="3" spans="1:2" x14ac:dyDescent="0.25">
      <c r="A3" s="8" t="s">
        <v>230</v>
      </c>
      <c r="B3" t="s">
        <v>235</v>
      </c>
    </row>
    <row r="4" spans="1:2" x14ac:dyDescent="0.25">
      <c r="A4" s="9" t="s">
        <v>64</v>
      </c>
      <c r="B4" s="5">
        <v>608</v>
      </c>
    </row>
    <row r="5" spans="1:2" x14ac:dyDescent="0.25">
      <c r="A5" s="9" t="s">
        <v>35</v>
      </c>
      <c r="B5" s="5">
        <v>272</v>
      </c>
    </row>
    <row r="6" spans="1:2" x14ac:dyDescent="0.25">
      <c r="A6" s="9" t="s">
        <v>100</v>
      </c>
      <c r="B6" s="5">
        <v>270</v>
      </c>
    </row>
    <row r="7" spans="1:2" x14ac:dyDescent="0.25">
      <c r="A7" s="9" t="s">
        <v>84</v>
      </c>
      <c r="B7" s="5">
        <v>72</v>
      </c>
    </row>
    <row r="8" spans="1:2" x14ac:dyDescent="0.25">
      <c r="A8" s="9" t="s">
        <v>93</v>
      </c>
      <c r="B8" s="5">
        <v>50</v>
      </c>
    </row>
    <row r="9" spans="1:2" x14ac:dyDescent="0.25">
      <c r="A9" s="9" t="s">
        <v>75</v>
      </c>
      <c r="B9" s="5">
        <v>41.5</v>
      </c>
    </row>
    <row r="10" spans="1:2" x14ac:dyDescent="0.25">
      <c r="A10" s="9" t="s">
        <v>47</v>
      </c>
      <c r="B10" s="5">
        <v>9.5</v>
      </c>
    </row>
    <row r="11" spans="1:2" x14ac:dyDescent="0.25">
      <c r="A11" s="9" t="s">
        <v>56</v>
      </c>
      <c r="B11" s="5">
        <v>0</v>
      </c>
    </row>
    <row r="12" spans="1:2" x14ac:dyDescent="0.25">
      <c r="A12" s="9" t="s">
        <v>71</v>
      </c>
      <c r="B12" s="5">
        <v>0</v>
      </c>
    </row>
    <row r="13" spans="1:2" x14ac:dyDescent="0.25">
      <c r="A13" s="9" t="s">
        <v>231</v>
      </c>
      <c r="B13" s="5">
        <v>1323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4A6BB-8642-40EE-9844-B899EE142E0E}">
  <dimension ref="A2:AM23"/>
  <sheetViews>
    <sheetView workbookViewId="0">
      <selection activeCell="A5" sqref="A5"/>
    </sheetView>
  </sheetViews>
  <sheetFormatPr defaultRowHeight="15" x14ac:dyDescent="0.25"/>
  <cols>
    <col min="1" max="1" width="20.28515625" customWidth="1"/>
    <col min="2" max="2" width="14.85546875" customWidth="1"/>
    <col min="3" max="3" width="11.140625" customWidth="1"/>
    <col min="4" max="4" width="14.85546875" customWidth="1"/>
    <col min="5" max="5" width="16.140625" customWidth="1"/>
    <col min="6" max="6" width="14" customWidth="1"/>
    <col min="7" max="7" width="14.28515625" customWidth="1"/>
    <col min="8" max="8" width="6.28515625" customWidth="1"/>
    <col min="9" max="9" width="11" customWidth="1"/>
    <col min="10" max="10" width="9.85546875" customWidth="1"/>
    <col min="11" max="11" width="19.140625" customWidth="1"/>
    <col min="12" max="12" width="6.28515625" customWidth="1"/>
    <col min="13" max="13" width="11.5703125" customWidth="1"/>
    <col min="14" max="14" width="14.85546875" customWidth="1"/>
    <col min="15" max="15" width="11.140625" customWidth="1"/>
    <col min="16" max="16" width="12.28515625" customWidth="1"/>
    <col min="17" max="17" width="5.85546875" customWidth="1"/>
    <col min="18" max="18" width="5.28515625" customWidth="1"/>
    <col min="19" max="19" width="16.28515625" customWidth="1"/>
    <col min="20" max="20" width="13.140625" customWidth="1"/>
    <col min="21" max="21" width="13.28515625" customWidth="1"/>
    <col min="22" max="22" width="5.28515625" customWidth="1"/>
    <col min="23" max="23" width="7.85546875" customWidth="1"/>
    <col min="24" max="24" width="13.5703125" customWidth="1"/>
    <col min="25" max="25" width="17" customWidth="1"/>
    <col min="26" max="26" width="4" customWidth="1"/>
    <col min="27" max="28" width="6.28515625" customWidth="1"/>
    <col min="29" max="29" width="16.28515625" customWidth="1"/>
    <col min="30" max="30" width="14.28515625" customWidth="1"/>
    <col min="31" max="31" width="5.42578125" customWidth="1"/>
    <col min="32" max="32" width="12.85546875" customWidth="1"/>
    <col min="33" max="33" width="6.7109375" customWidth="1"/>
    <col min="34" max="34" width="5.7109375" customWidth="1"/>
    <col min="35" max="35" width="12.140625" customWidth="1"/>
    <col min="36" max="36" width="8.85546875" customWidth="1"/>
    <col min="37" max="37" width="5" customWidth="1"/>
    <col min="38" max="38" width="7.28515625" customWidth="1"/>
    <col min="39" max="39" width="10.5703125" customWidth="1"/>
  </cols>
  <sheetData>
    <row r="2" spans="1:39" x14ac:dyDescent="0.25">
      <c r="A2" s="8" t="s">
        <v>3</v>
      </c>
      <c r="B2" t="s">
        <v>236</v>
      </c>
    </row>
    <row r="4" spans="1:39" x14ac:dyDescent="0.25">
      <c r="A4" s="8" t="s">
        <v>238</v>
      </c>
      <c r="B4" s="8" t="s">
        <v>233</v>
      </c>
    </row>
    <row r="5" spans="1:39" x14ac:dyDescent="0.25">
      <c r="A5" s="8" t="s">
        <v>230</v>
      </c>
      <c r="B5" t="s">
        <v>146</v>
      </c>
      <c r="C5" t="s">
        <v>57</v>
      </c>
      <c r="D5" t="s">
        <v>129</v>
      </c>
      <c r="E5" t="s">
        <v>142</v>
      </c>
      <c r="F5" t="s">
        <v>140</v>
      </c>
      <c r="G5" t="s">
        <v>144</v>
      </c>
      <c r="H5" t="s">
        <v>143</v>
      </c>
      <c r="I5" t="s">
        <v>72</v>
      </c>
      <c r="J5" t="s">
        <v>127</v>
      </c>
      <c r="K5" t="s">
        <v>139</v>
      </c>
      <c r="L5" t="s">
        <v>81</v>
      </c>
      <c r="M5" t="s">
        <v>141</v>
      </c>
      <c r="N5" t="s">
        <v>145</v>
      </c>
      <c r="O5" t="s">
        <v>107</v>
      </c>
      <c r="P5" t="s">
        <v>117</v>
      </c>
      <c r="Q5" t="s">
        <v>114</v>
      </c>
      <c r="R5" t="s">
        <v>110</v>
      </c>
      <c r="S5" t="s">
        <v>137</v>
      </c>
      <c r="T5" t="s">
        <v>134</v>
      </c>
      <c r="U5" t="s">
        <v>76</v>
      </c>
      <c r="V5" t="s">
        <v>138</v>
      </c>
      <c r="W5" t="s">
        <v>136</v>
      </c>
      <c r="X5" t="s">
        <v>131</v>
      </c>
      <c r="Y5" t="s">
        <v>135</v>
      </c>
      <c r="Z5" t="s">
        <v>133</v>
      </c>
      <c r="AA5" t="s">
        <v>36</v>
      </c>
      <c r="AB5" t="s">
        <v>101</v>
      </c>
      <c r="AC5" t="s">
        <v>97</v>
      </c>
      <c r="AD5" t="s">
        <v>123</v>
      </c>
      <c r="AE5" t="s">
        <v>65</v>
      </c>
      <c r="AF5" t="s">
        <v>104</v>
      </c>
      <c r="AG5" t="s">
        <v>24</v>
      </c>
      <c r="AH5" t="s">
        <v>85</v>
      </c>
      <c r="AI5" t="s">
        <v>48</v>
      </c>
      <c r="AJ5" t="s">
        <v>120</v>
      </c>
      <c r="AK5" t="s">
        <v>94</v>
      </c>
      <c r="AL5" t="s">
        <v>90</v>
      </c>
      <c r="AM5" t="s">
        <v>231</v>
      </c>
    </row>
    <row r="6" spans="1:39" x14ac:dyDescent="0.25">
      <c r="A6" s="9">
        <v>29</v>
      </c>
      <c r="B6">
        <v>2</v>
      </c>
      <c r="D6">
        <v>1</v>
      </c>
      <c r="H6">
        <v>1</v>
      </c>
      <c r="K6">
        <v>2</v>
      </c>
      <c r="M6">
        <v>2</v>
      </c>
      <c r="R6">
        <v>4</v>
      </c>
      <c r="U6">
        <v>1</v>
      </c>
      <c r="Y6">
        <v>2</v>
      </c>
      <c r="AE6">
        <v>1</v>
      </c>
      <c r="AJ6">
        <v>1</v>
      </c>
      <c r="AL6">
        <v>1</v>
      </c>
      <c r="AM6">
        <v>18</v>
      </c>
    </row>
    <row r="7" spans="1:39" x14ac:dyDescent="0.25">
      <c r="A7" s="9">
        <v>27</v>
      </c>
      <c r="J7">
        <v>5</v>
      </c>
      <c r="M7">
        <v>2</v>
      </c>
      <c r="Q7">
        <v>4</v>
      </c>
      <c r="S7">
        <v>2</v>
      </c>
      <c r="AM7">
        <v>13</v>
      </c>
    </row>
    <row r="8" spans="1:39" x14ac:dyDescent="0.25">
      <c r="A8" s="9">
        <v>34</v>
      </c>
      <c r="C8">
        <v>4</v>
      </c>
      <c r="E8">
        <v>4</v>
      </c>
      <c r="I8">
        <v>2</v>
      </c>
      <c r="N8">
        <v>1</v>
      </c>
      <c r="AM8">
        <v>11</v>
      </c>
    </row>
    <row r="9" spans="1:39" x14ac:dyDescent="0.25">
      <c r="A9" s="9">
        <v>26</v>
      </c>
      <c r="F9">
        <v>4</v>
      </c>
      <c r="G9">
        <v>5</v>
      </c>
      <c r="K9">
        <v>1</v>
      </c>
      <c r="AK9">
        <v>1</v>
      </c>
      <c r="AM9">
        <v>11</v>
      </c>
    </row>
    <row r="10" spans="1:39" x14ac:dyDescent="0.25">
      <c r="A10" s="9">
        <v>28</v>
      </c>
      <c r="B10">
        <v>4</v>
      </c>
      <c r="H10">
        <v>2</v>
      </c>
      <c r="O10">
        <v>4</v>
      </c>
      <c r="AA10">
        <v>1</v>
      </c>
      <c r="AM10">
        <v>11</v>
      </c>
    </row>
    <row r="11" spans="1:39" x14ac:dyDescent="0.25">
      <c r="A11" s="9">
        <v>30</v>
      </c>
      <c r="B11">
        <v>2</v>
      </c>
      <c r="C11">
        <v>1</v>
      </c>
      <c r="D11">
        <v>4</v>
      </c>
      <c r="N11">
        <v>2</v>
      </c>
      <c r="AM11">
        <v>9</v>
      </c>
    </row>
    <row r="12" spans="1:39" x14ac:dyDescent="0.25">
      <c r="A12" s="9">
        <v>25</v>
      </c>
      <c r="F12">
        <v>1</v>
      </c>
      <c r="H12">
        <v>2</v>
      </c>
      <c r="I12">
        <v>2</v>
      </c>
      <c r="N12">
        <v>2</v>
      </c>
      <c r="AM12">
        <v>7</v>
      </c>
    </row>
    <row r="13" spans="1:39" x14ac:dyDescent="0.25">
      <c r="A13" s="9">
        <v>35</v>
      </c>
      <c r="C13">
        <v>1</v>
      </c>
      <c r="I13">
        <v>1</v>
      </c>
      <c r="W13">
        <v>2</v>
      </c>
      <c r="X13">
        <v>2</v>
      </c>
      <c r="AG13">
        <v>1</v>
      </c>
      <c r="AM13">
        <v>7</v>
      </c>
    </row>
    <row r="14" spans="1:39" x14ac:dyDescent="0.25">
      <c r="A14" s="9">
        <v>33</v>
      </c>
      <c r="E14">
        <v>1</v>
      </c>
      <c r="K14">
        <v>2</v>
      </c>
      <c r="L14">
        <v>4</v>
      </c>
      <c r="AM14">
        <v>7</v>
      </c>
    </row>
    <row r="15" spans="1:39" x14ac:dyDescent="0.25">
      <c r="A15" s="9">
        <v>31</v>
      </c>
      <c r="M15">
        <v>1</v>
      </c>
      <c r="P15">
        <v>2</v>
      </c>
      <c r="V15">
        <v>2</v>
      </c>
      <c r="AD15">
        <v>1</v>
      </c>
      <c r="AM15">
        <v>6</v>
      </c>
    </row>
    <row r="16" spans="1:39" x14ac:dyDescent="0.25">
      <c r="A16" s="9">
        <v>40</v>
      </c>
      <c r="L16">
        <v>1</v>
      </c>
      <c r="T16">
        <v>2</v>
      </c>
      <c r="AF16">
        <v>1</v>
      </c>
      <c r="AM16">
        <v>4</v>
      </c>
    </row>
    <row r="17" spans="1:39" x14ac:dyDescent="0.25">
      <c r="A17" s="9">
        <v>24</v>
      </c>
      <c r="Z17">
        <v>2</v>
      </c>
      <c r="AB17">
        <v>1</v>
      </c>
      <c r="AM17">
        <v>3</v>
      </c>
    </row>
    <row r="18" spans="1:39" x14ac:dyDescent="0.25">
      <c r="A18" s="9">
        <v>36</v>
      </c>
      <c r="P18">
        <v>2</v>
      </c>
      <c r="AM18">
        <v>2</v>
      </c>
    </row>
    <row r="19" spans="1:39" x14ac:dyDescent="0.25">
      <c r="A19" s="9">
        <v>38</v>
      </c>
      <c r="AC19">
        <v>1</v>
      </c>
      <c r="AM19">
        <v>1</v>
      </c>
    </row>
    <row r="20" spans="1:39" x14ac:dyDescent="0.25">
      <c r="A20" s="9">
        <v>42</v>
      </c>
      <c r="AI20">
        <v>1</v>
      </c>
      <c r="AM20">
        <v>1</v>
      </c>
    </row>
    <row r="21" spans="1:39" x14ac:dyDescent="0.25">
      <c r="A21" s="9">
        <v>44</v>
      </c>
      <c r="U21">
        <v>1</v>
      </c>
      <c r="AM21">
        <v>1</v>
      </c>
    </row>
    <row r="22" spans="1:39" x14ac:dyDescent="0.25">
      <c r="A22" s="9">
        <v>32</v>
      </c>
      <c r="AH22">
        <v>1</v>
      </c>
      <c r="AM22">
        <v>1</v>
      </c>
    </row>
    <row r="23" spans="1:39" x14ac:dyDescent="0.25">
      <c r="A23" s="9" t="s">
        <v>231</v>
      </c>
      <c r="B23">
        <v>8</v>
      </c>
      <c r="C23">
        <v>6</v>
      </c>
      <c r="D23">
        <v>5</v>
      </c>
      <c r="E23">
        <v>5</v>
      </c>
      <c r="F23">
        <v>5</v>
      </c>
      <c r="G23">
        <v>5</v>
      </c>
      <c r="H23">
        <v>5</v>
      </c>
      <c r="I23">
        <v>5</v>
      </c>
      <c r="J23">
        <v>5</v>
      </c>
      <c r="K23">
        <v>5</v>
      </c>
      <c r="L23">
        <v>5</v>
      </c>
      <c r="M23">
        <v>5</v>
      </c>
      <c r="N23">
        <v>5</v>
      </c>
      <c r="O23">
        <v>4</v>
      </c>
      <c r="P23">
        <v>4</v>
      </c>
      <c r="Q23">
        <v>4</v>
      </c>
      <c r="R23">
        <v>4</v>
      </c>
      <c r="S23">
        <v>2</v>
      </c>
      <c r="T23">
        <v>2</v>
      </c>
      <c r="U23">
        <v>2</v>
      </c>
      <c r="V23">
        <v>2</v>
      </c>
      <c r="W23">
        <v>2</v>
      </c>
      <c r="X23">
        <v>2</v>
      </c>
      <c r="Y23">
        <v>2</v>
      </c>
      <c r="Z23">
        <v>2</v>
      </c>
      <c r="AA23">
        <v>1</v>
      </c>
      <c r="AB23">
        <v>1</v>
      </c>
      <c r="AC23">
        <v>1</v>
      </c>
      <c r="AD23">
        <v>1</v>
      </c>
      <c r="AE23">
        <v>1</v>
      </c>
      <c r="AF23">
        <v>1</v>
      </c>
      <c r="AG23">
        <v>1</v>
      </c>
      <c r="AH23">
        <v>1</v>
      </c>
      <c r="AI23">
        <v>1</v>
      </c>
      <c r="AJ23">
        <v>1</v>
      </c>
      <c r="AK23">
        <v>1</v>
      </c>
      <c r="AL23">
        <v>1</v>
      </c>
      <c r="AM23">
        <v>113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E4CF9-8647-4257-88DC-8C6605C48C39}">
  <dimension ref="A1:U11"/>
  <sheetViews>
    <sheetView workbookViewId="0">
      <selection activeCell="A5" sqref="A5"/>
    </sheetView>
  </sheetViews>
  <sheetFormatPr defaultRowHeight="15" x14ac:dyDescent="0.25"/>
  <cols>
    <col min="1" max="1" width="13.42578125" customWidth="1"/>
    <col min="2" max="2" width="14.85546875" customWidth="1"/>
    <col min="3" max="3" width="11.5703125" customWidth="1"/>
    <col min="4" max="5" width="11.42578125" customWidth="1"/>
    <col min="6" max="6" width="11.28515625" customWidth="1"/>
    <col min="7" max="7" width="11" customWidth="1"/>
    <col min="8" max="8" width="11.28515625" customWidth="1"/>
    <col min="9" max="9" width="11" customWidth="1"/>
    <col min="10" max="10" width="11.42578125" customWidth="1"/>
    <col min="11" max="13" width="11.28515625" customWidth="1"/>
    <col min="14" max="14" width="11.42578125" customWidth="1"/>
    <col min="15" max="15" width="11.28515625" customWidth="1"/>
    <col min="16" max="16" width="11.85546875" customWidth="1"/>
    <col min="17" max="17" width="11.28515625" customWidth="1"/>
    <col min="18" max="18" width="11.85546875" customWidth="1"/>
    <col min="19" max="19" width="11.5703125" customWidth="1"/>
    <col min="20" max="20" width="11.7109375" customWidth="1"/>
    <col min="21" max="21" width="10.5703125" customWidth="1"/>
  </cols>
  <sheetData>
    <row r="1" spans="1:21" x14ac:dyDescent="0.25">
      <c r="A1" s="8" t="s">
        <v>19</v>
      </c>
      <c r="B1" t="s">
        <v>236</v>
      </c>
    </row>
    <row r="3" spans="1:21" x14ac:dyDescent="0.25">
      <c r="A3" s="8" t="s">
        <v>239</v>
      </c>
      <c r="B3" s="8" t="s">
        <v>233</v>
      </c>
    </row>
    <row r="4" spans="1:21" x14ac:dyDescent="0.25">
      <c r="A4" s="8" t="s">
        <v>230</v>
      </c>
      <c r="B4" t="s">
        <v>74</v>
      </c>
      <c r="C4" t="s">
        <v>31</v>
      </c>
      <c r="D4" t="s">
        <v>96</v>
      </c>
      <c r="E4" t="s">
        <v>61</v>
      </c>
      <c r="F4" t="s">
        <v>83</v>
      </c>
      <c r="G4" t="s">
        <v>109</v>
      </c>
      <c r="H4" t="s">
        <v>52</v>
      </c>
      <c r="I4" t="s">
        <v>106</v>
      </c>
      <c r="J4" t="s">
        <v>126</v>
      </c>
      <c r="K4" t="s">
        <v>92</v>
      </c>
      <c r="L4" t="s">
        <v>132</v>
      </c>
      <c r="M4" t="s">
        <v>79</v>
      </c>
      <c r="N4" t="s">
        <v>112</v>
      </c>
      <c r="O4" t="s">
        <v>103</v>
      </c>
      <c r="P4" t="s">
        <v>67</v>
      </c>
      <c r="Q4" t="s">
        <v>116</v>
      </c>
      <c r="R4" t="s">
        <v>87</v>
      </c>
      <c r="S4" t="s">
        <v>43</v>
      </c>
      <c r="T4" t="s">
        <v>99</v>
      </c>
      <c r="U4" t="s">
        <v>231</v>
      </c>
    </row>
    <row r="5" spans="1:21" x14ac:dyDescent="0.25">
      <c r="A5" s="9" t="s">
        <v>80</v>
      </c>
      <c r="B5">
        <v>2</v>
      </c>
      <c r="C5">
        <v>2</v>
      </c>
      <c r="F5">
        <v>4</v>
      </c>
      <c r="I5">
        <v>1</v>
      </c>
      <c r="J5">
        <v>1</v>
      </c>
      <c r="L5">
        <v>1</v>
      </c>
      <c r="M5">
        <v>1</v>
      </c>
      <c r="R5">
        <v>2</v>
      </c>
      <c r="S5">
        <v>1</v>
      </c>
      <c r="T5">
        <v>6</v>
      </c>
      <c r="U5">
        <v>21</v>
      </c>
    </row>
    <row r="6" spans="1:21" x14ac:dyDescent="0.25">
      <c r="A6" s="9" t="s">
        <v>44</v>
      </c>
      <c r="B6">
        <v>5</v>
      </c>
      <c r="C6">
        <v>2</v>
      </c>
      <c r="E6">
        <v>1</v>
      </c>
      <c r="F6">
        <v>2</v>
      </c>
      <c r="I6">
        <v>4</v>
      </c>
      <c r="J6">
        <v>1</v>
      </c>
      <c r="L6">
        <v>4</v>
      </c>
      <c r="N6">
        <v>1</v>
      </c>
      <c r="P6">
        <v>1</v>
      </c>
      <c r="R6">
        <v>2</v>
      </c>
      <c r="S6">
        <v>1</v>
      </c>
      <c r="U6">
        <v>24</v>
      </c>
    </row>
    <row r="7" spans="1:21" x14ac:dyDescent="0.25">
      <c r="A7" s="9" t="s">
        <v>32</v>
      </c>
      <c r="B7">
        <v>1</v>
      </c>
      <c r="C7">
        <v>1</v>
      </c>
      <c r="F7">
        <v>1</v>
      </c>
      <c r="I7">
        <v>1</v>
      </c>
      <c r="M7">
        <v>1</v>
      </c>
      <c r="P7">
        <v>1</v>
      </c>
      <c r="R7">
        <v>2</v>
      </c>
      <c r="T7">
        <v>3</v>
      </c>
      <c r="U7">
        <v>11</v>
      </c>
    </row>
    <row r="8" spans="1:21" x14ac:dyDescent="0.25">
      <c r="A8" s="9" t="s">
        <v>68</v>
      </c>
      <c r="G8">
        <v>1</v>
      </c>
      <c r="P8">
        <v>1</v>
      </c>
      <c r="U8">
        <v>2</v>
      </c>
    </row>
    <row r="9" spans="1:21" x14ac:dyDescent="0.25">
      <c r="A9" s="9" t="s">
        <v>53</v>
      </c>
      <c r="B9">
        <v>5</v>
      </c>
      <c r="D9">
        <v>1</v>
      </c>
      <c r="E9">
        <v>1</v>
      </c>
      <c r="F9">
        <v>2</v>
      </c>
      <c r="H9">
        <v>1</v>
      </c>
      <c r="I9">
        <v>5</v>
      </c>
      <c r="J9">
        <v>3</v>
      </c>
      <c r="L9">
        <v>3</v>
      </c>
      <c r="M9">
        <v>1</v>
      </c>
      <c r="R9">
        <v>5</v>
      </c>
      <c r="T9">
        <v>1</v>
      </c>
      <c r="U9">
        <v>28</v>
      </c>
    </row>
    <row r="10" spans="1:21" x14ac:dyDescent="0.25">
      <c r="A10" s="9" t="s">
        <v>62</v>
      </c>
      <c r="B10">
        <v>5</v>
      </c>
      <c r="E10">
        <v>3</v>
      </c>
      <c r="F10">
        <v>2</v>
      </c>
      <c r="I10">
        <v>2</v>
      </c>
      <c r="J10">
        <v>1</v>
      </c>
      <c r="K10">
        <v>1</v>
      </c>
      <c r="L10">
        <v>3</v>
      </c>
      <c r="O10">
        <v>1</v>
      </c>
      <c r="Q10">
        <v>1</v>
      </c>
      <c r="R10">
        <v>3</v>
      </c>
      <c r="S10">
        <v>4</v>
      </c>
      <c r="T10">
        <v>1</v>
      </c>
      <c r="U10">
        <v>27</v>
      </c>
    </row>
    <row r="11" spans="1:21" x14ac:dyDescent="0.25">
      <c r="A11" s="9" t="s">
        <v>231</v>
      </c>
      <c r="B11">
        <v>18</v>
      </c>
      <c r="C11">
        <v>5</v>
      </c>
      <c r="D11">
        <v>1</v>
      </c>
      <c r="E11">
        <v>5</v>
      </c>
      <c r="F11">
        <v>11</v>
      </c>
      <c r="G11">
        <v>1</v>
      </c>
      <c r="H11">
        <v>1</v>
      </c>
      <c r="I11">
        <v>13</v>
      </c>
      <c r="J11">
        <v>6</v>
      </c>
      <c r="K11">
        <v>1</v>
      </c>
      <c r="L11">
        <v>11</v>
      </c>
      <c r="M11">
        <v>3</v>
      </c>
      <c r="N11">
        <v>1</v>
      </c>
      <c r="O11">
        <v>1</v>
      </c>
      <c r="P11">
        <v>3</v>
      </c>
      <c r="Q11">
        <v>1</v>
      </c>
      <c r="R11">
        <v>14</v>
      </c>
      <c r="S11">
        <v>6</v>
      </c>
      <c r="T11">
        <v>11</v>
      </c>
      <c r="U11">
        <v>113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7D753-82EB-4C61-9777-365125B77F4B}">
  <dimension ref="A3:B8"/>
  <sheetViews>
    <sheetView workbookViewId="0">
      <selection activeCell="A5" sqref="A5"/>
    </sheetView>
  </sheetViews>
  <sheetFormatPr defaultRowHeight="15" x14ac:dyDescent="0.25"/>
  <cols>
    <col min="1" max="1" width="12.140625" customWidth="1"/>
    <col min="2" max="2" width="17.42578125" customWidth="1"/>
  </cols>
  <sheetData>
    <row r="3" spans="1:2" x14ac:dyDescent="0.25">
      <c r="A3" s="8" t="s">
        <v>230</v>
      </c>
      <c r="B3" t="s">
        <v>232</v>
      </c>
    </row>
    <row r="4" spans="1:2" x14ac:dyDescent="0.25">
      <c r="A4" s="9" t="s">
        <v>241</v>
      </c>
      <c r="B4" s="5">
        <v>7534</v>
      </c>
    </row>
    <row r="5" spans="1:2" x14ac:dyDescent="0.25">
      <c r="A5" s="9" t="s">
        <v>242</v>
      </c>
      <c r="B5" s="5">
        <v>2395</v>
      </c>
    </row>
    <row r="6" spans="1:2" x14ac:dyDescent="0.25">
      <c r="A6" s="9" t="s">
        <v>243</v>
      </c>
      <c r="B6" s="5">
        <v>3329</v>
      </c>
    </row>
    <row r="7" spans="1:2" x14ac:dyDescent="0.25">
      <c r="A7" s="9" t="s">
        <v>244</v>
      </c>
      <c r="B7" s="5">
        <v>3850</v>
      </c>
    </row>
    <row r="8" spans="1:2" x14ac:dyDescent="0.25">
      <c r="A8" s="9" t="s">
        <v>231</v>
      </c>
      <c r="B8" s="5">
        <v>17108</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22A4B-9223-43E4-B0FA-B8C5078F2109}">
  <dimension ref="A3:F9"/>
  <sheetViews>
    <sheetView workbookViewId="0">
      <selection activeCell="A5" sqref="A5"/>
    </sheetView>
  </sheetViews>
  <sheetFormatPr defaultRowHeight="15" x14ac:dyDescent="0.25"/>
  <cols>
    <col min="1" max="1" width="14.5703125" customWidth="1"/>
    <col min="2" max="2" width="14.85546875" customWidth="1"/>
    <col min="3" max="3" width="5.85546875" customWidth="1"/>
    <col min="4" max="4" width="10.28515625" customWidth="1"/>
    <col min="5" max="5" width="7.85546875" customWidth="1"/>
    <col min="6" max="6" width="10.5703125" customWidth="1"/>
    <col min="7" max="7" width="7.42578125" customWidth="1"/>
    <col min="8" max="23" width="7.42578125" bestFit="1" customWidth="1"/>
    <col min="24" max="30" width="8.42578125" bestFit="1" customWidth="1"/>
    <col min="31" max="33" width="10" bestFit="1" customWidth="1"/>
    <col min="34" max="34" width="12.7109375" bestFit="1" customWidth="1"/>
  </cols>
  <sheetData>
    <row r="3" spans="1:6" x14ac:dyDescent="0.25">
      <c r="A3" s="8" t="s">
        <v>245</v>
      </c>
      <c r="B3" s="8" t="s">
        <v>233</v>
      </c>
    </row>
    <row r="4" spans="1:6" x14ac:dyDescent="0.25">
      <c r="A4" s="8" t="s">
        <v>230</v>
      </c>
      <c r="B4" t="s">
        <v>25</v>
      </c>
      <c r="C4" t="s">
        <v>49</v>
      </c>
      <c r="D4" t="s">
        <v>121</v>
      </c>
      <c r="E4" t="s">
        <v>37</v>
      </c>
      <c r="F4" t="s">
        <v>231</v>
      </c>
    </row>
    <row r="5" spans="1:6" x14ac:dyDescent="0.25">
      <c r="A5" s="9" t="s">
        <v>241</v>
      </c>
      <c r="B5">
        <v>22</v>
      </c>
      <c r="C5">
        <v>18</v>
      </c>
      <c r="D5">
        <v>4</v>
      </c>
      <c r="E5">
        <v>25</v>
      </c>
      <c r="F5">
        <v>69</v>
      </c>
    </row>
    <row r="6" spans="1:6" x14ac:dyDescent="0.25">
      <c r="A6" s="9" t="s">
        <v>242</v>
      </c>
      <c r="B6">
        <v>25</v>
      </c>
      <c r="C6">
        <v>18</v>
      </c>
      <c r="D6">
        <v>23</v>
      </c>
      <c r="E6">
        <v>2</v>
      </c>
      <c r="F6">
        <v>68</v>
      </c>
    </row>
    <row r="7" spans="1:6" x14ac:dyDescent="0.25">
      <c r="A7" s="9" t="s">
        <v>243</v>
      </c>
      <c r="B7">
        <v>25</v>
      </c>
      <c r="C7">
        <v>24</v>
      </c>
      <c r="D7">
        <v>19</v>
      </c>
      <c r="E7">
        <v>6</v>
      </c>
      <c r="F7">
        <v>74</v>
      </c>
    </row>
    <row r="8" spans="1:6" x14ac:dyDescent="0.25">
      <c r="A8" s="9" t="s">
        <v>244</v>
      </c>
      <c r="B8">
        <v>17</v>
      </c>
      <c r="C8">
        <v>18</v>
      </c>
      <c r="D8">
        <v>17</v>
      </c>
      <c r="E8">
        <v>3</v>
      </c>
      <c r="F8">
        <v>55</v>
      </c>
    </row>
    <row r="9" spans="1:6" x14ac:dyDescent="0.25">
      <c r="A9" s="9" t="s">
        <v>231</v>
      </c>
      <c r="B9">
        <v>89</v>
      </c>
      <c r="C9">
        <v>78</v>
      </c>
      <c r="D9">
        <v>63</v>
      </c>
      <c r="E9">
        <v>36</v>
      </c>
      <c r="F9">
        <v>266</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3433A-D5B7-4610-A42F-FCFC547CB11D}">
  <dimension ref="A1:X115"/>
  <sheetViews>
    <sheetView topLeftCell="F1" workbookViewId="0">
      <selection activeCell="H3" sqref="H3"/>
    </sheetView>
  </sheetViews>
  <sheetFormatPr defaultRowHeight="15" x14ac:dyDescent="0.25"/>
  <cols>
    <col min="1" max="1" width="14.140625" customWidth="1"/>
    <col min="2" max="2" width="9.7109375" customWidth="1"/>
    <col min="3" max="3" width="20.42578125" customWidth="1"/>
    <col min="4" max="4" width="11.28515625" customWidth="1"/>
    <col min="5" max="5" width="7.7109375" customWidth="1"/>
    <col min="6" max="6" width="11" customWidth="1"/>
    <col min="7" max="7" width="12.7109375" customWidth="1"/>
    <col min="8" max="8" width="11" customWidth="1"/>
    <col min="9" max="9" width="16" customWidth="1"/>
    <col min="10" max="10" width="13.85546875" customWidth="1"/>
    <col min="11" max="11" width="18.7109375" customWidth="1"/>
    <col min="12" max="12" width="18.85546875" customWidth="1"/>
    <col min="13" max="13" width="9.42578125" customWidth="1"/>
    <col min="14" max="14" width="6.7109375" customWidth="1"/>
    <col min="15" max="15" width="10" customWidth="1"/>
    <col min="16" max="16" width="23.28515625" customWidth="1"/>
    <col min="17" max="17" width="12.42578125" customWidth="1"/>
    <col min="18" max="18" width="11.85546875" customWidth="1"/>
    <col min="19" max="19" width="8.7109375" customWidth="1"/>
    <col min="20" max="20" width="12.7109375" customWidth="1"/>
    <col min="21" max="21" width="7.85546875" customWidth="1"/>
    <col min="22" max="22" width="13.7109375" customWidth="1"/>
    <col min="23" max="23" width="15.140625" customWidth="1"/>
    <col min="24" max="24" width="15.7109375"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v>1001</v>
      </c>
      <c r="B2" s="1">
        <v>44928</v>
      </c>
      <c r="C2" t="s">
        <v>24</v>
      </c>
      <c r="D2" t="s">
        <v>25</v>
      </c>
      <c r="E2" s="5">
        <v>800</v>
      </c>
      <c r="F2">
        <v>2</v>
      </c>
      <c r="G2" s="6">
        <v>1600</v>
      </c>
      <c r="H2" s="4">
        <v>0.1</v>
      </c>
      <c r="I2" s="6">
        <v>160</v>
      </c>
      <c r="J2" s="6">
        <v>1440</v>
      </c>
      <c r="K2" t="s">
        <v>26</v>
      </c>
      <c r="L2" t="s">
        <v>27</v>
      </c>
      <c r="M2" t="s">
        <v>28</v>
      </c>
      <c r="N2">
        <v>35</v>
      </c>
      <c r="O2" t="s">
        <v>29</v>
      </c>
      <c r="P2" t="s">
        <v>30</v>
      </c>
      <c r="Q2" t="s">
        <v>31</v>
      </c>
      <c r="R2">
        <v>123</v>
      </c>
      <c r="S2" t="s">
        <v>32</v>
      </c>
      <c r="T2" t="s">
        <v>33</v>
      </c>
      <c r="U2" t="s">
        <v>34</v>
      </c>
      <c r="V2">
        <v>10001</v>
      </c>
      <c r="W2" t="s">
        <v>35</v>
      </c>
      <c r="X2">
        <v>50</v>
      </c>
    </row>
    <row r="3" spans="1:24" x14ac:dyDescent="0.25">
      <c r="A3">
        <v>1002</v>
      </c>
      <c r="B3" s="1">
        <v>44929</v>
      </c>
      <c r="C3" t="s">
        <v>36</v>
      </c>
      <c r="D3" t="s">
        <v>37</v>
      </c>
      <c r="E3" s="5">
        <v>20</v>
      </c>
      <c r="F3">
        <v>5</v>
      </c>
      <c r="G3" s="6">
        <v>100</v>
      </c>
      <c r="H3" s="4">
        <v>0.05</v>
      </c>
      <c r="I3" s="6">
        <v>5</v>
      </c>
      <c r="J3" s="6">
        <v>95</v>
      </c>
      <c r="K3" t="s">
        <v>38</v>
      </c>
      <c r="L3" t="s">
        <v>39</v>
      </c>
      <c r="M3" t="s">
        <v>40</v>
      </c>
      <c r="N3">
        <v>28</v>
      </c>
      <c r="O3" t="s">
        <v>41</v>
      </c>
      <c r="P3" t="s">
        <v>42</v>
      </c>
      <c r="Q3" t="s">
        <v>43</v>
      </c>
      <c r="R3">
        <v>456</v>
      </c>
      <c r="S3" t="s">
        <v>44</v>
      </c>
      <c r="T3" t="s">
        <v>45</v>
      </c>
      <c r="U3" t="s">
        <v>46</v>
      </c>
      <c r="V3">
        <v>90001</v>
      </c>
      <c r="W3" t="s">
        <v>47</v>
      </c>
      <c r="X3">
        <v>30</v>
      </c>
    </row>
    <row r="4" spans="1:24" x14ac:dyDescent="0.25">
      <c r="A4">
        <v>1003</v>
      </c>
      <c r="B4" s="1">
        <v>44930</v>
      </c>
      <c r="C4" t="s">
        <v>48</v>
      </c>
      <c r="D4" t="s">
        <v>49</v>
      </c>
      <c r="E4" s="5">
        <v>15</v>
      </c>
      <c r="F4">
        <v>3</v>
      </c>
      <c r="G4" s="6">
        <v>45</v>
      </c>
      <c r="H4" s="4">
        <v>0</v>
      </c>
      <c r="I4" s="6">
        <v>0</v>
      </c>
      <c r="J4" s="6">
        <v>45</v>
      </c>
      <c r="K4" t="s">
        <v>38</v>
      </c>
      <c r="L4" t="s">
        <v>27</v>
      </c>
      <c r="M4" t="s">
        <v>50</v>
      </c>
      <c r="N4">
        <v>42</v>
      </c>
      <c r="O4" t="s">
        <v>29</v>
      </c>
      <c r="P4" t="s">
        <v>51</v>
      </c>
      <c r="Q4" t="s">
        <v>52</v>
      </c>
      <c r="R4">
        <v>789</v>
      </c>
      <c r="S4" t="s">
        <v>53</v>
      </c>
      <c r="T4" t="s">
        <v>54</v>
      </c>
      <c r="U4" t="s">
        <v>55</v>
      </c>
      <c r="V4">
        <v>60601</v>
      </c>
      <c r="W4" t="s">
        <v>56</v>
      </c>
      <c r="X4">
        <v>10</v>
      </c>
    </row>
    <row r="5" spans="1:24" x14ac:dyDescent="0.25">
      <c r="A5">
        <v>1004</v>
      </c>
      <c r="B5" s="1">
        <v>44931</v>
      </c>
      <c r="C5" t="s">
        <v>57</v>
      </c>
      <c r="D5" t="s">
        <v>25</v>
      </c>
      <c r="E5" s="5">
        <v>600</v>
      </c>
      <c r="F5">
        <v>1</v>
      </c>
      <c r="G5" s="6">
        <v>600</v>
      </c>
      <c r="H5" s="4">
        <v>0.08</v>
      </c>
      <c r="I5" s="6">
        <v>48</v>
      </c>
      <c r="J5" s="6">
        <v>552</v>
      </c>
      <c r="K5" t="s">
        <v>26</v>
      </c>
      <c r="L5" t="s">
        <v>58</v>
      </c>
      <c r="M5" t="s">
        <v>59</v>
      </c>
      <c r="N5">
        <v>30</v>
      </c>
      <c r="O5" t="s">
        <v>41</v>
      </c>
      <c r="P5" t="s">
        <v>60</v>
      </c>
      <c r="Q5" t="s">
        <v>61</v>
      </c>
      <c r="R5">
        <v>567</v>
      </c>
      <c r="S5" t="s">
        <v>62</v>
      </c>
      <c r="T5" t="s">
        <v>63</v>
      </c>
      <c r="U5" t="s">
        <v>46</v>
      </c>
      <c r="V5">
        <v>94101</v>
      </c>
      <c r="W5" t="s">
        <v>64</v>
      </c>
      <c r="X5">
        <v>25</v>
      </c>
    </row>
    <row r="6" spans="1:24" x14ac:dyDescent="0.25">
      <c r="A6">
        <v>1005</v>
      </c>
      <c r="B6" s="1">
        <v>44932</v>
      </c>
      <c r="C6" t="s">
        <v>65</v>
      </c>
      <c r="D6" t="s">
        <v>37</v>
      </c>
      <c r="E6" s="5">
        <v>50</v>
      </c>
      <c r="F6">
        <v>2</v>
      </c>
      <c r="G6" s="6">
        <v>100</v>
      </c>
      <c r="H6" s="4">
        <v>0</v>
      </c>
      <c r="I6" s="6">
        <v>0</v>
      </c>
      <c r="J6" s="6">
        <v>100</v>
      </c>
      <c r="K6" t="s">
        <v>38</v>
      </c>
      <c r="L6" t="s">
        <v>39</v>
      </c>
      <c r="M6" t="s">
        <v>28</v>
      </c>
      <c r="N6">
        <v>29</v>
      </c>
      <c r="O6" t="s">
        <v>29</v>
      </c>
      <c r="P6" t="s">
        <v>66</v>
      </c>
      <c r="Q6" t="s">
        <v>67</v>
      </c>
      <c r="R6">
        <v>678</v>
      </c>
      <c r="S6" t="s">
        <v>68</v>
      </c>
      <c r="T6" t="s">
        <v>69</v>
      </c>
      <c r="U6" t="s">
        <v>70</v>
      </c>
      <c r="V6">
        <v>2101</v>
      </c>
      <c r="W6" t="s">
        <v>71</v>
      </c>
      <c r="X6">
        <v>5</v>
      </c>
    </row>
    <row r="7" spans="1:24" x14ac:dyDescent="0.25">
      <c r="A7">
        <v>1006</v>
      </c>
      <c r="B7" s="1">
        <v>44933</v>
      </c>
      <c r="C7" t="s">
        <v>72</v>
      </c>
      <c r="D7" t="s">
        <v>25</v>
      </c>
      <c r="E7" s="5">
        <v>40</v>
      </c>
      <c r="F7">
        <v>3</v>
      </c>
      <c r="G7" s="6">
        <v>120</v>
      </c>
      <c r="H7" s="4">
        <v>0.05</v>
      </c>
      <c r="I7" s="6">
        <v>6</v>
      </c>
      <c r="J7" s="6">
        <v>114</v>
      </c>
      <c r="K7" t="s">
        <v>26</v>
      </c>
      <c r="L7" t="s">
        <v>27</v>
      </c>
      <c r="M7" t="s">
        <v>50</v>
      </c>
      <c r="N7">
        <v>35</v>
      </c>
      <c r="O7" t="s">
        <v>41</v>
      </c>
      <c r="P7" t="s">
        <v>73</v>
      </c>
      <c r="Q7" t="s">
        <v>74</v>
      </c>
      <c r="R7">
        <v>789</v>
      </c>
      <c r="S7" t="s">
        <v>53</v>
      </c>
      <c r="T7" t="s">
        <v>33</v>
      </c>
      <c r="U7" t="s">
        <v>34</v>
      </c>
      <c r="V7">
        <v>10002</v>
      </c>
      <c r="W7" t="s">
        <v>75</v>
      </c>
      <c r="X7">
        <v>15</v>
      </c>
    </row>
    <row r="8" spans="1:24" x14ac:dyDescent="0.25">
      <c r="A8">
        <v>1007</v>
      </c>
      <c r="B8" s="1">
        <v>44934</v>
      </c>
      <c r="C8" t="s">
        <v>76</v>
      </c>
      <c r="D8" t="s">
        <v>49</v>
      </c>
      <c r="E8" s="5">
        <v>18</v>
      </c>
      <c r="F8">
        <v>4</v>
      </c>
      <c r="G8" s="6">
        <v>72</v>
      </c>
      <c r="H8" s="4">
        <v>0</v>
      </c>
      <c r="I8" s="6">
        <v>0</v>
      </c>
      <c r="J8" s="6">
        <v>72</v>
      </c>
      <c r="K8" t="s">
        <v>38</v>
      </c>
      <c r="L8" t="s">
        <v>39</v>
      </c>
      <c r="M8" t="s">
        <v>77</v>
      </c>
      <c r="N8">
        <v>44</v>
      </c>
      <c r="O8" t="s">
        <v>29</v>
      </c>
      <c r="P8" t="s">
        <v>78</v>
      </c>
      <c r="Q8" t="s">
        <v>79</v>
      </c>
      <c r="R8">
        <v>890</v>
      </c>
      <c r="S8" t="s">
        <v>80</v>
      </c>
      <c r="T8" t="s">
        <v>54</v>
      </c>
      <c r="U8" t="s">
        <v>55</v>
      </c>
      <c r="V8">
        <v>60602</v>
      </c>
      <c r="W8" t="s">
        <v>71</v>
      </c>
      <c r="X8">
        <v>20</v>
      </c>
    </row>
    <row r="9" spans="1:24" x14ac:dyDescent="0.25">
      <c r="A9">
        <v>1008</v>
      </c>
      <c r="B9" s="1">
        <v>44935</v>
      </c>
      <c r="C9" t="s">
        <v>81</v>
      </c>
      <c r="D9" t="s">
        <v>25</v>
      </c>
      <c r="E9" s="5">
        <v>300</v>
      </c>
      <c r="F9">
        <v>2</v>
      </c>
      <c r="G9" s="6">
        <v>600</v>
      </c>
      <c r="H9" s="4">
        <v>0.12</v>
      </c>
      <c r="I9" s="6">
        <v>72</v>
      </c>
      <c r="J9" s="6">
        <v>528</v>
      </c>
      <c r="K9" t="s">
        <v>26</v>
      </c>
      <c r="L9" t="s">
        <v>27</v>
      </c>
      <c r="M9" t="s">
        <v>59</v>
      </c>
      <c r="N9">
        <v>40</v>
      </c>
      <c r="O9" t="s">
        <v>41</v>
      </c>
      <c r="P9" t="s">
        <v>82</v>
      </c>
      <c r="Q9" t="s">
        <v>83</v>
      </c>
      <c r="R9">
        <v>123</v>
      </c>
      <c r="S9" t="s">
        <v>53</v>
      </c>
      <c r="T9" t="s">
        <v>45</v>
      </c>
      <c r="U9" t="s">
        <v>46</v>
      </c>
      <c r="V9">
        <v>90002</v>
      </c>
      <c r="W9" t="s">
        <v>84</v>
      </c>
      <c r="X9">
        <v>40</v>
      </c>
    </row>
    <row r="10" spans="1:24" x14ac:dyDescent="0.25">
      <c r="A10">
        <v>1009</v>
      </c>
      <c r="B10" s="1">
        <v>44936</v>
      </c>
      <c r="C10" t="s">
        <v>85</v>
      </c>
      <c r="D10" t="s">
        <v>37</v>
      </c>
      <c r="E10" s="5">
        <v>8</v>
      </c>
      <c r="F10">
        <v>6</v>
      </c>
      <c r="G10" s="6">
        <v>48</v>
      </c>
      <c r="H10" s="4">
        <v>0</v>
      </c>
      <c r="I10" s="6">
        <v>0</v>
      </c>
      <c r="J10" s="6">
        <v>48</v>
      </c>
      <c r="K10" t="s">
        <v>38</v>
      </c>
      <c r="L10" t="s">
        <v>39</v>
      </c>
      <c r="M10" t="s">
        <v>40</v>
      </c>
      <c r="N10">
        <v>32</v>
      </c>
      <c r="O10" t="s">
        <v>29</v>
      </c>
      <c r="P10" t="s">
        <v>86</v>
      </c>
      <c r="Q10" t="s">
        <v>87</v>
      </c>
      <c r="R10">
        <v>567</v>
      </c>
      <c r="S10" t="s">
        <v>44</v>
      </c>
      <c r="T10" t="s">
        <v>88</v>
      </c>
      <c r="U10" t="s">
        <v>89</v>
      </c>
      <c r="V10">
        <v>33101</v>
      </c>
      <c r="W10" t="s">
        <v>71</v>
      </c>
      <c r="X10">
        <v>10</v>
      </c>
    </row>
    <row r="11" spans="1:24" x14ac:dyDescent="0.25">
      <c r="A11">
        <v>1010</v>
      </c>
      <c r="B11" s="1">
        <v>44937</v>
      </c>
      <c r="C11" t="s">
        <v>90</v>
      </c>
      <c r="D11" t="s">
        <v>25</v>
      </c>
      <c r="E11" s="5">
        <v>500</v>
      </c>
      <c r="F11">
        <v>1</v>
      </c>
      <c r="G11" s="6">
        <v>500</v>
      </c>
      <c r="H11" s="4">
        <v>0.1</v>
      </c>
      <c r="I11" s="6">
        <v>50</v>
      </c>
      <c r="J11" s="6">
        <v>450</v>
      </c>
      <c r="K11" t="s">
        <v>26</v>
      </c>
      <c r="L11" t="s">
        <v>27</v>
      </c>
      <c r="M11" t="s">
        <v>50</v>
      </c>
      <c r="N11">
        <v>29</v>
      </c>
      <c r="O11" t="s">
        <v>29</v>
      </c>
      <c r="P11" t="s">
        <v>91</v>
      </c>
      <c r="Q11" t="s">
        <v>92</v>
      </c>
      <c r="R11">
        <v>789</v>
      </c>
      <c r="S11" t="s">
        <v>62</v>
      </c>
      <c r="T11" t="s">
        <v>33</v>
      </c>
      <c r="U11" t="s">
        <v>34</v>
      </c>
      <c r="V11">
        <v>10003</v>
      </c>
      <c r="W11" t="s">
        <v>93</v>
      </c>
      <c r="X11">
        <v>25</v>
      </c>
    </row>
    <row r="12" spans="1:24" x14ac:dyDescent="0.25">
      <c r="A12">
        <v>1011</v>
      </c>
      <c r="B12" s="1">
        <v>44938</v>
      </c>
      <c r="C12" t="s">
        <v>94</v>
      </c>
      <c r="D12" t="s">
        <v>37</v>
      </c>
      <c r="E12" s="5">
        <v>25</v>
      </c>
      <c r="F12">
        <v>3</v>
      </c>
      <c r="G12" s="6">
        <v>75</v>
      </c>
      <c r="H12" s="4">
        <v>0</v>
      </c>
      <c r="I12" s="6">
        <v>0</v>
      </c>
      <c r="J12" s="6">
        <v>75</v>
      </c>
      <c r="K12" t="s">
        <v>38</v>
      </c>
      <c r="L12" t="s">
        <v>58</v>
      </c>
      <c r="M12" t="s">
        <v>77</v>
      </c>
      <c r="N12">
        <v>26</v>
      </c>
      <c r="O12" t="s">
        <v>41</v>
      </c>
      <c r="P12" t="s">
        <v>95</v>
      </c>
      <c r="Q12" t="s">
        <v>96</v>
      </c>
      <c r="R12">
        <v>234</v>
      </c>
      <c r="S12" t="s">
        <v>53</v>
      </c>
      <c r="T12" t="s">
        <v>54</v>
      </c>
      <c r="U12" t="s">
        <v>55</v>
      </c>
      <c r="V12">
        <v>60603</v>
      </c>
      <c r="W12" t="s">
        <v>71</v>
      </c>
      <c r="X12">
        <v>5</v>
      </c>
    </row>
    <row r="13" spans="1:24" x14ac:dyDescent="0.25">
      <c r="A13">
        <v>1012</v>
      </c>
      <c r="B13" s="1">
        <v>44939</v>
      </c>
      <c r="C13" t="s">
        <v>97</v>
      </c>
      <c r="D13" t="s">
        <v>25</v>
      </c>
      <c r="E13" s="5">
        <v>900</v>
      </c>
      <c r="F13">
        <v>2</v>
      </c>
      <c r="G13" s="6">
        <v>1800</v>
      </c>
      <c r="H13" s="4">
        <v>0.15</v>
      </c>
      <c r="I13" s="6">
        <v>270</v>
      </c>
      <c r="J13" s="6">
        <v>1530</v>
      </c>
      <c r="K13" t="s">
        <v>26</v>
      </c>
      <c r="L13" t="s">
        <v>27</v>
      </c>
      <c r="M13" t="s">
        <v>28</v>
      </c>
      <c r="N13">
        <v>38</v>
      </c>
      <c r="O13" t="s">
        <v>29</v>
      </c>
      <c r="P13" t="s">
        <v>98</v>
      </c>
      <c r="Q13" t="s">
        <v>99</v>
      </c>
      <c r="R13">
        <v>345</v>
      </c>
      <c r="S13" t="s">
        <v>80</v>
      </c>
      <c r="T13" t="s">
        <v>69</v>
      </c>
      <c r="U13" t="s">
        <v>70</v>
      </c>
      <c r="V13">
        <v>2102</v>
      </c>
      <c r="W13" t="s">
        <v>100</v>
      </c>
      <c r="X13">
        <v>35</v>
      </c>
    </row>
    <row r="14" spans="1:24" x14ac:dyDescent="0.25">
      <c r="A14">
        <v>1013</v>
      </c>
      <c r="B14" s="1">
        <v>44940</v>
      </c>
      <c r="C14" t="s">
        <v>101</v>
      </c>
      <c r="D14" t="s">
        <v>37</v>
      </c>
      <c r="E14" s="5">
        <v>15</v>
      </c>
      <c r="F14">
        <v>4</v>
      </c>
      <c r="G14" s="6">
        <v>60</v>
      </c>
      <c r="H14" s="4">
        <v>0</v>
      </c>
      <c r="I14" s="6">
        <v>0</v>
      </c>
      <c r="J14" s="6">
        <v>60</v>
      </c>
      <c r="K14" t="s">
        <v>38</v>
      </c>
      <c r="L14" t="s">
        <v>39</v>
      </c>
      <c r="M14" t="s">
        <v>40</v>
      </c>
      <c r="N14">
        <v>24</v>
      </c>
      <c r="O14" t="s">
        <v>41</v>
      </c>
      <c r="P14" t="s">
        <v>102</v>
      </c>
      <c r="Q14" t="s">
        <v>103</v>
      </c>
      <c r="R14">
        <v>456</v>
      </c>
      <c r="S14" t="s">
        <v>62</v>
      </c>
      <c r="T14" t="s">
        <v>45</v>
      </c>
      <c r="U14" t="s">
        <v>46</v>
      </c>
      <c r="V14">
        <v>90003</v>
      </c>
      <c r="W14" t="s">
        <v>71</v>
      </c>
      <c r="X14">
        <v>5</v>
      </c>
    </row>
    <row r="15" spans="1:24" x14ac:dyDescent="0.25">
      <c r="A15">
        <v>1014</v>
      </c>
      <c r="B15" s="1">
        <v>44941</v>
      </c>
      <c r="C15" t="s">
        <v>104</v>
      </c>
      <c r="D15" t="s">
        <v>49</v>
      </c>
      <c r="E15" s="5">
        <v>22</v>
      </c>
      <c r="F15">
        <v>2</v>
      </c>
      <c r="G15" s="6">
        <v>44</v>
      </c>
      <c r="H15" s="4">
        <v>0</v>
      </c>
      <c r="I15" s="6">
        <v>0</v>
      </c>
      <c r="J15" s="6">
        <v>44</v>
      </c>
      <c r="K15" t="s">
        <v>38</v>
      </c>
      <c r="L15" t="s">
        <v>58</v>
      </c>
      <c r="M15" t="s">
        <v>59</v>
      </c>
      <c r="N15">
        <v>40</v>
      </c>
      <c r="O15" t="s">
        <v>29</v>
      </c>
      <c r="P15" t="s">
        <v>105</v>
      </c>
      <c r="Q15" t="s">
        <v>106</v>
      </c>
      <c r="R15">
        <v>567</v>
      </c>
      <c r="S15" t="s">
        <v>53</v>
      </c>
      <c r="T15" t="s">
        <v>63</v>
      </c>
      <c r="U15" t="s">
        <v>46</v>
      </c>
      <c r="V15">
        <v>94102</v>
      </c>
      <c r="W15" t="s">
        <v>71</v>
      </c>
      <c r="X15">
        <v>10</v>
      </c>
    </row>
    <row r="16" spans="1:24" x14ac:dyDescent="0.25">
      <c r="A16">
        <v>1015</v>
      </c>
      <c r="B16" s="1">
        <v>44942</v>
      </c>
      <c r="C16" t="s">
        <v>107</v>
      </c>
      <c r="D16" t="s">
        <v>25</v>
      </c>
      <c r="E16" s="5">
        <v>120</v>
      </c>
      <c r="F16">
        <v>1</v>
      </c>
      <c r="G16" s="6">
        <v>120</v>
      </c>
      <c r="H16" s="4">
        <v>0</v>
      </c>
      <c r="I16" s="6">
        <v>0</v>
      </c>
      <c r="J16" s="6">
        <v>120</v>
      </c>
      <c r="K16" t="s">
        <v>26</v>
      </c>
      <c r="L16" t="s">
        <v>27</v>
      </c>
      <c r="M16" t="s">
        <v>50</v>
      </c>
      <c r="N16">
        <v>28</v>
      </c>
      <c r="O16" t="s">
        <v>41</v>
      </c>
      <c r="P16" t="s">
        <v>108</v>
      </c>
      <c r="Q16" t="s">
        <v>109</v>
      </c>
      <c r="R16">
        <v>678</v>
      </c>
      <c r="S16" t="s">
        <v>68</v>
      </c>
      <c r="T16" t="s">
        <v>88</v>
      </c>
      <c r="U16" t="s">
        <v>89</v>
      </c>
      <c r="V16">
        <v>33102</v>
      </c>
      <c r="W16" t="s">
        <v>71</v>
      </c>
      <c r="X16">
        <v>5</v>
      </c>
    </row>
    <row r="17" spans="1:24" x14ac:dyDescent="0.25">
      <c r="A17">
        <v>1016</v>
      </c>
      <c r="B17" s="1">
        <v>44943</v>
      </c>
      <c r="C17" t="s">
        <v>110</v>
      </c>
      <c r="D17" t="s">
        <v>37</v>
      </c>
      <c r="E17" s="5">
        <v>45</v>
      </c>
      <c r="F17">
        <v>2</v>
      </c>
      <c r="G17" s="6">
        <v>90</v>
      </c>
      <c r="H17" s="4">
        <v>0.05</v>
      </c>
      <c r="I17" s="6">
        <v>4.5</v>
      </c>
      <c r="J17" s="6">
        <v>85.5</v>
      </c>
      <c r="K17" t="s">
        <v>26</v>
      </c>
      <c r="L17" t="s">
        <v>39</v>
      </c>
      <c r="M17" t="s">
        <v>77</v>
      </c>
      <c r="N17">
        <v>29</v>
      </c>
      <c r="O17" t="s">
        <v>29</v>
      </c>
      <c r="P17" t="s">
        <v>111</v>
      </c>
      <c r="Q17" t="s">
        <v>112</v>
      </c>
      <c r="R17">
        <v>789</v>
      </c>
      <c r="S17" t="s">
        <v>44</v>
      </c>
      <c r="T17" t="s">
        <v>54</v>
      </c>
      <c r="U17" t="s">
        <v>55</v>
      </c>
      <c r="V17">
        <v>60604</v>
      </c>
      <c r="W17" t="s">
        <v>47</v>
      </c>
      <c r="X17">
        <v>15</v>
      </c>
    </row>
    <row r="18" spans="1:24" x14ac:dyDescent="0.25">
      <c r="A18">
        <v>1017</v>
      </c>
      <c r="B18" s="1">
        <v>44944</v>
      </c>
      <c r="C18" t="s">
        <v>81</v>
      </c>
      <c r="D18" t="s">
        <v>25</v>
      </c>
      <c r="E18" s="5">
        <v>280</v>
      </c>
      <c r="F18">
        <v>1</v>
      </c>
      <c r="G18" s="6">
        <v>280</v>
      </c>
      <c r="H18" s="4">
        <v>0.1</v>
      </c>
      <c r="I18" s="6">
        <v>28</v>
      </c>
      <c r="J18" s="6">
        <v>252</v>
      </c>
      <c r="K18" t="s">
        <v>26</v>
      </c>
      <c r="L18" t="s">
        <v>58</v>
      </c>
      <c r="M18" t="s">
        <v>28</v>
      </c>
      <c r="N18">
        <v>33</v>
      </c>
      <c r="O18" t="s">
        <v>41</v>
      </c>
      <c r="P18" t="s">
        <v>113</v>
      </c>
      <c r="Q18" t="s">
        <v>74</v>
      </c>
      <c r="R18">
        <v>890</v>
      </c>
      <c r="S18" t="s">
        <v>80</v>
      </c>
      <c r="T18" t="s">
        <v>69</v>
      </c>
      <c r="U18" t="s">
        <v>70</v>
      </c>
      <c r="V18">
        <v>2103</v>
      </c>
      <c r="W18" t="s">
        <v>35</v>
      </c>
      <c r="X18">
        <v>30</v>
      </c>
    </row>
    <row r="19" spans="1:24" x14ac:dyDescent="0.25">
      <c r="A19">
        <v>1018</v>
      </c>
      <c r="B19" s="1">
        <v>44945</v>
      </c>
      <c r="C19" t="s">
        <v>114</v>
      </c>
      <c r="D19" t="s">
        <v>37</v>
      </c>
      <c r="E19" s="5">
        <v>60</v>
      </c>
      <c r="F19">
        <v>1</v>
      </c>
      <c r="G19" s="6">
        <v>60</v>
      </c>
      <c r="H19" s="4">
        <v>0</v>
      </c>
      <c r="I19" s="6">
        <v>0</v>
      </c>
      <c r="J19" s="6">
        <v>60</v>
      </c>
      <c r="K19" t="s">
        <v>38</v>
      </c>
      <c r="L19" t="s">
        <v>39</v>
      </c>
      <c r="M19" t="s">
        <v>40</v>
      </c>
      <c r="N19">
        <v>27</v>
      </c>
      <c r="O19" t="s">
        <v>29</v>
      </c>
      <c r="P19" t="s">
        <v>115</v>
      </c>
      <c r="Q19" t="s">
        <v>116</v>
      </c>
      <c r="R19">
        <v>123</v>
      </c>
      <c r="S19" t="s">
        <v>62</v>
      </c>
      <c r="T19" t="s">
        <v>45</v>
      </c>
      <c r="U19" t="s">
        <v>46</v>
      </c>
      <c r="V19">
        <v>90004</v>
      </c>
      <c r="W19" t="s">
        <v>71</v>
      </c>
      <c r="X19">
        <v>5</v>
      </c>
    </row>
    <row r="20" spans="1:24" x14ac:dyDescent="0.25">
      <c r="A20">
        <v>1019</v>
      </c>
      <c r="B20" s="1">
        <v>44946</v>
      </c>
      <c r="C20" t="s">
        <v>117</v>
      </c>
      <c r="D20" t="s">
        <v>49</v>
      </c>
      <c r="E20" s="5">
        <v>30</v>
      </c>
      <c r="F20">
        <v>3</v>
      </c>
      <c r="G20" s="6">
        <v>90</v>
      </c>
      <c r="H20" s="4">
        <v>0</v>
      </c>
      <c r="I20" s="6">
        <v>0</v>
      </c>
      <c r="J20" s="6">
        <v>90</v>
      </c>
      <c r="K20" t="s">
        <v>38</v>
      </c>
      <c r="L20" t="s">
        <v>58</v>
      </c>
      <c r="M20" t="s">
        <v>59</v>
      </c>
      <c r="N20">
        <v>36</v>
      </c>
      <c r="O20" t="s">
        <v>41</v>
      </c>
      <c r="P20" t="s">
        <v>118</v>
      </c>
      <c r="Q20" t="s">
        <v>79</v>
      </c>
      <c r="R20">
        <v>234</v>
      </c>
      <c r="S20" t="s">
        <v>53</v>
      </c>
      <c r="T20" t="s">
        <v>63</v>
      </c>
      <c r="U20" t="s">
        <v>46</v>
      </c>
      <c r="V20">
        <v>94103</v>
      </c>
      <c r="W20" t="s">
        <v>71</v>
      </c>
      <c r="X20">
        <v>15</v>
      </c>
    </row>
    <row r="21" spans="1:24" x14ac:dyDescent="0.25">
      <c r="A21">
        <v>1020</v>
      </c>
      <c r="B21" s="1">
        <v>44947</v>
      </c>
      <c r="C21" t="s">
        <v>72</v>
      </c>
      <c r="D21" t="s">
        <v>25</v>
      </c>
      <c r="E21" s="5">
        <v>35</v>
      </c>
      <c r="F21">
        <v>2</v>
      </c>
      <c r="G21" s="6">
        <v>70</v>
      </c>
      <c r="H21" s="4">
        <v>0.05</v>
      </c>
      <c r="I21" s="6">
        <v>3.5</v>
      </c>
      <c r="J21" s="6">
        <v>66.5</v>
      </c>
      <c r="K21" t="s">
        <v>26</v>
      </c>
      <c r="L21" t="s">
        <v>27</v>
      </c>
      <c r="M21" t="s">
        <v>50</v>
      </c>
      <c r="N21">
        <v>25</v>
      </c>
      <c r="O21" t="s">
        <v>29</v>
      </c>
      <c r="P21" t="s">
        <v>119</v>
      </c>
      <c r="Q21" t="s">
        <v>99</v>
      </c>
      <c r="R21">
        <v>345</v>
      </c>
      <c r="S21" t="s">
        <v>32</v>
      </c>
      <c r="T21" t="s">
        <v>88</v>
      </c>
      <c r="U21" t="s">
        <v>89</v>
      </c>
      <c r="V21">
        <v>33103</v>
      </c>
      <c r="W21" t="s">
        <v>75</v>
      </c>
      <c r="X21">
        <v>10</v>
      </c>
    </row>
    <row r="22" spans="1:24" x14ac:dyDescent="0.25">
      <c r="A22">
        <v>1021</v>
      </c>
      <c r="B22" s="1">
        <v>44948</v>
      </c>
      <c r="C22" t="s">
        <v>120</v>
      </c>
      <c r="D22" t="s">
        <v>121</v>
      </c>
      <c r="E22" s="5">
        <v>40</v>
      </c>
      <c r="F22">
        <v>1</v>
      </c>
      <c r="G22" s="6">
        <v>40</v>
      </c>
      <c r="H22" s="4">
        <v>0</v>
      </c>
      <c r="I22" s="6">
        <v>0</v>
      </c>
      <c r="J22" s="6">
        <v>40</v>
      </c>
      <c r="K22" t="s">
        <v>38</v>
      </c>
      <c r="L22" t="s">
        <v>39</v>
      </c>
      <c r="M22" t="s">
        <v>28</v>
      </c>
      <c r="N22">
        <v>29</v>
      </c>
      <c r="O22" t="s">
        <v>41</v>
      </c>
      <c r="P22" t="s">
        <v>122</v>
      </c>
      <c r="Q22" t="s">
        <v>31</v>
      </c>
      <c r="R22">
        <v>567</v>
      </c>
      <c r="S22" t="s">
        <v>80</v>
      </c>
      <c r="T22" t="s">
        <v>33</v>
      </c>
      <c r="U22" t="s">
        <v>34</v>
      </c>
      <c r="V22">
        <v>10004</v>
      </c>
      <c r="W22" t="s">
        <v>71</v>
      </c>
      <c r="X22">
        <v>5</v>
      </c>
    </row>
    <row r="23" spans="1:24" x14ac:dyDescent="0.25">
      <c r="A23">
        <v>1022</v>
      </c>
      <c r="B23" s="1">
        <v>44949</v>
      </c>
      <c r="C23" t="s">
        <v>123</v>
      </c>
      <c r="D23" t="s">
        <v>49</v>
      </c>
      <c r="E23" s="5">
        <v>18</v>
      </c>
      <c r="F23">
        <v>2</v>
      </c>
      <c r="G23" s="6">
        <v>36</v>
      </c>
      <c r="H23" s="4">
        <v>0</v>
      </c>
      <c r="I23" s="6">
        <v>0</v>
      </c>
      <c r="J23" s="6">
        <v>36</v>
      </c>
      <c r="K23" t="s">
        <v>38</v>
      </c>
      <c r="L23" t="s">
        <v>27</v>
      </c>
      <c r="M23" t="s">
        <v>40</v>
      </c>
      <c r="N23">
        <v>31</v>
      </c>
      <c r="O23" t="s">
        <v>29</v>
      </c>
      <c r="P23" t="s">
        <v>124</v>
      </c>
      <c r="Q23" t="s">
        <v>43</v>
      </c>
      <c r="R23">
        <v>678</v>
      </c>
      <c r="S23" t="s">
        <v>62</v>
      </c>
      <c r="T23" t="s">
        <v>45</v>
      </c>
      <c r="U23" t="s">
        <v>46</v>
      </c>
      <c r="V23">
        <v>90005</v>
      </c>
      <c r="W23" t="s">
        <v>71</v>
      </c>
      <c r="X23">
        <v>10</v>
      </c>
    </row>
    <row r="24" spans="1:24" x14ac:dyDescent="0.25">
      <c r="A24">
        <v>1023</v>
      </c>
      <c r="B24" s="1">
        <v>44950</v>
      </c>
      <c r="C24" t="s">
        <v>57</v>
      </c>
      <c r="D24" t="s">
        <v>25</v>
      </c>
      <c r="E24" s="5">
        <v>700</v>
      </c>
      <c r="F24">
        <v>2</v>
      </c>
      <c r="G24" s="6">
        <v>1400</v>
      </c>
      <c r="H24" s="4">
        <v>0.08</v>
      </c>
      <c r="I24" s="6">
        <v>112</v>
      </c>
      <c r="J24" s="6">
        <v>1288</v>
      </c>
      <c r="K24" t="s">
        <v>26</v>
      </c>
      <c r="L24" t="s">
        <v>39</v>
      </c>
      <c r="M24" t="s">
        <v>50</v>
      </c>
      <c r="N24">
        <v>34</v>
      </c>
      <c r="O24" t="s">
        <v>41</v>
      </c>
      <c r="P24" t="s">
        <v>125</v>
      </c>
      <c r="Q24" t="s">
        <v>126</v>
      </c>
      <c r="R24">
        <v>789</v>
      </c>
      <c r="S24" t="s">
        <v>44</v>
      </c>
      <c r="T24" t="s">
        <v>54</v>
      </c>
      <c r="U24" t="s">
        <v>55</v>
      </c>
      <c r="V24">
        <v>60605</v>
      </c>
      <c r="W24" t="s">
        <v>64</v>
      </c>
      <c r="X24">
        <v>20</v>
      </c>
    </row>
    <row r="25" spans="1:24" x14ac:dyDescent="0.25">
      <c r="A25">
        <v>1024</v>
      </c>
      <c r="B25" s="1">
        <v>44951</v>
      </c>
      <c r="C25" t="s">
        <v>127</v>
      </c>
      <c r="D25" t="s">
        <v>121</v>
      </c>
      <c r="E25" s="5">
        <v>30</v>
      </c>
      <c r="F25">
        <v>1</v>
      </c>
      <c r="G25" s="6">
        <v>30</v>
      </c>
      <c r="H25" s="4">
        <v>0</v>
      </c>
      <c r="I25" s="6">
        <v>0</v>
      </c>
      <c r="J25" s="6">
        <v>30</v>
      </c>
      <c r="K25" t="s">
        <v>38</v>
      </c>
      <c r="L25" t="s">
        <v>58</v>
      </c>
      <c r="M25" t="s">
        <v>59</v>
      </c>
      <c r="N25">
        <v>27</v>
      </c>
      <c r="O25" t="s">
        <v>29</v>
      </c>
      <c r="P25" t="s">
        <v>128</v>
      </c>
      <c r="Q25" t="s">
        <v>61</v>
      </c>
      <c r="R25">
        <v>890</v>
      </c>
      <c r="S25" t="s">
        <v>53</v>
      </c>
      <c r="T25" t="s">
        <v>63</v>
      </c>
      <c r="U25" t="s">
        <v>46</v>
      </c>
      <c r="V25">
        <v>94104</v>
      </c>
      <c r="W25" t="s">
        <v>71</v>
      </c>
      <c r="X25">
        <v>5</v>
      </c>
    </row>
    <row r="26" spans="1:24" x14ac:dyDescent="0.25">
      <c r="A26">
        <v>1025</v>
      </c>
      <c r="B26" s="1">
        <v>44952</v>
      </c>
      <c r="C26" t="s">
        <v>129</v>
      </c>
      <c r="D26" t="s">
        <v>49</v>
      </c>
      <c r="E26" s="5">
        <v>20</v>
      </c>
      <c r="F26">
        <v>3</v>
      </c>
      <c r="G26" s="6">
        <v>60</v>
      </c>
      <c r="H26" s="4">
        <v>0</v>
      </c>
      <c r="I26" s="6">
        <v>0</v>
      </c>
      <c r="J26" s="6">
        <v>60</v>
      </c>
      <c r="K26" t="s">
        <v>38</v>
      </c>
      <c r="L26" t="s">
        <v>39</v>
      </c>
      <c r="M26" t="s">
        <v>28</v>
      </c>
      <c r="N26">
        <v>30</v>
      </c>
      <c r="O26" t="s">
        <v>41</v>
      </c>
      <c r="P26" t="s">
        <v>130</v>
      </c>
      <c r="Q26" t="s">
        <v>67</v>
      </c>
      <c r="R26">
        <v>123</v>
      </c>
      <c r="S26" t="s">
        <v>32</v>
      </c>
      <c r="T26" t="s">
        <v>69</v>
      </c>
      <c r="U26" t="s">
        <v>70</v>
      </c>
      <c r="V26">
        <v>2104</v>
      </c>
      <c r="W26" t="s">
        <v>71</v>
      </c>
      <c r="X26">
        <v>15</v>
      </c>
    </row>
    <row r="27" spans="1:24" x14ac:dyDescent="0.25">
      <c r="A27">
        <v>1026</v>
      </c>
      <c r="B27" s="1">
        <v>44953</v>
      </c>
      <c r="C27" t="s">
        <v>131</v>
      </c>
      <c r="D27" t="s">
        <v>25</v>
      </c>
      <c r="E27" s="5">
        <v>15</v>
      </c>
      <c r="F27">
        <v>4</v>
      </c>
      <c r="G27" s="6">
        <v>60</v>
      </c>
      <c r="H27" s="4">
        <v>0</v>
      </c>
      <c r="I27" s="6">
        <v>0</v>
      </c>
      <c r="J27" s="6">
        <v>60</v>
      </c>
      <c r="K27" t="s">
        <v>38</v>
      </c>
      <c r="L27" t="s">
        <v>27</v>
      </c>
      <c r="M27" t="s">
        <v>40</v>
      </c>
      <c r="N27">
        <v>35</v>
      </c>
      <c r="O27" t="s">
        <v>29</v>
      </c>
      <c r="P27" t="s">
        <v>95</v>
      </c>
      <c r="Q27" t="s">
        <v>132</v>
      </c>
      <c r="R27">
        <v>456</v>
      </c>
      <c r="S27" t="s">
        <v>44</v>
      </c>
      <c r="T27" t="s">
        <v>45</v>
      </c>
      <c r="U27" t="s">
        <v>46</v>
      </c>
      <c r="V27">
        <v>90006</v>
      </c>
      <c r="W27" t="s">
        <v>71</v>
      </c>
      <c r="X27">
        <v>20</v>
      </c>
    </row>
    <row r="28" spans="1:24" x14ac:dyDescent="0.25">
      <c r="A28">
        <v>1027</v>
      </c>
      <c r="B28" s="1">
        <v>44954</v>
      </c>
      <c r="C28" t="s">
        <v>133</v>
      </c>
      <c r="D28" t="s">
        <v>121</v>
      </c>
      <c r="E28" s="5">
        <v>10</v>
      </c>
      <c r="F28">
        <v>2</v>
      </c>
      <c r="G28" s="6">
        <v>20</v>
      </c>
      <c r="H28" s="4">
        <v>0</v>
      </c>
      <c r="I28" s="6">
        <v>0</v>
      </c>
      <c r="J28" s="6">
        <v>20</v>
      </c>
      <c r="K28" t="s">
        <v>38</v>
      </c>
      <c r="L28" t="s">
        <v>39</v>
      </c>
      <c r="M28" t="s">
        <v>50</v>
      </c>
      <c r="N28">
        <v>24</v>
      </c>
      <c r="O28" t="s">
        <v>41</v>
      </c>
      <c r="P28" t="s">
        <v>124</v>
      </c>
      <c r="Q28" t="s">
        <v>87</v>
      </c>
      <c r="R28">
        <v>567</v>
      </c>
      <c r="S28" t="s">
        <v>62</v>
      </c>
      <c r="T28" t="s">
        <v>54</v>
      </c>
      <c r="U28" t="s">
        <v>55</v>
      </c>
      <c r="V28">
        <v>60606</v>
      </c>
      <c r="W28" t="s">
        <v>71</v>
      </c>
      <c r="X28">
        <v>5</v>
      </c>
    </row>
    <row r="29" spans="1:24" x14ac:dyDescent="0.25">
      <c r="A29">
        <v>1028</v>
      </c>
      <c r="B29" s="1">
        <v>44955</v>
      </c>
      <c r="C29" t="s">
        <v>134</v>
      </c>
      <c r="D29" t="s">
        <v>49</v>
      </c>
      <c r="E29" s="5">
        <v>17</v>
      </c>
      <c r="F29">
        <v>1</v>
      </c>
      <c r="G29" s="6">
        <v>17</v>
      </c>
      <c r="H29" s="4">
        <v>0</v>
      </c>
      <c r="I29" s="6">
        <v>0</v>
      </c>
      <c r="J29" s="6">
        <v>17</v>
      </c>
      <c r="K29" t="s">
        <v>38</v>
      </c>
      <c r="L29" t="s">
        <v>58</v>
      </c>
      <c r="M29" t="s">
        <v>59</v>
      </c>
      <c r="N29">
        <v>40</v>
      </c>
      <c r="O29" t="s">
        <v>29</v>
      </c>
      <c r="P29" t="s">
        <v>108</v>
      </c>
      <c r="Q29" t="s">
        <v>74</v>
      </c>
      <c r="R29">
        <v>678</v>
      </c>
      <c r="S29" t="s">
        <v>53</v>
      </c>
      <c r="T29" t="s">
        <v>63</v>
      </c>
      <c r="U29" t="s">
        <v>46</v>
      </c>
      <c r="V29">
        <v>94105</v>
      </c>
      <c r="W29" t="s">
        <v>71</v>
      </c>
      <c r="X29">
        <v>5</v>
      </c>
    </row>
    <row r="30" spans="1:24" x14ac:dyDescent="0.25">
      <c r="A30">
        <v>1029</v>
      </c>
      <c r="B30" s="1">
        <v>44956</v>
      </c>
      <c r="C30" t="s">
        <v>135</v>
      </c>
      <c r="D30" t="s">
        <v>25</v>
      </c>
      <c r="E30" s="5">
        <v>80</v>
      </c>
      <c r="F30">
        <v>1</v>
      </c>
      <c r="G30" s="6">
        <v>80</v>
      </c>
      <c r="H30" s="4">
        <v>0</v>
      </c>
      <c r="I30" s="6">
        <v>0</v>
      </c>
      <c r="J30" s="6">
        <v>80</v>
      </c>
      <c r="K30" t="s">
        <v>38</v>
      </c>
      <c r="L30" t="s">
        <v>39</v>
      </c>
      <c r="M30" t="s">
        <v>28</v>
      </c>
      <c r="N30">
        <v>29</v>
      </c>
      <c r="O30" t="s">
        <v>41</v>
      </c>
      <c r="P30" t="s">
        <v>113</v>
      </c>
      <c r="Q30" t="s">
        <v>99</v>
      </c>
      <c r="R30">
        <v>789</v>
      </c>
      <c r="S30" t="s">
        <v>80</v>
      </c>
      <c r="T30" t="s">
        <v>69</v>
      </c>
      <c r="U30" t="s">
        <v>70</v>
      </c>
      <c r="V30">
        <v>2105</v>
      </c>
      <c r="W30" t="s">
        <v>71</v>
      </c>
      <c r="X30">
        <v>5</v>
      </c>
    </row>
    <row r="31" spans="1:24" x14ac:dyDescent="0.25">
      <c r="A31">
        <v>1030</v>
      </c>
      <c r="B31" s="1">
        <v>44957</v>
      </c>
      <c r="C31" t="s">
        <v>136</v>
      </c>
      <c r="D31" t="s">
        <v>37</v>
      </c>
      <c r="E31" s="5">
        <v>40</v>
      </c>
      <c r="F31">
        <v>2</v>
      </c>
      <c r="G31" s="6">
        <v>80</v>
      </c>
      <c r="H31" s="4">
        <v>0.05</v>
      </c>
      <c r="I31" s="6">
        <v>4</v>
      </c>
      <c r="J31" s="6">
        <v>76</v>
      </c>
      <c r="K31" t="s">
        <v>26</v>
      </c>
      <c r="L31" t="s">
        <v>27</v>
      </c>
      <c r="M31" t="s">
        <v>40</v>
      </c>
      <c r="N31">
        <v>35</v>
      </c>
      <c r="O31" t="s">
        <v>29</v>
      </c>
      <c r="P31" t="s">
        <v>115</v>
      </c>
      <c r="Q31" t="s">
        <v>106</v>
      </c>
      <c r="R31">
        <v>890</v>
      </c>
      <c r="S31" t="s">
        <v>44</v>
      </c>
      <c r="T31" t="s">
        <v>45</v>
      </c>
      <c r="U31" t="s">
        <v>46</v>
      </c>
      <c r="V31">
        <v>90007</v>
      </c>
      <c r="W31" t="s">
        <v>75</v>
      </c>
      <c r="X31">
        <v>10</v>
      </c>
    </row>
    <row r="32" spans="1:24" x14ac:dyDescent="0.25">
      <c r="A32">
        <v>1031</v>
      </c>
      <c r="B32" s="1">
        <v>44958</v>
      </c>
      <c r="C32" t="s">
        <v>137</v>
      </c>
      <c r="D32" t="s">
        <v>25</v>
      </c>
      <c r="E32" s="5">
        <v>60</v>
      </c>
      <c r="F32">
        <v>1</v>
      </c>
      <c r="G32" s="6">
        <v>60</v>
      </c>
      <c r="H32" s="4">
        <v>0</v>
      </c>
      <c r="I32" s="6">
        <v>0</v>
      </c>
      <c r="J32" s="6">
        <v>60</v>
      </c>
      <c r="K32" t="s">
        <v>26</v>
      </c>
      <c r="L32" t="s">
        <v>58</v>
      </c>
      <c r="M32" t="s">
        <v>50</v>
      </c>
      <c r="N32">
        <v>27</v>
      </c>
      <c r="O32" t="s">
        <v>41</v>
      </c>
      <c r="P32" t="s">
        <v>118</v>
      </c>
      <c r="Q32" t="s">
        <v>79</v>
      </c>
      <c r="R32">
        <v>123</v>
      </c>
      <c r="S32" t="s">
        <v>32</v>
      </c>
      <c r="T32" t="s">
        <v>54</v>
      </c>
      <c r="U32" t="s">
        <v>55</v>
      </c>
      <c r="V32">
        <v>60607</v>
      </c>
      <c r="W32" t="s">
        <v>71</v>
      </c>
      <c r="X32">
        <v>5</v>
      </c>
    </row>
    <row r="33" spans="1:24" x14ac:dyDescent="0.25">
      <c r="A33">
        <v>1032</v>
      </c>
      <c r="B33" s="1">
        <v>44959</v>
      </c>
      <c r="C33" t="s">
        <v>138</v>
      </c>
      <c r="D33" t="s">
        <v>121</v>
      </c>
      <c r="E33" s="5">
        <v>12</v>
      </c>
      <c r="F33">
        <v>3</v>
      </c>
      <c r="G33" s="6">
        <v>36</v>
      </c>
      <c r="H33" s="4">
        <v>0</v>
      </c>
      <c r="I33" s="6">
        <v>0</v>
      </c>
      <c r="J33" s="6">
        <v>36</v>
      </c>
      <c r="K33" t="s">
        <v>38</v>
      </c>
      <c r="L33" t="s">
        <v>39</v>
      </c>
      <c r="M33" t="s">
        <v>59</v>
      </c>
      <c r="N33">
        <v>31</v>
      </c>
      <c r="O33" t="s">
        <v>29</v>
      </c>
      <c r="P33" t="s">
        <v>119</v>
      </c>
      <c r="Q33" t="s">
        <v>31</v>
      </c>
      <c r="R33">
        <v>456</v>
      </c>
      <c r="S33" t="s">
        <v>80</v>
      </c>
      <c r="T33" t="s">
        <v>63</v>
      </c>
      <c r="U33" t="s">
        <v>46</v>
      </c>
      <c r="V33">
        <v>94106</v>
      </c>
      <c r="W33" t="s">
        <v>71</v>
      </c>
      <c r="X33">
        <v>15</v>
      </c>
    </row>
    <row r="34" spans="1:24" x14ac:dyDescent="0.25">
      <c r="A34">
        <v>1033</v>
      </c>
      <c r="B34" s="1">
        <v>44960</v>
      </c>
      <c r="C34" t="s">
        <v>139</v>
      </c>
      <c r="D34" t="s">
        <v>49</v>
      </c>
      <c r="E34" s="5">
        <v>19</v>
      </c>
      <c r="F34">
        <v>2</v>
      </c>
      <c r="G34" s="6">
        <v>38</v>
      </c>
      <c r="H34" s="4">
        <v>0</v>
      </c>
      <c r="I34" s="6">
        <v>0</v>
      </c>
      <c r="J34" s="6">
        <v>38</v>
      </c>
      <c r="K34" t="s">
        <v>38</v>
      </c>
      <c r="L34" t="s">
        <v>27</v>
      </c>
      <c r="M34" t="s">
        <v>28</v>
      </c>
      <c r="N34">
        <v>33</v>
      </c>
      <c r="O34" t="s">
        <v>41</v>
      </c>
      <c r="P34" t="s">
        <v>122</v>
      </c>
      <c r="Q34" t="s">
        <v>43</v>
      </c>
      <c r="R34">
        <v>567</v>
      </c>
      <c r="S34" t="s">
        <v>62</v>
      </c>
      <c r="T34" t="s">
        <v>69</v>
      </c>
      <c r="U34" t="s">
        <v>70</v>
      </c>
      <c r="V34">
        <v>2106</v>
      </c>
      <c r="W34" t="s">
        <v>71</v>
      </c>
      <c r="X34">
        <v>10</v>
      </c>
    </row>
    <row r="35" spans="1:24" x14ac:dyDescent="0.25">
      <c r="A35">
        <v>1034</v>
      </c>
      <c r="B35" s="1">
        <v>44961</v>
      </c>
      <c r="C35" t="s">
        <v>140</v>
      </c>
      <c r="D35" t="s">
        <v>25</v>
      </c>
      <c r="E35" s="5">
        <v>8</v>
      </c>
      <c r="F35">
        <v>5</v>
      </c>
      <c r="G35" s="6">
        <v>40</v>
      </c>
      <c r="H35" s="4">
        <v>0</v>
      </c>
      <c r="I35" s="6">
        <v>0</v>
      </c>
      <c r="J35" s="6">
        <v>40</v>
      </c>
      <c r="K35" t="s">
        <v>38</v>
      </c>
      <c r="L35" t="s">
        <v>58</v>
      </c>
      <c r="M35" t="s">
        <v>40</v>
      </c>
      <c r="N35">
        <v>26</v>
      </c>
      <c r="O35" t="s">
        <v>29</v>
      </c>
      <c r="P35" t="s">
        <v>124</v>
      </c>
      <c r="Q35" t="s">
        <v>132</v>
      </c>
      <c r="R35">
        <v>678</v>
      </c>
      <c r="S35" t="s">
        <v>44</v>
      </c>
      <c r="T35" t="s">
        <v>45</v>
      </c>
      <c r="U35" t="s">
        <v>46</v>
      </c>
      <c r="V35">
        <v>90008</v>
      </c>
      <c r="W35" t="s">
        <v>71</v>
      </c>
      <c r="X35">
        <v>25</v>
      </c>
    </row>
    <row r="36" spans="1:24" x14ac:dyDescent="0.25">
      <c r="A36">
        <v>1035</v>
      </c>
      <c r="B36" s="1">
        <v>44962</v>
      </c>
      <c r="C36" t="s">
        <v>141</v>
      </c>
      <c r="D36" t="s">
        <v>49</v>
      </c>
      <c r="E36" s="5">
        <v>14</v>
      </c>
      <c r="F36">
        <v>3</v>
      </c>
      <c r="G36" s="6">
        <v>42</v>
      </c>
      <c r="H36" s="4">
        <v>0</v>
      </c>
      <c r="I36" s="6">
        <v>0</v>
      </c>
      <c r="J36" s="6">
        <v>42</v>
      </c>
      <c r="K36" t="s">
        <v>38</v>
      </c>
      <c r="L36" t="s">
        <v>39</v>
      </c>
      <c r="M36" t="s">
        <v>50</v>
      </c>
      <c r="N36">
        <v>29</v>
      </c>
      <c r="O36" t="s">
        <v>41</v>
      </c>
      <c r="P36" t="s">
        <v>125</v>
      </c>
      <c r="Q36" t="s">
        <v>61</v>
      </c>
      <c r="R36">
        <v>789</v>
      </c>
      <c r="S36" t="s">
        <v>62</v>
      </c>
      <c r="T36" t="s">
        <v>54</v>
      </c>
      <c r="U36" t="s">
        <v>55</v>
      </c>
      <c r="V36">
        <v>60608</v>
      </c>
      <c r="W36" t="s">
        <v>71</v>
      </c>
      <c r="X36">
        <v>15</v>
      </c>
    </row>
    <row r="37" spans="1:24" x14ac:dyDescent="0.25">
      <c r="A37">
        <v>1036</v>
      </c>
      <c r="B37" s="1">
        <v>44963</v>
      </c>
      <c r="C37" t="s">
        <v>142</v>
      </c>
      <c r="D37" t="s">
        <v>25</v>
      </c>
      <c r="E37" s="5">
        <v>20</v>
      </c>
      <c r="F37">
        <v>2</v>
      </c>
      <c r="G37" s="6">
        <v>40</v>
      </c>
      <c r="H37" s="4">
        <v>0</v>
      </c>
      <c r="I37" s="6">
        <v>0</v>
      </c>
      <c r="J37" s="6">
        <v>40</v>
      </c>
      <c r="K37" t="s">
        <v>38</v>
      </c>
      <c r="L37" t="s">
        <v>27</v>
      </c>
      <c r="M37" t="s">
        <v>59</v>
      </c>
      <c r="N37">
        <v>34</v>
      </c>
      <c r="O37" t="s">
        <v>29</v>
      </c>
      <c r="P37" t="s">
        <v>128</v>
      </c>
      <c r="Q37" t="s">
        <v>106</v>
      </c>
      <c r="R37">
        <v>890</v>
      </c>
      <c r="S37" t="s">
        <v>53</v>
      </c>
      <c r="T37" t="s">
        <v>63</v>
      </c>
      <c r="U37" t="s">
        <v>46</v>
      </c>
      <c r="V37">
        <v>94107</v>
      </c>
      <c r="W37" t="s">
        <v>71</v>
      </c>
      <c r="X37">
        <v>10</v>
      </c>
    </row>
    <row r="38" spans="1:24" x14ac:dyDescent="0.25">
      <c r="A38">
        <v>1037</v>
      </c>
      <c r="B38" s="1">
        <v>44964</v>
      </c>
      <c r="C38" t="s">
        <v>143</v>
      </c>
      <c r="D38" t="s">
        <v>121</v>
      </c>
      <c r="E38" s="5">
        <v>10</v>
      </c>
      <c r="F38">
        <v>3</v>
      </c>
      <c r="G38" s="6">
        <v>30</v>
      </c>
      <c r="H38" s="4">
        <v>0</v>
      </c>
      <c r="I38" s="6">
        <v>0</v>
      </c>
      <c r="J38" s="6">
        <v>30</v>
      </c>
      <c r="K38" t="s">
        <v>38</v>
      </c>
      <c r="L38" t="s">
        <v>39</v>
      </c>
      <c r="M38" t="s">
        <v>28</v>
      </c>
      <c r="N38">
        <v>28</v>
      </c>
      <c r="O38" t="s">
        <v>41</v>
      </c>
      <c r="P38" t="s">
        <v>130</v>
      </c>
      <c r="Q38" t="s">
        <v>87</v>
      </c>
      <c r="R38">
        <v>123</v>
      </c>
      <c r="S38" t="s">
        <v>32</v>
      </c>
      <c r="T38" t="s">
        <v>69</v>
      </c>
      <c r="U38" t="s">
        <v>70</v>
      </c>
      <c r="V38">
        <v>2107</v>
      </c>
      <c r="W38" t="s">
        <v>71</v>
      </c>
      <c r="X38">
        <v>15</v>
      </c>
    </row>
    <row r="39" spans="1:24" x14ac:dyDescent="0.25">
      <c r="A39">
        <v>1038</v>
      </c>
      <c r="B39" s="1">
        <v>44965</v>
      </c>
      <c r="C39" t="s">
        <v>144</v>
      </c>
      <c r="D39" t="s">
        <v>49</v>
      </c>
      <c r="E39" s="5">
        <v>16</v>
      </c>
      <c r="F39">
        <v>2</v>
      </c>
      <c r="G39" s="6">
        <v>32</v>
      </c>
      <c r="H39" s="4">
        <v>0</v>
      </c>
      <c r="I39" s="6">
        <v>0</v>
      </c>
      <c r="J39" s="6">
        <v>32</v>
      </c>
      <c r="K39" t="s">
        <v>38</v>
      </c>
      <c r="L39" t="s">
        <v>58</v>
      </c>
      <c r="M39" t="s">
        <v>40</v>
      </c>
      <c r="N39">
        <v>26</v>
      </c>
      <c r="O39" t="s">
        <v>29</v>
      </c>
      <c r="P39" t="s">
        <v>95</v>
      </c>
      <c r="Q39" t="s">
        <v>67</v>
      </c>
      <c r="R39">
        <v>456</v>
      </c>
      <c r="S39" t="s">
        <v>44</v>
      </c>
      <c r="T39" t="s">
        <v>45</v>
      </c>
      <c r="U39" t="s">
        <v>46</v>
      </c>
      <c r="V39">
        <v>90009</v>
      </c>
      <c r="W39" t="s">
        <v>71</v>
      </c>
      <c r="X39">
        <v>10</v>
      </c>
    </row>
    <row r="40" spans="1:24" x14ac:dyDescent="0.25">
      <c r="A40">
        <v>1039</v>
      </c>
      <c r="B40" s="1">
        <v>44966</v>
      </c>
      <c r="C40" t="s">
        <v>145</v>
      </c>
      <c r="D40" t="s">
        <v>25</v>
      </c>
      <c r="E40" s="5">
        <v>35</v>
      </c>
      <c r="F40">
        <v>1</v>
      </c>
      <c r="G40" s="6">
        <v>35</v>
      </c>
      <c r="H40" s="4">
        <v>0</v>
      </c>
      <c r="I40" s="6">
        <v>0</v>
      </c>
      <c r="J40" s="6">
        <v>35</v>
      </c>
      <c r="K40" t="s">
        <v>38</v>
      </c>
      <c r="L40" t="s">
        <v>39</v>
      </c>
      <c r="M40" t="s">
        <v>50</v>
      </c>
      <c r="N40">
        <v>25</v>
      </c>
      <c r="O40" t="s">
        <v>41</v>
      </c>
      <c r="P40" t="s">
        <v>124</v>
      </c>
      <c r="Q40" t="s">
        <v>74</v>
      </c>
      <c r="R40">
        <v>567</v>
      </c>
      <c r="S40" t="s">
        <v>62</v>
      </c>
      <c r="T40" t="s">
        <v>54</v>
      </c>
      <c r="U40" t="s">
        <v>55</v>
      </c>
      <c r="V40">
        <v>60609</v>
      </c>
      <c r="W40" t="s">
        <v>71</v>
      </c>
      <c r="X40">
        <v>5</v>
      </c>
    </row>
    <row r="41" spans="1:24" x14ac:dyDescent="0.25">
      <c r="A41">
        <v>1040</v>
      </c>
      <c r="B41" s="1">
        <v>44967</v>
      </c>
      <c r="C41" t="s">
        <v>146</v>
      </c>
      <c r="D41" t="s">
        <v>121</v>
      </c>
      <c r="E41" s="5">
        <v>8</v>
      </c>
      <c r="F41">
        <v>4</v>
      </c>
      <c r="G41" s="6">
        <v>32</v>
      </c>
      <c r="H41" s="4">
        <v>0</v>
      </c>
      <c r="I41" s="6">
        <v>0</v>
      </c>
      <c r="J41" s="6">
        <v>32</v>
      </c>
      <c r="K41" t="s">
        <v>38</v>
      </c>
      <c r="L41" t="s">
        <v>27</v>
      </c>
      <c r="M41" t="s">
        <v>59</v>
      </c>
      <c r="N41">
        <v>30</v>
      </c>
      <c r="O41" t="s">
        <v>29</v>
      </c>
      <c r="P41" t="s">
        <v>108</v>
      </c>
      <c r="Q41" t="s">
        <v>99</v>
      </c>
      <c r="R41">
        <v>678</v>
      </c>
      <c r="S41" t="s">
        <v>53</v>
      </c>
      <c r="T41" t="s">
        <v>63</v>
      </c>
      <c r="U41" t="s">
        <v>46</v>
      </c>
      <c r="V41">
        <v>94108</v>
      </c>
      <c r="W41" t="s">
        <v>71</v>
      </c>
      <c r="X41">
        <v>20</v>
      </c>
    </row>
    <row r="42" spans="1:24" x14ac:dyDescent="0.25">
      <c r="A42">
        <v>1041</v>
      </c>
      <c r="B42" s="1">
        <v>44968</v>
      </c>
      <c r="C42" t="s">
        <v>76</v>
      </c>
      <c r="D42" t="s">
        <v>49</v>
      </c>
      <c r="E42" s="5">
        <v>18</v>
      </c>
      <c r="F42">
        <v>3</v>
      </c>
      <c r="G42" s="6">
        <v>54</v>
      </c>
      <c r="H42" s="4">
        <v>0</v>
      </c>
      <c r="I42" s="6">
        <v>0</v>
      </c>
      <c r="J42" s="6">
        <v>54</v>
      </c>
      <c r="K42" t="s">
        <v>38</v>
      </c>
      <c r="L42" t="s">
        <v>58</v>
      </c>
      <c r="M42" t="s">
        <v>28</v>
      </c>
      <c r="N42">
        <v>29</v>
      </c>
      <c r="O42" t="s">
        <v>41</v>
      </c>
      <c r="P42" t="s">
        <v>113</v>
      </c>
      <c r="Q42" t="s">
        <v>31</v>
      </c>
      <c r="R42">
        <v>789</v>
      </c>
      <c r="S42" t="s">
        <v>44</v>
      </c>
      <c r="T42" t="s">
        <v>33</v>
      </c>
      <c r="U42" t="s">
        <v>34</v>
      </c>
      <c r="V42">
        <v>10005</v>
      </c>
      <c r="W42" t="s">
        <v>71</v>
      </c>
      <c r="X42">
        <v>15</v>
      </c>
    </row>
    <row r="43" spans="1:24" x14ac:dyDescent="0.25">
      <c r="A43">
        <v>1042</v>
      </c>
      <c r="B43" s="1">
        <v>44969</v>
      </c>
      <c r="C43" t="s">
        <v>131</v>
      </c>
      <c r="D43" t="s">
        <v>25</v>
      </c>
      <c r="E43" s="5">
        <v>15</v>
      </c>
      <c r="F43">
        <v>4</v>
      </c>
      <c r="G43" s="6">
        <v>60</v>
      </c>
      <c r="H43" s="4">
        <v>0</v>
      </c>
      <c r="I43" s="6">
        <v>0</v>
      </c>
      <c r="J43" s="6">
        <v>60</v>
      </c>
      <c r="K43" t="s">
        <v>38</v>
      </c>
      <c r="L43" t="s">
        <v>27</v>
      </c>
      <c r="M43" t="s">
        <v>40</v>
      </c>
      <c r="N43">
        <v>35</v>
      </c>
      <c r="O43" t="s">
        <v>29</v>
      </c>
      <c r="P43" t="s">
        <v>115</v>
      </c>
      <c r="Q43" t="s">
        <v>43</v>
      </c>
      <c r="R43">
        <v>123</v>
      </c>
      <c r="S43" t="s">
        <v>62</v>
      </c>
      <c r="T43" t="s">
        <v>45</v>
      </c>
      <c r="U43" t="s">
        <v>46</v>
      </c>
      <c r="V43">
        <v>90010</v>
      </c>
      <c r="W43" t="s">
        <v>71</v>
      </c>
      <c r="X43">
        <v>20</v>
      </c>
    </row>
    <row r="44" spans="1:24" x14ac:dyDescent="0.25">
      <c r="A44">
        <v>1043</v>
      </c>
      <c r="B44" s="1">
        <v>44970</v>
      </c>
      <c r="C44" t="s">
        <v>133</v>
      </c>
      <c r="D44" t="s">
        <v>121</v>
      </c>
      <c r="E44" s="5">
        <v>10</v>
      </c>
      <c r="F44">
        <v>2</v>
      </c>
      <c r="G44" s="6">
        <v>20</v>
      </c>
      <c r="H44" s="4">
        <v>0</v>
      </c>
      <c r="I44" s="6">
        <v>0</v>
      </c>
      <c r="J44" s="6">
        <v>20</v>
      </c>
      <c r="K44" t="s">
        <v>38</v>
      </c>
      <c r="L44" t="s">
        <v>39</v>
      </c>
      <c r="M44" t="s">
        <v>50</v>
      </c>
      <c r="N44">
        <v>24</v>
      </c>
      <c r="O44" t="s">
        <v>41</v>
      </c>
      <c r="P44" t="s">
        <v>124</v>
      </c>
      <c r="Q44" t="s">
        <v>126</v>
      </c>
      <c r="R44">
        <v>234</v>
      </c>
      <c r="S44" t="s">
        <v>53</v>
      </c>
      <c r="T44" t="s">
        <v>54</v>
      </c>
      <c r="U44" t="s">
        <v>55</v>
      </c>
      <c r="V44">
        <v>60610</v>
      </c>
      <c r="W44" t="s">
        <v>71</v>
      </c>
      <c r="X44">
        <v>10</v>
      </c>
    </row>
    <row r="45" spans="1:24" x14ac:dyDescent="0.25">
      <c r="A45">
        <v>1044</v>
      </c>
      <c r="B45" s="1">
        <v>44971</v>
      </c>
      <c r="C45" t="s">
        <v>134</v>
      </c>
      <c r="D45" t="s">
        <v>49</v>
      </c>
      <c r="E45" s="5">
        <v>17</v>
      </c>
      <c r="F45">
        <v>1</v>
      </c>
      <c r="G45" s="6">
        <v>17</v>
      </c>
      <c r="H45" s="4">
        <v>0</v>
      </c>
      <c r="I45" s="6">
        <v>0</v>
      </c>
      <c r="J45" s="6">
        <v>17</v>
      </c>
      <c r="K45" t="s">
        <v>38</v>
      </c>
      <c r="L45" t="s">
        <v>27</v>
      </c>
      <c r="M45" t="s">
        <v>59</v>
      </c>
      <c r="N45">
        <v>40</v>
      </c>
      <c r="O45" t="s">
        <v>29</v>
      </c>
      <c r="P45" t="s">
        <v>95</v>
      </c>
      <c r="Q45" t="s">
        <v>61</v>
      </c>
      <c r="R45">
        <v>345</v>
      </c>
      <c r="S45" t="s">
        <v>44</v>
      </c>
      <c r="T45" t="s">
        <v>63</v>
      </c>
      <c r="U45" t="s">
        <v>46</v>
      </c>
      <c r="V45">
        <v>94109</v>
      </c>
      <c r="W45" t="s">
        <v>71</v>
      </c>
      <c r="X45">
        <v>5</v>
      </c>
    </row>
    <row r="46" spans="1:24" x14ac:dyDescent="0.25">
      <c r="A46">
        <v>1045</v>
      </c>
      <c r="B46" s="1">
        <v>44972</v>
      </c>
      <c r="C46" t="s">
        <v>135</v>
      </c>
      <c r="D46" t="s">
        <v>25</v>
      </c>
      <c r="E46" s="5">
        <v>80</v>
      </c>
      <c r="F46">
        <v>1</v>
      </c>
      <c r="G46" s="6">
        <v>80</v>
      </c>
      <c r="H46" s="4">
        <v>0</v>
      </c>
      <c r="I46" s="6">
        <v>0</v>
      </c>
      <c r="J46" s="6">
        <v>80</v>
      </c>
      <c r="K46" t="s">
        <v>38</v>
      </c>
      <c r="L46" t="s">
        <v>58</v>
      </c>
      <c r="M46" t="s">
        <v>28</v>
      </c>
      <c r="N46">
        <v>29</v>
      </c>
      <c r="O46" t="s">
        <v>41</v>
      </c>
      <c r="P46" t="s">
        <v>118</v>
      </c>
      <c r="Q46" t="s">
        <v>132</v>
      </c>
      <c r="R46">
        <v>456</v>
      </c>
      <c r="S46" t="s">
        <v>62</v>
      </c>
      <c r="T46" t="s">
        <v>69</v>
      </c>
      <c r="U46" t="s">
        <v>70</v>
      </c>
      <c r="V46">
        <v>2108</v>
      </c>
      <c r="W46" t="s">
        <v>71</v>
      </c>
      <c r="X46">
        <v>5</v>
      </c>
    </row>
    <row r="47" spans="1:24" x14ac:dyDescent="0.25">
      <c r="A47">
        <v>1046</v>
      </c>
      <c r="B47" s="1">
        <v>44973</v>
      </c>
      <c r="C47" t="s">
        <v>136</v>
      </c>
      <c r="D47" t="s">
        <v>37</v>
      </c>
      <c r="E47" s="5">
        <v>40</v>
      </c>
      <c r="F47">
        <v>2</v>
      </c>
      <c r="G47" s="6">
        <v>80</v>
      </c>
      <c r="H47" s="4">
        <v>0.05</v>
      </c>
      <c r="I47" s="6">
        <v>4</v>
      </c>
      <c r="J47" s="6">
        <v>76</v>
      </c>
      <c r="K47" t="s">
        <v>26</v>
      </c>
      <c r="L47" t="s">
        <v>27</v>
      </c>
      <c r="M47" t="s">
        <v>40</v>
      </c>
      <c r="N47">
        <v>35</v>
      </c>
      <c r="O47" t="s">
        <v>29</v>
      </c>
      <c r="P47" t="s">
        <v>125</v>
      </c>
      <c r="Q47" t="s">
        <v>87</v>
      </c>
      <c r="R47">
        <v>567</v>
      </c>
      <c r="S47" t="s">
        <v>53</v>
      </c>
      <c r="T47" t="s">
        <v>45</v>
      </c>
      <c r="U47" t="s">
        <v>46</v>
      </c>
      <c r="V47">
        <v>90011</v>
      </c>
      <c r="W47" t="s">
        <v>75</v>
      </c>
      <c r="X47">
        <v>10</v>
      </c>
    </row>
    <row r="48" spans="1:24" x14ac:dyDescent="0.25">
      <c r="A48">
        <v>1047</v>
      </c>
      <c r="B48" s="1">
        <v>44974</v>
      </c>
      <c r="C48" t="s">
        <v>137</v>
      </c>
      <c r="D48" t="s">
        <v>25</v>
      </c>
      <c r="E48" s="5">
        <v>60</v>
      </c>
      <c r="F48">
        <v>1</v>
      </c>
      <c r="G48" s="6">
        <v>60</v>
      </c>
      <c r="H48" s="4">
        <v>0</v>
      </c>
      <c r="I48" s="6">
        <v>0</v>
      </c>
      <c r="J48" s="6">
        <v>60</v>
      </c>
      <c r="K48" t="s">
        <v>26</v>
      </c>
      <c r="L48" t="s">
        <v>39</v>
      </c>
      <c r="M48" t="s">
        <v>50</v>
      </c>
      <c r="N48">
        <v>27</v>
      </c>
      <c r="O48" t="s">
        <v>41</v>
      </c>
      <c r="P48" t="s">
        <v>102</v>
      </c>
      <c r="Q48" t="s">
        <v>106</v>
      </c>
      <c r="R48">
        <v>678</v>
      </c>
      <c r="S48" t="s">
        <v>32</v>
      </c>
      <c r="T48" t="s">
        <v>54</v>
      </c>
      <c r="U48" t="s">
        <v>55</v>
      </c>
      <c r="V48">
        <v>60611</v>
      </c>
      <c r="W48" t="s">
        <v>71</v>
      </c>
      <c r="X48">
        <v>5</v>
      </c>
    </row>
    <row r="49" spans="1:24" x14ac:dyDescent="0.25">
      <c r="A49">
        <v>1048</v>
      </c>
      <c r="B49" s="1">
        <v>44975</v>
      </c>
      <c r="C49" t="s">
        <v>138</v>
      </c>
      <c r="D49" t="s">
        <v>121</v>
      </c>
      <c r="E49" s="5">
        <v>12</v>
      </c>
      <c r="F49">
        <v>3</v>
      </c>
      <c r="G49" s="6">
        <v>36</v>
      </c>
      <c r="H49" s="4">
        <v>0</v>
      </c>
      <c r="I49" s="6">
        <v>0</v>
      </c>
      <c r="J49" s="6">
        <v>36</v>
      </c>
      <c r="K49" t="s">
        <v>38</v>
      </c>
      <c r="L49" t="s">
        <v>27</v>
      </c>
      <c r="M49" t="s">
        <v>59</v>
      </c>
      <c r="N49">
        <v>31</v>
      </c>
      <c r="O49" t="s">
        <v>29</v>
      </c>
      <c r="P49" t="s">
        <v>128</v>
      </c>
      <c r="Q49" t="s">
        <v>74</v>
      </c>
      <c r="R49">
        <v>789</v>
      </c>
      <c r="S49" t="s">
        <v>62</v>
      </c>
      <c r="T49" t="s">
        <v>63</v>
      </c>
      <c r="U49" t="s">
        <v>46</v>
      </c>
      <c r="V49">
        <v>94110</v>
      </c>
      <c r="W49" t="s">
        <v>71</v>
      </c>
      <c r="X49">
        <v>15</v>
      </c>
    </row>
    <row r="50" spans="1:24" x14ac:dyDescent="0.25">
      <c r="A50">
        <v>1049</v>
      </c>
      <c r="B50" s="1">
        <v>44976</v>
      </c>
      <c r="C50" t="s">
        <v>139</v>
      </c>
      <c r="D50" t="s">
        <v>49</v>
      </c>
      <c r="E50" s="5">
        <v>19</v>
      </c>
      <c r="F50">
        <v>2</v>
      </c>
      <c r="G50" s="6">
        <v>38</v>
      </c>
      <c r="H50" s="4">
        <v>0</v>
      </c>
      <c r="I50" s="6">
        <v>0</v>
      </c>
      <c r="J50" s="6">
        <v>38</v>
      </c>
      <c r="K50" t="s">
        <v>38</v>
      </c>
      <c r="L50" t="s">
        <v>58</v>
      </c>
      <c r="M50" t="s">
        <v>28</v>
      </c>
      <c r="N50">
        <v>33</v>
      </c>
      <c r="O50" t="s">
        <v>41</v>
      </c>
      <c r="P50" t="s">
        <v>130</v>
      </c>
      <c r="Q50" t="s">
        <v>99</v>
      </c>
      <c r="R50">
        <v>890</v>
      </c>
      <c r="S50" t="s">
        <v>80</v>
      </c>
      <c r="T50" t="s">
        <v>69</v>
      </c>
      <c r="U50" t="s">
        <v>70</v>
      </c>
      <c r="V50">
        <v>2109</v>
      </c>
      <c r="W50" t="s">
        <v>71</v>
      </c>
      <c r="X50">
        <v>10</v>
      </c>
    </row>
    <row r="51" spans="1:24" x14ac:dyDescent="0.25">
      <c r="A51">
        <v>1050</v>
      </c>
      <c r="B51" s="1">
        <v>44977</v>
      </c>
      <c r="C51" t="s">
        <v>140</v>
      </c>
      <c r="D51" t="s">
        <v>25</v>
      </c>
      <c r="E51" s="5">
        <v>8</v>
      </c>
      <c r="F51">
        <v>5</v>
      </c>
      <c r="G51" s="6">
        <v>40</v>
      </c>
      <c r="H51" s="4">
        <v>0</v>
      </c>
      <c r="I51" s="6">
        <v>0</v>
      </c>
      <c r="J51" s="6">
        <v>40</v>
      </c>
      <c r="K51" t="s">
        <v>38</v>
      </c>
      <c r="L51" t="s">
        <v>39</v>
      </c>
      <c r="M51" t="s">
        <v>40</v>
      </c>
      <c r="N51">
        <v>26</v>
      </c>
      <c r="O51" t="s">
        <v>29</v>
      </c>
      <c r="P51" t="s">
        <v>119</v>
      </c>
      <c r="Q51" t="s">
        <v>83</v>
      </c>
      <c r="R51">
        <v>123</v>
      </c>
      <c r="S51" t="s">
        <v>53</v>
      </c>
      <c r="T51" t="s">
        <v>45</v>
      </c>
      <c r="U51" t="s">
        <v>46</v>
      </c>
      <c r="V51">
        <v>90012</v>
      </c>
      <c r="W51" t="s">
        <v>71</v>
      </c>
      <c r="X51">
        <v>25</v>
      </c>
    </row>
    <row r="52" spans="1:24" x14ac:dyDescent="0.25">
      <c r="A52">
        <v>1051</v>
      </c>
      <c r="B52" s="1">
        <v>44978</v>
      </c>
      <c r="C52" t="s">
        <v>141</v>
      </c>
      <c r="D52" t="s">
        <v>49</v>
      </c>
      <c r="E52" s="5">
        <v>14</v>
      </c>
      <c r="F52">
        <v>3</v>
      </c>
      <c r="G52" s="6">
        <v>42</v>
      </c>
      <c r="H52" s="4">
        <v>0</v>
      </c>
      <c r="I52" s="6">
        <v>0</v>
      </c>
      <c r="J52" s="6">
        <v>42</v>
      </c>
      <c r="K52" t="s">
        <v>38</v>
      </c>
      <c r="L52" t="s">
        <v>27</v>
      </c>
      <c r="M52" t="s">
        <v>50</v>
      </c>
      <c r="N52">
        <v>29</v>
      </c>
      <c r="O52" t="s">
        <v>41</v>
      </c>
      <c r="P52" t="s">
        <v>122</v>
      </c>
      <c r="Q52" t="s">
        <v>31</v>
      </c>
      <c r="R52">
        <v>234</v>
      </c>
      <c r="S52" t="s">
        <v>44</v>
      </c>
      <c r="T52" t="s">
        <v>54</v>
      </c>
      <c r="U52" t="s">
        <v>55</v>
      </c>
      <c r="V52">
        <v>60612</v>
      </c>
      <c r="W52" t="s">
        <v>71</v>
      </c>
      <c r="X52">
        <v>15</v>
      </c>
    </row>
    <row r="53" spans="1:24" x14ac:dyDescent="0.25">
      <c r="A53">
        <v>1052</v>
      </c>
      <c r="B53" s="1">
        <v>44979</v>
      </c>
      <c r="C53" t="s">
        <v>142</v>
      </c>
      <c r="D53" t="s">
        <v>25</v>
      </c>
      <c r="E53" s="5">
        <v>20</v>
      </c>
      <c r="F53">
        <v>2</v>
      </c>
      <c r="G53" s="6">
        <v>40</v>
      </c>
      <c r="H53" s="4">
        <v>0</v>
      </c>
      <c r="I53" s="6">
        <v>0</v>
      </c>
      <c r="J53" s="6">
        <v>40</v>
      </c>
      <c r="K53" t="s">
        <v>38</v>
      </c>
      <c r="L53" t="s">
        <v>58</v>
      </c>
      <c r="M53" t="s">
        <v>59</v>
      </c>
      <c r="N53">
        <v>34</v>
      </c>
      <c r="O53" t="s">
        <v>29</v>
      </c>
      <c r="P53" t="s">
        <v>124</v>
      </c>
      <c r="Q53" t="s">
        <v>43</v>
      </c>
      <c r="R53">
        <v>345</v>
      </c>
      <c r="S53" t="s">
        <v>80</v>
      </c>
      <c r="T53" t="s">
        <v>63</v>
      </c>
      <c r="U53" t="s">
        <v>46</v>
      </c>
      <c r="V53">
        <v>94111</v>
      </c>
      <c r="W53" t="s">
        <v>71</v>
      </c>
      <c r="X53">
        <v>10</v>
      </c>
    </row>
    <row r="54" spans="1:24" x14ac:dyDescent="0.25">
      <c r="A54">
        <v>1053</v>
      </c>
      <c r="B54" s="1">
        <v>44980</v>
      </c>
      <c r="C54" t="s">
        <v>143</v>
      </c>
      <c r="D54" t="s">
        <v>121</v>
      </c>
      <c r="E54" s="5">
        <v>10</v>
      </c>
      <c r="F54">
        <v>3</v>
      </c>
      <c r="G54" s="6">
        <v>30</v>
      </c>
      <c r="H54" s="4">
        <v>0</v>
      </c>
      <c r="I54" s="6">
        <v>0</v>
      </c>
      <c r="J54" s="6">
        <v>30</v>
      </c>
      <c r="K54" t="s">
        <v>38</v>
      </c>
      <c r="L54" t="s">
        <v>39</v>
      </c>
      <c r="M54" t="s">
        <v>28</v>
      </c>
      <c r="N54">
        <v>28</v>
      </c>
      <c r="O54" t="s">
        <v>41</v>
      </c>
      <c r="P54" t="s">
        <v>108</v>
      </c>
      <c r="Q54" t="s">
        <v>126</v>
      </c>
      <c r="R54">
        <v>456</v>
      </c>
      <c r="S54" t="s">
        <v>53</v>
      </c>
      <c r="T54" t="s">
        <v>69</v>
      </c>
      <c r="U54" t="s">
        <v>70</v>
      </c>
      <c r="V54">
        <v>2110</v>
      </c>
      <c r="W54" t="s">
        <v>71</v>
      </c>
      <c r="X54">
        <v>15</v>
      </c>
    </row>
    <row r="55" spans="1:24" x14ac:dyDescent="0.25">
      <c r="A55">
        <v>1054</v>
      </c>
      <c r="B55" s="1">
        <v>44981</v>
      </c>
      <c r="C55" t="s">
        <v>144</v>
      </c>
      <c r="D55" t="s">
        <v>49</v>
      </c>
      <c r="E55" s="5">
        <v>16</v>
      </c>
      <c r="F55">
        <v>2</v>
      </c>
      <c r="G55" s="6">
        <v>32</v>
      </c>
      <c r="H55" s="4">
        <v>0</v>
      </c>
      <c r="I55" s="6">
        <v>0</v>
      </c>
      <c r="J55" s="6">
        <v>32</v>
      </c>
      <c r="K55" t="s">
        <v>38</v>
      </c>
      <c r="L55" t="s">
        <v>27</v>
      </c>
      <c r="M55" t="s">
        <v>40</v>
      </c>
      <c r="N55">
        <v>26</v>
      </c>
      <c r="O55" t="s">
        <v>29</v>
      </c>
      <c r="P55" t="s">
        <v>95</v>
      </c>
      <c r="Q55" t="s">
        <v>132</v>
      </c>
      <c r="R55">
        <v>567</v>
      </c>
      <c r="S55" t="s">
        <v>62</v>
      </c>
      <c r="T55" t="s">
        <v>45</v>
      </c>
      <c r="U55" t="s">
        <v>46</v>
      </c>
      <c r="V55">
        <v>90013</v>
      </c>
      <c r="W55" t="s">
        <v>71</v>
      </c>
      <c r="X55">
        <v>10</v>
      </c>
    </row>
    <row r="56" spans="1:24" x14ac:dyDescent="0.25">
      <c r="A56">
        <v>1055</v>
      </c>
      <c r="B56" s="1">
        <v>44982</v>
      </c>
      <c r="C56" t="s">
        <v>145</v>
      </c>
      <c r="D56" t="s">
        <v>25</v>
      </c>
      <c r="E56" s="5">
        <v>35</v>
      </c>
      <c r="F56">
        <v>1</v>
      </c>
      <c r="G56" s="6">
        <v>35</v>
      </c>
      <c r="H56" s="4">
        <v>0</v>
      </c>
      <c r="I56" s="6">
        <v>0</v>
      </c>
      <c r="J56" s="6">
        <v>35</v>
      </c>
      <c r="K56" t="s">
        <v>38</v>
      </c>
      <c r="L56" t="s">
        <v>39</v>
      </c>
      <c r="M56" t="s">
        <v>50</v>
      </c>
      <c r="N56">
        <v>25</v>
      </c>
      <c r="O56" t="s">
        <v>41</v>
      </c>
      <c r="P56" t="s">
        <v>124</v>
      </c>
      <c r="Q56" t="s">
        <v>74</v>
      </c>
      <c r="R56">
        <v>678</v>
      </c>
      <c r="S56" t="s">
        <v>44</v>
      </c>
      <c r="T56" t="s">
        <v>54</v>
      </c>
      <c r="U56" t="s">
        <v>55</v>
      </c>
      <c r="V56">
        <v>60613</v>
      </c>
      <c r="W56" t="s">
        <v>71</v>
      </c>
      <c r="X56">
        <v>5</v>
      </c>
    </row>
    <row r="57" spans="1:24" x14ac:dyDescent="0.25">
      <c r="A57">
        <v>1056</v>
      </c>
      <c r="B57" s="1">
        <v>44983</v>
      </c>
      <c r="C57" t="s">
        <v>146</v>
      </c>
      <c r="D57" t="s">
        <v>121</v>
      </c>
      <c r="E57" s="5">
        <v>8</v>
      </c>
      <c r="F57">
        <v>4</v>
      </c>
      <c r="G57" s="6">
        <v>32</v>
      </c>
      <c r="H57" s="4">
        <v>0</v>
      </c>
      <c r="I57" s="6">
        <v>0</v>
      </c>
      <c r="J57" s="6">
        <v>32</v>
      </c>
      <c r="K57" t="s">
        <v>38</v>
      </c>
      <c r="L57" t="s">
        <v>58</v>
      </c>
      <c r="M57" t="s">
        <v>59</v>
      </c>
      <c r="N57">
        <v>30</v>
      </c>
      <c r="O57" t="s">
        <v>29</v>
      </c>
      <c r="P57" t="s">
        <v>108</v>
      </c>
      <c r="Q57" t="s">
        <v>99</v>
      </c>
      <c r="R57">
        <v>789</v>
      </c>
      <c r="S57" t="s">
        <v>80</v>
      </c>
      <c r="T57" t="s">
        <v>63</v>
      </c>
      <c r="U57" t="s">
        <v>46</v>
      </c>
      <c r="V57">
        <v>94112</v>
      </c>
      <c r="W57" t="s">
        <v>71</v>
      </c>
      <c r="X57">
        <v>20</v>
      </c>
    </row>
    <row r="58" spans="1:24" x14ac:dyDescent="0.25">
      <c r="A58">
        <v>1057</v>
      </c>
      <c r="B58" s="1">
        <v>44984</v>
      </c>
      <c r="C58" t="s">
        <v>57</v>
      </c>
      <c r="D58" t="s">
        <v>25</v>
      </c>
      <c r="E58" s="5">
        <v>700</v>
      </c>
      <c r="F58">
        <v>2</v>
      </c>
      <c r="G58" s="6">
        <v>1400</v>
      </c>
      <c r="H58" s="4">
        <v>0.08</v>
      </c>
      <c r="I58" s="6">
        <v>112</v>
      </c>
      <c r="J58" s="6">
        <v>1288</v>
      </c>
      <c r="K58" t="s">
        <v>26</v>
      </c>
      <c r="L58" t="s">
        <v>39</v>
      </c>
      <c r="M58" t="s">
        <v>50</v>
      </c>
      <c r="N58">
        <v>34</v>
      </c>
      <c r="O58" t="s">
        <v>41</v>
      </c>
      <c r="P58" t="s">
        <v>125</v>
      </c>
      <c r="Q58" t="s">
        <v>126</v>
      </c>
      <c r="R58">
        <v>123</v>
      </c>
      <c r="S58" t="s">
        <v>53</v>
      </c>
      <c r="T58" t="s">
        <v>54</v>
      </c>
      <c r="U58" t="s">
        <v>55</v>
      </c>
      <c r="V58">
        <v>60614</v>
      </c>
      <c r="W58" t="s">
        <v>64</v>
      </c>
      <c r="X58">
        <v>20</v>
      </c>
    </row>
    <row r="59" spans="1:24" x14ac:dyDescent="0.25">
      <c r="A59">
        <v>1058</v>
      </c>
      <c r="B59" s="1">
        <v>44985</v>
      </c>
      <c r="C59" t="s">
        <v>127</v>
      </c>
      <c r="D59" t="s">
        <v>121</v>
      </c>
      <c r="E59" s="5">
        <v>30</v>
      </c>
      <c r="F59">
        <v>1</v>
      </c>
      <c r="G59" s="6">
        <v>30</v>
      </c>
      <c r="H59" s="4">
        <v>0</v>
      </c>
      <c r="I59" s="6">
        <v>0</v>
      </c>
      <c r="J59" s="6">
        <v>30</v>
      </c>
      <c r="K59" t="s">
        <v>38</v>
      </c>
      <c r="L59" t="s">
        <v>58</v>
      </c>
      <c r="M59" t="s">
        <v>59</v>
      </c>
      <c r="N59">
        <v>27</v>
      </c>
      <c r="O59" t="s">
        <v>29</v>
      </c>
      <c r="P59" t="s">
        <v>128</v>
      </c>
      <c r="Q59" t="s">
        <v>61</v>
      </c>
      <c r="R59">
        <v>234</v>
      </c>
      <c r="S59" t="s">
        <v>62</v>
      </c>
      <c r="T59" t="s">
        <v>63</v>
      </c>
      <c r="U59" t="s">
        <v>46</v>
      </c>
      <c r="V59">
        <v>94113</v>
      </c>
      <c r="W59" t="s">
        <v>71</v>
      </c>
      <c r="X59">
        <v>5</v>
      </c>
    </row>
    <row r="60" spans="1:24" x14ac:dyDescent="0.25">
      <c r="A60">
        <v>1059</v>
      </c>
      <c r="B60" s="1">
        <v>44986</v>
      </c>
      <c r="C60" t="s">
        <v>129</v>
      </c>
      <c r="D60" t="s">
        <v>49</v>
      </c>
      <c r="E60" s="5">
        <v>20</v>
      </c>
      <c r="F60">
        <v>3</v>
      </c>
      <c r="G60" s="6">
        <v>60</v>
      </c>
      <c r="H60" s="4">
        <v>0</v>
      </c>
      <c r="I60" s="6">
        <v>0</v>
      </c>
      <c r="J60" s="6">
        <v>60</v>
      </c>
      <c r="K60" t="s">
        <v>38</v>
      </c>
      <c r="L60" t="s">
        <v>39</v>
      </c>
      <c r="M60" t="s">
        <v>28</v>
      </c>
      <c r="N60">
        <v>30</v>
      </c>
      <c r="O60" t="s">
        <v>41</v>
      </c>
      <c r="P60" t="s">
        <v>130</v>
      </c>
      <c r="Q60" t="s">
        <v>87</v>
      </c>
      <c r="R60">
        <v>345</v>
      </c>
      <c r="S60" t="s">
        <v>53</v>
      </c>
      <c r="T60" t="s">
        <v>69</v>
      </c>
      <c r="U60" t="s">
        <v>70</v>
      </c>
      <c r="V60">
        <v>2111</v>
      </c>
      <c r="W60" t="s">
        <v>71</v>
      </c>
      <c r="X60">
        <v>15</v>
      </c>
    </row>
    <row r="61" spans="1:24" x14ac:dyDescent="0.25">
      <c r="A61">
        <v>1060</v>
      </c>
      <c r="B61" s="1">
        <v>44987</v>
      </c>
      <c r="C61" t="s">
        <v>107</v>
      </c>
      <c r="D61" t="s">
        <v>25</v>
      </c>
      <c r="E61" s="5">
        <v>120</v>
      </c>
      <c r="F61">
        <v>1</v>
      </c>
      <c r="G61" s="6">
        <v>120</v>
      </c>
      <c r="H61" s="4">
        <v>0</v>
      </c>
      <c r="I61" s="6">
        <v>0</v>
      </c>
      <c r="J61" s="6">
        <v>120</v>
      </c>
      <c r="K61" t="s">
        <v>26</v>
      </c>
      <c r="L61" t="s">
        <v>27</v>
      </c>
      <c r="M61" t="s">
        <v>40</v>
      </c>
      <c r="N61">
        <v>28</v>
      </c>
      <c r="O61" t="s">
        <v>29</v>
      </c>
      <c r="P61" t="s">
        <v>95</v>
      </c>
      <c r="Q61" t="s">
        <v>132</v>
      </c>
      <c r="R61">
        <v>456</v>
      </c>
      <c r="S61" t="s">
        <v>80</v>
      </c>
      <c r="T61" t="s">
        <v>45</v>
      </c>
      <c r="U61" t="s">
        <v>46</v>
      </c>
      <c r="V61">
        <v>90014</v>
      </c>
      <c r="W61" t="s">
        <v>71</v>
      </c>
      <c r="X61">
        <v>5</v>
      </c>
    </row>
    <row r="62" spans="1:24" x14ac:dyDescent="0.25">
      <c r="A62">
        <v>1061</v>
      </c>
      <c r="B62" s="1">
        <v>44988</v>
      </c>
      <c r="C62" t="s">
        <v>110</v>
      </c>
      <c r="D62" t="s">
        <v>37</v>
      </c>
      <c r="E62" s="5">
        <v>45</v>
      </c>
      <c r="F62">
        <v>2</v>
      </c>
      <c r="G62" s="6">
        <v>90</v>
      </c>
      <c r="H62" s="4">
        <v>0.05</v>
      </c>
      <c r="I62" s="6">
        <v>4.5</v>
      </c>
      <c r="J62" s="6">
        <v>85.5</v>
      </c>
      <c r="K62" t="s">
        <v>26</v>
      </c>
      <c r="L62" t="s">
        <v>39</v>
      </c>
      <c r="M62" t="s">
        <v>77</v>
      </c>
      <c r="N62">
        <v>29</v>
      </c>
      <c r="O62" t="s">
        <v>29</v>
      </c>
      <c r="P62" t="s">
        <v>124</v>
      </c>
      <c r="Q62" t="s">
        <v>43</v>
      </c>
      <c r="R62">
        <v>567</v>
      </c>
      <c r="S62" t="s">
        <v>62</v>
      </c>
      <c r="T62" t="s">
        <v>54</v>
      </c>
      <c r="U62" t="s">
        <v>55</v>
      </c>
      <c r="V62">
        <v>60615</v>
      </c>
      <c r="W62" t="s">
        <v>75</v>
      </c>
      <c r="X62">
        <v>10</v>
      </c>
    </row>
    <row r="63" spans="1:24" x14ac:dyDescent="0.25">
      <c r="A63">
        <v>1062</v>
      </c>
      <c r="B63" s="1">
        <v>44989</v>
      </c>
      <c r="C63" t="s">
        <v>81</v>
      </c>
      <c r="D63" t="s">
        <v>25</v>
      </c>
      <c r="E63" s="5">
        <v>280</v>
      </c>
      <c r="F63">
        <v>1</v>
      </c>
      <c r="G63" s="6">
        <v>280</v>
      </c>
      <c r="H63" s="4">
        <v>0.1</v>
      </c>
      <c r="I63" s="6">
        <v>28</v>
      </c>
      <c r="J63" s="6">
        <v>252</v>
      </c>
      <c r="K63" t="s">
        <v>26</v>
      </c>
      <c r="L63" t="s">
        <v>58</v>
      </c>
      <c r="M63" t="s">
        <v>28</v>
      </c>
      <c r="N63">
        <v>33</v>
      </c>
      <c r="O63" t="s">
        <v>41</v>
      </c>
      <c r="P63" t="s">
        <v>113</v>
      </c>
      <c r="Q63" t="s">
        <v>74</v>
      </c>
      <c r="R63">
        <v>678</v>
      </c>
      <c r="S63" t="s">
        <v>53</v>
      </c>
      <c r="T63" t="s">
        <v>69</v>
      </c>
      <c r="U63" t="s">
        <v>70</v>
      </c>
      <c r="V63">
        <v>2112</v>
      </c>
      <c r="W63" t="s">
        <v>35</v>
      </c>
      <c r="X63">
        <v>30</v>
      </c>
    </row>
    <row r="64" spans="1:24" x14ac:dyDescent="0.25">
      <c r="A64">
        <v>1063</v>
      </c>
      <c r="B64" s="1">
        <v>44990</v>
      </c>
      <c r="C64" t="s">
        <v>114</v>
      </c>
      <c r="D64" t="s">
        <v>37</v>
      </c>
      <c r="E64" s="5">
        <v>60</v>
      </c>
      <c r="F64">
        <v>1</v>
      </c>
      <c r="G64" s="6">
        <v>60</v>
      </c>
      <c r="H64" s="4">
        <v>0</v>
      </c>
      <c r="I64" s="6">
        <v>0</v>
      </c>
      <c r="J64" s="6">
        <v>60</v>
      </c>
      <c r="K64" t="s">
        <v>38</v>
      </c>
      <c r="L64" t="s">
        <v>39</v>
      </c>
      <c r="M64" t="s">
        <v>40</v>
      </c>
      <c r="N64">
        <v>27</v>
      </c>
      <c r="O64" t="s">
        <v>29</v>
      </c>
      <c r="P64" t="s">
        <v>115</v>
      </c>
      <c r="Q64" t="s">
        <v>106</v>
      </c>
      <c r="R64">
        <v>789</v>
      </c>
      <c r="S64" t="s">
        <v>44</v>
      </c>
      <c r="T64" t="s">
        <v>45</v>
      </c>
      <c r="U64" t="s">
        <v>46</v>
      </c>
      <c r="V64">
        <v>90015</v>
      </c>
      <c r="W64" t="s">
        <v>71</v>
      </c>
      <c r="X64">
        <v>5</v>
      </c>
    </row>
    <row r="65" spans="1:24" x14ac:dyDescent="0.25">
      <c r="A65">
        <v>1064</v>
      </c>
      <c r="B65" s="1">
        <v>44991</v>
      </c>
      <c r="C65" t="s">
        <v>117</v>
      </c>
      <c r="D65" t="s">
        <v>49</v>
      </c>
      <c r="E65" s="5">
        <v>30</v>
      </c>
      <c r="F65">
        <v>3</v>
      </c>
      <c r="G65" s="6">
        <v>90</v>
      </c>
      <c r="H65" s="4">
        <v>0</v>
      </c>
      <c r="I65" s="6">
        <v>0</v>
      </c>
      <c r="J65" s="6">
        <v>90</v>
      </c>
      <c r="K65" t="s">
        <v>38</v>
      </c>
      <c r="L65" t="s">
        <v>58</v>
      </c>
      <c r="M65" t="s">
        <v>59</v>
      </c>
      <c r="N65">
        <v>36</v>
      </c>
      <c r="O65" t="s">
        <v>41</v>
      </c>
      <c r="P65" t="s">
        <v>118</v>
      </c>
      <c r="Q65" t="s">
        <v>83</v>
      </c>
      <c r="R65">
        <v>890</v>
      </c>
      <c r="S65" t="s">
        <v>80</v>
      </c>
      <c r="T65" t="s">
        <v>63</v>
      </c>
      <c r="U65" t="s">
        <v>46</v>
      </c>
      <c r="V65">
        <v>94114</v>
      </c>
      <c r="W65" t="s">
        <v>71</v>
      </c>
      <c r="X65">
        <v>15</v>
      </c>
    </row>
    <row r="66" spans="1:24" x14ac:dyDescent="0.25">
      <c r="A66">
        <v>1065</v>
      </c>
      <c r="B66" s="1">
        <v>44992</v>
      </c>
      <c r="C66" t="s">
        <v>72</v>
      </c>
      <c r="D66" t="s">
        <v>25</v>
      </c>
      <c r="E66" s="5">
        <v>35</v>
      </c>
      <c r="F66">
        <v>2</v>
      </c>
      <c r="G66" s="6">
        <v>70</v>
      </c>
      <c r="H66" s="4">
        <v>0.05</v>
      </c>
      <c r="I66" s="6">
        <v>3.5</v>
      </c>
      <c r="J66" s="6">
        <v>66.5</v>
      </c>
      <c r="K66" t="s">
        <v>26</v>
      </c>
      <c r="L66" t="s">
        <v>27</v>
      </c>
      <c r="M66" t="s">
        <v>50</v>
      </c>
      <c r="N66">
        <v>25</v>
      </c>
      <c r="O66" t="s">
        <v>29</v>
      </c>
      <c r="P66" t="s">
        <v>124</v>
      </c>
      <c r="Q66" t="s">
        <v>74</v>
      </c>
      <c r="R66">
        <v>123</v>
      </c>
      <c r="S66" t="s">
        <v>62</v>
      </c>
      <c r="T66" t="s">
        <v>54</v>
      </c>
      <c r="U66" t="s">
        <v>55</v>
      </c>
      <c r="V66">
        <v>60616</v>
      </c>
      <c r="W66" t="s">
        <v>75</v>
      </c>
      <c r="X66">
        <v>10</v>
      </c>
    </row>
    <row r="67" spans="1:24" x14ac:dyDescent="0.25">
      <c r="A67">
        <v>1066</v>
      </c>
      <c r="B67" s="1">
        <v>44993</v>
      </c>
      <c r="C67" t="s">
        <v>146</v>
      </c>
      <c r="D67" t="s">
        <v>121</v>
      </c>
      <c r="E67" s="5">
        <v>8</v>
      </c>
      <c r="F67">
        <v>4</v>
      </c>
      <c r="G67" s="6">
        <v>32</v>
      </c>
      <c r="H67" s="4">
        <v>0</v>
      </c>
      <c r="I67" s="6">
        <v>0</v>
      </c>
      <c r="J67" s="6">
        <v>32</v>
      </c>
      <c r="K67" t="s">
        <v>38</v>
      </c>
      <c r="L67" t="s">
        <v>39</v>
      </c>
      <c r="M67" t="s">
        <v>28</v>
      </c>
      <c r="N67">
        <v>28</v>
      </c>
      <c r="O67" t="s">
        <v>41</v>
      </c>
      <c r="P67" t="s">
        <v>108</v>
      </c>
      <c r="Q67" t="s">
        <v>87</v>
      </c>
      <c r="R67">
        <v>234</v>
      </c>
      <c r="S67" t="s">
        <v>53</v>
      </c>
      <c r="T67" t="s">
        <v>69</v>
      </c>
      <c r="U67" t="s">
        <v>70</v>
      </c>
      <c r="V67">
        <v>2113</v>
      </c>
      <c r="W67" t="s">
        <v>71</v>
      </c>
      <c r="X67">
        <v>20</v>
      </c>
    </row>
    <row r="68" spans="1:24" x14ac:dyDescent="0.25">
      <c r="A68">
        <v>1067</v>
      </c>
      <c r="B68" s="1">
        <v>44994</v>
      </c>
      <c r="C68" t="s">
        <v>139</v>
      </c>
      <c r="D68" t="s">
        <v>49</v>
      </c>
      <c r="E68" s="5">
        <v>19</v>
      </c>
      <c r="F68">
        <v>2</v>
      </c>
      <c r="G68" s="6">
        <v>38</v>
      </c>
      <c r="H68" s="4">
        <v>0</v>
      </c>
      <c r="I68" s="6">
        <v>0</v>
      </c>
      <c r="J68" s="6">
        <v>38</v>
      </c>
      <c r="K68" t="s">
        <v>38</v>
      </c>
      <c r="L68" t="s">
        <v>27</v>
      </c>
      <c r="M68" t="s">
        <v>40</v>
      </c>
      <c r="N68">
        <v>26</v>
      </c>
      <c r="O68" t="s">
        <v>29</v>
      </c>
      <c r="P68" t="s">
        <v>95</v>
      </c>
      <c r="Q68" t="s">
        <v>132</v>
      </c>
      <c r="R68">
        <v>345</v>
      </c>
      <c r="S68" t="s">
        <v>44</v>
      </c>
      <c r="T68" t="s">
        <v>45</v>
      </c>
      <c r="U68" t="s">
        <v>46</v>
      </c>
      <c r="V68">
        <v>90016</v>
      </c>
      <c r="W68" t="s">
        <v>71</v>
      </c>
      <c r="X68">
        <v>10</v>
      </c>
    </row>
    <row r="69" spans="1:24" x14ac:dyDescent="0.25">
      <c r="A69">
        <v>1068</v>
      </c>
      <c r="B69" s="1">
        <v>44995</v>
      </c>
      <c r="C69" t="s">
        <v>140</v>
      </c>
      <c r="D69" t="s">
        <v>25</v>
      </c>
      <c r="E69" s="5">
        <v>8</v>
      </c>
      <c r="F69">
        <v>5</v>
      </c>
      <c r="G69" s="6">
        <v>40</v>
      </c>
      <c r="H69" s="4">
        <v>0</v>
      </c>
      <c r="I69" s="6">
        <v>0</v>
      </c>
      <c r="J69" s="6">
        <v>40</v>
      </c>
      <c r="K69" t="s">
        <v>38</v>
      </c>
      <c r="L69" t="s">
        <v>39</v>
      </c>
      <c r="M69" t="s">
        <v>50</v>
      </c>
      <c r="N69">
        <v>25</v>
      </c>
      <c r="O69" t="s">
        <v>41</v>
      </c>
      <c r="P69" t="s">
        <v>125</v>
      </c>
      <c r="Q69" t="s">
        <v>83</v>
      </c>
      <c r="R69">
        <v>456</v>
      </c>
      <c r="S69" t="s">
        <v>62</v>
      </c>
      <c r="T69" t="s">
        <v>54</v>
      </c>
      <c r="U69" t="s">
        <v>55</v>
      </c>
      <c r="V69">
        <v>60617</v>
      </c>
      <c r="W69" t="s">
        <v>71</v>
      </c>
      <c r="X69">
        <v>25</v>
      </c>
    </row>
    <row r="70" spans="1:24" x14ac:dyDescent="0.25">
      <c r="A70">
        <v>1069</v>
      </c>
      <c r="B70" s="1">
        <v>44996</v>
      </c>
      <c r="C70" t="s">
        <v>141</v>
      </c>
      <c r="D70" t="s">
        <v>49</v>
      </c>
      <c r="E70" s="5">
        <v>14</v>
      </c>
      <c r="F70">
        <v>3</v>
      </c>
      <c r="G70" s="6">
        <v>42</v>
      </c>
      <c r="H70" s="4">
        <v>0</v>
      </c>
      <c r="I70" s="6">
        <v>0</v>
      </c>
      <c r="J70" s="6">
        <v>42</v>
      </c>
      <c r="K70" t="s">
        <v>38</v>
      </c>
      <c r="L70" t="s">
        <v>58</v>
      </c>
      <c r="M70" t="s">
        <v>59</v>
      </c>
      <c r="N70">
        <v>31</v>
      </c>
      <c r="O70" t="s">
        <v>29</v>
      </c>
      <c r="P70" t="s">
        <v>119</v>
      </c>
      <c r="Q70" t="s">
        <v>74</v>
      </c>
      <c r="R70">
        <v>567</v>
      </c>
      <c r="S70" t="s">
        <v>80</v>
      </c>
      <c r="T70" t="s">
        <v>63</v>
      </c>
      <c r="U70" t="s">
        <v>46</v>
      </c>
      <c r="V70">
        <v>94115</v>
      </c>
      <c r="W70" t="s">
        <v>71</v>
      </c>
      <c r="X70">
        <v>15</v>
      </c>
    </row>
    <row r="71" spans="1:24" x14ac:dyDescent="0.25">
      <c r="A71">
        <v>1096</v>
      </c>
      <c r="B71" s="1">
        <v>45023</v>
      </c>
      <c r="C71" t="s">
        <v>107</v>
      </c>
      <c r="D71" t="s">
        <v>25</v>
      </c>
      <c r="E71" s="5">
        <v>120</v>
      </c>
      <c r="F71">
        <v>1</v>
      </c>
      <c r="G71" s="6">
        <v>120</v>
      </c>
      <c r="H71" s="4">
        <v>0</v>
      </c>
      <c r="I71" s="6">
        <v>0</v>
      </c>
      <c r="J71" s="6">
        <v>120</v>
      </c>
      <c r="K71" t="s">
        <v>26</v>
      </c>
      <c r="L71" t="s">
        <v>39</v>
      </c>
      <c r="M71" t="s">
        <v>50</v>
      </c>
      <c r="N71">
        <v>28</v>
      </c>
      <c r="O71" t="s">
        <v>41</v>
      </c>
      <c r="P71" t="s">
        <v>128</v>
      </c>
      <c r="Q71" t="s">
        <v>99</v>
      </c>
      <c r="R71">
        <v>123</v>
      </c>
      <c r="S71" t="s">
        <v>32</v>
      </c>
      <c r="T71" t="s">
        <v>54</v>
      </c>
      <c r="U71" t="s">
        <v>55</v>
      </c>
      <c r="V71">
        <v>60624</v>
      </c>
      <c r="W71" t="s">
        <v>71</v>
      </c>
      <c r="X71">
        <v>5</v>
      </c>
    </row>
    <row r="72" spans="1:24" x14ac:dyDescent="0.25">
      <c r="A72">
        <v>1097</v>
      </c>
      <c r="B72" s="1">
        <v>45024</v>
      </c>
      <c r="C72" t="s">
        <v>110</v>
      </c>
      <c r="D72" t="s">
        <v>37</v>
      </c>
      <c r="E72" s="5">
        <v>45</v>
      </c>
      <c r="F72">
        <v>2</v>
      </c>
      <c r="G72" s="6">
        <v>90</v>
      </c>
      <c r="H72" s="4">
        <v>0.05</v>
      </c>
      <c r="I72" s="6">
        <v>4.5</v>
      </c>
      <c r="J72" s="6">
        <v>85.5</v>
      </c>
      <c r="K72" t="s">
        <v>26</v>
      </c>
      <c r="L72" t="s">
        <v>27</v>
      </c>
      <c r="M72" t="s">
        <v>59</v>
      </c>
      <c r="N72">
        <v>29</v>
      </c>
      <c r="O72" t="s">
        <v>29</v>
      </c>
      <c r="P72" t="s">
        <v>118</v>
      </c>
      <c r="Q72" t="s">
        <v>87</v>
      </c>
      <c r="R72">
        <v>234</v>
      </c>
      <c r="S72" t="s">
        <v>62</v>
      </c>
      <c r="T72" t="s">
        <v>63</v>
      </c>
      <c r="U72" t="s">
        <v>46</v>
      </c>
      <c r="V72">
        <v>94122</v>
      </c>
      <c r="W72" t="s">
        <v>75</v>
      </c>
      <c r="X72">
        <v>10</v>
      </c>
    </row>
    <row r="73" spans="1:24" x14ac:dyDescent="0.25">
      <c r="A73">
        <v>1098</v>
      </c>
      <c r="B73" s="1">
        <v>45025</v>
      </c>
      <c r="C73" t="s">
        <v>81</v>
      </c>
      <c r="D73" t="s">
        <v>25</v>
      </c>
      <c r="E73" s="5">
        <v>280</v>
      </c>
      <c r="F73">
        <v>1</v>
      </c>
      <c r="G73" s="6">
        <v>280</v>
      </c>
      <c r="H73" s="4">
        <v>0.1</v>
      </c>
      <c r="I73" s="6">
        <v>28</v>
      </c>
      <c r="J73" s="6">
        <v>252</v>
      </c>
      <c r="K73" t="s">
        <v>26</v>
      </c>
      <c r="L73" t="s">
        <v>58</v>
      </c>
      <c r="M73" t="s">
        <v>28</v>
      </c>
      <c r="N73">
        <v>33</v>
      </c>
      <c r="O73" t="s">
        <v>41</v>
      </c>
      <c r="P73" t="s">
        <v>115</v>
      </c>
      <c r="Q73" t="s">
        <v>74</v>
      </c>
      <c r="R73">
        <v>345</v>
      </c>
      <c r="S73" t="s">
        <v>53</v>
      </c>
      <c r="T73" t="s">
        <v>69</v>
      </c>
      <c r="U73" t="s">
        <v>70</v>
      </c>
      <c r="V73">
        <v>2121</v>
      </c>
      <c r="W73" t="s">
        <v>35</v>
      </c>
      <c r="X73">
        <v>30</v>
      </c>
    </row>
    <row r="74" spans="1:24" x14ac:dyDescent="0.25">
      <c r="A74">
        <v>1099</v>
      </c>
      <c r="B74" s="1">
        <v>45026</v>
      </c>
      <c r="C74" t="s">
        <v>114</v>
      </c>
      <c r="D74" t="s">
        <v>37</v>
      </c>
      <c r="E74" s="5">
        <v>60</v>
      </c>
      <c r="F74">
        <v>1</v>
      </c>
      <c r="G74" s="6">
        <v>60</v>
      </c>
      <c r="H74" s="4">
        <v>0</v>
      </c>
      <c r="I74" s="6">
        <v>0</v>
      </c>
      <c r="J74" s="6">
        <v>60</v>
      </c>
      <c r="K74" t="s">
        <v>38</v>
      </c>
      <c r="L74" t="s">
        <v>39</v>
      </c>
      <c r="M74" t="s">
        <v>40</v>
      </c>
      <c r="N74">
        <v>27</v>
      </c>
      <c r="O74" t="s">
        <v>29</v>
      </c>
      <c r="P74" t="s">
        <v>108</v>
      </c>
      <c r="Q74" t="s">
        <v>126</v>
      </c>
      <c r="R74">
        <v>456</v>
      </c>
      <c r="S74" t="s">
        <v>80</v>
      </c>
      <c r="T74" t="s">
        <v>45</v>
      </c>
      <c r="U74" t="s">
        <v>46</v>
      </c>
      <c r="V74">
        <v>90024</v>
      </c>
      <c r="W74" t="s">
        <v>71</v>
      </c>
      <c r="X74">
        <v>5</v>
      </c>
    </row>
    <row r="75" spans="1:24" x14ac:dyDescent="0.25">
      <c r="A75">
        <v>1100</v>
      </c>
      <c r="B75" s="1">
        <v>45027</v>
      </c>
      <c r="C75" t="s">
        <v>117</v>
      </c>
      <c r="D75" t="s">
        <v>49</v>
      </c>
      <c r="E75" s="5">
        <v>30</v>
      </c>
      <c r="F75">
        <v>3</v>
      </c>
      <c r="G75" s="6">
        <v>90</v>
      </c>
      <c r="H75" s="4">
        <v>0</v>
      </c>
      <c r="I75" s="6">
        <v>0</v>
      </c>
      <c r="J75" s="6">
        <v>90</v>
      </c>
      <c r="K75" t="s">
        <v>38</v>
      </c>
      <c r="L75" t="s">
        <v>27</v>
      </c>
      <c r="M75" t="s">
        <v>50</v>
      </c>
      <c r="N75">
        <v>31</v>
      </c>
      <c r="O75" t="s">
        <v>41</v>
      </c>
      <c r="P75" t="s">
        <v>124</v>
      </c>
      <c r="Q75" t="s">
        <v>132</v>
      </c>
      <c r="R75">
        <v>567</v>
      </c>
      <c r="S75" t="s">
        <v>53</v>
      </c>
      <c r="T75" t="s">
        <v>54</v>
      </c>
      <c r="U75" t="s">
        <v>55</v>
      </c>
      <c r="V75">
        <v>60625</v>
      </c>
      <c r="W75" t="s">
        <v>71</v>
      </c>
      <c r="X75">
        <v>15</v>
      </c>
    </row>
    <row r="76" spans="1:24" x14ac:dyDescent="0.25">
      <c r="A76">
        <v>1101</v>
      </c>
      <c r="B76" s="1">
        <v>45028</v>
      </c>
      <c r="C76" t="s">
        <v>72</v>
      </c>
      <c r="D76" t="s">
        <v>25</v>
      </c>
      <c r="E76" s="5">
        <v>35</v>
      </c>
      <c r="F76">
        <v>2</v>
      </c>
      <c r="G76" s="6">
        <v>70</v>
      </c>
      <c r="H76" s="4">
        <v>0.05</v>
      </c>
      <c r="I76" s="6">
        <v>3.5</v>
      </c>
      <c r="J76" s="6">
        <v>66.5</v>
      </c>
      <c r="K76" t="s">
        <v>26</v>
      </c>
      <c r="L76" t="s">
        <v>58</v>
      </c>
      <c r="M76" t="s">
        <v>40</v>
      </c>
      <c r="N76">
        <v>34</v>
      </c>
      <c r="O76" t="s">
        <v>29</v>
      </c>
      <c r="P76" t="s">
        <v>95</v>
      </c>
      <c r="Q76" t="s">
        <v>83</v>
      </c>
      <c r="R76">
        <v>678</v>
      </c>
      <c r="S76" t="s">
        <v>44</v>
      </c>
      <c r="T76" t="s">
        <v>45</v>
      </c>
      <c r="U76" t="s">
        <v>46</v>
      </c>
      <c r="V76">
        <v>90025</v>
      </c>
      <c r="W76" t="s">
        <v>75</v>
      </c>
      <c r="X76">
        <v>10</v>
      </c>
    </row>
    <row r="77" spans="1:24" x14ac:dyDescent="0.25">
      <c r="A77">
        <v>1102</v>
      </c>
      <c r="B77" s="1">
        <v>45029</v>
      </c>
      <c r="C77" t="s">
        <v>146</v>
      </c>
      <c r="D77" t="s">
        <v>121</v>
      </c>
      <c r="E77" s="5">
        <v>8</v>
      </c>
      <c r="F77">
        <v>4</v>
      </c>
      <c r="G77" s="6">
        <v>32</v>
      </c>
      <c r="H77" s="4">
        <v>0</v>
      </c>
      <c r="I77" s="6">
        <v>0</v>
      </c>
      <c r="J77" s="6">
        <v>32</v>
      </c>
      <c r="K77" t="s">
        <v>38</v>
      </c>
      <c r="L77" t="s">
        <v>39</v>
      </c>
      <c r="M77" t="s">
        <v>59</v>
      </c>
      <c r="N77">
        <v>28</v>
      </c>
      <c r="O77" t="s">
        <v>41</v>
      </c>
      <c r="P77" t="s">
        <v>122</v>
      </c>
      <c r="Q77" t="s">
        <v>87</v>
      </c>
      <c r="R77">
        <v>789</v>
      </c>
      <c r="S77" t="s">
        <v>62</v>
      </c>
      <c r="T77" t="s">
        <v>63</v>
      </c>
      <c r="U77" t="s">
        <v>46</v>
      </c>
      <c r="V77">
        <v>94123</v>
      </c>
      <c r="W77" t="s">
        <v>71</v>
      </c>
      <c r="X77">
        <v>20</v>
      </c>
    </row>
    <row r="78" spans="1:24" x14ac:dyDescent="0.25">
      <c r="A78">
        <v>1103</v>
      </c>
      <c r="B78" s="1">
        <v>45030</v>
      </c>
      <c r="C78" t="s">
        <v>139</v>
      </c>
      <c r="D78" t="s">
        <v>49</v>
      </c>
      <c r="E78" s="5">
        <v>19</v>
      </c>
      <c r="F78">
        <v>2</v>
      </c>
      <c r="G78" s="6">
        <v>38</v>
      </c>
      <c r="H78" s="4">
        <v>0</v>
      </c>
      <c r="I78" s="6">
        <v>0</v>
      </c>
      <c r="J78" s="6">
        <v>38</v>
      </c>
      <c r="K78" t="s">
        <v>38</v>
      </c>
      <c r="L78" t="s">
        <v>27</v>
      </c>
      <c r="M78" t="s">
        <v>28</v>
      </c>
      <c r="N78">
        <v>29</v>
      </c>
      <c r="O78" t="s">
        <v>29</v>
      </c>
      <c r="P78" t="s">
        <v>124</v>
      </c>
      <c r="Q78" t="s">
        <v>106</v>
      </c>
      <c r="R78">
        <v>890</v>
      </c>
      <c r="S78" t="s">
        <v>80</v>
      </c>
      <c r="T78" t="s">
        <v>69</v>
      </c>
      <c r="U78" t="s">
        <v>70</v>
      </c>
      <c r="V78">
        <v>2123</v>
      </c>
      <c r="W78" t="s">
        <v>71</v>
      </c>
      <c r="X78">
        <v>10</v>
      </c>
    </row>
    <row r="79" spans="1:24" x14ac:dyDescent="0.25">
      <c r="A79">
        <v>1104</v>
      </c>
      <c r="B79" s="1">
        <v>45031</v>
      </c>
      <c r="C79" t="s">
        <v>140</v>
      </c>
      <c r="D79" t="s">
        <v>25</v>
      </c>
      <c r="E79" s="5">
        <v>8</v>
      </c>
      <c r="F79">
        <v>5</v>
      </c>
      <c r="G79" s="6">
        <v>40</v>
      </c>
      <c r="H79" s="4">
        <v>0</v>
      </c>
      <c r="I79" s="6">
        <v>0</v>
      </c>
      <c r="J79" s="6">
        <v>40</v>
      </c>
      <c r="K79" t="s">
        <v>38</v>
      </c>
      <c r="L79" t="s">
        <v>58</v>
      </c>
      <c r="M79" t="s">
        <v>40</v>
      </c>
      <c r="N79">
        <v>26</v>
      </c>
      <c r="O79" t="s">
        <v>41</v>
      </c>
      <c r="P79" t="s">
        <v>125</v>
      </c>
      <c r="Q79" t="s">
        <v>74</v>
      </c>
      <c r="R79">
        <v>123</v>
      </c>
      <c r="S79" t="s">
        <v>53</v>
      </c>
      <c r="T79" t="s">
        <v>45</v>
      </c>
      <c r="U79" t="s">
        <v>46</v>
      </c>
      <c r="V79">
        <v>90026</v>
      </c>
      <c r="W79" t="s">
        <v>71</v>
      </c>
      <c r="X79">
        <v>25</v>
      </c>
    </row>
    <row r="80" spans="1:24" x14ac:dyDescent="0.25">
      <c r="A80">
        <v>1105</v>
      </c>
      <c r="B80" s="1">
        <v>45032</v>
      </c>
      <c r="C80" t="s">
        <v>141</v>
      </c>
      <c r="D80" t="s">
        <v>49</v>
      </c>
      <c r="E80" s="5">
        <v>14</v>
      </c>
      <c r="F80">
        <v>3</v>
      </c>
      <c r="G80" s="6">
        <v>42</v>
      </c>
      <c r="H80" s="4">
        <v>0</v>
      </c>
      <c r="I80" s="6">
        <v>0</v>
      </c>
      <c r="J80" s="6">
        <v>42</v>
      </c>
      <c r="K80" t="s">
        <v>38</v>
      </c>
      <c r="L80" t="s">
        <v>39</v>
      </c>
      <c r="M80" t="s">
        <v>50</v>
      </c>
      <c r="N80">
        <v>27</v>
      </c>
      <c r="O80" t="s">
        <v>29</v>
      </c>
      <c r="P80" t="s">
        <v>130</v>
      </c>
      <c r="Q80" t="s">
        <v>99</v>
      </c>
      <c r="R80">
        <v>234</v>
      </c>
      <c r="S80" t="s">
        <v>32</v>
      </c>
      <c r="T80" t="s">
        <v>54</v>
      </c>
      <c r="U80" t="s">
        <v>55</v>
      </c>
      <c r="V80">
        <v>60626</v>
      </c>
      <c r="W80" t="s">
        <v>71</v>
      </c>
      <c r="X80">
        <v>15</v>
      </c>
    </row>
    <row r="81" spans="1:24" x14ac:dyDescent="0.25">
      <c r="A81">
        <v>1106</v>
      </c>
      <c r="B81" s="1">
        <v>45033</v>
      </c>
      <c r="C81" t="s">
        <v>142</v>
      </c>
      <c r="D81" t="s">
        <v>25</v>
      </c>
      <c r="E81" s="5">
        <v>20</v>
      </c>
      <c r="F81">
        <v>2</v>
      </c>
      <c r="G81" s="6">
        <v>40</v>
      </c>
      <c r="H81" s="4">
        <v>0</v>
      </c>
      <c r="I81" s="6">
        <v>0</v>
      </c>
      <c r="J81" s="6">
        <v>40</v>
      </c>
      <c r="K81" t="s">
        <v>38</v>
      </c>
      <c r="L81" t="s">
        <v>27</v>
      </c>
      <c r="M81" t="s">
        <v>59</v>
      </c>
      <c r="N81">
        <v>34</v>
      </c>
      <c r="O81" t="s">
        <v>41</v>
      </c>
      <c r="P81" t="s">
        <v>128</v>
      </c>
      <c r="Q81" t="s">
        <v>132</v>
      </c>
      <c r="R81">
        <v>345</v>
      </c>
      <c r="S81" t="s">
        <v>62</v>
      </c>
      <c r="T81" t="s">
        <v>63</v>
      </c>
      <c r="U81" t="s">
        <v>46</v>
      </c>
      <c r="V81">
        <v>94124</v>
      </c>
      <c r="W81" t="s">
        <v>71</v>
      </c>
      <c r="X81">
        <v>10</v>
      </c>
    </row>
    <row r="82" spans="1:24" x14ac:dyDescent="0.25">
      <c r="A82">
        <v>1107</v>
      </c>
      <c r="B82" s="1">
        <v>45034</v>
      </c>
      <c r="C82" t="s">
        <v>143</v>
      </c>
      <c r="D82" t="s">
        <v>121</v>
      </c>
      <c r="E82" s="5">
        <v>10</v>
      </c>
      <c r="F82">
        <v>3</v>
      </c>
      <c r="G82" s="6">
        <v>30</v>
      </c>
      <c r="H82" s="4">
        <v>0</v>
      </c>
      <c r="I82" s="6">
        <v>0</v>
      </c>
      <c r="J82" s="6">
        <v>30</v>
      </c>
      <c r="K82" t="s">
        <v>38</v>
      </c>
      <c r="L82" t="s">
        <v>58</v>
      </c>
      <c r="M82" t="s">
        <v>28</v>
      </c>
      <c r="N82">
        <v>25</v>
      </c>
      <c r="O82" t="s">
        <v>29</v>
      </c>
      <c r="P82" t="s">
        <v>118</v>
      </c>
      <c r="Q82" t="s">
        <v>83</v>
      </c>
      <c r="R82">
        <v>456</v>
      </c>
      <c r="S82" t="s">
        <v>44</v>
      </c>
      <c r="T82" t="s">
        <v>69</v>
      </c>
      <c r="U82" t="s">
        <v>70</v>
      </c>
      <c r="V82">
        <v>2124</v>
      </c>
      <c r="W82" t="s">
        <v>71</v>
      </c>
      <c r="X82">
        <v>15</v>
      </c>
    </row>
    <row r="83" spans="1:24" x14ac:dyDescent="0.25">
      <c r="A83">
        <v>1108</v>
      </c>
      <c r="B83" s="1">
        <v>45035</v>
      </c>
      <c r="C83" t="s">
        <v>144</v>
      </c>
      <c r="D83" t="s">
        <v>49</v>
      </c>
      <c r="E83" s="5">
        <v>16</v>
      </c>
      <c r="F83">
        <v>2</v>
      </c>
      <c r="G83" s="6">
        <v>32</v>
      </c>
      <c r="H83" s="4">
        <v>0</v>
      </c>
      <c r="I83" s="6">
        <v>0</v>
      </c>
      <c r="J83" s="6">
        <v>32</v>
      </c>
      <c r="K83" t="s">
        <v>38</v>
      </c>
      <c r="L83" t="s">
        <v>39</v>
      </c>
      <c r="M83" t="s">
        <v>40</v>
      </c>
      <c r="N83">
        <v>26</v>
      </c>
      <c r="O83" t="s">
        <v>41</v>
      </c>
      <c r="P83" t="s">
        <v>115</v>
      </c>
      <c r="Q83" t="s">
        <v>87</v>
      </c>
      <c r="R83">
        <v>567</v>
      </c>
      <c r="S83" t="s">
        <v>80</v>
      </c>
      <c r="T83" t="s">
        <v>45</v>
      </c>
      <c r="U83" t="s">
        <v>46</v>
      </c>
      <c r="V83">
        <v>90027</v>
      </c>
      <c r="W83" t="s">
        <v>71</v>
      </c>
      <c r="X83">
        <v>10</v>
      </c>
    </row>
    <row r="84" spans="1:24" x14ac:dyDescent="0.25">
      <c r="A84">
        <v>1109</v>
      </c>
      <c r="B84" s="1">
        <v>45036</v>
      </c>
      <c r="C84" t="s">
        <v>145</v>
      </c>
      <c r="D84" t="s">
        <v>25</v>
      </c>
      <c r="E84" s="5">
        <v>35</v>
      </c>
      <c r="F84">
        <v>1</v>
      </c>
      <c r="G84" s="6">
        <v>35</v>
      </c>
      <c r="H84" s="4">
        <v>0</v>
      </c>
      <c r="I84" s="6">
        <v>0</v>
      </c>
      <c r="J84" s="6">
        <v>35</v>
      </c>
      <c r="K84" t="s">
        <v>38</v>
      </c>
      <c r="L84" t="s">
        <v>27</v>
      </c>
      <c r="M84" t="s">
        <v>50</v>
      </c>
      <c r="N84">
        <v>30</v>
      </c>
      <c r="O84" t="s">
        <v>29</v>
      </c>
      <c r="P84" t="s">
        <v>124</v>
      </c>
      <c r="Q84" t="s">
        <v>106</v>
      </c>
      <c r="R84">
        <v>678</v>
      </c>
      <c r="S84" t="s">
        <v>53</v>
      </c>
      <c r="T84" t="s">
        <v>54</v>
      </c>
      <c r="U84" t="s">
        <v>55</v>
      </c>
      <c r="V84">
        <v>60627</v>
      </c>
      <c r="W84" t="s">
        <v>71</v>
      </c>
      <c r="X84">
        <v>5</v>
      </c>
    </row>
    <row r="85" spans="1:24" x14ac:dyDescent="0.25">
      <c r="A85">
        <v>1110</v>
      </c>
      <c r="B85" s="1">
        <v>45037</v>
      </c>
      <c r="C85" t="s">
        <v>146</v>
      </c>
      <c r="D85" t="s">
        <v>121</v>
      </c>
      <c r="E85" s="5">
        <v>8</v>
      </c>
      <c r="F85">
        <v>4</v>
      </c>
      <c r="G85" s="6">
        <v>32</v>
      </c>
      <c r="H85" s="4">
        <v>0</v>
      </c>
      <c r="I85" s="6">
        <v>0</v>
      </c>
      <c r="J85" s="6">
        <v>32</v>
      </c>
      <c r="K85" t="s">
        <v>38</v>
      </c>
      <c r="L85" t="s">
        <v>39</v>
      </c>
      <c r="M85" t="s">
        <v>59</v>
      </c>
      <c r="N85">
        <v>29</v>
      </c>
      <c r="O85" t="s">
        <v>41</v>
      </c>
      <c r="P85" t="s">
        <v>108</v>
      </c>
      <c r="Q85" t="s">
        <v>87</v>
      </c>
      <c r="R85">
        <v>789</v>
      </c>
      <c r="S85" t="s">
        <v>44</v>
      </c>
      <c r="T85" t="s">
        <v>63</v>
      </c>
      <c r="U85" t="s">
        <v>46</v>
      </c>
      <c r="V85">
        <v>94125</v>
      </c>
      <c r="W85" t="s">
        <v>71</v>
      </c>
      <c r="X85">
        <v>20</v>
      </c>
    </row>
    <row r="86" spans="1:24" x14ac:dyDescent="0.25">
      <c r="A86">
        <v>1111</v>
      </c>
      <c r="B86" s="1">
        <v>45038</v>
      </c>
      <c r="C86" t="s">
        <v>57</v>
      </c>
      <c r="D86" t="s">
        <v>25</v>
      </c>
      <c r="E86" s="5">
        <v>700</v>
      </c>
      <c r="F86">
        <v>2</v>
      </c>
      <c r="G86" s="6">
        <v>1400</v>
      </c>
      <c r="H86" s="4">
        <v>0.08</v>
      </c>
      <c r="I86" s="6">
        <v>112</v>
      </c>
      <c r="J86" s="6">
        <v>1288</v>
      </c>
      <c r="K86" t="s">
        <v>26</v>
      </c>
      <c r="L86" t="s">
        <v>39</v>
      </c>
      <c r="M86" t="s">
        <v>40</v>
      </c>
      <c r="N86">
        <v>34</v>
      </c>
      <c r="O86" t="s">
        <v>29</v>
      </c>
      <c r="P86" t="s">
        <v>95</v>
      </c>
      <c r="Q86" t="s">
        <v>83</v>
      </c>
      <c r="R86">
        <v>890</v>
      </c>
      <c r="S86" t="s">
        <v>80</v>
      </c>
      <c r="T86" t="s">
        <v>45</v>
      </c>
      <c r="U86" t="s">
        <v>46</v>
      </c>
      <c r="V86">
        <v>90028</v>
      </c>
      <c r="W86" t="s">
        <v>64</v>
      </c>
      <c r="X86">
        <v>20</v>
      </c>
    </row>
    <row r="87" spans="1:24" x14ac:dyDescent="0.25">
      <c r="A87">
        <v>1112</v>
      </c>
      <c r="B87" s="1">
        <v>45039</v>
      </c>
      <c r="C87" t="s">
        <v>127</v>
      </c>
      <c r="D87" t="s">
        <v>121</v>
      </c>
      <c r="E87" s="5">
        <v>30</v>
      </c>
      <c r="F87">
        <v>1</v>
      </c>
      <c r="G87" s="6">
        <v>30</v>
      </c>
      <c r="H87" s="4">
        <v>0</v>
      </c>
      <c r="I87" s="6">
        <v>0</v>
      </c>
      <c r="J87" s="6">
        <v>30</v>
      </c>
      <c r="K87" t="s">
        <v>38</v>
      </c>
      <c r="L87" t="s">
        <v>27</v>
      </c>
      <c r="M87" t="s">
        <v>50</v>
      </c>
      <c r="N87">
        <v>27</v>
      </c>
      <c r="O87" t="s">
        <v>41</v>
      </c>
      <c r="P87" t="s">
        <v>125</v>
      </c>
      <c r="Q87" t="s">
        <v>106</v>
      </c>
      <c r="R87">
        <v>123</v>
      </c>
      <c r="S87" t="s">
        <v>62</v>
      </c>
      <c r="T87" t="s">
        <v>54</v>
      </c>
      <c r="U87" t="s">
        <v>55</v>
      </c>
      <c r="V87">
        <v>60628</v>
      </c>
      <c r="W87" t="s">
        <v>71</v>
      </c>
      <c r="X87">
        <v>5</v>
      </c>
    </row>
    <row r="88" spans="1:24" x14ac:dyDescent="0.25">
      <c r="A88">
        <v>1113</v>
      </c>
      <c r="B88" s="1">
        <v>45040</v>
      </c>
      <c r="C88" t="s">
        <v>129</v>
      </c>
      <c r="D88" t="s">
        <v>49</v>
      </c>
      <c r="E88" s="5">
        <v>20</v>
      </c>
      <c r="F88">
        <v>3</v>
      </c>
      <c r="G88" s="6">
        <v>60</v>
      </c>
      <c r="H88" s="4">
        <v>0</v>
      </c>
      <c r="I88" s="6">
        <v>0</v>
      </c>
      <c r="J88" s="6">
        <v>60</v>
      </c>
      <c r="K88" t="s">
        <v>38</v>
      </c>
      <c r="L88" t="s">
        <v>58</v>
      </c>
      <c r="M88" t="s">
        <v>59</v>
      </c>
      <c r="N88">
        <v>30</v>
      </c>
      <c r="O88" t="s">
        <v>29</v>
      </c>
      <c r="P88" t="s">
        <v>130</v>
      </c>
      <c r="Q88" t="s">
        <v>74</v>
      </c>
      <c r="R88">
        <v>234</v>
      </c>
      <c r="S88" t="s">
        <v>44</v>
      </c>
      <c r="T88" t="s">
        <v>69</v>
      </c>
      <c r="U88" t="s">
        <v>70</v>
      </c>
      <c r="V88">
        <v>2125</v>
      </c>
      <c r="W88" t="s">
        <v>71</v>
      </c>
      <c r="X88">
        <v>15</v>
      </c>
    </row>
    <row r="89" spans="1:24" x14ac:dyDescent="0.25">
      <c r="A89">
        <v>1070</v>
      </c>
      <c r="B89" s="1">
        <v>44997</v>
      </c>
      <c r="C89" t="s">
        <v>142</v>
      </c>
      <c r="D89" t="s">
        <v>25</v>
      </c>
      <c r="E89" s="5">
        <v>20</v>
      </c>
      <c r="F89">
        <v>2</v>
      </c>
      <c r="G89" s="6">
        <v>40</v>
      </c>
      <c r="H89" s="4">
        <v>0</v>
      </c>
      <c r="I89" s="6">
        <v>0</v>
      </c>
      <c r="J89" s="6">
        <v>40</v>
      </c>
      <c r="K89" t="s">
        <v>38</v>
      </c>
      <c r="L89" t="s">
        <v>27</v>
      </c>
      <c r="M89" t="s">
        <v>28</v>
      </c>
      <c r="N89">
        <v>33</v>
      </c>
      <c r="O89" t="s">
        <v>41</v>
      </c>
      <c r="P89" t="s">
        <v>130</v>
      </c>
      <c r="Q89" t="s">
        <v>99</v>
      </c>
      <c r="R89">
        <v>678</v>
      </c>
      <c r="S89" t="s">
        <v>62</v>
      </c>
      <c r="T89" t="s">
        <v>69</v>
      </c>
      <c r="U89" t="s">
        <v>70</v>
      </c>
      <c r="V89">
        <v>2114</v>
      </c>
      <c r="W89" t="s">
        <v>71</v>
      </c>
      <c r="X89">
        <v>10</v>
      </c>
    </row>
    <row r="90" spans="1:24" x14ac:dyDescent="0.25">
      <c r="A90">
        <v>1071</v>
      </c>
      <c r="B90" s="1">
        <v>44998</v>
      </c>
      <c r="C90" t="s">
        <v>143</v>
      </c>
      <c r="D90" t="s">
        <v>121</v>
      </c>
      <c r="E90" s="5">
        <v>10</v>
      </c>
      <c r="F90">
        <v>3</v>
      </c>
      <c r="G90" s="6">
        <v>30</v>
      </c>
      <c r="H90" s="4">
        <v>0</v>
      </c>
      <c r="I90" s="6">
        <v>0</v>
      </c>
      <c r="J90" s="6">
        <v>30</v>
      </c>
      <c r="K90" t="s">
        <v>38</v>
      </c>
      <c r="L90" t="s">
        <v>58</v>
      </c>
      <c r="M90" t="s">
        <v>40</v>
      </c>
      <c r="N90">
        <v>29</v>
      </c>
      <c r="O90" t="s">
        <v>29</v>
      </c>
      <c r="P90" t="s">
        <v>124</v>
      </c>
      <c r="Q90" t="s">
        <v>106</v>
      </c>
      <c r="R90">
        <v>789</v>
      </c>
      <c r="S90" t="s">
        <v>53</v>
      </c>
      <c r="T90" t="s">
        <v>45</v>
      </c>
      <c r="U90" t="s">
        <v>46</v>
      </c>
      <c r="V90">
        <v>90017</v>
      </c>
      <c r="W90" t="s">
        <v>71</v>
      </c>
      <c r="X90">
        <v>15</v>
      </c>
    </row>
    <row r="91" spans="1:24" x14ac:dyDescent="0.25">
      <c r="A91">
        <v>1072</v>
      </c>
      <c r="B91" s="1">
        <v>44999</v>
      </c>
      <c r="C91" t="s">
        <v>144</v>
      </c>
      <c r="D91" t="s">
        <v>49</v>
      </c>
      <c r="E91" s="5">
        <v>16</v>
      </c>
      <c r="F91">
        <v>2</v>
      </c>
      <c r="G91" s="6">
        <v>32</v>
      </c>
      <c r="H91" s="4">
        <v>0</v>
      </c>
      <c r="I91" s="6">
        <v>0</v>
      </c>
      <c r="J91" s="6">
        <v>32</v>
      </c>
      <c r="K91" t="s">
        <v>38</v>
      </c>
      <c r="L91" t="s">
        <v>39</v>
      </c>
      <c r="M91" t="s">
        <v>50</v>
      </c>
      <c r="N91">
        <v>26</v>
      </c>
      <c r="O91" t="s">
        <v>41</v>
      </c>
      <c r="P91" t="s">
        <v>115</v>
      </c>
      <c r="Q91" t="s">
        <v>87</v>
      </c>
      <c r="R91">
        <v>123</v>
      </c>
      <c r="S91" t="s">
        <v>32</v>
      </c>
      <c r="T91" t="s">
        <v>54</v>
      </c>
      <c r="U91" t="s">
        <v>55</v>
      </c>
      <c r="V91">
        <v>60618</v>
      </c>
      <c r="W91" t="s">
        <v>71</v>
      </c>
      <c r="X91">
        <v>10</v>
      </c>
    </row>
    <row r="92" spans="1:24" x14ac:dyDescent="0.25">
      <c r="A92">
        <v>1073</v>
      </c>
      <c r="B92" s="1">
        <v>45000</v>
      </c>
      <c r="C92" t="s">
        <v>145</v>
      </c>
      <c r="D92" t="s">
        <v>25</v>
      </c>
      <c r="E92" s="5">
        <v>35</v>
      </c>
      <c r="F92">
        <v>1</v>
      </c>
      <c r="G92" s="6">
        <v>35</v>
      </c>
      <c r="H92" s="4">
        <v>0</v>
      </c>
      <c r="I92" s="6">
        <v>0</v>
      </c>
      <c r="J92" s="6">
        <v>35</v>
      </c>
      <c r="K92" t="s">
        <v>38</v>
      </c>
      <c r="L92" t="s">
        <v>27</v>
      </c>
      <c r="M92" t="s">
        <v>59</v>
      </c>
      <c r="N92">
        <v>34</v>
      </c>
      <c r="O92" t="s">
        <v>29</v>
      </c>
      <c r="P92" t="s">
        <v>118</v>
      </c>
      <c r="Q92" t="s">
        <v>74</v>
      </c>
      <c r="R92">
        <v>234</v>
      </c>
      <c r="S92" t="s">
        <v>44</v>
      </c>
      <c r="T92" t="s">
        <v>63</v>
      </c>
      <c r="U92" t="s">
        <v>46</v>
      </c>
      <c r="V92">
        <v>94116</v>
      </c>
      <c r="W92" t="s">
        <v>71</v>
      </c>
      <c r="X92">
        <v>5</v>
      </c>
    </row>
    <row r="93" spans="1:24" x14ac:dyDescent="0.25">
      <c r="A93">
        <v>1074</v>
      </c>
      <c r="B93" s="1">
        <v>45001</v>
      </c>
      <c r="C93" t="s">
        <v>146</v>
      </c>
      <c r="D93" t="s">
        <v>121</v>
      </c>
      <c r="E93" s="5">
        <v>8</v>
      </c>
      <c r="F93">
        <v>4</v>
      </c>
      <c r="G93" s="6">
        <v>32</v>
      </c>
      <c r="H93" s="4">
        <v>0</v>
      </c>
      <c r="I93" s="6">
        <v>0</v>
      </c>
      <c r="J93" s="6">
        <v>32</v>
      </c>
      <c r="K93" t="s">
        <v>38</v>
      </c>
      <c r="L93" t="s">
        <v>58</v>
      </c>
      <c r="M93" t="s">
        <v>28</v>
      </c>
      <c r="N93">
        <v>28</v>
      </c>
      <c r="O93" t="s">
        <v>41</v>
      </c>
      <c r="P93" t="s">
        <v>108</v>
      </c>
      <c r="Q93" t="s">
        <v>132</v>
      </c>
      <c r="R93">
        <v>345</v>
      </c>
      <c r="S93" t="s">
        <v>53</v>
      </c>
      <c r="T93" t="s">
        <v>69</v>
      </c>
      <c r="U93" t="s">
        <v>70</v>
      </c>
      <c r="V93">
        <v>2115</v>
      </c>
      <c r="W93" t="s">
        <v>71</v>
      </c>
      <c r="X93">
        <v>20</v>
      </c>
    </row>
    <row r="94" spans="1:24" x14ac:dyDescent="0.25">
      <c r="A94">
        <v>1075</v>
      </c>
      <c r="B94" s="1">
        <v>45002</v>
      </c>
      <c r="C94" t="s">
        <v>57</v>
      </c>
      <c r="D94" t="s">
        <v>25</v>
      </c>
      <c r="E94" s="5">
        <v>700</v>
      </c>
      <c r="F94">
        <v>2</v>
      </c>
      <c r="G94" s="6">
        <v>1400</v>
      </c>
      <c r="H94" s="4">
        <v>0.08</v>
      </c>
      <c r="I94" s="6">
        <v>112</v>
      </c>
      <c r="J94" s="6">
        <v>1288</v>
      </c>
      <c r="K94" t="s">
        <v>26</v>
      </c>
      <c r="L94" t="s">
        <v>39</v>
      </c>
      <c r="M94" t="s">
        <v>40</v>
      </c>
      <c r="N94">
        <v>34</v>
      </c>
      <c r="O94" t="s">
        <v>29</v>
      </c>
      <c r="P94" t="s">
        <v>95</v>
      </c>
      <c r="Q94" t="s">
        <v>83</v>
      </c>
      <c r="R94">
        <v>456</v>
      </c>
      <c r="S94" t="s">
        <v>80</v>
      </c>
      <c r="T94" t="s">
        <v>45</v>
      </c>
      <c r="U94" t="s">
        <v>46</v>
      </c>
      <c r="V94">
        <v>90018</v>
      </c>
      <c r="W94" t="s">
        <v>64</v>
      </c>
      <c r="X94">
        <v>20</v>
      </c>
    </row>
    <row r="95" spans="1:24" x14ac:dyDescent="0.25">
      <c r="A95">
        <v>1076</v>
      </c>
      <c r="B95" s="1">
        <v>45003</v>
      </c>
      <c r="C95" t="s">
        <v>127</v>
      </c>
      <c r="D95" t="s">
        <v>121</v>
      </c>
      <c r="E95" s="5">
        <v>30</v>
      </c>
      <c r="F95">
        <v>1</v>
      </c>
      <c r="G95" s="6">
        <v>30</v>
      </c>
      <c r="H95" s="4">
        <v>0</v>
      </c>
      <c r="I95" s="6">
        <v>0</v>
      </c>
      <c r="J95" s="6">
        <v>30</v>
      </c>
      <c r="K95" t="s">
        <v>38</v>
      </c>
      <c r="L95" t="s">
        <v>27</v>
      </c>
      <c r="M95" t="s">
        <v>50</v>
      </c>
      <c r="N95">
        <v>27</v>
      </c>
      <c r="O95" t="s">
        <v>41</v>
      </c>
      <c r="P95" t="s">
        <v>125</v>
      </c>
      <c r="Q95" t="s">
        <v>106</v>
      </c>
      <c r="R95">
        <v>567</v>
      </c>
      <c r="S95" t="s">
        <v>62</v>
      </c>
      <c r="T95" t="s">
        <v>54</v>
      </c>
      <c r="U95" t="s">
        <v>55</v>
      </c>
      <c r="V95">
        <v>60619</v>
      </c>
      <c r="W95" t="s">
        <v>71</v>
      </c>
      <c r="X95">
        <v>5</v>
      </c>
    </row>
    <row r="96" spans="1:24" x14ac:dyDescent="0.25">
      <c r="A96">
        <v>1077</v>
      </c>
      <c r="B96" s="1">
        <v>45004</v>
      </c>
      <c r="C96" t="s">
        <v>129</v>
      </c>
      <c r="D96" t="s">
        <v>49</v>
      </c>
      <c r="E96" s="5">
        <v>20</v>
      </c>
      <c r="F96">
        <v>3</v>
      </c>
      <c r="G96" s="6">
        <v>60</v>
      </c>
      <c r="H96" s="4">
        <v>0</v>
      </c>
      <c r="I96" s="6">
        <v>0</v>
      </c>
      <c r="J96" s="6">
        <v>60</v>
      </c>
      <c r="K96" t="s">
        <v>38</v>
      </c>
      <c r="L96" t="s">
        <v>58</v>
      </c>
      <c r="M96" t="s">
        <v>59</v>
      </c>
      <c r="N96">
        <v>30</v>
      </c>
      <c r="O96" t="s">
        <v>29</v>
      </c>
      <c r="P96" t="s">
        <v>130</v>
      </c>
      <c r="Q96" t="s">
        <v>74</v>
      </c>
      <c r="R96">
        <v>678</v>
      </c>
      <c r="S96" t="s">
        <v>44</v>
      </c>
      <c r="T96" t="s">
        <v>63</v>
      </c>
      <c r="U96" t="s">
        <v>46</v>
      </c>
      <c r="V96">
        <v>94117</v>
      </c>
      <c r="W96" t="s">
        <v>71</v>
      </c>
      <c r="X96">
        <v>15</v>
      </c>
    </row>
    <row r="97" spans="1:24" x14ac:dyDescent="0.25">
      <c r="A97">
        <v>1078</v>
      </c>
      <c r="B97" s="1">
        <v>45005</v>
      </c>
      <c r="C97" t="s">
        <v>107</v>
      </c>
      <c r="D97" t="s">
        <v>25</v>
      </c>
      <c r="E97" s="5">
        <v>120</v>
      </c>
      <c r="F97">
        <v>1</v>
      </c>
      <c r="G97" s="6">
        <v>120</v>
      </c>
      <c r="H97" s="4">
        <v>0</v>
      </c>
      <c r="I97" s="6">
        <v>0</v>
      </c>
      <c r="J97" s="6">
        <v>120</v>
      </c>
      <c r="K97" t="s">
        <v>26</v>
      </c>
      <c r="L97" t="s">
        <v>39</v>
      </c>
      <c r="M97" t="s">
        <v>28</v>
      </c>
      <c r="N97">
        <v>28</v>
      </c>
      <c r="O97" t="s">
        <v>41</v>
      </c>
      <c r="P97" t="s">
        <v>128</v>
      </c>
      <c r="Q97" t="s">
        <v>99</v>
      </c>
      <c r="R97">
        <v>789</v>
      </c>
      <c r="S97" t="s">
        <v>80</v>
      </c>
      <c r="T97" t="s">
        <v>69</v>
      </c>
      <c r="U97" t="s">
        <v>70</v>
      </c>
      <c r="V97">
        <v>2116</v>
      </c>
      <c r="W97" t="s">
        <v>71</v>
      </c>
      <c r="X97">
        <v>5</v>
      </c>
    </row>
    <row r="98" spans="1:24" x14ac:dyDescent="0.25">
      <c r="A98">
        <v>1079</v>
      </c>
      <c r="B98" s="1">
        <v>45006</v>
      </c>
      <c r="C98" t="s">
        <v>110</v>
      </c>
      <c r="D98" t="s">
        <v>37</v>
      </c>
      <c r="E98" s="5">
        <v>45</v>
      </c>
      <c r="F98">
        <v>2</v>
      </c>
      <c r="G98" s="6">
        <v>90</v>
      </c>
      <c r="H98" s="4">
        <v>0.05</v>
      </c>
      <c r="I98" s="6">
        <v>4.5</v>
      </c>
      <c r="J98" s="6">
        <v>85.5</v>
      </c>
      <c r="K98" t="s">
        <v>26</v>
      </c>
      <c r="L98" t="s">
        <v>27</v>
      </c>
      <c r="M98" t="s">
        <v>40</v>
      </c>
      <c r="N98">
        <v>29</v>
      </c>
      <c r="O98" t="s">
        <v>29</v>
      </c>
      <c r="P98" t="s">
        <v>118</v>
      </c>
      <c r="Q98" t="s">
        <v>87</v>
      </c>
      <c r="R98">
        <v>890</v>
      </c>
      <c r="S98" t="s">
        <v>53</v>
      </c>
      <c r="T98" t="s">
        <v>45</v>
      </c>
      <c r="U98" t="s">
        <v>46</v>
      </c>
      <c r="V98">
        <v>90019</v>
      </c>
      <c r="W98" t="s">
        <v>75</v>
      </c>
      <c r="X98">
        <v>10</v>
      </c>
    </row>
    <row r="99" spans="1:24" x14ac:dyDescent="0.25">
      <c r="A99">
        <v>1080</v>
      </c>
      <c r="B99" s="1">
        <v>45007</v>
      </c>
      <c r="C99" t="s">
        <v>81</v>
      </c>
      <c r="D99" t="s">
        <v>25</v>
      </c>
      <c r="E99" s="5">
        <v>280</v>
      </c>
      <c r="F99">
        <v>1</v>
      </c>
      <c r="G99" s="6">
        <v>280</v>
      </c>
      <c r="H99" s="4">
        <v>0.1</v>
      </c>
      <c r="I99" s="6">
        <v>28</v>
      </c>
      <c r="J99" s="6">
        <v>252</v>
      </c>
      <c r="K99" t="s">
        <v>26</v>
      </c>
      <c r="L99" t="s">
        <v>58</v>
      </c>
      <c r="M99" t="s">
        <v>50</v>
      </c>
      <c r="N99">
        <v>33</v>
      </c>
      <c r="O99" t="s">
        <v>41</v>
      </c>
      <c r="P99" t="s">
        <v>115</v>
      </c>
      <c r="Q99" t="s">
        <v>74</v>
      </c>
      <c r="R99">
        <v>123</v>
      </c>
      <c r="S99" t="s">
        <v>32</v>
      </c>
      <c r="T99" t="s">
        <v>54</v>
      </c>
      <c r="U99" t="s">
        <v>55</v>
      </c>
      <c r="V99">
        <v>60620</v>
      </c>
      <c r="W99" t="s">
        <v>35</v>
      </c>
      <c r="X99">
        <v>30</v>
      </c>
    </row>
    <row r="100" spans="1:24" x14ac:dyDescent="0.25">
      <c r="A100">
        <v>1081</v>
      </c>
      <c r="B100" s="1">
        <v>45008</v>
      </c>
      <c r="C100" t="s">
        <v>114</v>
      </c>
      <c r="D100" t="s">
        <v>37</v>
      </c>
      <c r="E100" s="5">
        <v>60</v>
      </c>
      <c r="F100">
        <v>1</v>
      </c>
      <c r="G100" s="6">
        <v>60</v>
      </c>
      <c r="H100" s="4">
        <v>0</v>
      </c>
      <c r="I100" s="6">
        <v>0</v>
      </c>
      <c r="J100" s="6">
        <v>60</v>
      </c>
      <c r="K100" t="s">
        <v>38</v>
      </c>
      <c r="L100" t="s">
        <v>39</v>
      </c>
      <c r="M100" t="s">
        <v>59</v>
      </c>
      <c r="N100">
        <v>27</v>
      </c>
      <c r="O100" t="s">
        <v>29</v>
      </c>
      <c r="P100" t="s">
        <v>108</v>
      </c>
      <c r="Q100" t="s">
        <v>126</v>
      </c>
      <c r="R100">
        <v>234</v>
      </c>
      <c r="S100" t="s">
        <v>62</v>
      </c>
      <c r="T100" t="s">
        <v>63</v>
      </c>
      <c r="U100" t="s">
        <v>46</v>
      </c>
      <c r="V100">
        <v>94118</v>
      </c>
      <c r="W100" t="s">
        <v>71</v>
      </c>
      <c r="X100">
        <v>5</v>
      </c>
    </row>
    <row r="101" spans="1:24" x14ac:dyDescent="0.25">
      <c r="A101">
        <v>1082</v>
      </c>
      <c r="B101" s="1">
        <v>45009</v>
      </c>
      <c r="C101" t="s">
        <v>117</v>
      </c>
      <c r="D101" t="s">
        <v>49</v>
      </c>
      <c r="E101" s="5">
        <v>30</v>
      </c>
      <c r="F101">
        <v>3</v>
      </c>
      <c r="G101" s="6">
        <v>90</v>
      </c>
      <c r="H101" s="4">
        <v>0</v>
      </c>
      <c r="I101" s="6">
        <v>0</v>
      </c>
      <c r="J101" s="6">
        <v>90</v>
      </c>
      <c r="K101" t="s">
        <v>38</v>
      </c>
      <c r="L101" t="s">
        <v>27</v>
      </c>
      <c r="M101" t="s">
        <v>28</v>
      </c>
      <c r="N101">
        <v>31</v>
      </c>
      <c r="O101" t="s">
        <v>41</v>
      </c>
      <c r="P101" t="s">
        <v>124</v>
      </c>
      <c r="Q101" t="s">
        <v>132</v>
      </c>
      <c r="R101">
        <v>345</v>
      </c>
      <c r="S101" t="s">
        <v>44</v>
      </c>
      <c r="T101" t="s">
        <v>69</v>
      </c>
      <c r="U101" t="s">
        <v>70</v>
      </c>
      <c r="V101">
        <v>2117</v>
      </c>
      <c r="W101" t="s">
        <v>71</v>
      </c>
      <c r="X101">
        <v>15</v>
      </c>
    </row>
    <row r="102" spans="1:24" x14ac:dyDescent="0.25">
      <c r="A102">
        <v>1083</v>
      </c>
      <c r="B102" s="1">
        <v>45010</v>
      </c>
      <c r="C102" t="s">
        <v>72</v>
      </c>
      <c r="D102" t="s">
        <v>25</v>
      </c>
      <c r="E102" s="5">
        <v>35</v>
      </c>
      <c r="F102">
        <v>2</v>
      </c>
      <c r="G102" s="6">
        <v>70</v>
      </c>
      <c r="H102" s="4">
        <v>0.05</v>
      </c>
      <c r="I102" s="6">
        <v>3.5</v>
      </c>
      <c r="J102" s="6">
        <v>66.5</v>
      </c>
      <c r="K102" t="s">
        <v>26</v>
      </c>
      <c r="L102" t="s">
        <v>58</v>
      </c>
      <c r="M102" t="s">
        <v>40</v>
      </c>
      <c r="N102">
        <v>34</v>
      </c>
      <c r="O102" t="s">
        <v>29</v>
      </c>
      <c r="P102" t="s">
        <v>95</v>
      </c>
      <c r="Q102" t="s">
        <v>83</v>
      </c>
      <c r="R102">
        <v>456</v>
      </c>
      <c r="S102" t="s">
        <v>80</v>
      </c>
      <c r="T102" t="s">
        <v>45</v>
      </c>
      <c r="U102" t="s">
        <v>46</v>
      </c>
      <c r="V102">
        <v>90020</v>
      </c>
      <c r="W102" t="s">
        <v>75</v>
      </c>
      <c r="X102">
        <v>10</v>
      </c>
    </row>
    <row r="103" spans="1:24" x14ac:dyDescent="0.25">
      <c r="A103">
        <v>1084</v>
      </c>
      <c r="B103" s="1">
        <v>45011</v>
      </c>
      <c r="C103" t="s">
        <v>146</v>
      </c>
      <c r="D103" t="s">
        <v>121</v>
      </c>
      <c r="E103" s="5">
        <v>8</v>
      </c>
      <c r="F103">
        <v>4</v>
      </c>
      <c r="G103" s="6">
        <v>32</v>
      </c>
      <c r="H103" s="4">
        <v>0</v>
      </c>
      <c r="I103" s="6">
        <v>0</v>
      </c>
      <c r="J103" s="6">
        <v>32</v>
      </c>
      <c r="K103" t="s">
        <v>38</v>
      </c>
      <c r="L103" t="s">
        <v>39</v>
      </c>
      <c r="M103" t="s">
        <v>50</v>
      </c>
      <c r="N103">
        <v>28</v>
      </c>
      <c r="O103" t="s">
        <v>41</v>
      </c>
      <c r="P103" t="s">
        <v>122</v>
      </c>
      <c r="Q103" t="s">
        <v>87</v>
      </c>
      <c r="R103">
        <v>567</v>
      </c>
      <c r="S103" t="s">
        <v>53</v>
      </c>
      <c r="T103" t="s">
        <v>54</v>
      </c>
      <c r="U103" t="s">
        <v>55</v>
      </c>
      <c r="V103">
        <v>60621</v>
      </c>
      <c r="W103" t="s">
        <v>71</v>
      </c>
      <c r="X103">
        <v>20</v>
      </c>
    </row>
    <row r="104" spans="1:24" x14ac:dyDescent="0.25">
      <c r="A104">
        <v>1085</v>
      </c>
      <c r="B104" s="1">
        <v>45012</v>
      </c>
      <c r="C104" t="s">
        <v>139</v>
      </c>
      <c r="D104" t="s">
        <v>49</v>
      </c>
      <c r="E104" s="5">
        <v>19</v>
      </c>
      <c r="F104">
        <v>2</v>
      </c>
      <c r="G104" s="6">
        <v>38</v>
      </c>
      <c r="H104" s="4">
        <v>0</v>
      </c>
      <c r="I104" s="6">
        <v>0</v>
      </c>
      <c r="J104" s="6">
        <v>38</v>
      </c>
      <c r="K104" t="s">
        <v>38</v>
      </c>
      <c r="L104" t="s">
        <v>27</v>
      </c>
      <c r="M104" t="s">
        <v>59</v>
      </c>
      <c r="N104">
        <v>29</v>
      </c>
      <c r="O104" t="s">
        <v>29</v>
      </c>
      <c r="P104" t="s">
        <v>124</v>
      </c>
      <c r="Q104" t="s">
        <v>106</v>
      </c>
      <c r="R104">
        <v>678</v>
      </c>
      <c r="S104" t="s">
        <v>44</v>
      </c>
      <c r="T104" t="s">
        <v>63</v>
      </c>
      <c r="U104" t="s">
        <v>46</v>
      </c>
      <c r="V104">
        <v>94119</v>
      </c>
      <c r="W104" t="s">
        <v>71</v>
      </c>
      <c r="X104">
        <v>10</v>
      </c>
    </row>
    <row r="105" spans="1:24" x14ac:dyDescent="0.25">
      <c r="A105">
        <v>1086</v>
      </c>
      <c r="B105" s="1">
        <v>45013</v>
      </c>
      <c r="C105" t="s">
        <v>140</v>
      </c>
      <c r="D105" t="s">
        <v>25</v>
      </c>
      <c r="E105" s="5">
        <v>8</v>
      </c>
      <c r="F105">
        <v>5</v>
      </c>
      <c r="G105" s="6">
        <v>40</v>
      </c>
      <c r="H105" s="4">
        <v>0</v>
      </c>
      <c r="I105" s="6">
        <v>0</v>
      </c>
      <c r="J105" s="6">
        <v>40</v>
      </c>
      <c r="K105" t="s">
        <v>38</v>
      </c>
      <c r="L105" t="s">
        <v>58</v>
      </c>
      <c r="M105" t="s">
        <v>28</v>
      </c>
      <c r="N105">
        <v>26</v>
      </c>
      <c r="O105" t="s">
        <v>41</v>
      </c>
      <c r="P105" t="s">
        <v>125</v>
      </c>
      <c r="Q105" t="s">
        <v>74</v>
      </c>
      <c r="R105">
        <v>789</v>
      </c>
      <c r="S105" t="s">
        <v>62</v>
      </c>
      <c r="T105" t="s">
        <v>69</v>
      </c>
      <c r="U105" t="s">
        <v>70</v>
      </c>
      <c r="V105">
        <v>2118</v>
      </c>
      <c r="W105" t="s">
        <v>71</v>
      </c>
      <c r="X105">
        <v>25</v>
      </c>
    </row>
    <row r="106" spans="1:24" x14ac:dyDescent="0.25">
      <c r="A106">
        <v>1087</v>
      </c>
      <c r="B106" s="1">
        <v>45014</v>
      </c>
      <c r="C106" t="s">
        <v>141</v>
      </c>
      <c r="D106" t="s">
        <v>49</v>
      </c>
      <c r="E106" s="5">
        <v>14</v>
      </c>
      <c r="F106">
        <v>3</v>
      </c>
      <c r="G106" s="6">
        <v>42</v>
      </c>
      <c r="H106" s="4">
        <v>0</v>
      </c>
      <c r="I106" s="6">
        <v>0</v>
      </c>
      <c r="J106" s="6">
        <v>42</v>
      </c>
      <c r="K106" t="s">
        <v>38</v>
      </c>
      <c r="L106" t="s">
        <v>39</v>
      </c>
      <c r="M106" t="s">
        <v>40</v>
      </c>
      <c r="N106">
        <v>27</v>
      </c>
      <c r="O106" t="s">
        <v>29</v>
      </c>
      <c r="P106" t="s">
        <v>130</v>
      </c>
      <c r="Q106" t="s">
        <v>99</v>
      </c>
      <c r="R106">
        <v>890</v>
      </c>
      <c r="S106" t="s">
        <v>80</v>
      </c>
      <c r="T106" t="s">
        <v>45</v>
      </c>
      <c r="U106" t="s">
        <v>46</v>
      </c>
      <c r="V106">
        <v>90021</v>
      </c>
      <c r="W106" t="s">
        <v>71</v>
      </c>
      <c r="X106">
        <v>15</v>
      </c>
    </row>
    <row r="107" spans="1:24" x14ac:dyDescent="0.25">
      <c r="A107">
        <v>1088</v>
      </c>
      <c r="B107" s="1">
        <v>45015</v>
      </c>
      <c r="C107" t="s">
        <v>142</v>
      </c>
      <c r="D107" t="s">
        <v>25</v>
      </c>
      <c r="E107" s="5">
        <v>20</v>
      </c>
      <c r="F107">
        <v>2</v>
      </c>
      <c r="G107" s="6">
        <v>40</v>
      </c>
      <c r="H107" s="4">
        <v>0</v>
      </c>
      <c r="I107" s="6">
        <v>0</v>
      </c>
      <c r="J107" s="6">
        <v>40</v>
      </c>
      <c r="K107" t="s">
        <v>38</v>
      </c>
      <c r="L107" t="s">
        <v>27</v>
      </c>
      <c r="M107" t="s">
        <v>50</v>
      </c>
      <c r="N107">
        <v>34</v>
      </c>
      <c r="O107" t="s">
        <v>41</v>
      </c>
      <c r="P107" t="s">
        <v>128</v>
      </c>
      <c r="Q107" t="s">
        <v>132</v>
      </c>
      <c r="R107">
        <v>123</v>
      </c>
      <c r="S107" t="s">
        <v>53</v>
      </c>
      <c r="T107" t="s">
        <v>54</v>
      </c>
      <c r="U107" t="s">
        <v>55</v>
      </c>
      <c r="V107">
        <v>60622</v>
      </c>
      <c r="W107" t="s">
        <v>71</v>
      </c>
      <c r="X107">
        <v>10</v>
      </c>
    </row>
    <row r="108" spans="1:24" x14ac:dyDescent="0.25">
      <c r="A108">
        <v>1089</v>
      </c>
      <c r="B108" s="1">
        <v>45016</v>
      </c>
      <c r="C108" t="s">
        <v>143</v>
      </c>
      <c r="D108" t="s">
        <v>121</v>
      </c>
      <c r="E108" s="5">
        <v>10</v>
      </c>
      <c r="F108">
        <v>3</v>
      </c>
      <c r="G108" s="6">
        <v>30</v>
      </c>
      <c r="H108" s="4">
        <v>0</v>
      </c>
      <c r="I108" s="6">
        <v>0</v>
      </c>
      <c r="J108" s="6">
        <v>30</v>
      </c>
      <c r="K108" t="s">
        <v>38</v>
      </c>
      <c r="L108" t="s">
        <v>58</v>
      </c>
      <c r="M108" t="s">
        <v>59</v>
      </c>
      <c r="N108">
        <v>25</v>
      </c>
      <c r="O108" t="s">
        <v>29</v>
      </c>
      <c r="P108" t="s">
        <v>118</v>
      </c>
      <c r="Q108" t="s">
        <v>83</v>
      </c>
      <c r="R108">
        <v>234</v>
      </c>
      <c r="S108" t="s">
        <v>32</v>
      </c>
      <c r="T108" t="s">
        <v>63</v>
      </c>
      <c r="U108" t="s">
        <v>46</v>
      </c>
      <c r="V108">
        <v>94120</v>
      </c>
      <c r="W108" t="s">
        <v>71</v>
      </c>
      <c r="X108">
        <v>15</v>
      </c>
    </row>
    <row r="109" spans="1:24" x14ac:dyDescent="0.25">
      <c r="A109">
        <v>1090</v>
      </c>
      <c r="B109" s="1">
        <v>45017</v>
      </c>
      <c r="C109" t="s">
        <v>144</v>
      </c>
      <c r="D109" t="s">
        <v>49</v>
      </c>
      <c r="E109" s="5">
        <v>16</v>
      </c>
      <c r="F109">
        <v>2</v>
      </c>
      <c r="G109" s="6">
        <v>32</v>
      </c>
      <c r="H109" s="4">
        <v>0</v>
      </c>
      <c r="I109" s="6">
        <v>0</v>
      </c>
      <c r="J109" s="6">
        <v>32</v>
      </c>
      <c r="K109" t="s">
        <v>38</v>
      </c>
      <c r="L109" t="s">
        <v>39</v>
      </c>
      <c r="M109" t="s">
        <v>28</v>
      </c>
      <c r="N109">
        <v>26</v>
      </c>
      <c r="O109" t="s">
        <v>41</v>
      </c>
      <c r="P109" t="s">
        <v>115</v>
      </c>
      <c r="Q109" t="s">
        <v>74</v>
      </c>
      <c r="R109">
        <v>345</v>
      </c>
      <c r="S109" t="s">
        <v>62</v>
      </c>
      <c r="T109" t="s">
        <v>69</v>
      </c>
      <c r="U109" t="s">
        <v>70</v>
      </c>
      <c r="V109">
        <v>2119</v>
      </c>
      <c r="W109" t="s">
        <v>71</v>
      </c>
      <c r="X109">
        <v>10</v>
      </c>
    </row>
    <row r="110" spans="1:24" x14ac:dyDescent="0.25">
      <c r="A110">
        <v>1091</v>
      </c>
      <c r="B110" s="1">
        <v>45018</v>
      </c>
      <c r="C110" t="s">
        <v>145</v>
      </c>
      <c r="D110" t="s">
        <v>25</v>
      </c>
      <c r="E110" s="5">
        <v>35</v>
      </c>
      <c r="F110">
        <v>1</v>
      </c>
      <c r="G110" s="6">
        <v>35</v>
      </c>
      <c r="H110" s="4">
        <v>0</v>
      </c>
      <c r="I110" s="6">
        <v>0</v>
      </c>
      <c r="J110" s="6">
        <v>35</v>
      </c>
      <c r="K110" t="s">
        <v>38</v>
      </c>
      <c r="L110" t="s">
        <v>27</v>
      </c>
      <c r="M110" t="s">
        <v>40</v>
      </c>
      <c r="N110">
        <v>30</v>
      </c>
      <c r="O110" t="s">
        <v>29</v>
      </c>
      <c r="P110" t="s">
        <v>124</v>
      </c>
      <c r="Q110" t="s">
        <v>106</v>
      </c>
      <c r="R110">
        <v>456</v>
      </c>
      <c r="S110" t="s">
        <v>44</v>
      </c>
      <c r="T110" t="s">
        <v>45</v>
      </c>
      <c r="U110" t="s">
        <v>46</v>
      </c>
      <c r="V110">
        <v>90022</v>
      </c>
      <c r="W110" t="s">
        <v>71</v>
      </c>
      <c r="X110">
        <v>5</v>
      </c>
    </row>
    <row r="111" spans="1:24" x14ac:dyDescent="0.25">
      <c r="A111">
        <v>1092</v>
      </c>
      <c r="B111" s="1">
        <v>45019</v>
      </c>
      <c r="C111" t="s">
        <v>146</v>
      </c>
      <c r="D111" t="s">
        <v>121</v>
      </c>
      <c r="E111" s="5">
        <v>8</v>
      </c>
      <c r="F111">
        <v>4</v>
      </c>
      <c r="G111" s="6">
        <v>32</v>
      </c>
      <c r="H111" s="4">
        <v>0</v>
      </c>
      <c r="I111" s="6">
        <v>0</v>
      </c>
      <c r="J111" s="6">
        <v>32</v>
      </c>
      <c r="K111" t="s">
        <v>38</v>
      </c>
      <c r="L111" t="s">
        <v>58</v>
      </c>
      <c r="M111" t="s">
        <v>50</v>
      </c>
      <c r="N111">
        <v>29</v>
      </c>
      <c r="O111" t="s">
        <v>41</v>
      </c>
      <c r="P111" t="s">
        <v>108</v>
      </c>
      <c r="Q111" t="s">
        <v>87</v>
      </c>
      <c r="R111">
        <v>567</v>
      </c>
      <c r="S111" t="s">
        <v>80</v>
      </c>
      <c r="T111" t="s">
        <v>54</v>
      </c>
      <c r="U111" t="s">
        <v>55</v>
      </c>
      <c r="V111">
        <v>60623</v>
      </c>
      <c r="W111" t="s">
        <v>71</v>
      </c>
      <c r="X111">
        <v>20</v>
      </c>
    </row>
    <row r="112" spans="1:24" x14ac:dyDescent="0.25">
      <c r="A112">
        <v>1093</v>
      </c>
      <c r="B112" s="1">
        <v>45020</v>
      </c>
      <c r="C112" t="s">
        <v>57</v>
      </c>
      <c r="D112" t="s">
        <v>25</v>
      </c>
      <c r="E112" s="5">
        <v>700</v>
      </c>
      <c r="F112">
        <v>2</v>
      </c>
      <c r="G112" s="6">
        <v>1400</v>
      </c>
      <c r="H112" s="4">
        <v>0.08</v>
      </c>
      <c r="I112" s="6">
        <v>112</v>
      </c>
      <c r="J112" s="6">
        <v>1288</v>
      </c>
      <c r="K112" t="s">
        <v>26</v>
      </c>
      <c r="L112" t="s">
        <v>39</v>
      </c>
      <c r="M112" t="s">
        <v>59</v>
      </c>
      <c r="N112">
        <v>35</v>
      </c>
      <c r="O112" t="s">
        <v>29</v>
      </c>
      <c r="P112" t="s">
        <v>95</v>
      </c>
      <c r="Q112" t="s">
        <v>83</v>
      </c>
      <c r="R112">
        <v>678</v>
      </c>
      <c r="S112" t="s">
        <v>62</v>
      </c>
      <c r="T112" t="s">
        <v>63</v>
      </c>
      <c r="U112" t="s">
        <v>46</v>
      </c>
      <c r="V112">
        <v>94121</v>
      </c>
      <c r="W112" t="s">
        <v>64</v>
      </c>
      <c r="X112">
        <v>20</v>
      </c>
    </row>
    <row r="113" spans="1:24" x14ac:dyDescent="0.25">
      <c r="A113">
        <v>1094</v>
      </c>
      <c r="B113" s="1">
        <v>45021</v>
      </c>
      <c r="C113" t="s">
        <v>127</v>
      </c>
      <c r="D113" t="s">
        <v>121</v>
      </c>
      <c r="E113" s="5">
        <v>30</v>
      </c>
      <c r="F113">
        <v>1</v>
      </c>
      <c r="G113" s="6">
        <v>30</v>
      </c>
      <c r="H113" s="4">
        <v>0</v>
      </c>
      <c r="I113" s="6">
        <v>0</v>
      </c>
      <c r="J113" s="6">
        <v>30</v>
      </c>
      <c r="K113" t="s">
        <v>38</v>
      </c>
      <c r="L113" t="s">
        <v>27</v>
      </c>
      <c r="M113" t="s">
        <v>28</v>
      </c>
      <c r="N113">
        <v>27</v>
      </c>
      <c r="O113" t="s">
        <v>41</v>
      </c>
      <c r="P113" t="s">
        <v>125</v>
      </c>
      <c r="Q113" t="s">
        <v>106</v>
      </c>
      <c r="R113">
        <v>789</v>
      </c>
      <c r="S113" t="s">
        <v>53</v>
      </c>
      <c r="T113" t="s">
        <v>69</v>
      </c>
      <c r="U113" t="s">
        <v>70</v>
      </c>
      <c r="V113">
        <v>2120</v>
      </c>
      <c r="W113" t="s">
        <v>71</v>
      </c>
      <c r="X113">
        <v>5</v>
      </c>
    </row>
    <row r="114" spans="1:24" x14ac:dyDescent="0.25">
      <c r="A114">
        <v>1095</v>
      </c>
      <c r="B114" s="1">
        <v>45022</v>
      </c>
      <c r="C114" t="s">
        <v>129</v>
      </c>
      <c r="D114" t="s">
        <v>49</v>
      </c>
      <c r="E114" s="5">
        <v>20</v>
      </c>
      <c r="F114">
        <v>3</v>
      </c>
      <c r="G114" s="6">
        <v>60</v>
      </c>
      <c r="H114" s="4">
        <v>0</v>
      </c>
      <c r="I114" s="6">
        <v>0</v>
      </c>
      <c r="J114" s="6">
        <v>60</v>
      </c>
      <c r="K114" t="s">
        <v>38</v>
      </c>
      <c r="L114" t="s">
        <v>58</v>
      </c>
      <c r="M114" t="s">
        <v>40</v>
      </c>
      <c r="N114">
        <v>29</v>
      </c>
      <c r="O114" t="s">
        <v>29</v>
      </c>
      <c r="P114" t="s">
        <v>130</v>
      </c>
      <c r="Q114" t="s">
        <v>74</v>
      </c>
      <c r="R114">
        <v>890</v>
      </c>
      <c r="S114" t="s">
        <v>44</v>
      </c>
      <c r="T114" t="s">
        <v>45</v>
      </c>
      <c r="U114" t="s">
        <v>46</v>
      </c>
      <c r="V114">
        <v>90023</v>
      </c>
      <c r="W114" t="s">
        <v>71</v>
      </c>
      <c r="X114">
        <v>15</v>
      </c>
    </row>
    <row r="115" spans="1:24" x14ac:dyDescent="0.25">
      <c r="B115" s="1"/>
      <c r="E115" s="5"/>
      <c r="F115">
        <f>SUBTOTAL(109,excel_project4[Quantity])</f>
        <v>266</v>
      </c>
      <c r="G115" s="6">
        <f>SUBTOTAL(109,excel_project4[Total Sales])</f>
        <v>18431</v>
      </c>
      <c r="H115" s="4"/>
      <c r="I115" s="6">
        <f>SUM(excel_project4[Discount Price])</f>
        <v>1323</v>
      </c>
      <c r="J115" s="6">
        <f>SUBTOTAL(109,excel_project4[Actual Sales])</f>
        <v>17108</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ECA11-6930-49A9-8773-6F64AED58D7C}">
  <dimension ref="A1:Y4"/>
  <sheetViews>
    <sheetView showGridLines="0" tabSelected="1" topLeftCell="A2" zoomScale="80" zoomScaleNormal="80" workbookViewId="0">
      <selection activeCell="A54" sqref="A54"/>
    </sheetView>
  </sheetViews>
  <sheetFormatPr defaultRowHeight="15" x14ac:dyDescent="0.25"/>
  <sheetData>
    <row r="1" spans="1:25" ht="15" customHeight="1" x14ac:dyDescent="0.25">
      <c r="A1" s="11" t="s">
        <v>246</v>
      </c>
      <c r="B1" s="11"/>
      <c r="C1" s="11"/>
      <c r="D1" s="11"/>
      <c r="E1" s="11"/>
      <c r="F1" s="11"/>
      <c r="G1" s="11"/>
      <c r="H1" s="11"/>
      <c r="I1" s="11"/>
      <c r="J1" s="11"/>
      <c r="K1" s="11"/>
      <c r="L1" s="11"/>
      <c r="M1" s="11"/>
      <c r="N1" s="11"/>
      <c r="O1" s="11"/>
      <c r="P1" s="11"/>
      <c r="Q1" s="11"/>
      <c r="R1" s="11"/>
      <c r="S1" s="11"/>
      <c r="T1" s="11"/>
      <c r="U1" s="11"/>
      <c r="V1" s="10"/>
      <c r="W1" s="10"/>
      <c r="X1" s="10"/>
      <c r="Y1" s="10"/>
    </row>
    <row r="2" spans="1:25" ht="15" customHeight="1" x14ac:dyDescent="0.25">
      <c r="A2" s="11"/>
      <c r="B2" s="11"/>
      <c r="C2" s="11"/>
      <c r="D2" s="11"/>
      <c r="E2" s="11"/>
      <c r="F2" s="11"/>
      <c r="G2" s="11"/>
      <c r="H2" s="11"/>
      <c r="I2" s="11"/>
      <c r="J2" s="11"/>
      <c r="K2" s="11"/>
      <c r="L2" s="11"/>
      <c r="M2" s="11"/>
      <c r="N2" s="11"/>
      <c r="O2" s="11"/>
      <c r="P2" s="11"/>
      <c r="Q2" s="11"/>
      <c r="R2" s="11"/>
      <c r="S2" s="11"/>
      <c r="T2" s="11"/>
      <c r="U2" s="11"/>
      <c r="V2" s="10"/>
      <c r="W2" s="10"/>
      <c r="X2" s="10"/>
      <c r="Y2" s="10"/>
    </row>
    <row r="3" spans="1:25" ht="15" customHeight="1" x14ac:dyDescent="0.25">
      <c r="A3" s="11"/>
      <c r="B3" s="11"/>
      <c r="C3" s="11"/>
      <c r="D3" s="11"/>
      <c r="E3" s="11"/>
      <c r="F3" s="11"/>
      <c r="G3" s="11"/>
      <c r="H3" s="11"/>
      <c r="I3" s="11"/>
      <c r="J3" s="11"/>
      <c r="K3" s="11"/>
      <c r="L3" s="11"/>
      <c r="M3" s="11"/>
      <c r="N3" s="11"/>
      <c r="O3" s="11"/>
      <c r="P3" s="11"/>
      <c r="Q3" s="11"/>
      <c r="R3" s="11"/>
      <c r="S3" s="11"/>
      <c r="T3" s="11"/>
      <c r="U3" s="11"/>
      <c r="V3" s="10"/>
      <c r="W3" s="10"/>
      <c r="X3" s="10"/>
      <c r="Y3" s="10"/>
    </row>
    <row r="4" spans="1:25" ht="15" customHeight="1" x14ac:dyDescent="0.25">
      <c r="A4" s="11"/>
      <c r="B4" s="11"/>
      <c r="C4" s="11"/>
      <c r="D4" s="11"/>
      <c r="E4" s="11"/>
      <c r="F4" s="11"/>
      <c r="G4" s="11"/>
      <c r="H4" s="11"/>
      <c r="I4" s="11"/>
      <c r="J4" s="11"/>
      <c r="K4" s="11"/>
      <c r="L4" s="11"/>
      <c r="M4" s="11"/>
      <c r="N4" s="11"/>
      <c r="O4" s="11"/>
      <c r="P4" s="11"/>
      <c r="Q4" s="11"/>
      <c r="R4" s="11"/>
      <c r="S4" s="11"/>
      <c r="T4" s="11"/>
      <c r="U4" s="11"/>
      <c r="V4" s="10"/>
      <c r="W4" s="10"/>
      <c r="X4" s="10"/>
      <c r="Y4" s="10"/>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C6918-81BD-492A-BD0E-71C184A755EC}">
  <dimension ref="A1:E50"/>
  <sheetViews>
    <sheetView topLeftCell="A32" workbookViewId="0">
      <selection activeCell="A54" sqref="A54"/>
    </sheetView>
  </sheetViews>
  <sheetFormatPr defaultRowHeight="15" x14ac:dyDescent="0.25"/>
  <cols>
    <col min="1" max="1" width="81.140625" customWidth="1"/>
    <col min="2" max="2" width="44" customWidth="1"/>
    <col min="3" max="3" width="11.28515625" customWidth="1"/>
    <col min="4" max="4" width="29.140625" customWidth="1"/>
    <col min="5" max="5" width="42.140625" customWidth="1"/>
  </cols>
  <sheetData>
    <row r="1" spans="1:5" x14ac:dyDescent="0.25">
      <c r="A1" t="s">
        <v>147</v>
      </c>
      <c r="B1" t="s">
        <v>148</v>
      </c>
      <c r="C1" t="s">
        <v>149</v>
      </c>
      <c r="D1" t="s">
        <v>150</v>
      </c>
      <c r="E1" t="s">
        <v>151</v>
      </c>
    </row>
    <row r="2" spans="1:5" x14ac:dyDescent="0.25">
      <c r="A2" t="s">
        <v>152</v>
      </c>
      <c r="B2" t="s">
        <v>153</v>
      </c>
      <c r="C2" t="s">
        <v>153</v>
      </c>
      <c r="D2" t="s">
        <v>153</v>
      </c>
      <c r="E2" t="s">
        <v>153</v>
      </c>
    </row>
    <row r="3" spans="1:5" x14ac:dyDescent="0.25">
      <c r="A3" t="s">
        <v>153</v>
      </c>
      <c r="B3" t="s">
        <v>153</v>
      </c>
      <c r="C3" t="s">
        <v>153</v>
      </c>
      <c r="D3" t="s">
        <v>153</v>
      </c>
      <c r="E3" t="s">
        <v>153</v>
      </c>
    </row>
    <row r="4" spans="1:5" x14ac:dyDescent="0.25">
      <c r="A4" t="s">
        <v>154</v>
      </c>
      <c r="B4" t="s">
        <v>155</v>
      </c>
      <c r="C4" t="s">
        <v>156</v>
      </c>
      <c r="D4" t="s">
        <v>157</v>
      </c>
      <c r="E4" t="s">
        <v>153</v>
      </c>
    </row>
    <row r="5" spans="1:5" x14ac:dyDescent="0.25">
      <c r="A5" t="s">
        <v>158</v>
      </c>
      <c r="B5" t="s">
        <v>153</v>
      </c>
      <c r="C5" t="s">
        <v>153</v>
      </c>
      <c r="D5" t="s">
        <v>153</v>
      </c>
      <c r="E5" t="s">
        <v>153</v>
      </c>
    </row>
    <row r="6" spans="1:5" x14ac:dyDescent="0.25">
      <c r="A6" t="s">
        <v>153</v>
      </c>
      <c r="B6" t="s">
        <v>153</v>
      </c>
      <c r="C6" t="s">
        <v>153</v>
      </c>
      <c r="D6" t="s">
        <v>153</v>
      </c>
      <c r="E6" t="s">
        <v>153</v>
      </c>
    </row>
    <row r="7" spans="1:5" x14ac:dyDescent="0.25">
      <c r="A7" t="s">
        <v>153</v>
      </c>
      <c r="B7" t="s">
        <v>153</v>
      </c>
      <c r="C7" t="s">
        <v>153</v>
      </c>
      <c r="D7" t="s">
        <v>153</v>
      </c>
      <c r="E7" t="s">
        <v>153</v>
      </c>
    </row>
    <row r="8" spans="1:5" x14ac:dyDescent="0.25">
      <c r="A8" t="s">
        <v>159</v>
      </c>
      <c r="B8" t="s">
        <v>153</v>
      </c>
      <c r="C8" t="s">
        <v>153</v>
      </c>
      <c r="D8" t="s">
        <v>153</v>
      </c>
      <c r="E8" t="s">
        <v>153</v>
      </c>
    </row>
    <row r="9" spans="1:5" x14ac:dyDescent="0.25">
      <c r="A9" t="s">
        <v>153</v>
      </c>
      <c r="B9" t="s">
        <v>153</v>
      </c>
      <c r="C9" t="s">
        <v>153</v>
      </c>
      <c r="D9" t="s">
        <v>153</v>
      </c>
      <c r="E9" t="s">
        <v>153</v>
      </c>
    </row>
    <row r="10" spans="1:5" x14ac:dyDescent="0.25">
      <c r="A10" t="s">
        <v>160</v>
      </c>
      <c r="B10" t="s">
        <v>161</v>
      </c>
      <c r="C10" t="s">
        <v>162</v>
      </c>
      <c r="D10" t="s">
        <v>163</v>
      </c>
      <c r="E10" t="s">
        <v>164</v>
      </c>
    </row>
    <row r="11" spans="1:5" x14ac:dyDescent="0.25">
      <c r="A11" t="s">
        <v>165</v>
      </c>
      <c r="B11" t="s">
        <v>153</v>
      </c>
      <c r="C11" t="s">
        <v>153</v>
      </c>
      <c r="D11" t="s">
        <v>153</v>
      </c>
      <c r="E11" t="s">
        <v>153</v>
      </c>
    </row>
    <row r="12" spans="1:5" x14ac:dyDescent="0.25">
      <c r="A12" t="s">
        <v>153</v>
      </c>
      <c r="B12" t="s">
        <v>153</v>
      </c>
      <c r="C12" t="s">
        <v>153</v>
      </c>
      <c r="D12" t="s">
        <v>153</v>
      </c>
      <c r="E12" t="s">
        <v>153</v>
      </c>
    </row>
    <row r="13" spans="1:5" x14ac:dyDescent="0.25">
      <c r="A13" t="s">
        <v>153</v>
      </c>
      <c r="B13" t="s">
        <v>153</v>
      </c>
      <c r="C13" t="s">
        <v>153</v>
      </c>
      <c r="D13" t="s">
        <v>153</v>
      </c>
      <c r="E13" t="s">
        <v>153</v>
      </c>
    </row>
    <row r="14" spans="1:5" x14ac:dyDescent="0.25">
      <c r="A14" t="s">
        <v>166</v>
      </c>
      <c r="B14" t="s">
        <v>153</v>
      </c>
      <c r="C14" t="s">
        <v>153</v>
      </c>
      <c r="D14" t="s">
        <v>153</v>
      </c>
      <c r="E14" t="s">
        <v>153</v>
      </c>
    </row>
    <row r="15" spans="1:5" x14ac:dyDescent="0.25">
      <c r="A15" t="s">
        <v>153</v>
      </c>
      <c r="B15" t="s">
        <v>153</v>
      </c>
      <c r="C15" t="s">
        <v>153</v>
      </c>
      <c r="D15" t="s">
        <v>153</v>
      </c>
      <c r="E15" t="s">
        <v>153</v>
      </c>
    </row>
    <row r="16" spans="1:5" x14ac:dyDescent="0.25">
      <c r="A16" t="s">
        <v>167</v>
      </c>
      <c r="B16" t="s">
        <v>168</v>
      </c>
      <c r="C16" t="s">
        <v>169</v>
      </c>
      <c r="D16" t="s">
        <v>170</v>
      </c>
      <c r="E16" t="s">
        <v>171</v>
      </c>
    </row>
    <row r="17" spans="1:5" x14ac:dyDescent="0.25">
      <c r="A17" t="s">
        <v>172</v>
      </c>
      <c r="B17" t="s">
        <v>153</v>
      </c>
      <c r="C17" t="s">
        <v>153</v>
      </c>
      <c r="D17" t="s">
        <v>153</v>
      </c>
      <c r="E17" t="s">
        <v>153</v>
      </c>
    </row>
    <row r="18" spans="1:5" x14ac:dyDescent="0.25">
      <c r="A18" t="s">
        <v>153</v>
      </c>
      <c r="B18" t="s">
        <v>153</v>
      </c>
      <c r="C18" t="s">
        <v>153</v>
      </c>
      <c r="D18" t="s">
        <v>153</v>
      </c>
      <c r="E18" t="s">
        <v>153</v>
      </c>
    </row>
    <row r="19" spans="1:5" x14ac:dyDescent="0.25">
      <c r="A19" t="s">
        <v>173</v>
      </c>
      <c r="B19" t="s">
        <v>153</v>
      </c>
      <c r="C19" t="s">
        <v>153</v>
      </c>
      <c r="D19" t="s">
        <v>153</v>
      </c>
      <c r="E19" t="s">
        <v>153</v>
      </c>
    </row>
    <row r="20" spans="1:5" x14ac:dyDescent="0.25">
      <c r="A20" t="s">
        <v>174</v>
      </c>
      <c r="B20" t="s">
        <v>153</v>
      </c>
      <c r="C20" t="s">
        <v>153</v>
      </c>
      <c r="D20" t="s">
        <v>153</v>
      </c>
      <c r="E20" t="s">
        <v>153</v>
      </c>
    </row>
    <row r="21" spans="1:5" x14ac:dyDescent="0.25">
      <c r="A21" t="s">
        <v>153</v>
      </c>
      <c r="B21" t="s">
        <v>153</v>
      </c>
      <c r="C21" t="s">
        <v>153</v>
      </c>
      <c r="D21" t="s">
        <v>153</v>
      </c>
      <c r="E21" t="s">
        <v>153</v>
      </c>
    </row>
    <row r="22" spans="1:5" x14ac:dyDescent="0.25">
      <c r="A22" t="s">
        <v>153</v>
      </c>
      <c r="B22" t="s">
        <v>153</v>
      </c>
      <c r="C22" t="s">
        <v>153</v>
      </c>
      <c r="D22" t="s">
        <v>153</v>
      </c>
      <c r="E22" t="s">
        <v>153</v>
      </c>
    </row>
    <row r="23" spans="1:5" x14ac:dyDescent="0.25">
      <c r="A23" t="s">
        <v>175</v>
      </c>
      <c r="B23" t="s">
        <v>153</v>
      </c>
      <c r="C23" t="s">
        <v>153</v>
      </c>
      <c r="D23" t="s">
        <v>153</v>
      </c>
      <c r="E23" t="s">
        <v>153</v>
      </c>
    </row>
    <row r="24" spans="1:5" x14ac:dyDescent="0.25">
      <c r="A24" t="s">
        <v>153</v>
      </c>
      <c r="B24" t="s">
        <v>153</v>
      </c>
      <c r="C24" t="s">
        <v>153</v>
      </c>
      <c r="D24" t="s">
        <v>153</v>
      </c>
      <c r="E24" t="s">
        <v>153</v>
      </c>
    </row>
    <row r="25" spans="1:5" x14ac:dyDescent="0.25">
      <c r="A25" t="s">
        <v>176</v>
      </c>
      <c r="B25" t="s">
        <v>177</v>
      </c>
      <c r="C25" t="s">
        <v>178</v>
      </c>
      <c r="D25" t="s">
        <v>179</v>
      </c>
      <c r="E25" t="s">
        <v>153</v>
      </c>
    </row>
    <row r="26" spans="1:5" x14ac:dyDescent="0.25">
      <c r="A26" t="s">
        <v>180</v>
      </c>
      <c r="B26" t="s">
        <v>153</v>
      </c>
      <c r="C26" t="s">
        <v>153</v>
      </c>
      <c r="D26" t="s">
        <v>153</v>
      </c>
      <c r="E26" t="s">
        <v>153</v>
      </c>
    </row>
    <row r="27" spans="1:5" x14ac:dyDescent="0.25">
      <c r="A27" t="s">
        <v>181</v>
      </c>
      <c r="B27" t="s">
        <v>153</v>
      </c>
      <c r="C27" t="s">
        <v>153</v>
      </c>
      <c r="D27" t="s">
        <v>153</v>
      </c>
      <c r="E27" t="s">
        <v>153</v>
      </c>
    </row>
    <row r="28" spans="1:5" x14ac:dyDescent="0.25">
      <c r="A28" t="s">
        <v>153</v>
      </c>
      <c r="B28" t="s">
        <v>153</v>
      </c>
      <c r="C28" t="s">
        <v>153</v>
      </c>
      <c r="D28" t="s">
        <v>153</v>
      </c>
      <c r="E28" t="s">
        <v>153</v>
      </c>
    </row>
    <row r="29" spans="1:5" x14ac:dyDescent="0.25">
      <c r="A29" t="s">
        <v>182</v>
      </c>
      <c r="B29" t="s">
        <v>153</v>
      </c>
      <c r="C29" t="s">
        <v>153</v>
      </c>
      <c r="D29" t="s">
        <v>153</v>
      </c>
      <c r="E29" t="s">
        <v>153</v>
      </c>
    </row>
    <row r="30" spans="1:5" x14ac:dyDescent="0.25">
      <c r="A30" t="s">
        <v>183</v>
      </c>
      <c r="B30" t="s">
        <v>153</v>
      </c>
      <c r="C30" t="s">
        <v>153</v>
      </c>
      <c r="D30" t="s">
        <v>153</v>
      </c>
      <c r="E30" t="s">
        <v>153</v>
      </c>
    </row>
    <row r="31" spans="1:5" x14ac:dyDescent="0.25">
      <c r="A31" t="s">
        <v>153</v>
      </c>
      <c r="B31" t="s">
        <v>153</v>
      </c>
      <c r="C31" t="s">
        <v>153</v>
      </c>
      <c r="D31" t="s">
        <v>153</v>
      </c>
      <c r="E31" t="s">
        <v>153</v>
      </c>
    </row>
    <row r="32" spans="1:5" x14ac:dyDescent="0.25">
      <c r="A32" t="s">
        <v>153</v>
      </c>
      <c r="B32" t="s">
        <v>153</v>
      </c>
      <c r="C32" t="s">
        <v>153</v>
      </c>
      <c r="D32" t="s">
        <v>153</v>
      </c>
      <c r="E32" t="s">
        <v>153</v>
      </c>
    </row>
    <row r="33" spans="1:5" x14ac:dyDescent="0.25">
      <c r="A33" t="s">
        <v>184</v>
      </c>
      <c r="B33" t="s">
        <v>153</v>
      </c>
      <c r="C33" t="s">
        <v>153</v>
      </c>
      <c r="D33" t="s">
        <v>153</v>
      </c>
      <c r="E33" t="s">
        <v>153</v>
      </c>
    </row>
    <row r="34" spans="1:5" x14ac:dyDescent="0.25">
      <c r="A34" t="s">
        <v>153</v>
      </c>
      <c r="B34" t="s">
        <v>153</v>
      </c>
      <c r="C34" t="s">
        <v>153</v>
      </c>
      <c r="D34" t="s">
        <v>153</v>
      </c>
      <c r="E34" t="s">
        <v>153</v>
      </c>
    </row>
    <row r="35" spans="1:5" x14ac:dyDescent="0.25">
      <c r="A35" t="s">
        <v>185</v>
      </c>
      <c r="B35" t="s">
        <v>186</v>
      </c>
      <c r="C35" t="s">
        <v>153</v>
      </c>
      <c r="D35" t="s">
        <v>153</v>
      </c>
      <c r="E35" t="s">
        <v>153</v>
      </c>
    </row>
    <row r="36" spans="1:5" x14ac:dyDescent="0.25">
      <c r="A36" t="s">
        <v>187</v>
      </c>
      <c r="B36" t="s">
        <v>153</v>
      </c>
      <c r="C36" t="s">
        <v>153</v>
      </c>
      <c r="D36" t="s">
        <v>153</v>
      </c>
      <c r="E36" t="s">
        <v>153</v>
      </c>
    </row>
    <row r="37" spans="1:5" x14ac:dyDescent="0.25">
      <c r="A37" t="s">
        <v>188</v>
      </c>
      <c r="B37" t="s">
        <v>153</v>
      </c>
      <c r="C37" t="s">
        <v>153</v>
      </c>
      <c r="D37" t="s">
        <v>153</v>
      </c>
      <c r="E37" t="s">
        <v>153</v>
      </c>
    </row>
    <row r="38" spans="1:5" x14ac:dyDescent="0.25">
      <c r="A38" t="s">
        <v>153</v>
      </c>
      <c r="B38" t="s">
        <v>153</v>
      </c>
      <c r="C38" t="s">
        <v>153</v>
      </c>
      <c r="D38" t="s">
        <v>153</v>
      </c>
      <c r="E38" t="s">
        <v>153</v>
      </c>
    </row>
    <row r="39" spans="1:5" x14ac:dyDescent="0.25">
      <c r="A39" t="s">
        <v>189</v>
      </c>
      <c r="B39" t="s">
        <v>153</v>
      </c>
      <c r="C39" t="s">
        <v>153</v>
      </c>
      <c r="D39" t="s">
        <v>153</v>
      </c>
      <c r="E39" t="s">
        <v>153</v>
      </c>
    </row>
    <row r="40" spans="1:5" x14ac:dyDescent="0.25">
      <c r="A40" t="s">
        <v>153</v>
      </c>
      <c r="B40" t="s">
        <v>153</v>
      </c>
      <c r="C40" t="s">
        <v>153</v>
      </c>
      <c r="D40" t="s">
        <v>153</v>
      </c>
      <c r="E40" t="s">
        <v>153</v>
      </c>
    </row>
    <row r="41" spans="1:5" x14ac:dyDescent="0.25">
      <c r="A41" t="s">
        <v>153</v>
      </c>
      <c r="B41" t="s">
        <v>153</v>
      </c>
      <c r="C41" t="s">
        <v>153</v>
      </c>
      <c r="D41" t="s">
        <v>153</v>
      </c>
      <c r="E41" t="s">
        <v>153</v>
      </c>
    </row>
    <row r="42" spans="1:5" x14ac:dyDescent="0.25">
      <c r="A42" t="s">
        <v>190</v>
      </c>
      <c r="B42" t="s">
        <v>153</v>
      </c>
      <c r="C42" t="s">
        <v>153</v>
      </c>
      <c r="D42" t="s">
        <v>153</v>
      </c>
      <c r="E42" t="s">
        <v>153</v>
      </c>
    </row>
    <row r="43" spans="1:5" x14ac:dyDescent="0.25">
      <c r="A43" t="s">
        <v>153</v>
      </c>
      <c r="B43" t="s">
        <v>153</v>
      </c>
      <c r="C43" t="s">
        <v>153</v>
      </c>
      <c r="D43" t="s">
        <v>153</v>
      </c>
      <c r="E43" t="s">
        <v>153</v>
      </c>
    </row>
    <row r="44" spans="1:5" x14ac:dyDescent="0.25">
      <c r="A44" t="s">
        <v>191</v>
      </c>
      <c r="B44" t="s">
        <v>153</v>
      </c>
      <c r="C44" t="s">
        <v>153</v>
      </c>
      <c r="D44" t="s">
        <v>153</v>
      </c>
      <c r="E44" t="s">
        <v>153</v>
      </c>
    </row>
    <row r="45" spans="1:5" x14ac:dyDescent="0.25">
      <c r="A45" t="s">
        <v>192</v>
      </c>
      <c r="B45" t="s">
        <v>153</v>
      </c>
      <c r="C45" t="s">
        <v>153</v>
      </c>
      <c r="D45" t="s">
        <v>153</v>
      </c>
      <c r="E45" t="s">
        <v>153</v>
      </c>
    </row>
    <row r="46" spans="1:5" x14ac:dyDescent="0.25">
      <c r="A46" t="s">
        <v>153</v>
      </c>
      <c r="B46" t="s">
        <v>153</v>
      </c>
      <c r="C46" t="s">
        <v>153</v>
      </c>
      <c r="D46" t="s">
        <v>153</v>
      </c>
      <c r="E46" t="s">
        <v>153</v>
      </c>
    </row>
    <row r="47" spans="1:5" x14ac:dyDescent="0.25">
      <c r="A47" t="s">
        <v>153</v>
      </c>
      <c r="B47" t="s">
        <v>153</v>
      </c>
      <c r="C47" t="s">
        <v>153</v>
      </c>
      <c r="D47" t="s">
        <v>153</v>
      </c>
      <c r="E47" t="s">
        <v>153</v>
      </c>
    </row>
    <row r="48" spans="1:5" x14ac:dyDescent="0.25">
      <c r="A48" t="s">
        <v>193</v>
      </c>
      <c r="B48" t="s">
        <v>153</v>
      </c>
      <c r="C48" t="s">
        <v>153</v>
      </c>
      <c r="D48" t="s">
        <v>153</v>
      </c>
      <c r="E48" t="s">
        <v>153</v>
      </c>
    </row>
    <row r="49" spans="1:5" x14ac:dyDescent="0.25">
      <c r="A49" t="s">
        <v>153</v>
      </c>
      <c r="B49" t="s">
        <v>153</v>
      </c>
      <c r="C49" t="s">
        <v>153</v>
      </c>
      <c r="D49" t="s">
        <v>153</v>
      </c>
      <c r="E49" t="s">
        <v>153</v>
      </c>
    </row>
    <row r="50" spans="1:5" x14ac:dyDescent="0.25">
      <c r="A50" t="s">
        <v>194</v>
      </c>
      <c r="B50" t="s">
        <v>153</v>
      </c>
      <c r="C50" t="s">
        <v>153</v>
      </c>
      <c r="D50" t="s">
        <v>153</v>
      </c>
      <c r="E50" t="s">
        <v>153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3"/>
  <sheetViews>
    <sheetView topLeftCell="AA1" workbookViewId="0">
      <selection activeCell="AA3" sqref="AA3"/>
    </sheetView>
  </sheetViews>
  <sheetFormatPr defaultRowHeight="15" x14ac:dyDescent="0.25"/>
  <cols>
    <col min="1" max="1" width="26.42578125" customWidth="1"/>
    <col min="2" max="2" width="25.85546875" customWidth="1"/>
    <col min="3" max="3" width="12.7109375" customWidth="1"/>
    <col min="6" max="6" width="22.28515625" customWidth="1"/>
    <col min="7" max="7" width="22.140625" customWidth="1"/>
    <col min="11" max="11" width="30.140625" customWidth="1"/>
    <col min="12" max="12" width="25.85546875" customWidth="1"/>
    <col min="13" max="13" width="31.7109375" customWidth="1"/>
    <col min="15" max="15" width="11" customWidth="1"/>
    <col min="16" max="16" width="28" customWidth="1"/>
    <col min="17" max="17" width="22.140625" customWidth="1"/>
    <col min="19" max="19" width="34.5703125" customWidth="1"/>
    <col min="20" max="20" width="22.28515625" customWidth="1"/>
    <col min="22" max="22" width="21.140625" customWidth="1"/>
    <col min="23" max="23" width="27" customWidth="1"/>
    <col min="24" max="24" width="19.28515625" customWidth="1"/>
    <col min="26" max="26" width="23.28515625" customWidth="1"/>
    <col min="27" max="27" width="21.7109375" customWidth="1"/>
    <col min="30" max="30" width="15.140625" customWidth="1"/>
    <col min="31" max="31" width="26" customWidth="1"/>
    <col min="32" max="32" width="20.5703125" customWidth="1"/>
    <col min="33" max="33" width="21.85546875" customWidth="1"/>
  </cols>
  <sheetData>
    <row r="1" spans="1:33" s="2" customFormat="1" x14ac:dyDescent="0.25">
      <c r="A1" s="2" t="s">
        <v>195</v>
      </c>
      <c r="B1" s="3" t="s">
        <v>152</v>
      </c>
      <c r="F1" s="2" t="s">
        <v>197</v>
      </c>
      <c r="G1" s="2" t="s">
        <v>159</v>
      </c>
      <c r="K1" s="2" t="s">
        <v>199</v>
      </c>
      <c r="L1" s="2" t="s">
        <v>166</v>
      </c>
      <c r="O1" s="2" t="s">
        <v>201</v>
      </c>
      <c r="P1" s="2" t="s">
        <v>172</v>
      </c>
      <c r="S1" s="2" t="s">
        <v>204</v>
      </c>
      <c r="T1" s="2" t="s">
        <v>175</v>
      </c>
      <c r="V1" s="2" t="s">
        <v>205</v>
      </c>
      <c r="W1" s="2" t="s">
        <v>181</v>
      </c>
      <c r="Z1" s="2" t="s">
        <v>206</v>
      </c>
      <c r="AA1" s="2" t="s">
        <v>184</v>
      </c>
      <c r="AD1" s="2" t="s">
        <v>207</v>
      </c>
      <c r="AE1" s="2" t="s">
        <v>216</v>
      </c>
    </row>
    <row r="2" spans="1:33" x14ac:dyDescent="0.25">
      <c r="A2" t="s">
        <v>3</v>
      </c>
      <c r="B2" t="s">
        <v>196</v>
      </c>
      <c r="C2" t="s">
        <v>6</v>
      </c>
      <c r="F2" t="s">
        <v>12</v>
      </c>
      <c r="G2" t="s">
        <v>198</v>
      </c>
      <c r="K2" t="s">
        <v>11</v>
      </c>
      <c r="L2" t="s">
        <v>196</v>
      </c>
      <c r="M2" t="s">
        <v>200</v>
      </c>
      <c r="O2" t="s">
        <v>14</v>
      </c>
      <c r="P2" t="s">
        <v>202</v>
      </c>
      <c r="Q2" t="s">
        <v>203</v>
      </c>
      <c r="S2" t="s">
        <v>208</v>
      </c>
      <c r="T2" t="s">
        <v>209</v>
      </c>
      <c r="V2" t="s">
        <v>19</v>
      </c>
      <c r="W2" t="s">
        <v>210</v>
      </c>
      <c r="X2" t="s">
        <v>211</v>
      </c>
      <c r="Z2" t="s">
        <v>228</v>
      </c>
      <c r="AA2" t="s">
        <v>212</v>
      </c>
      <c r="AD2" t="s">
        <v>22</v>
      </c>
      <c r="AE2" t="s">
        <v>213</v>
      </c>
      <c r="AF2" s="4" t="s">
        <v>214</v>
      </c>
      <c r="AG2" t="s">
        <v>215</v>
      </c>
    </row>
    <row r="3" spans="1:33" x14ac:dyDescent="0.25">
      <c r="A3" t="s">
        <v>121</v>
      </c>
      <c r="B3">
        <f>SUMIF(excel_project4[Category],Table5[[#This Row],[Category]],excel_project4[Quantity])</f>
        <v>63</v>
      </c>
      <c r="C3">
        <f>SUMIF(excel_project4[Category],Table5[[#This Row],[Category]],excel_project4[Actual Sales])</f>
        <v>708</v>
      </c>
      <c r="F3" t="s">
        <v>50</v>
      </c>
      <c r="G3">
        <f>SUMIF(excel_project4[Region],Table6[[#This Row],[Region]],excel_project4[Actual Sales])</f>
        <v>4527</v>
      </c>
      <c r="K3" t="s">
        <v>27</v>
      </c>
      <c r="L3">
        <f>SUMIF(excel_project4[Payment Method],Table7[[#This Row],[Payment Method]],excel_project4[Quantity])</f>
        <v>78</v>
      </c>
      <c r="M3">
        <f>SUMIF(excel_project4[Payment Method],Table7[[#This Row],[Payment Method]],excel_project4[Actual Sales])</f>
        <v>5805</v>
      </c>
      <c r="O3" t="s">
        <v>29</v>
      </c>
      <c r="P3">
        <f>SUMIF(excel_project4[Gender],Table8[[#This Row],[Gender]],excel_project4[Quantity])</f>
        <v>135</v>
      </c>
      <c r="Q3">
        <f>SUMIF(excel_project4[Gender],Table8[[#This Row],[Gender]],excel_project4[Actual Sales])</f>
        <v>9938</v>
      </c>
      <c r="S3" s="4">
        <v>0</v>
      </c>
      <c r="T3">
        <f>COUNTIF(excel_project4[Discount],Table9[[#This Row],[Discount ]])</f>
        <v>87</v>
      </c>
      <c r="V3" t="s">
        <v>69</v>
      </c>
      <c r="W3">
        <f>SUMIF(excel_project4[City],Table10[[#This Row],[City]],excel_project4[Quantity])</f>
        <v>55</v>
      </c>
      <c r="X3">
        <f>SUMIF(excel_project4[City],Table10[[#This Row],[City]],excel_project4[Actual Sales])</f>
        <v>3346</v>
      </c>
      <c r="Z3" t="s">
        <v>229</v>
      </c>
      <c r="AA3">
        <f>COUNTIF(excel_project4[Email],"*example.com*")</f>
        <v>113</v>
      </c>
      <c r="AD3" t="s">
        <v>100</v>
      </c>
      <c r="AE3">
        <f>COUNTIF(excel_project4[Coupon Code],Table12[[#This Row],[Coupon Code]])</f>
        <v>1</v>
      </c>
      <c r="AF3" s="4">
        <f>INDEX(excel_project4[Discount],MATCH(Table12[[#This Row],[Coupon Code]],excel_project4[Coupon Code],0))</f>
        <v>0.15</v>
      </c>
      <c r="AG3">
        <f>SUMIF(excel_project4[Coupon Code],Table12[[#This Row],[Coupon Code]],excel_project4[Discount Price])</f>
        <v>270</v>
      </c>
    </row>
    <row r="4" spans="1:33" x14ac:dyDescent="0.25">
      <c r="A4" t="s">
        <v>49</v>
      </c>
      <c r="B4">
        <f>SUMIF(excel_project4[Category],Table5[[#This Row],[Category]],excel_project4[Quantity])</f>
        <v>78</v>
      </c>
      <c r="C4">
        <f>SUMIF(excel_project4[Category],Table5[[#This Row],[Category]],excel_project4[Actual Sales])</f>
        <v>1505</v>
      </c>
      <c r="F4" t="s">
        <v>77</v>
      </c>
      <c r="G4">
        <f>SUMIF(excel_project4[Region],Table6[[#This Row],[Region]],excel_project4[Actual Sales])</f>
        <v>318</v>
      </c>
      <c r="K4" t="s">
        <v>58</v>
      </c>
      <c r="L4">
        <f>SUMIF(excel_project4[Payment Method],Table7[[#This Row],[Payment Method]],excel_project4[Quantity])</f>
        <v>82</v>
      </c>
      <c r="M4">
        <f>SUMIF(excel_project4[Payment Method],Table7[[#This Row],[Payment Method]],excel_project4[Actual Sales])</f>
        <v>2901</v>
      </c>
      <c r="O4" t="s">
        <v>41</v>
      </c>
      <c r="P4">
        <f>SUMIF(excel_project4[Gender],Table8[[#This Row],[Gender]],excel_project4[Quantity])</f>
        <v>131</v>
      </c>
      <c r="Q4">
        <f>SUMIF(excel_project4[Gender],Table8[[#This Row],[Gender]],excel_project4[Actual Sales])</f>
        <v>7170</v>
      </c>
      <c r="S4" s="4">
        <v>0.05</v>
      </c>
      <c r="T4">
        <f>COUNTIF(excel_project4[Discount],Table9[[#This Row],[Discount ]])</f>
        <v>12</v>
      </c>
      <c r="V4" t="s">
        <v>54</v>
      </c>
      <c r="W4">
        <f>SUMIF(excel_project4[City],Table10[[#This Row],[City]],excel_project4[Quantity])</f>
        <v>62</v>
      </c>
      <c r="X4">
        <f>SUMIF(excel_project4[City],Table10[[#This Row],[City]],excel_project4[Actual Sales])</f>
        <v>4094.5</v>
      </c>
      <c r="AD4" t="s">
        <v>56</v>
      </c>
      <c r="AE4">
        <f>COUNTIF(excel_project4[Coupon Code],Table12[[#This Row],[Coupon Code]])</f>
        <v>1</v>
      </c>
      <c r="AF4" s="4">
        <f>INDEX(excel_project4[Discount],MATCH(Table12[[#This Row],[Coupon Code]],excel_project4[Coupon Code],0))</f>
        <v>0</v>
      </c>
      <c r="AG4">
        <f>SUMIF(excel_project4[Coupon Code],Table12[[#This Row],[Coupon Code]],excel_project4[Discount Price])</f>
        <v>0</v>
      </c>
    </row>
    <row r="5" spans="1:33" x14ac:dyDescent="0.25">
      <c r="A5" t="s">
        <v>37</v>
      </c>
      <c r="B5">
        <f>SUMIF(excel_project4[Category],Table5[[#This Row],[Category]],excel_project4[Quantity])</f>
        <v>36</v>
      </c>
      <c r="C5">
        <f>SUMIF(excel_project4[Category],Table5[[#This Row],[Category]],excel_project4[Actual Sales])</f>
        <v>1112</v>
      </c>
      <c r="F5" t="s">
        <v>28</v>
      </c>
      <c r="G5">
        <f>SUMIF(excel_project4[Region],Table6[[#This Row],[Region]],excel_project4[Actual Sales])</f>
        <v>4820</v>
      </c>
      <c r="K5" t="s">
        <v>221</v>
      </c>
      <c r="L5">
        <f>SUMIF(excel_project4[Payment Method],Table7[[#This Row],[Payment Method]],excel_project4[Quantity])</f>
        <v>106</v>
      </c>
      <c r="M5">
        <f>SUMIF(excel_project4[Payment Method],Table7[[#This Row],[Payment Method]],excel_project4[Actual Sales])</f>
        <v>8402</v>
      </c>
      <c r="P5">
        <f>SUM(Table8[Quantity Bought by Gender])</f>
        <v>266</v>
      </c>
      <c r="Q5">
        <f>SUBTOTAL(109,Table8[Total sales By gender])</f>
        <v>17108</v>
      </c>
      <c r="S5" s="4">
        <v>0.08</v>
      </c>
      <c r="T5">
        <f>COUNTIF(excel_project4[Discount],Table9[[#This Row],[Discount ]])</f>
        <v>6</v>
      </c>
      <c r="V5" t="s">
        <v>45</v>
      </c>
      <c r="W5">
        <f>SUMIF(excel_project4[City],Table10[[#This Row],[City]],excel_project4[Quantity])</f>
        <v>72</v>
      </c>
      <c r="X5">
        <f>SUMIF(excel_project4[City],Table10[[#This Row],[City]],excel_project4[Actual Sales])</f>
        <v>4506.5</v>
      </c>
      <c r="AD5" t="s">
        <v>71</v>
      </c>
      <c r="AE5">
        <f>COUNTIF(excel_project4[Coupon Code],Table12[[#This Row],[Coupon Code]])</f>
        <v>86</v>
      </c>
      <c r="AF5" s="4">
        <f>INDEX(excel_project4[Discount],MATCH(Table12[[#This Row],[Coupon Code]],excel_project4[Coupon Code],0))</f>
        <v>0</v>
      </c>
      <c r="AG5">
        <f>SUMIF(excel_project4[Coupon Code],Table12[[#This Row],[Coupon Code]],excel_project4[Discount Price])</f>
        <v>0</v>
      </c>
    </row>
    <row r="6" spans="1:33" x14ac:dyDescent="0.25">
      <c r="A6" t="s">
        <v>25</v>
      </c>
      <c r="B6">
        <f>SUMIF(excel_project4[Category],Table5[[#This Row],[Category]],excel_project4[Quantity])</f>
        <v>89</v>
      </c>
      <c r="C6">
        <f>SUMIF(excel_project4[Category],Table5[[#This Row],[Category]],excel_project4[Actual Sales])</f>
        <v>13783</v>
      </c>
      <c r="F6" t="s">
        <v>40</v>
      </c>
      <c r="G6">
        <f>SUMIF(excel_project4[Region],Table6[[#This Row],[Region]],excel_project4[Actual Sales])</f>
        <v>4026.5</v>
      </c>
      <c r="L6">
        <f>SUM(Table7[Quantity Sold])</f>
        <v>266</v>
      </c>
      <c r="M6">
        <f>SUBTOTAL(109,Table7[Total Sales by Payment Method])</f>
        <v>17108</v>
      </c>
      <c r="S6" s="4">
        <v>0.1</v>
      </c>
      <c r="T6">
        <f>COUNTIF(excel_project4[Discount],Table9[[#This Row],[Discount ]])</f>
        <v>6</v>
      </c>
      <c r="V6" t="s">
        <v>88</v>
      </c>
      <c r="W6">
        <f>SUMIF(excel_project4[City],Table10[[#This Row],[City]],excel_project4[Quantity])</f>
        <v>9</v>
      </c>
      <c r="X6">
        <f>SUMIF(excel_project4[City],Table10[[#This Row],[City]],excel_project4[Actual Sales])</f>
        <v>234.5</v>
      </c>
      <c r="AD6" t="s">
        <v>93</v>
      </c>
      <c r="AE6">
        <f>COUNTIF(excel_project4[Coupon Code],Table12[[#This Row],[Coupon Code]])</f>
        <v>1</v>
      </c>
      <c r="AF6" s="4">
        <f>INDEX(excel_project4[Discount],MATCH(Table12[[#This Row],[Coupon Code]],excel_project4[Coupon Code],0))</f>
        <v>0.1</v>
      </c>
      <c r="AG6">
        <f>SUMIF(excel_project4[Coupon Code],Table12[[#This Row],[Coupon Code]],excel_project4[Discount Price])</f>
        <v>50</v>
      </c>
    </row>
    <row r="7" spans="1:33" x14ac:dyDescent="0.25">
      <c r="A7" t="s">
        <v>217</v>
      </c>
      <c r="B7">
        <f>SUM(B3:B6)</f>
        <v>266</v>
      </c>
      <c r="C7">
        <f>SUM(C3:C6)</f>
        <v>17108</v>
      </c>
      <c r="F7" t="s">
        <v>59</v>
      </c>
      <c r="G7">
        <f>SUMIF(excel_project4[Region],Table6[[#This Row],[Region]],excel_project4[Actual Sales])</f>
        <v>3416.5</v>
      </c>
      <c r="S7" s="4">
        <v>0.12</v>
      </c>
      <c r="T7">
        <f>COUNTIF(excel_project4[Discount],Table9[[#This Row],[Discount ]])</f>
        <v>1</v>
      </c>
      <c r="V7" t="s">
        <v>33</v>
      </c>
      <c r="W7">
        <f>SUMIF(excel_project4[City],Table10[[#This Row],[City]],excel_project4[Quantity])</f>
        <v>10</v>
      </c>
      <c r="X7">
        <f>SUMIF(excel_project4[City],Table10[[#This Row],[City]],excel_project4[Actual Sales])</f>
        <v>2098</v>
      </c>
      <c r="AD7" t="s">
        <v>64</v>
      </c>
      <c r="AE7">
        <f>COUNTIF(excel_project4[Coupon Code],Table12[[#This Row],[Coupon Code]])</f>
        <v>6</v>
      </c>
      <c r="AF7" s="4">
        <f>INDEX(excel_project4[Discount],MATCH(Table12[[#This Row],[Coupon Code]],excel_project4[Coupon Code],0))</f>
        <v>0.08</v>
      </c>
      <c r="AG7">
        <f>SUMIF(excel_project4[Coupon Code],Table12[[#This Row],[Coupon Code]],excel_project4[Discount Price])</f>
        <v>608</v>
      </c>
    </row>
    <row r="8" spans="1:33" x14ac:dyDescent="0.25">
      <c r="G8">
        <f>SUM(Table6[Total Sales by Region])</f>
        <v>17108</v>
      </c>
      <c r="M8" t="s">
        <v>227</v>
      </c>
      <c r="S8" s="4">
        <v>0.15</v>
      </c>
      <c r="T8">
        <f>COUNTIF(excel_project4[Discount],Table9[[#This Row],[Discount ]])</f>
        <v>1</v>
      </c>
      <c r="V8" t="s">
        <v>63</v>
      </c>
      <c r="W8">
        <f>SUMIF(excel_project4[City],Table10[[#This Row],[City]],excel_project4[Quantity])</f>
        <v>58</v>
      </c>
      <c r="X8">
        <f>SUMIF(excel_project4[City],Table10[[#This Row],[City]],excel_project4[Actual Sales])</f>
        <v>2828.5</v>
      </c>
      <c r="AD8" t="s">
        <v>35</v>
      </c>
      <c r="AE8">
        <f>COUNTIF(excel_project4[Coupon Code],Table12[[#This Row],[Coupon Code]])</f>
        <v>5</v>
      </c>
      <c r="AF8" s="4">
        <f>INDEX(excel_project4[Discount],MATCH(Table12[[#This Row],[Coupon Code]],excel_project4[Coupon Code],0))</f>
        <v>0.1</v>
      </c>
      <c r="AG8">
        <f>SUMIF(excel_project4[Coupon Code],Table12[[#This Row],[Coupon Code]],excel_project4[Discount Price])</f>
        <v>272</v>
      </c>
    </row>
    <row r="9" spans="1:33" x14ac:dyDescent="0.25">
      <c r="A9" t="s">
        <v>218</v>
      </c>
      <c r="B9" t="str">
        <f>INDEX($A$3:$A$6,MATCH($C$9,$C$3:$C$6,0))</f>
        <v>Electronics</v>
      </c>
      <c r="C9">
        <f>MAX(C3:C6)</f>
        <v>13783</v>
      </c>
      <c r="K9" t="s">
        <v>222</v>
      </c>
      <c r="L9" t="str">
        <f>INDEX(Table7[Payment Method],MATCH($M$9,Table7[Quantity Sold],0))</f>
        <v>Paypal</v>
      </c>
      <c r="M9">
        <f>MAX(Table7[Quantity Sold])</f>
        <v>106</v>
      </c>
      <c r="S9" s="4"/>
      <c r="W9">
        <f>SUM(Table10[Quantity Sold in  city])</f>
        <v>266</v>
      </c>
      <c r="X9">
        <f>SUBTOTAL(109,Table10[Total Sales by City])</f>
        <v>17108</v>
      </c>
      <c r="AD9" t="s">
        <v>84</v>
      </c>
      <c r="AE9">
        <f>COUNTIF(excel_project4[Coupon Code],Table12[[#This Row],[Coupon Code]])</f>
        <v>1</v>
      </c>
      <c r="AF9" s="4">
        <f>INDEX(excel_project4[Discount],MATCH(Table12[[#This Row],[Coupon Code]],excel_project4[Coupon Code],0))</f>
        <v>0.12</v>
      </c>
      <c r="AG9">
        <f>SUMIF(excel_project4[Coupon Code],Table12[[#This Row],[Coupon Code]],excel_project4[Discount Price])</f>
        <v>72</v>
      </c>
    </row>
    <row r="10" spans="1:33" x14ac:dyDescent="0.25">
      <c r="F10" t="s">
        <v>219</v>
      </c>
      <c r="G10" t="str">
        <f>INDEX(Table6[Region],MATCH($H10,Table6[Total Sales by Region],0))</f>
        <v>North</v>
      </c>
      <c r="H10">
        <f>MAX(Table6[Total Sales by Region])</f>
        <v>4820</v>
      </c>
      <c r="S10" t="s">
        <v>223</v>
      </c>
      <c r="T10" s="7">
        <v>0.05</v>
      </c>
      <c r="AD10" t="s">
        <v>47</v>
      </c>
      <c r="AE10">
        <f>COUNTIF(excel_project4[Coupon Code],Table12[[#This Row],[Coupon Code]])</f>
        <v>2</v>
      </c>
      <c r="AF10" s="4">
        <f>INDEX(excel_project4[Discount],MATCH(Table12[[#This Row],[Coupon Code]],excel_project4[Coupon Code],0))</f>
        <v>0.05</v>
      </c>
      <c r="AG10">
        <f>SUMIF(excel_project4[Coupon Code],Table12[[#This Row],[Coupon Code]],excel_project4[Discount Price])</f>
        <v>9.5</v>
      </c>
    </row>
    <row r="11" spans="1:33" x14ac:dyDescent="0.25">
      <c r="F11" t="s">
        <v>220</v>
      </c>
      <c r="G11" t="str">
        <f>INDEX(Table6[Region],MATCH($H11,Table6[Total Sales by Region],0))</f>
        <v>Midwest</v>
      </c>
      <c r="H11">
        <f>MIN(Table6[Total Sales by Region])</f>
        <v>318</v>
      </c>
      <c r="S11" t="s">
        <v>224</v>
      </c>
      <c r="T11" t="str">
        <f>INDEX(excel_project4[Category],MATCH(MAX(excel_project4[Discount]),excel_project4[Discount],0))</f>
        <v>Electronics</v>
      </c>
      <c r="V11" t="s">
        <v>225</v>
      </c>
      <c r="W11" t="str">
        <f>INDEX(Table10[City],MATCH($X11,Table10[Total Sales by City],0))</f>
        <v>Los Angeles</v>
      </c>
      <c r="X11">
        <f>MAX(Table10[Total Sales by City])</f>
        <v>4506.5</v>
      </c>
      <c r="AD11" t="s">
        <v>75</v>
      </c>
      <c r="AE11">
        <f>COUNTIF(excel_project4[Coupon Code],Table12[[#This Row],[Coupon Code]])</f>
        <v>10</v>
      </c>
      <c r="AF11" s="4">
        <f>INDEX(excel_project4[Discount],MATCH(Table12[[#This Row],[Coupon Code]],excel_project4[Coupon Code],0))</f>
        <v>0.05</v>
      </c>
      <c r="AG11">
        <f>SUMIF(excel_project4[Coupon Code],Table12[[#This Row],[Coupon Code]],excel_project4[Discount Price])</f>
        <v>41.5</v>
      </c>
    </row>
    <row r="12" spans="1:33" x14ac:dyDescent="0.25">
      <c r="V12" t="s">
        <v>226</v>
      </c>
      <c r="W12" t="str">
        <f>INDEX(Table10[City],MATCH($X12,Table10[Total Sales by City],0))</f>
        <v>Miami</v>
      </c>
      <c r="X12">
        <f>MIN(Table10[Total Sales by City])</f>
        <v>234.5</v>
      </c>
    </row>
    <row r="13" spans="1:33" x14ac:dyDescent="0.25">
      <c r="AD13" t="s">
        <v>240</v>
      </c>
      <c r="AE13" t="str">
        <f>INDEX(Table12[Coupon Code],MATCH($AF$13,Table12[Total Discount Given],0))</f>
        <v>PHONE8</v>
      </c>
      <c r="AF13">
        <f>MAX(Table12[Total Discount Given])</f>
        <v>608</v>
      </c>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01955-272B-4FE9-8839-4A68D46B9F8E}">
  <dimension ref="A3:B8"/>
  <sheetViews>
    <sheetView workbookViewId="0">
      <selection activeCell="A5" sqref="A5"/>
    </sheetView>
  </sheetViews>
  <sheetFormatPr defaultRowHeight="15" x14ac:dyDescent="0.25"/>
  <cols>
    <col min="1" max="1" width="12.140625" customWidth="1"/>
    <col min="2" max="2" width="17.42578125" customWidth="1"/>
    <col min="3" max="3" width="7.140625" customWidth="1"/>
    <col min="4" max="4" width="17.7109375" bestFit="1" customWidth="1"/>
    <col min="5" max="5" width="16" bestFit="1" customWidth="1"/>
    <col min="6" max="6" width="13.85546875" bestFit="1" customWidth="1"/>
    <col min="7" max="7" width="13.140625" bestFit="1" customWidth="1"/>
    <col min="8" max="8" width="13.42578125" bestFit="1" customWidth="1"/>
    <col min="9" max="9" width="14.42578125" bestFit="1" customWidth="1"/>
    <col min="10" max="10" width="15.28515625" bestFit="1" customWidth="1"/>
    <col min="11" max="11" width="13.85546875" bestFit="1" customWidth="1"/>
    <col min="12" max="12" width="20.42578125" bestFit="1" customWidth="1"/>
    <col min="13" max="13" width="15.42578125" bestFit="1" customWidth="1"/>
    <col min="14" max="14" width="12.42578125" bestFit="1" customWidth="1"/>
    <col min="15" max="15" width="7.7109375" bestFit="1" customWidth="1"/>
    <col min="16" max="16" width="17.85546875" bestFit="1" customWidth="1"/>
    <col min="17" max="17" width="5.85546875" bestFit="1" customWidth="1"/>
    <col min="18" max="18" width="18.28515625" bestFit="1" customWidth="1"/>
    <col min="19" max="19" width="7.140625" bestFit="1" customWidth="1"/>
    <col min="20" max="20" width="4" bestFit="1" customWidth="1"/>
    <col min="21" max="21" width="12.140625" bestFit="1" customWidth="1"/>
    <col min="22" max="22" width="5.85546875" bestFit="1" customWidth="1"/>
    <col min="23" max="23" width="7" bestFit="1" customWidth="1"/>
    <col min="24" max="24" width="5.28515625" bestFit="1" customWidth="1"/>
    <col min="25" max="25" width="6.28515625" bestFit="1" customWidth="1"/>
    <col min="26" max="26" width="6.5703125" bestFit="1" customWidth="1"/>
    <col min="27" max="27" width="5" bestFit="1" customWidth="1"/>
    <col min="28" max="28" width="11.85546875" bestFit="1" customWidth="1"/>
    <col min="29" max="29" width="11.42578125" bestFit="1" customWidth="1"/>
    <col min="30" max="30" width="5.85546875" bestFit="1" customWidth="1"/>
    <col min="31" max="31" width="10.5703125" bestFit="1" customWidth="1"/>
    <col min="32" max="32" width="8.28515625" bestFit="1" customWidth="1"/>
    <col min="33" max="33" width="6.5703125" bestFit="1" customWidth="1"/>
    <col min="34" max="34" width="6.7109375" bestFit="1" customWidth="1"/>
    <col min="35" max="35" width="14.85546875" bestFit="1" customWidth="1"/>
    <col min="36" max="36" width="16.42578125" bestFit="1" customWidth="1"/>
    <col min="37" max="37" width="18" bestFit="1" customWidth="1"/>
    <col min="38" max="38" width="15.5703125" bestFit="1" customWidth="1"/>
    <col min="39" max="39" width="11.28515625" bestFit="1" customWidth="1"/>
  </cols>
  <sheetData>
    <row r="3" spans="1:2" x14ac:dyDescent="0.25">
      <c r="A3" s="8" t="s">
        <v>230</v>
      </c>
      <c r="B3" t="s">
        <v>232</v>
      </c>
    </row>
    <row r="4" spans="1:2" x14ac:dyDescent="0.25">
      <c r="A4" s="9" t="s">
        <v>25</v>
      </c>
      <c r="B4" s="5">
        <v>13783</v>
      </c>
    </row>
    <row r="5" spans="1:2" x14ac:dyDescent="0.25">
      <c r="A5" s="9" t="s">
        <v>49</v>
      </c>
      <c r="B5" s="5">
        <v>1505</v>
      </c>
    </row>
    <row r="6" spans="1:2" x14ac:dyDescent="0.25">
      <c r="A6" s="9" t="s">
        <v>37</v>
      </c>
      <c r="B6" s="5">
        <v>1112</v>
      </c>
    </row>
    <row r="7" spans="1:2" x14ac:dyDescent="0.25">
      <c r="A7" s="9" t="s">
        <v>121</v>
      </c>
      <c r="B7" s="5">
        <v>708</v>
      </c>
    </row>
    <row r="8" spans="1:2" x14ac:dyDescent="0.25">
      <c r="A8" s="9" t="s">
        <v>231</v>
      </c>
      <c r="B8" s="5">
        <v>17108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36B5-BC21-4D89-91C1-08B7B1032953}">
  <dimension ref="A3:AM5"/>
  <sheetViews>
    <sheetView topLeftCell="A3" workbookViewId="0">
      <selection activeCell="B5" sqref="B5"/>
    </sheetView>
  </sheetViews>
  <sheetFormatPr defaultRowHeight="15" x14ac:dyDescent="0.25"/>
  <cols>
    <col min="1" max="1" width="18.7109375" customWidth="1"/>
    <col min="2" max="2" width="14.85546875" customWidth="1"/>
    <col min="3" max="3" width="7.7109375" customWidth="1"/>
    <col min="4" max="4" width="16.28515625" customWidth="1"/>
    <col min="5" max="5" width="8" customWidth="1"/>
    <col min="6" max="6" width="11.140625" customWidth="1"/>
    <col min="7" max="7" width="7.28515625" customWidth="1"/>
    <col min="8" max="8" width="11" customWidth="1"/>
    <col min="9" max="9" width="12.28515625" customWidth="1"/>
    <col min="10" max="10" width="6.28515625" customWidth="1"/>
    <col min="11" max="11" width="14.85546875" customWidth="1"/>
    <col min="12" max="12" width="6.5703125" customWidth="1"/>
    <col min="13" max="13" width="6.28515625" customWidth="1"/>
    <col min="14" max="14" width="11.5703125" customWidth="1"/>
    <col min="15" max="15" width="14" customWidth="1"/>
    <col min="16" max="16" width="16.140625" customWidth="1"/>
    <col min="17" max="17" width="19.140625" customWidth="1"/>
    <col min="18" max="18" width="14.85546875" customWidth="1"/>
    <col min="19" max="19" width="14.28515625" customWidth="1"/>
    <col min="20" max="20" width="17" customWidth="1"/>
    <col min="21" max="21" width="7.85546875" customWidth="1"/>
    <col min="22" max="22" width="6.28515625" customWidth="1"/>
    <col min="23" max="23" width="9.85546875" customWidth="1"/>
    <col min="24" max="24" width="13.28515625" customWidth="1"/>
    <col min="25" max="25" width="16.28515625" customWidth="1"/>
    <col min="26" max="26" width="13.5703125" customWidth="1"/>
    <col min="27" max="28" width="6.28515625" customWidth="1"/>
    <col min="29" max="30" width="5.28515625" customWidth="1"/>
    <col min="31" max="31" width="6.28515625" customWidth="1"/>
    <col min="32" max="32" width="5.7109375" customWidth="1"/>
    <col min="33" max="33" width="12.140625" customWidth="1"/>
    <col min="34" max="34" width="12.85546875" customWidth="1"/>
    <col min="35" max="35" width="8.85546875" customWidth="1"/>
    <col min="36" max="36" width="5.42578125" customWidth="1"/>
    <col min="37" max="37" width="14.28515625" customWidth="1"/>
    <col min="38" max="38" width="13.140625" customWidth="1"/>
    <col min="39" max="39" width="10.5703125" customWidth="1"/>
  </cols>
  <sheetData>
    <row r="3" spans="1:39" x14ac:dyDescent="0.25">
      <c r="B3" s="8" t="s">
        <v>233</v>
      </c>
    </row>
    <row r="4" spans="1:39" x14ac:dyDescent="0.25">
      <c r="B4" t="s">
        <v>57</v>
      </c>
      <c r="C4" t="s">
        <v>81</v>
      </c>
      <c r="D4" t="s">
        <v>97</v>
      </c>
      <c r="E4" t="s">
        <v>24</v>
      </c>
      <c r="F4" t="s">
        <v>107</v>
      </c>
      <c r="G4" t="s">
        <v>90</v>
      </c>
      <c r="H4" t="s">
        <v>72</v>
      </c>
      <c r="I4" t="s">
        <v>117</v>
      </c>
      <c r="J4" t="s">
        <v>110</v>
      </c>
      <c r="K4" t="s">
        <v>129</v>
      </c>
      <c r="L4" t="s">
        <v>146</v>
      </c>
      <c r="M4" t="s">
        <v>114</v>
      </c>
      <c r="N4" t="s">
        <v>141</v>
      </c>
      <c r="O4" t="s">
        <v>140</v>
      </c>
      <c r="P4" t="s">
        <v>142</v>
      </c>
      <c r="Q4" t="s">
        <v>139</v>
      </c>
      <c r="R4" t="s">
        <v>145</v>
      </c>
      <c r="S4" t="s">
        <v>144</v>
      </c>
      <c r="T4" t="s">
        <v>135</v>
      </c>
      <c r="U4" t="s">
        <v>136</v>
      </c>
      <c r="V4" t="s">
        <v>143</v>
      </c>
      <c r="W4" t="s">
        <v>127</v>
      </c>
      <c r="X4" t="s">
        <v>76</v>
      </c>
      <c r="Y4" t="s">
        <v>137</v>
      </c>
      <c r="Z4" t="s">
        <v>131</v>
      </c>
      <c r="AA4" t="s">
        <v>65</v>
      </c>
      <c r="AB4" t="s">
        <v>36</v>
      </c>
      <c r="AC4" t="s">
        <v>94</v>
      </c>
      <c r="AD4" t="s">
        <v>138</v>
      </c>
      <c r="AE4" t="s">
        <v>101</v>
      </c>
      <c r="AF4" t="s">
        <v>85</v>
      </c>
      <c r="AG4" t="s">
        <v>48</v>
      </c>
      <c r="AH4" t="s">
        <v>104</v>
      </c>
      <c r="AI4" t="s">
        <v>120</v>
      </c>
      <c r="AJ4" t="s">
        <v>133</v>
      </c>
      <c r="AK4" t="s">
        <v>123</v>
      </c>
      <c r="AL4" t="s">
        <v>134</v>
      </c>
      <c r="AM4" t="s">
        <v>231</v>
      </c>
    </row>
    <row r="5" spans="1:39" x14ac:dyDescent="0.25">
      <c r="A5" s="5" t="s">
        <v>232</v>
      </c>
      <c r="B5" s="5">
        <v>6992</v>
      </c>
      <c r="C5" s="5">
        <v>1536</v>
      </c>
      <c r="D5" s="5">
        <v>1530</v>
      </c>
      <c r="E5" s="5">
        <v>1440</v>
      </c>
      <c r="F5" s="5">
        <v>480</v>
      </c>
      <c r="G5" s="5">
        <v>450</v>
      </c>
      <c r="H5" s="5">
        <v>380</v>
      </c>
      <c r="I5" s="5">
        <v>360</v>
      </c>
      <c r="J5" s="5">
        <v>342</v>
      </c>
      <c r="K5" s="5">
        <v>300</v>
      </c>
      <c r="L5" s="5">
        <v>256</v>
      </c>
      <c r="M5" s="5">
        <v>240</v>
      </c>
      <c r="N5" s="5">
        <v>210</v>
      </c>
      <c r="O5" s="5">
        <v>200</v>
      </c>
      <c r="P5" s="5">
        <v>200</v>
      </c>
      <c r="Q5" s="5">
        <v>190</v>
      </c>
      <c r="R5" s="5">
        <v>175</v>
      </c>
      <c r="S5" s="5">
        <v>160</v>
      </c>
      <c r="T5" s="5">
        <v>160</v>
      </c>
      <c r="U5" s="5">
        <v>152</v>
      </c>
      <c r="V5" s="5">
        <v>150</v>
      </c>
      <c r="W5" s="5">
        <v>150</v>
      </c>
      <c r="X5" s="5">
        <v>126</v>
      </c>
      <c r="Y5" s="5">
        <v>120</v>
      </c>
      <c r="Z5" s="5">
        <v>120</v>
      </c>
      <c r="AA5" s="5">
        <v>100</v>
      </c>
      <c r="AB5" s="5">
        <v>95</v>
      </c>
      <c r="AC5" s="5">
        <v>75</v>
      </c>
      <c r="AD5" s="5">
        <v>72</v>
      </c>
      <c r="AE5" s="5">
        <v>60</v>
      </c>
      <c r="AF5" s="5">
        <v>48</v>
      </c>
      <c r="AG5" s="5">
        <v>45</v>
      </c>
      <c r="AH5" s="5">
        <v>44</v>
      </c>
      <c r="AI5" s="5">
        <v>40</v>
      </c>
      <c r="AJ5" s="5">
        <v>40</v>
      </c>
      <c r="AK5" s="5">
        <v>36</v>
      </c>
      <c r="AL5" s="5">
        <v>34</v>
      </c>
      <c r="AM5" s="5">
        <v>17108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1FD74-CDDC-4122-B5FB-076054E0DB35}">
  <dimension ref="A3:B9"/>
  <sheetViews>
    <sheetView workbookViewId="0">
      <selection activeCell="A5" sqref="A5"/>
    </sheetView>
  </sheetViews>
  <sheetFormatPr defaultRowHeight="15" x14ac:dyDescent="0.25"/>
  <cols>
    <col min="1" max="1" width="12.140625" customWidth="1"/>
    <col min="2" max="2" width="17.42578125" customWidth="1"/>
  </cols>
  <sheetData>
    <row r="3" spans="1:2" x14ac:dyDescent="0.25">
      <c r="A3" s="8" t="s">
        <v>230</v>
      </c>
      <c r="B3" t="s">
        <v>232</v>
      </c>
    </row>
    <row r="4" spans="1:2" x14ac:dyDescent="0.25">
      <c r="A4" s="9" t="s">
        <v>28</v>
      </c>
      <c r="B4" s="5">
        <v>4820</v>
      </c>
    </row>
    <row r="5" spans="1:2" x14ac:dyDescent="0.25">
      <c r="A5" s="9" t="s">
        <v>50</v>
      </c>
      <c r="B5" s="5">
        <v>4527</v>
      </c>
    </row>
    <row r="6" spans="1:2" x14ac:dyDescent="0.25">
      <c r="A6" s="9" t="s">
        <v>40</v>
      </c>
      <c r="B6" s="5">
        <v>4026.5</v>
      </c>
    </row>
    <row r="7" spans="1:2" x14ac:dyDescent="0.25">
      <c r="A7" s="9" t="s">
        <v>59</v>
      </c>
      <c r="B7" s="5">
        <v>3416.5</v>
      </c>
    </row>
    <row r="8" spans="1:2" x14ac:dyDescent="0.25">
      <c r="A8" s="9" t="s">
        <v>77</v>
      </c>
      <c r="B8" s="5">
        <v>318</v>
      </c>
    </row>
    <row r="9" spans="1:2" x14ac:dyDescent="0.25">
      <c r="A9" s="9" t="s">
        <v>231</v>
      </c>
      <c r="B9" s="5">
        <v>17108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AD11C-2E89-440E-8E2F-59619F09A1E5}">
  <dimension ref="A3:E9"/>
  <sheetViews>
    <sheetView workbookViewId="0">
      <selection activeCell="A6" sqref="A6"/>
    </sheetView>
  </sheetViews>
  <sheetFormatPr defaultRowHeight="15" x14ac:dyDescent="0.25"/>
  <cols>
    <col min="1" max="1" width="22.7109375" customWidth="1"/>
    <col min="2" max="2" width="14.85546875" customWidth="1"/>
    <col min="3" max="3" width="10.140625" customWidth="1"/>
    <col min="4" max="4" width="9.5703125" customWidth="1"/>
    <col min="5" max="5" width="10.5703125" customWidth="1"/>
  </cols>
  <sheetData>
    <row r="3" spans="1:5" x14ac:dyDescent="0.25">
      <c r="A3" s="8" t="s">
        <v>234</v>
      </c>
      <c r="B3" s="8" t="s">
        <v>233</v>
      </c>
    </row>
    <row r="4" spans="1:5" x14ac:dyDescent="0.25">
      <c r="A4" s="8" t="s">
        <v>230</v>
      </c>
      <c r="B4" t="s">
        <v>39</v>
      </c>
      <c r="C4" t="s">
        <v>27</v>
      </c>
      <c r="D4" t="s">
        <v>58</v>
      </c>
      <c r="E4" t="s">
        <v>231</v>
      </c>
    </row>
    <row r="5" spans="1:5" x14ac:dyDescent="0.25">
      <c r="A5" s="9" t="s">
        <v>25</v>
      </c>
      <c r="B5">
        <v>13</v>
      </c>
      <c r="C5">
        <v>18</v>
      </c>
      <c r="D5">
        <v>13</v>
      </c>
      <c r="E5">
        <v>44</v>
      </c>
    </row>
    <row r="6" spans="1:5" x14ac:dyDescent="0.25">
      <c r="A6" s="9" t="s">
        <v>49</v>
      </c>
      <c r="B6">
        <v>9</v>
      </c>
      <c r="C6">
        <v>11</v>
      </c>
      <c r="D6">
        <v>11</v>
      </c>
      <c r="E6">
        <v>31</v>
      </c>
    </row>
    <row r="7" spans="1:5" x14ac:dyDescent="0.25">
      <c r="A7" s="9" t="s">
        <v>121</v>
      </c>
      <c r="B7">
        <v>10</v>
      </c>
      <c r="C7">
        <v>5</v>
      </c>
      <c r="D7">
        <v>8</v>
      </c>
      <c r="E7">
        <v>23</v>
      </c>
    </row>
    <row r="8" spans="1:5" x14ac:dyDescent="0.25">
      <c r="A8" s="9" t="s">
        <v>37</v>
      </c>
      <c r="B8">
        <v>10</v>
      </c>
      <c r="C8">
        <v>4</v>
      </c>
      <c r="D8">
        <v>1</v>
      </c>
      <c r="E8">
        <v>15</v>
      </c>
    </row>
    <row r="9" spans="1:5" x14ac:dyDescent="0.25">
      <c r="A9" s="9" t="s">
        <v>231</v>
      </c>
      <c r="B9">
        <v>42</v>
      </c>
      <c r="C9">
        <v>38</v>
      </c>
      <c r="D9">
        <v>33</v>
      </c>
      <c r="E9">
        <v>113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FE795-0D1E-4E50-BB90-F76E18EBE621}">
  <dimension ref="A3:D9"/>
  <sheetViews>
    <sheetView workbookViewId="0">
      <selection activeCell="A5" sqref="A5"/>
    </sheetView>
  </sheetViews>
  <sheetFormatPr defaultRowHeight="15" x14ac:dyDescent="0.25"/>
  <cols>
    <col min="1" max="1" width="17.42578125" customWidth="1"/>
    <col min="2" max="2" width="14.85546875" customWidth="1"/>
    <col min="3" max="3" width="7.7109375" customWidth="1"/>
    <col min="4" max="4" width="10.5703125" customWidth="1"/>
  </cols>
  <sheetData>
    <row r="3" spans="1:4" x14ac:dyDescent="0.25">
      <c r="A3" s="8" t="s">
        <v>232</v>
      </c>
      <c r="B3" s="8" t="s">
        <v>233</v>
      </c>
    </row>
    <row r="4" spans="1:4" x14ac:dyDescent="0.25">
      <c r="A4" s="8" t="s">
        <v>230</v>
      </c>
      <c r="B4" t="s">
        <v>29</v>
      </c>
      <c r="C4" t="s">
        <v>41</v>
      </c>
      <c r="D4" t="s">
        <v>231</v>
      </c>
    </row>
    <row r="5" spans="1:4" x14ac:dyDescent="0.25">
      <c r="A5" s="9" t="s">
        <v>25</v>
      </c>
      <c r="B5" s="5">
        <v>8055</v>
      </c>
      <c r="C5" s="5">
        <v>5728</v>
      </c>
      <c r="D5" s="5">
        <v>13783</v>
      </c>
    </row>
    <row r="6" spans="1:4" x14ac:dyDescent="0.25">
      <c r="A6" s="9" t="s">
        <v>49</v>
      </c>
      <c r="B6" s="5">
        <v>715</v>
      </c>
      <c r="C6" s="5">
        <v>790</v>
      </c>
      <c r="D6" s="5">
        <v>1505</v>
      </c>
    </row>
    <row r="7" spans="1:4" x14ac:dyDescent="0.25">
      <c r="A7" s="9" t="s">
        <v>37</v>
      </c>
      <c r="B7" s="5">
        <v>882</v>
      </c>
      <c r="C7" s="5">
        <v>230</v>
      </c>
      <c r="D7" s="5">
        <v>1112</v>
      </c>
    </row>
    <row r="8" spans="1:4" x14ac:dyDescent="0.25">
      <c r="A8" s="9" t="s">
        <v>121</v>
      </c>
      <c r="B8" s="5">
        <v>286</v>
      </c>
      <c r="C8" s="5">
        <v>422</v>
      </c>
      <c r="D8" s="5">
        <v>708</v>
      </c>
    </row>
    <row r="9" spans="1:4" x14ac:dyDescent="0.25">
      <c r="A9" s="9" t="s">
        <v>231</v>
      </c>
      <c r="B9" s="5">
        <v>9938</v>
      </c>
      <c r="C9" s="5">
        <v>7170</v>
      </c>
      <c r="D9" s="5">
        <v>17108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21246-090C-4B49-870C-A535C9584797}">
  <dimension ref="A3:H9"/>
  <sheetViews>
    <sheetView workbookViewId="0">
      <selection activeCell="A5" sqref="A5"/>
    </sheetView>
  </sheetViews>
  <sheetFormatPr defaultRowHeight="15" x14ac:dyDescent="0.25"/>
  <cols>
    <col min="1" max="1" width="19" customWidth="1"/>
    <col min="2" max="2" width="14.85546875" customWidth="1"/>
    <col min="3" max="4" width="6.28515625" customWidth="1"/>
    <col min="5" max="5" width="5.28515625" customWidth="1"/>
    <col min="6" max="6" width="5.42578125" customWidth="1"/>
    <col min="7" max="7" width="4.140625" customWidth="1"/>
    <col min="8" max="8" width="10.5703125" customWidth="1"/>
  </cols>
  <sheetData>
    <row r="3" spans="1:8" x14ac:dyDescent="0.25">
      <c r="A3" s="8" t="s">
        <v>235</v>
      </c>
      <c r="B3" s="8" t="s">
        <v>233</v>
      </c>
    </row>
    <row r="4" spans="1:8" x14ac:dyDescent="0.25">
      <c r="A4" s="8" t="s">
        <v>230</v>
      </c>
      <c r="B4" s="7">
        <v>0.08</v>
      </c>
      <c r="C4" s="7">
        <v>0.1</v>
      </c>
      <c r="D4" s="7">
        <v>0.15</v>
      </c>
      <c r="E4" s="7">
        <v>0.12</v>
      </c>
      <c r="F4" s="7">
        <v>0.05</v>
      </c>
      <c r="G4" s="7">
        <v>0</v>
      </c>
      <c r="H4" s="7" t="s">
        <v>231</v>
      </c>
    </row>
    <row r="5" spans="1:8" x14ac:dyDescent="0.25">
      <c r="A5" s="9" t="s">
        <v>25</v>
      </c>
      <c r="B5" s="5">
        <v>608</v>
      </c>
      <c r="C5" s="5">
        <v>322</v>
      </c>
      <c r="D5" s="5">
        <v>270</v>
      </c>
      <c r="E5" s="5">
        <v>72</v>
      </c>
      <c r="F5" s="5">
        <v>20</v>
      </c>
      <c r="G5" s="5">
        <v>0</v>
      </c>
      <c r="H5" s="5">
        <v>1292</v>
      </c>
    </row>
    <row r="6" spans="1:8" x14ac:dyDescent="0.25">
      <c r="A6" s="9" t="s">
        <v>37</v>
      </c>
      <c r="B6" s="5"/>
      <c r="C6" s="5"/>
      <c r="D6" s="5"/>
      <c r="E6" s="5"/>
      <c r="F6" s="5">
        <v>31</v>
      </c>
      <c r="G6" s="5">
        <v>0</v>
      </c>
      <c r="H6" s="5">
        <v>31</v>
      </c>
    </row>
    <row r="7" spans="1:8" x14ac:dyDescent="0.25">
      <c r="A7" s="9" t="s">
        <v>121</v>
      </c>
      <c r="B7" s="5"/>
      <c r="C7" s="5"/>
      <c r="D7" s="5"/>
      <c r="E7" s="5"/>
      <c r="F7" s="5"/>
      <c r="G7" s="5">
        <v>0</v>
      </c>
      <c r="H7" s="5">
        <v>0</v>
      </c>
    </row>
    <row r="8" spans="1:8" x14ac:dyDescent="0.25">
      <c r="A8" s="9" t="s">
        <v>49</v>
      </c>
      <c r="B8" s="5"/>
      <c r="C8" s="5"/>
      <c r="D8" s="5"/>
      <c r="E8" s="5"/>
      <c r="F8" s="5"/>
      <c r="G8" s="5">
        <v>0</v>
      </c>
      <c r="H8" s="5">
        <v>0</v>
      </c>
    </row>
    <row r="9" spans="1:8" x14ac:dyDescent="0.25">
      <c r="A9" s="9" t="s">
        <v>231</v>
      </c>
      <c r="B9" s="5">
        <v>608</v>
      </c>
      <c r="C9" s="5">
        <v>322</v>
      </c>
      <c r="D9" s="5">
        <v>270</v>
      </c>
      <c r="E9" s="5">
        <v>72</v>
      </c>
      <c r="F9" s="5">
        <v>51</v>
      </c>
      <c r="G9" s="5">
        <v>0</v>
      </c>
      <c r="H9" s="5">
        <v>1323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H A A B Q S w M E F A A C A A g A 3 Z 1 X W P 2 J y o K k A A A A 9 w A A A B I A H A B D b 2 5 m a W c v U G F j a 2 F n Z S 5 4 b W w g o h g A K K A U A A A A A A A A A A A A A A A A A A A A A A A A A A A A h Y + 9 D o I w H M R f h X S n X z o Y U s r g K o k J 0 b g 2 p U I j / D G 0 W N 7 N w U f y F c Q o 6 u Z w w 9 3 9 h r v 7 9 S a y s W 2 i i + m d 7 S B F D F M U G d B d a a F K 0 e C P 8 Q p l U m y V P q n K R B M M L h l d m a L a + 3 N C S A g B h w X u + o p w S h k 5 5 J t C 1 6 Z V 6 A P b / 3 B s w X k F 2 i A p 9 q 8 x k m P G J 7 E l x 1 S Q O R W 5 h S / B p 8 H P 9 i c U 6 6 H x Q 2 + k g X h X C D J b Q d 4 n 5 A N Q S w M E F A A C A A g A 3 Z 1 X 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2 d V 1 g k 8 8 K 6 F Q Q A A N M e A A A T A B w A R m 9 y b X V s Y X M v U 2 V j d G l v b j E u b S C i G A A o o B Q A A A A A A A A A A A A A A A A A A A A A A A A A A A D t W E t v 2 z g Q v g f I f y D Y i w y o R q U 0 e 9 i u F 8 j K 2 T Z A G q S R e 7 J 9 Y C T W 1 o I m D Z L a R D D 8 3 z t 6 W a I e s b c o d r e F c n D s G X L m 4 / D j D D m K B j o S H P n 5 f + f d + d n 5 m V o T S U P 0 C t P n g D K 0 l e I v U G M 0 Q Y z q 8 z M E f 7 6 I Z U B B 4 q m / x 1 M R x B v K t f V n x O j Y E 1 z D D 2 V h 7 9 f F Z 0 W l W s T w u Z i K J 8 4 E C d W i M L g w z I / 1 s 8 Y j e z 6 l L N p E m s o J t r G N P M H i D V c T 9 4 2 N r n k g w o i v J o 5 7 6 d r o U y w 0 9 X X C 6 K T 6 O r 4 T n C 5 H d g 7 z F b 6 X Y g O 6 E H 2 g J A Q s 6 S p m 5 B E G F p p C b u U r s t G 8 k F 8 x 5 g e E E a k m W s Z 1 k 9 6 a 8 B V Y n C V b W p m b S c L V F y E 3 O e J U q a w O / / Z u h 7 1 Y a b G h E t 1 M Y Y k 3 X P / y d p x O 2 N t o h 6 d E U 5 B q + I 1 C + J 4 J w U w Y B x r d k c 1 B q e m z z p Q e j F o J m b Q U 9 z I K a N v D p 5 h w H e m k w 3 e k A h F z D Z p 7 C u H g m q x o p f b X 0 X Y L G 4 A + U r 0 W Y d s f S V I e 9 K k f 6 A o 4 1 h J f r T o w v q c c w t U a e 7 0 h E W v 7 X c O m t + 2 G o a R K t c O V L 9 0 U + r o W 9 s q w U J o w I G H Y A d E T 8 R a O T q E 0 J 9 6 K h D C d o H s R w V E w 5 + 4 r K v l b F u m C 4 + g x Q Q f y V 7 z K h u Q j r A b 3 b F R b Y z Y O Z u Y T Z g D k j + S a B O u D S W u H E d 7 X j 0 1 2 V m z 0 h T B F R 7 W I j Z 2 a 6 b G L 9 9 3 c d 4 6 S v 3 9 5 6 S m o e 2 u E t v J d D 2 w N x w P l c B L C M j 1 U S H J F I b a a g J t u 8 Q c B u Q n d C d x y C 4 y Q l G p c 9 w r 5 D c C D t Q f x V P P p U w Y J L J V Z b W Q 2 o r A L y J r X D v 0 S / f Y 7 4 j F j o + 7 I u k c j a y J J l 1 W e d S + W k v I g a X G t 7 g A 9 R X q N b g U k u O M p z E Q G c e p 1 B l F L x O u 7 9 7 j y e s M h 9 6 f 5 7 2 P M d A R 8 C E h a a C q n E P N O d h s Q w X B j f h H W 2 0 j p c Z E c r d 0 8 w 7 W E J F 6 m u C U E w E R 5 P C D H e d 2 3 q C w 2 L d n x I D U 4 4 5 x G Z x O z 3 e U a z 0 S a v 3 w Y o b B 5 f o Q M M w J 1 n K B M V f l s o b O b F a y s W c 0 y V a 9 M B 8 7 U y 4 + B L 7 V T 1 Z + O Y t O u L 1 V J K a p I V T c O p e J Q H a r D X p 3 u F G M B p a w A j a T f S P P N z L 4 / S n W n m + v t H T i V 5 G W Q U p 7 X 4 v c S 1 R t b 6 P Y T r H c R 3 f w q s a B 8 d 1 + k m H M 6 x 9 x / i W M N + D 8 0 6 / z 4 U U s S 9 G f X j g 1 J A d S m F X w z W I V e o 7 k Z p u W p N L s 4 g W a G e 6 C Y C Q d f B T o + L Y G 5 p 7 P r 4 j 9 j l 7 G c H 5 F t x r 3 D 6 b 0 C t f a m u g W l R T m 9 / m A 8 G p 2 f R b z H s v k Q L X e l 3 A 1 0 x Q l L V K S + / 6 O 0 1 9 W R B + r l t 7 1 P / 8 F j s n i h p u / H T O q 0 X z a Z 3 O 2 R X / T I 3 / b I L x u X 7 / p u G b B f a B o g y x 0 N j Y O h c T A 0 D o b G w d A 4 G B o H Q + N g a B w M j Y O h c T A 0 D v 4 / r B s a B 0 P j 4 C d q H H w F U E s B A i 0 A F A A C A A g A 3 Z 1 X W P 2 J y o K k A A A A 9 w A A A B I A A A A A A A A A A A A A A A A A A A A A A E N v b m Z p Z y 9 Q Y W N r Y W d l L n h t b F B L A Q I t A B Q A A g A I A N 2 d V 1 g P y u m r p A A A A O k A A A A T A A A A A A A A A A A A A A A A A P A A A A B b Q 2 9 u d G V u d F 9 U e X B l c 1 0 u e G 1 s U E s B A i 0 A F A A C A A g A 3 Z 1 X W C T z w r o V B A A A 0 x 4 A A B M A A A A A A A A A A A A A A A A A 4 Q E A A E Z v c m 1 1 b G F z L 1 N l Y 3 R p b 2 4 x L m 1 Q S w U G A A A A A A M A A w D C A A A A Q 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k s A A A A A A A C 4 S 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X h j Z W w l M j B w c m 9 q Z W 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V 4 Y 2 V s X 3 B y b 2 p l Y 3 Q i I C 8 + P E V u d H J 5 I F R 5 c G U 9 I k Z p b G x l Z E N v b X B s Z X R l U m V z d W x 0 V G 9 X b 3 J r c 2 h l Z X Q i I F Z h b H V l P S J s M S I g L z 4 8 R W 5 0 c n k g V H l w Z T 0 i Q W R k Z W R U b 0 R h d G F N b 2 R l b C I g V m F s d W U 9 I m w w I i A v P j x F b n R y e S B U e X B l P S J G a W x s Q 2 9 1 b n Q i I F Z h b H V l P S J s M T E z I i A v P j x F b n R y e S B U e X B l P S J G a W x s R X J y b 3 J D b 2 R l I i B W Y W x 1 Z T 0 i c 1 V u a 2 5 v d 2 4 i I C 8 + P E V u d H J 5 I F R 5 c G U 9 I k Z p b G x F c n J v c k N v d W 5 0 I i B W Y W x 1 Z T 0 i b D A i I C 8 + P E V u d H J 5 I F R 5 c G U 9 I k Z p b G x M Y X N 0 V X B k Y X R l Z C I g V m F s d W U 9 I m Q y M D I 0 L T A y L T I z V D E 4 O j M 4 O j E y L j Q w M T A w O D h a I i A v P j x F b n R y e S B U e X B l P S J G a W x s Q 2 9 s d W 1 u V H l w Z X M i I F Z h b H V l P S J z Q X d r R 0 J o R U R F U V F S R V F Z R 0 J n T U d C Z 1 l E Q m d Z R 0 F 3 W U Q i I C 8 + P E V u d H J 5 I F R 5 c G U 9 I k Z p b G x D b 2 x 1 b W 5 O Y W 1 l c y I g V m F s d W U 9 I n N b J n F 1 b 3 Q 7 Q 3 V z d G 9 t Z X I g S U Q m c X V v d D s s J n F 1 b 3 Q 7 R G F 0 Z S Z x d W 9 0 O y w m c X V v d D t Q c m 9 k d W N 0 I E 5 h b W U m c X V v d D s s J n F 1 b 3 Q 7 Q 2 F 0 Z W d v c n k m c X V v d D s s J n F 1 b 3 Q 7 U H J p Y 2 U m c X V v d D s s J n F 1 b 3 Q 7 U X V h b n R p d H k m c X V v d D s s J n F 1 b 3 Q 7 V G 9 0 Y W w g U 2 F s Z X M m c X V v d D s s J n F 1 b 3 Q 7 R G l z Y 2 9 1 b n Q m c X V v d D s s J n F 1 b 3 Q 7 R G l z Y 2 9 1 b n Q g U H J p Y 2 U m c X V v d D s s J n F 1 b 3 Q 7 Q W N 0 d W F s I F N h b G V z J n F 1 b 3 Q 7 L C Z x d W 9 0 O 1 N o a X B w a W 5 n I E 1 l d G h v Z C Z x d W 9 0 O y w m c X V v d D t Q Y X l t Z W 5 0 I E 1 l d G h v Z C Z x d W 9 0 O y w m c X V v d D t S Z W d p b 2 4 m c X V v d D s s J n F 1 b 3 Q 7 Q W d l J n F 1 b 3 Q 7 L C Z x d W 9 0 O 0 d l b m R l c i Z x d W 9 0 O y w m c X V v d D t F b W F p b C Z x d W 9 0 O y w m c X V v d D t Q a G 9 u Z S Z x d W 9 0 O y w m c X V v d D t I b 3 V z Z S B O b y Z x d W 9 0 O y w m c X V v d D t T d H J l Z X Q m c X V v d D s s J n F 1 b 3 Q 7 Q 2 l 0 e S Z x d W 9 0 O y w m c X V v d D t T d G F 0 Z S Z x d W 9 0 O y w m c X V v d D t Q b 3 N 0 Y W w g Q 2 9 k Z S Z x d W 9 0 O y w m c X V v d D t D b 3 V w b 2 4 g Q 2 9 k Z S Z x d W 9 0 O y w m c X V v d D t M b 3 l h b H R 5 I F B v a W 5 0 c y Z x d W 9 0 O 1 0 i I C 8 + P E V u d H J 5 I F R 5 c G U 9 I k Z p b G x T d G F 0 d X M i I F Z h b H V l P S J z Q 2 9 t c G x l d G U i I C 8 + P E V u d H J 5 I F R 5 c G U 9 I l J l b G F 0 a W 9 u c 2 h p c E l u Z m 9 D b 2 5 0 Y W l u Z X I i I F Z h b H V l P S J z e y Z x d W 9 0 O 2 N v b H V t b k N v d W 5 0 J n F 1 b 3 Q 7 O j I 0 L C Z x d W 9 0 O 2 t l e U N v b H V t b k 5 h b W V z J n F 1 b 3 Q 7 O l t d L C Z x d W 9 0 O 3 F 1 Z X J 5 U m V s Y X R p b 2 5 z a G l w c y Z x d W 9 0 O z p b X S w m c X V v d D t j b 2 x 1 b W 5 J Z G V u d G l 0 a W V z J n F 1 b 3 Q 7 O l s m c X V v d D t T Z W N 0 a W 9 u M S 9 l e G N l b C B w c m 9 q Z W N 0 L 0 F 1 d G 9 S Z W 1 v d m V k Q 2 9 s d W 1 u c z E u e 0 N 1 c 3 R v b W V y I E l E L D B 9 J n F 1 b 3 Q 7 L C Z x d W 9 0 O 1 N l Y 3 R p b 2 4 x L 2 V 4 Y 2 V s I H B y b 2 p l Y 3 Q v Q X V 0 b 1 J l b W 9 2 Z W R D b 2 x 1 b W 5 z M S 5 7 R G F 0 Z S w x f S Z x d W 9 0 O y w m c X V v d D t T Z W N 0 a W 9 u M S 9 l e G N l b C B w c m 9 q Z W N 0 L 0 F 1 d G 9 S Z W 1 v d m V k Q 2 9 s d W 1 u c z E u e 1 B y b 2 R 1 Y 3 Q g T m F t Z S w y f S Z x d W 9 0 O y w m c X V v d D t T Z W N 0 a W 9 u M S 9 l e G N l b C B w c m 9 q Z W N 0 L 0 F 1 d G 9 S Z W 1 v d m V k Q 2 9 s d W 1 u c z E u e 0 N h d G V n b 3 J 5 L D N 9 J n F 1 b 3 Q 7 L C Z x d W 9 0 O 1 N l Y 3 R p b 2 4 x L 2 V 4 Y 2 V s I H B y b 2 p l Y 3 Q v Q X V 0 b 1 J l b W 9 2 Z W R D b 2 x 1 b W 5 z M S 5 7 U H J p Y 2 U s N H 0 m c X V v d D s s J n F 1 b 3 Q 7 U 2 V j d G l v b j E v Z X h j Z W w g c H J v a m V j d C 9 B d X R v U m V t b 3 Z l Z E N v b H V t b n M x L n t R d W F u d G l 0 e S w 1 f S Z x d W 9 0 O y w m c X V v d D t T Z W N 0 a W 9 u M S 9 l e G N l b C B w c m 9 q Z W N 0 L 0 F 1 d G 9 S Z W 1 v d m V k Q 2 9 s d W 1 u c z E u e 1 R v d G F s I F N h b G V z L D Z 9 J n F 1 b 3 Q 7 L C Z x d W 9 0 O 1 N l Y 3 R p b 2 4 x L 2 V 4 Y 2 V s I H B y b 2 p l Y 3 Q v Q X V 0 b 1 J l b W 9 2 Z W R D b 2 x 1 b W 5 z M S 5 7 R G l z Y 2 9 1 b n Q s N 3 0 m c X V v d D s s J n F 1 b 3 Q 7 U 2 V j d G l v b j E v Z X h j Z W w g c H J v a m V j d C 9 B d X R v U m V t b 3 Z l Z E N v b H V t b n M x L n t E a X N j b 3 V u d C B Q c m l j Z S w 4 f S Z x d W 9 0 O y w m c X V v d D t T Z W N 0 a W 9 u M S 9 l e G N l b C B w c m 9 q Z W N 0 L 0 F 1 d G 9 S Z W 1 v d m V k Q 2 9 s d W 1 u c z E u e 0 F j d H V h b C B T Y W x l c y w 5 f S Z x d W 9 0 O y w m c X V v d D t T Z W N 0 a W 9 u M S 9 l e G N l b C B w c m 9 q Z W N 0 L 0 F 1 d G 9 S Z W 1 v d m V k Q 2 9 s d W 1 u c z E u e 1 N o a X B w a W 5 n I E 1 l d G h v Z C w x M H 0 m c X V v d D s s J n F 1 b 3 Q 7 U 2 V j d G l v b j E v Z X h j Z W w g c H J v a m V j d C 9 B d X R v U m V t b 3 Z l Z E N v b H V t b n M x L n t Q Y X l t Z W 5 0 I E 1 l d G h v Z C w x M X 0 m c X V v d D s s J n F 1 b 3 Q 7 U 2 V j d G l v b j E v Z X h j Z W w g c H J v a m V j d C 9 B d X R v U m V t b 3 Z l Z E N v b H V t b n M x L n t S Z W d p b 2 4 s M T J 9 J n F 1 b 3 Q 7 L C Z x d W 9 0 O 1 N l Y 3 R p b 2 4 x L 2 V 4 Y 2 V s I H B y b 2 p l Y 3 Q v Q X V 0 b 1 J l b W 9 2 Z W R D b 2 x 1 b W 5 z M S 5 7 Q W d l L D E z f S Z x d W 9 0 O y w m c X V v d D t T Z W N 0 a W 9 u M S 9 l e G N l b C B w c m 9 q Z W N 0 L 0 F 1 d G 9 S Z W 1 v d m V k Q 2 9 s d W 1 u c z E u e 0 d l b m R l c i w x N H 0 m c X V v d D s s J n F 1 b 3 Q 7 U 2 V j d G l v b j E v Z X h j Z W w g c H J v a m V j d C 9 B d X R v U m V t b 3 Z l Z E N v b H V t b n M x L n t F b W F p b C w x N X 0 m c X V v d D s s J n F 1 b 3 Q 7 U 2 V j d G l v b j E v Z X h j Z W w g c H J v a m V j d C 9 B d X R v U m V t b 3 Z l Z E N v b H V t b n M x L n t Q a G 9 u Z S w x N n 0 m c X V v d D s s J n F 1 b 3 Q 7 U 2 V j d G l v b j E v Z X h j Z W w g c H J v a m V j d C 9 B d X R v U m V t b 3 Z l Z E N v b H V t b n M x L n t I b 3 V z Z S B O b y w x N 3 0 m c X V v d D s s J n F 1 b 3 Q 7 U 2 V j d G l v b j E v Z X h j Z W w g c H J v a m V j d C 9 B d X R v U m V t b 3 Z l Z E N v b H V t b n M x L n t T d H J l Z X Q s M T h 9 J n F 1 b 3 Q 7 L C Z x d W 9 0 O 1 N l Y 3 R p b 2 4 x L 2 V 4 Y 2 V s I H B y b 2 p l Y 3 Q v Q X V 0 b 1 J l b W 9 2 Z W R D b 2 x 1 b W 5 z M S 5 7 Q 2 l 0 e S w x O X 0 m c X V v d D s s J n F 1 b 3 Q 7 U 2 V j d G l v b j E v Z X h j Z W w g c H J v a m V j d C 9 B d X R v U m V t b 3 Z l Z E N v b H V t b n M x L n t T d G F 0 Z S w y M H 0 m c X V v d D s s J n F 1 b 3 Q 7 U 2 V j d G l v b j E v Z X h j Z W w g c H J v a m V j d C 9 B d X R v U m V t b 3 Z l Z E N v b H V t b n M x L n t Q b 3 N 0 Y W w g Q 2 9 k Z S w y M X 0 m c X V v d D s s J n F 1 b 3 Q 7 U 2 V j d G l v b j E v Z X h j Z W w g c H J v a m V j d C 9 B d X R v U m V t b 3 Z l Z E N v b H V t b n M x L n t D b 3 V w b 2 4 g Q 2 9 k Z S w y M n 0 m c X V v d D s s J n F 1 b 3 Q 7 U 2 V j d G l v b j E v Z X h j Z W w g c H J v a m V j d C 9 B d X R v U m V t b 3 Z l Z E N v b H V t b n M x L n t M b 3 l h b H R 5 I F B v a W 5 0 c y w y M 3 0 m c X V v d D t d L C Z x d W 9 0 O 0 N v b H V t b k N v d W 5 0 J n F 1 b 3 Q 7 O j I 0 L C Z x d W 9 0 O 0 t l e U N v b H V t b k 5 h b W V z J n F 1 b 3 Q 7 O l t d L C Z x d W 9 0 O 0 N v b H V t b k l k Z W 5 0 a X R p Z X M m c X V v d D s 6 W y Z x d W 9 0 O 1 N l Y 3 R p b 2 4 x L 2 V 4 Y 2 V s I H B y b 2 p l Y 3 Q v Q X V 0 b 1 J l b W 9 2 Z W R D b 2 x 1 b W 5 z M S 5 7 Q 3 V z d G 9 t Z X I g S U Q s M H 0 m c X V v d D s s J n F 1 b 3 Q 7 U 2 V j d G l v b j E v Z X h j Z W w g c H J v a m V j d C 9 B d X R v U m V t b 3 Z l Z E N v b H V t b n M x L n t E Y X R l L D F 9 J n F 1 b 3 Q 7 L C Z x d W 9 0 O 1 N l Y 3 R p b 2 4 x L 2 V 4 Y 2 V s I H B y b 2 p l Y 3 Q v Q X V 0 b 1 J l b W 9 2 Z W R D b 2 x 1 b W 5 z M S 5 7 U H J v Z H V j d C B O Y W 1 l L D J 9 J n F 1 b 3 Q 7 L C Z x d W 9 0 O 1 N l Y 3 R p b 2 4 x L 2 V 4 Y 2 V s I H B y b 2 p l Y 3 Q v Q X V 0 b 1 J l b W 9 2 Z W R D b 2 x 1 b W 5 z M S 5 7 Q 2 F 0 Z W d v c n k s M 3 0 m c X V v d D s s J n F 1 b 3 Q 7 U 2 V j d G l v b j E v Z X h j Z W w g c H J v a m V j d C 9 B d X R v U m V t b 3 Z l Z E N v b H V t b n M x L n t Q c m l j Z S w 0 f S Z x d W 9 0 O y w m c X V v d D t T Z W N 0 a W 9 u M S 9 l e G N l b C B w c m 9 q Z W N 0 L 0 F 1 d G 9 S Z W 1 v d m V k Q 2 9 s d W 1 u c z E u e 1 F 1 Y W 5 0 a X R 5 L D V 9 J n F 1 b 3 Q 7 L C Z x d W 9 0 O 1 N l Y 3 R p b 2 4 x L 2 V 4 Y 2 V s I H B y b 2 p l Y 3 Q v Q X V 0 b 1 J l b W 9 2 Z W R D b 2 x 1 b W 5 z M S 5 7 V G 9 0 Y W w g U 2 F s Z X M s N n 0 m c X V v d D s s J n F 1 b 3 Q 7 U 2 V j d G l v b j E v Z X h j Z W w g c H J v a m V j d C 9 B d X R v U m V t b 3 Z l Z E N v b H V t b n M x L n t E a X N j b 3 V u d C w 3 f S Z x d W 9 0 O y w m c X V v d D t T Z W N 0 a W 9 u M S 9 l e G N l b C B w c m 9 q Z W N 0 L 0 F 1 d G 9 S Z W 1 v d m V k Q 2 9 s d W 1 u c z E u e 0 R p c 2 N v d W 5 0 I F B y a W N l L D h 9 J n F 1 b 3 Q 7 L C Z x d W 9 0 O 1 N l Y 3 R p b 2 4 x L 2 V 4 Y 2 V s I H B y b 2 p l Y 3 Q v Q X V 0 b 1 J l b W 9 2 Z W R D b 2 x 1 b W 5 z M S 5 7 Q W N 0 d W F s I F N h b G V z L D l 9 J n F 1 b 3 Q 7 L C Z x d W 9 0 O 1 N l Y 3 R p b 2 4 x L 2 V 4 Y 2 V s I H B y b 2 p l Y 3 Q v Q X V 0 b 1 J l b W 9 2 Z W R D b 2 x 1 b W 5 z M S 5 7 U 2 h p c H B p b m c g T W V 0 a G 9 k L D E w f S Z x d W 9 0 O y w m c X V v d D t T Z W N 0 a W 9 u M S 9 l e G N l b C B w c m 9 q Z W N 0 L 0 F 1 d G 9 S Z W 1 v d m V k Q 2 9 s d W 1 u c z E u e 1 B h e W 1 l b n Q g T W V 0 a G 9 k L D E x f S Z x d W 9 0 O y w m c X V v d D t T Z W N 0 a W 9 u M S 9 l e G N l b C B w c m 9 q Z W N 0 L 0 F 1 d G 9 S Z W 1 v d m V k Q 2 9 s d W 1 u c z E u e 1 J l Z 2 l v b i w x M n 0 m c X V v d D s s J n F 1 b 3 Q 7 U 2 V j d G l v b j E v Z X h j Z W w g c H J v a m V j d C 9 B d X R v U m V t b 3 Z l Z E N v b H V t b n M x L n t B Z 2 U s M T N 9 J n F 1 b 3 Q 7 L C Z x d W 9 0 O 1 N l Y 3 R p b 2 4 x L 2 V 4 Y 2 V s I H B y b 2 p l Y 3 Q v Q X V 0 b 1 J l b W 9 2 Z W R D b 2 x 1 b W 5 z M S 5 7 R 2 V u Z G V y L D E 0 f S Z x d W 9 0 O y w m c X V v d D t T Z W N 0 a W 9 u M S 9 l e G N l b C B w c m 9 q Z W N 0 L 0 F 1 d G 9 S Z W 1 v d m V k Q 2 9 s d W 1 u c z E u e 0 V t Y W l s L D E 1 f S Z x d W 9 0 O y w m c X V v d D t T Z W N 0 a W 9 u M S 9 l e G N l b C B w c m 9 q Z W N 0 L 0 F 1 d G 9 S Z W 1 v d m V k Q 2 9 s d W 1 u c z E u e 1 B o b 2 5 l L D E 2 f S Z x d W 9 0 O y w m c X V v d D t T Z W N 0 a W 9 u M S 9 l e G N l b C B w c m 9 q Z W N 0 L 0 F 1 d G 9 S Z W 1 v d m V k Q 2 9 s d W 1 u c z E u e 0 h v d X N l I E 5 v L D E 3 f S Z x d W 9 0 O y w m c X V v d D t T Z W N 0 a W 9 u M S 9 l e G N l b C B w c m 9 q Z W N 0 L 0 F 1 d G 9 S Z W 1 v d m V k Q 2 9 s d W 1 u c z E u e 1 N 0 c m V l d C w x O H 0 m c X V v d D s s J n F 1 b 3 Q 7 U 2 V j d G l v b j E v Z X h j Z W w g c H J v a m V j d C 9 B d X R v U m V t b 3 Z l Z E N v b H V t b n M x L n t D a X R 5 L D E 5 f S Z x d W 9 0 O y w m c X V v d D t T Z W N 0 a W 9 u M S 9 l e G N l b C B w c m 9 q Z W N 0 L 0 F 1 d G 9 S Z W 1 v d m V k Q 2 9 s d W 1 u c z E u e 1 N 0 Y X R l L D I w f S Z x d W 9 0 O y w m c X V v d D t T Z W N 0 a W 9 u M S 9 l e G N l b C B w c m 9 q Z W N 0 L 0 F 1 d G 9 S Z W 1 v d m V k Q 2 9 s d W 1 u c z E u e 1 B v c 3 R h b C B D b 2 R l L D I x f S Z x d W 9 0 O y w m c X V v d D t T Z W N 0 a W 9 u M S 9 l e G N l b C B w c m 9 q Z W N 0 L 0 F 1 d G 9 S Z W 1 v d m V k Q 2 9 s d W 1 u c z E u e 0 N v d X B v b i B D b 2 R l L D I y f S Z x d W 9 0 O y w m c X V v d D t T Z W N 0 a W 9 u M S 9 l e G N l b C B w c m 9 q Z W N 0 L 0 F 1 d G 9 S Z W 1 v d m V k Q 2 9 s d W 1 u c z E u e 0 x v e W F s d H k g U G 9 p b n R z L D I z f S Z x d W 9 0 O 1 0 s J n F 1 b 3 Q 7 U m V s Y X R p b 2 5 z a G l w S W 5 m b y Z x d W 9 0 O z p b X X 0 i I C 8 + P C 9 T d G F i b G V F b n R y a W V z P j w v S X R l b T 4 8 S X R l b T 4 8 S X R l b U x v Y 2 F 0 a W 9 u P j x J d G V t V H l w Z T 5 G b 3 J t d W x h P C 9 J d G V t V H l w Z T 4 8 S X R l b V B h d G g + U 2 V j d G l v b j E v Z X h j Z W w l M j B w c m 9 q Z W N 0 L 1 N v d X J j Z T w v S X R l b V B h d G g + P C 9 J d G V t T G 9 j Y X R p b 2 4 + P F N 0 Y W J s Z U V u d H J p Z X M g L z 4 8 L 0 l 0 Z W 0 + P E l 0 Z W 0 + P E l 0 Z W 1 M b 2 N h d G l v b j 4 8 S X R l b V R 5 c G U + R m 9 y b X V s Y T w v S X R l b V R 5 c G U + P E l 0 Z W 1 Q Y X R o P l N l Y 3 R p b 2 4 x L 2 V 4 Y 2 V s J T I w c H J v a m V j d C 9 Q c m 9 t b 3 R l Z C U y M E h l Y W R l c n M 8 L 0 l 0 Z W 1 Q Y X R o P j w v S X R l b U x v Y 2 F 0 a W 9 u P j x T d G F i b G V F b n R y a W V z I C 8 + P C 9 J d G V t P j x J d G V t P j x J d G V t T G 9 j Y X R p b 2 4 + P E l 0 Z W 1 U e X B l P k Z v c m 1 1 b G E 8 L 0 l 0 Z W 1 U e X B l P j x J d G V t U G F 0 a D 5 T Z W N 0 a W 9 u M S 9 l e G N l b C U y M H B y b 2 p l Y 3 Q v Q 2 h h b m d l Z C U y M F R 5 c G U 8 L 0 l 0 Z W 1 Q Y X R o P j w v S X R l b U x v Y 2 F 0 a W 9 u P j x T d G F i b G V F b n R y a W V z I C 8 + P C 9 J d G V t P j x J d G V t P j x J d G V t T G 9 j Y X R p b 2 4 + P E l 0 Z W 1 U e X B l P k Z v c m 1 1 b G E 8 L 0 l 0 Z W 1 U e X B l P j x J d G V t U G F 0 a D 5 T Z W N 0 a W 9 u M S 9 l e G N l b C U y M H B y b 2 p l Y 3 Q v U 3 B s a X Q l M j B D b 2 x 1 b W 4 l M j B i e S U y M E R l b G l t a X R l c j w v S X R l b V B h d G g + P C 9 J d G V t T G 9 j Y X R p b 2 4 + P F N 0 Y W J s Z U V u d H J p Z X M g L z 4 8 L 0 l 0 Z W 0 + P E l 0 Z W 0 + P E l 0 Z W 1 M b 2 N h d G l v b j 4 8 S X R l b V R 5 c G U + R m 9 y b X V s Y T w v S X R l b V R 5 c G U + P E l 0 Z W 1 Q Y X R o P l N l Y 3 R p b 2 4 x L 2 V 4 Y 2 V s J T I w c H J v a m V j d C 9 D a G F u Z 2 V k J T I w V H l w Z T E 8 L 0 l 0 Z W 1 Q Y X R o P j w v S X R l b U x v Y 2 F 0 a W 9 u P j x T d G F i b G V F b n R y a W V z I C 8 + P C 9 J d G V t P j x J d G V t P j x J d G V t T G 9 j Y X R p b 2 4 + P E l 0 Z W 1 U e X B l P k Z v c m 1 1 b G E 8 L 0 l 0 Z W 1 U e X B l P j x J d G V t U G F 0 a D 5 T Z W N 0 a W 9 u M S 9 l e G N l b C U y M H B y b 2 p l Y 3 Q v U m V u Y W 1 l Z C U y M E N v b H V t b n M 8 L 0 l 0 Z W 1 Q Y X R o P j w v S X R l b U x v Y 2 F 0 a W 9 u P j x T d G F i b G V F b n R y a W V z I C 8 + P C 9 J d G V t P j x J d G V t P j x J d G V t T G 9 j Y X R p b 2 4 + P E l 0 Z W 1 U e X B l P k Z v c m 1 1 b G E 8 L 0 l 0 Z W 1 U e X B l P j x J d G V t U G F 0 a D 5 T Z W N 0 a W 9 u M S 9 l e G N l b C U y M H B y b 2 p l Y 3 Q v R m l s d G V y Z W Q l M j B S b 3 d z P C 9 J d G V t U G F 0 a D 4 8 L 0 l 0 Z W 1 M b 2 N h d G l v b j 4 8 U 3 R h Y m x l R W 5 0 c m l l c y A v P j w v S X R l b T 4 8 S X R l b T 4 8 S X R l b U x v Y 2 F 0 a W 9 u P j x J d G V t V H l w Z T 5 G b 3 J t d W x h P C 9 J d G V t V H l w Z T 4 8 S X R l b V B h d G g + U 2 V j d G l v b j E v Z X h j Z W w l M j B w c m 9 q Z W N 0 L 0 N o Y W 5 n Z W Q l M j B U e X B l M j w v S X R l b V B h d G g + P C 9 J d G V t T G 9 j Y X R p b 2 4 + P F N 0 Y W J s Z U V u d H J p Z X M g L z 4 8 L 0 l 0 Z W 0 + P E l 0 Z W 0 + P E l 0 Z W 1 M b 2 N h d G l v b j 4 8 S X R l b V R 5 c G U + R m 9 y b X V s Y T w v S X R l b V R 5 c G U + P E l 0 Z W 1 Q Y X R o P l N l Y 3 R p b 2 4 x L 2 V 4 Y 2 V s J T I w c H J v a m V j d C 9 D a G F u Z 2 V k J T I w V H l w Z S U y M H d p d G g l M j B M b 2 N h b G U 8 L 0 l 0 Z W 1 Q Y X R o P j w v S X R l b U x v Y 2 F 0 a W 9 u P j x T d G F i b G V F b n R y a W V z I C 8 + P C 9 J d G V t P j x J d G V t P j x J d G V t T G 9 j Y X R p b 2 4 + P E l 0 Z W 1 U e X B l P k Z v c m 1 1 b G E 8 L 0 l 0 Z W 1 U e X B l P j x J d G V t U G F 0 a D 5 T Z W N 0 a W 9 u M S 9 l e G N l b C U y M H B y b 2 p l Y 3 Q v S W 5 z Z X J 0 Z W Q l M j B N d W x 0 a X B s a W N h d G l v b j w v S X R l b V B h d G g + P C 9 J d G V t T G 9 j Y X R p b 2 4 + P F N 0 Y W J s Z U V u d H J p Z X M g L z 4 8 L 0 l 0 Z W 0 + P E l 0 Z W 0 + P E l 0 Z W 1 M b 2 N h d G l v b j 4 8 S X R l b V R 5 c G U + R m 9 y b X V s Y T w v S X R l b V R 5 c G U + P E l 0 Z W 1 Q Y X R o P l N l Y 3 R p b 2 4 x L 2 V 4 Y 2 V s J T I w c H J v a m V j d C 9 D a G F u Z 2 V k J T I w V H l w Z S U y M H d p d G g l M j B M b 2 N h b G U x P C 9 J d G V t U G F 0 a D 4 8 L 0 l 0 Z W 1 M b 2 N h d G l v b j 4 8 U 3 R h Y m x l R W 5 0 c m l l c y A v P j w v S X R l b T 4 8 S X R l b T 4 8 S X R l b U x v Y 2 F 0 a W 9 u P j x J d G V t V H l w Z T 5 G b 3 J t d W x h P C 9 J d G V t V H l w Z T 4 8 S X R l b V B h d G g + U 2 V j d G l v b j E v Z X h j Z W w l M j B w c m 9 q Z W N 0 L 1 J l b m F t Z W Q l M j B D b 2 x 1 b W 5 z M T w v S X R l b V B h d G g + P C 9 J d G V t T G 9 j Y X R p b 2 4 + P F N 0 Y W J s Z U V u d H J p Z X M g L z 4 8 L 0 l 0 Z W 0 + P E l 0 Z W 0 + P E l 0 Z W 1 M b 2 N h d G l v b j 4 8 S X R l b V R 5 c G U + R m 9 y b X V s Y T w v S X R l b V R 5 c G U + P E l 0 Z W 1 Q Y X R o P l N l Y 3 R p b 2 4 x L 2 V 4 Y 2 V s J T I w c H J v a m V j d C 9 S Z W 9 y Z G V y Z W Q l M j B D b 2 x 1 b W 5 z P C 9 J d G V t U G F 0 a D 4 8 L 0 l 0 Z W 1 M b 2 N h d G l v b j 4 8 U 3 R h Y m x l R W 5 0 c m l l c y A v P j w v S X R l b T 4 8 S X R l b T 4 8 S X R l b U x v Y 2 F 0 a W 9 u P j x J d G V t V H l w Z T 5 G b 3 J t d W x h P C 9 J d G V t V H l w Z T 4 8 S X R l b V B h d G g + U 2 V j d G l v b j E v Z X h j Z W w l M j B w c m 9 q Z W N 0 L 0 l u c 2 V y d G V k J T I w T X V s d G l w b G l j Y X R p b 2 4 x P C 9 J d G V t U G F 0 a D 4 8 L 0 l 0 Z W 1 M b 2 N h d G l v b j 4 8 U 3 R h Y m x l R W 5 0 c m l l c y A v P j w v S X R l b T 4 8 S X R l b T 4 8 S X R l b U x v Y 2 F 0 a W 9 u P j x J d G V t V H l w Z T 5 G b 3 J t d W x h P C 9 J d G V t V H l w Z T 4 8 S X R l b V B h d G g + U 2 V j d G l v b j E v Z X h j Z W w l M j B w c m 9 q Z W N 0 L 1 J l b m F t Z W Q l M j B D b 2 x 1 b W 5 z M j w v S X R l b V B h d G g + P C 9 J d G V t T G 9 j Y X R p b 2 4 + P F N 0 Y W J s Z U V u d H J p Z X M g L z 4 8 L 0 l 0 Z W 0 + P E l 0 Z W 0 + P E l 0 Z W 1 M b 2 N h d G l v b j 4 8 S X R l b V R 5 c G U + R m 9 y b X V s Y T w v S X R l b V R 5 c G U + P E l 0 Z W 1 Q Y X R o P l N l Y 3 R p b 2 4 x L 2 V 4 Y 2 V s J T I w c H J v a m V j d C 9 S Z W 9 y Z G V y Z W Q l M j B D b 2 x 1 b W 5 z M T w v S X R l b V B h d G g + P C 9 J d G V t T G 9 j Y X R p b 2 4 + P F N 0 Y W J s Z U V u d H J p Z X M g L z 4 8 L 0 l 0 Z W 0 + P E l 0 Z W 0 + P E l 0 Z W 1 M b 2 N h d G l v b j 4 8 S X R l b V R 5 c G U + R m 9 y b X V s Y T w v S X R l b V R 5 c G U + P E l 0 Z W 1 Q Y X R o P l N l Y 3 R p b 2 4 x L 2 V 4 Y 2 V s J T I w c H J v a m V j d C 9 J b n N l c n R l Z C U y M F N 1 Y n R y Y W N 0 a W 9 u P C 9 J d G V t U G F 0 a D 4 8 L 0 l 0 Z W 1 M b 2 N h d G l v b j 4 8 U 3 R h Y m x l R W 5 0 c m l l c y A v P j w v S X R l b T 4 8 S X R l b T 4 8 S X R l b U x v Y 2 F 0 a W 9 u P j x J d G V t V H l w Z T 5 G b 3 J t d W x h P C 9 J d G V t V H l w Z T 4 8 S X R l b V B h d G g + U 2 V j d G l v b j E v Z X h j Z W w l M j B w c m 9 q Z W N 0 L 1 J l b m F t Z W Q l M j B D b 2 x 1 b W 5 z M z w v S X R l b V B h d G g + P C 9 J d G V t T G 9 j Y X R p b 2 4 + P F N 0 Y W J s Z U V u d H J p Z X M g L z 4 8 L 0 l 0 Z W 0 + P E l 0 Z W 0 + P E l 0 Z W 1 M b 2 N h d G l v b j 4 8 S X R l b V R 5 c G U + R m 9 y b X V s Y T w v S X R l b V R 5 c G U + P E l 0 Z W 1 Q Y X R o P l N l Y 3 R p b 2 4 x L 2 V 4 Y 2 V s J T I w c H J v a m V j d C 9 S Z W 9 y Z G V y Z W Q l M j B D b 2 x 1 b W 5 z M j w v S X R l b V B h d G g + P C 9 J d G V t T G 9 j Y X R p b 2 4 + P F N 0 Y W J s Z U V u d H J p Z X M g L z 4 8 L 0 l 0 Z W 0 + P E l 0 Z W 0 + P E l 0 Z W 1 M b 2 N h d G l v b j 4 8 S X R l b V R 5 c G U + R m 9 y b X V s Y T w v S X R l b V R 5 c G U + P E l 0 Z W 1 Q Y X R o P l N l Y 3 R p b 2 4 x L 2 V 4 Y 2 V s J T I w c H J v a m V j d C 9 G a W x 0 Z X J l Z C U y M F J v d 3 M x P C 9 J d G V t U G F 0 a D 4 8 L 0 l 0 Z W 1 M b 2 N h d G l v b j 4 8 U 3 R h Y m x l R W 5 0 c m l l c y A v P j w v S X R l b T 4 8 S X R l b T 4 8 S X R l b U x v Y 2 F 0 a W 9 u P j x J d G V t V H l w Z T 5 G b 3 J t d W x h P C 9 J d G V t V H l w Z T 4 8 S X R l b V B h d G g + U 2 V j d G l v b j E v U H J v Z H V j d C U y M E N h d G V n b 3 J 5 J T I w Q W 5 h b H l z a 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Q c m 9 k d W N 0 X 0 N h d G V n b 3 J 5 X 0 F u Y W x 5 c 2 l z 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0 L T A y L T I z V D E 4 O j Q w O j M x L j E 2 N T U 2 M D B 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C B D Y X R l Z 2 9 y e S B B b m F s e X N p c y 9 B d X R v U m V t b 3 Z l Z E N v b H V t b n M x L n t D b 2 x 1 b W 4 x L D B 9 J n F 1 b 3 Q 7 L C Z x d W 9 0 O 1 N l Y 3 R p b 2 4 x L 1 B y b 2 R 1 Y 3 Q g Q 2 F 0 Z W d v c n k g Q W 5 h b H l z a X M v Q X V 0 b 1 J l b W 9 2 Z W R D b 2 x 1 b W 5 z M S 5 7 Q 2 9 s d W 1 u M i w x f S Z x d W 9 0 O y w m c X V v d D t T Z W N 0 a W 9 u M S 9 Q c m 9 k d W N 0 I E N h d G V n b 3 J 5 I E F u Y W x 5 c 2 l z L 0 F 1 d G 9 S Z W 1 v d m V k Q 2 9 s d W 1 u c z E u e 0 N v b H V t b j M s M n 0 m c X V v d D s s J n F 1 b 3 Q 7 U 2 V j d G l v b j E v U H J v Z H V j d C B D Y X R l Z 2 9 y e S B B b m F s e X N p c y 9 B d X R v U m V t b 3 Z l Z E N v b H V t b n M x L n t D b 2 x 1 b W 4 0 L D N 9 J n F 1 b 3 Q 7 L C Z x d W 9 0 O 1 N l Y 3 R p b 2 4 x L 1 B y b 2 R 1 Y 3 Q g Q 2 F 0 Z W d v c n k g Q W 5 h b H l z a X M v Q X V 0 b 1 J l b W 9 2 Z W R D b 2 x 1 b W 5 z M S 5 7 Q 2 9 s d W 1 u N S w 0 f S Z x d W 9 0 O 1 0 s J n F 1 b 3 Q 7 Q 2 9 s d W 1 u Q 2 9 1 b n Q m c X V v d D s 6 N S w m c X V v d D t L Z X l D b 2 x 1 b W 5 O Y W 1 l c y Z x d W 9 0 O z p b X S w m c X V v d D t D b 2 x 1 b W 5 J Z G V u d G l 0 a W V z J n F 1 b 3 Q 7 O l s m c X V v d D t T Z W N 0 a W 9 u M S 9 Q c m 9 k d W N 0 I E N h d G V n b 3 J 5 I E F u Y W x 5 c 2 l z L 0 F 1 d G 9 S Z W 1 v d m V k Q 2 9 s d W 1 u c z E u e 0 N v b H V t b j E s M H 0 m c X V v d D s s J n F 1 b 3 Q 7 U 2 V j d G l v b j E v U H J v Z H V j d C B D Y X R l Z 2 9 y e S B B b m F s e X N p c y 9 B d X R v U m V t b 3 Z l Z E N v b H V t b n M x L n t D b 2 x 1 b W 4 y L D F 9 J n F 1 b 3 Q 7 L C Z x d W 9 0 O 1 N l Y 3 R p b 2 4 x L 1 B y b 2 R 1 Y 3 Q g Q 2 F 0 Z W d v c n k g Q W 5 h b H l z a X M v Q X V 0 b 1 J l b W 9 2 Z W R D b 2 x 1 b W 5 z M S 5 7 Q 2 9 s d W 1 u M y w y f S Z x d W 9 0 O y w m c X V v d D t T Z W N 0 a W 9 u M S 9 Q c m 9 k d W N 0 I E N h d G V n b 3 J 5 I E F u Y W x 5 c 2 l z L 0 F 1 d G 9 S Z W 1 v d m V k Q 2 9 s d W 1 u c z E u e 0 N v b H V t b j Q s M 3 0 m c X V v d D s s J n F 1 b 3 Q 7 U 2 V j d G l v b j E v U H J v Z H V j d C B D Y X R l Z 2 9 y e S B B b m F s e X N p c y 9 B d X R v U m V t b 3 Z l Z E N v b H V t b n M x L n t D b 2 x 1 b W 4 1 L D R 9 J n F 1 b 3 Q 7 X S w m c X V v d D t S Z W x h d G l v b n N o a X B J b m Z v J n F 1 b 3 Q 7 O l t d f S I g L z 4 8 L 1 N 0 Y W J s Z U V u d H J p Z X M + P C 9 J d G V t P j x J d G V t P j x J d G V t T G 9 j Y X R p b 2 4 + P E l 0 Z W 1 U e X B l P k Z v c m 1 1 b G E 8 L 0 l 0 Z W 1 U e X B l P j x J d G V t U G F 0 a D 5 T Z W N 0 a W 9 u M S 9 Q c m 9 k d W N 0 J T I w Q 2 F 0 Z W d v c n k l M j B B b m F s e X N p c y 9 T b 3 V y Y 2 U 8 L 0 l 0 Z W 1 Q Y X R o P j w v S X R l b U x v Y 2 F 0 a W 9 u P j x T d G F i b G V F b n R y a W V z I C 8 + P C 9 J d G V t P j x J d G V t P j x J d G V t T G 9 j Y X R p b 2 4 + P E l 0 Z W 1 U e X B l P k Z v c m 1 1 b G E 8 L 0 l 0 Z W 1 U e X B l P j x J d G V t U G F 0 a D 5 T Z W N 0 a W 9 u M S 9 Q c m 9 k d W N 0 J T I w Q 2 F 0 Z W d v c n k l M j B B b m F s e X N p c y 9 D a G F u Z 2 V k J T I w V H l w Z T w v S X R l b V B h d G g + P C 9 J d G V t T G 9 j Y X R p b 2 4 + P F N 0 Y W J s Z U V u d H J p Z X M g L z 4 8 L 0 l 0 Z W 0 + P E l 0 Z W 0 + P E l 0 Z W 1 M b 2 N h d G l v b j 4 8 S X R l b V R 5 c G U + R m 9 y b X V s Y T w v S X R l b V R 5 c G U + P E l 0 Z W 1 Q Y X R o P l N l Y 3 R p b 2 4 x L 2 V 4 Y 2 V s J T I w c H J v a m V j 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F R h c m d l d C I g V m F s d W U 9 I n N l e G N l b F 9 w c m 9 q Z W N 0 N 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I t M j N U M T g 6 M z g 6 M T I u N D A x M D A 4 O F o i I C 8 + P E V u d H J 5 I F R 5 c G U 9 I k Z p b G x D b 2 x 1 b W 5 U e X B l c y I g V m F s d W U 9 I n N B d 2 t H Q m h F R E V R U V J F U V l H Q m d N R 0 J n W U R C Z 1 l H Q X d Z R C I g L z 4 8 R W 5 0 c n k g V H l w Z T 0 i R m l s b E N v b H V t b k 5 h b W V z I i B W Y W x 1 Z T 0 i c 1 s m c X V v d D t D d X N 0 b 2 1 l c i B J R C Z x d W 9 0 O y w m c X V v d D t E Y X R l J n F 1 b 3 Q 7 L C Z x d W 9 0 O 1 B y b 2 R 1 Y 3 Q g T m F t Z S Z x d W 9 0 O y w m c X V v d D t D Y X R l Z 2 9 y e S Z x d W 9 0 O y w m c X V v d D t Q c m l j Z S Z x d W 9 0 O y w m c X V v d D t R d W F u d G l 0 e S Z x d W 9 0 O y w m c X V v d D t U b 3 R h b C B T Y W x l c y Z x d W 9 0 O y w m c X V v d D t E a X N j b 3 V u d C Z x d W 9 0 O y w m c X V v d D t E a X N j b 3 V u d C B Q c m l j Z S Z x d W 9 0 O y w m c X V v d D t B Y 3 R 1 Y W w g U 2 F s Z X M m c X V v d D s s J n F 1 b 3 Q 7 U 2 h p c H B p b m c g T W V 0 a G 9 k J n F 1 b 3 Q 7 L C Z x d W 9 0 O 1 B h e W 1 l b n Q g T W V 0 a G 9 k J n F 1 b 3 Q 7 L C Z x d W 9 0 O 1 J l Z 2 l v b i Z x d W 9 0 O y w m c X V v d D t B Z 2 U m c X V v d D s s J n F 1 b 3 Q 7 R 2 V u Z G V y J n F 1 b 3 Q 7 L C Z x d W 9 0 O 0 V t Y W l s J n F 1 b 3 Q 7 L C Z x d W 9 0 O 1 B o b 2 5 l J n F 1 b 3 Q 7 L C Z x d W 9 0 O 0 h v d X N l I E 5 v J n F 1 b 3 Q 7 L C Z x d W 9 0 O 1 N 0 c m V l d C Z x d W 9 0 O y w m c X V v d D t D a X R 5 J n F 1 b 3 Q 7 L C Z x d W 9 0 O 1 N 0 Y X R l J n F 1 b 3 Q 7 L C Z x d W 9 0 O 1 B v c 3 R h b C B D b 2 R l J n F 1 b 3 Q 7 L C Z x d W 9 0 O 0 N v d X B v b i B D b 2 R l J n F 1 b 3 Q 7 L C Z x d W 9 0 O 0 x v e W F s d H k g U G 9 p b n R z J n F 1 b 3 Q 7 X S I g L z 4 8 R W 5 0 c n k g V H l w Z T 0 i R m l s b F N 0 Y X R 1 c y I g V m F s d W U 9 I n N D b 2 1 w b G V 0 Z S I g L z 4 8 R W 5 0 c n k g V H l w Z T 0 i R m l s b E N v d W 5 0 I i B W Y W x 1 Z T 0 i b D E x M y I g L z 4 8 R W 5 0 c n k g V H l w Z T 0 i U m V s Y X R p b 2 5 z a G l w S W 5 m b 0 N v b n R h a W 5 l c i I g V m F s d W U 9 I n N 7 J n F 1 b 3 Q 7 Y 2 9 s d W 1 u Q 2 9 1 b n Q m c X V v d D s 6 M j Q s J n F 1 b 3 Q 7 a 2 V 5 Q 2 9 s d W 1 u T m F t Z X M m c X V v d D s 6 W 1 0 s J n F 1 b 3 Q 7 c X V l c n l S Z W x h d G l v b n N o a X B z J n F 1 b 3 Q 7 O l t d L C Z x d W 9 0 O 2 N v b H V t b k l k Z W 5 0 a X R p Z X M m c X V v d D s 6 W y Z x d W 9 0 O 1 N l Y 3 R p b 2 4 x L 2 V 4 Y 2 V s I H B y b 2 p l Y 3 Q v Q X V 0 b 1 J l b W 9 2 Z W R D b 2 x 1 b W 5 z M S 5 7 Q 3 V z d G 9 t Z X I g S U Q s M H 0 m c X V v d D s s J n F 1 b 3 Q 7 U 2 V j d G l v b j E v Z X h j Z W w g c H J v a m V j d C 9 B d X R v U m V t b 3 Z l Z E N v b H V t b n M x L n t E Y X R l L D F 9 J n F 1 b 3 Q 7 L C Z x d W 9 0 O 1 N l Y 3 R p b 2 4 x L 2 V 4 Y 2 V s I H B y b 2 p l Y 3 Q v Q X V 0 b 1 J l b W 9 2 Z W R D b 2 x 1 b W 5 z M S 5 7 U H J v Z H V j d C B O Y W 1 l L D J 9 J n F 1 b 3 Q 7 L C Z x d W 9 0 O 1 N l Y 3 R p b 2 4 x L 2 V 4 Y 2 V s I H B y b 2 p l Y 3 Q v Q X V 0 b 1 J l b W 9 2 Z W R D b 2 x 1 b W 5 z M S 5 7 Q 2 F 0 Z W d v c n k s M 3 0 m c X V v d D s s J n F 1 b 3 Q 7 U 2 V j d G l v b j E v Z X h j Z W w g c H J v a m V j d C 9 B d X R v U m V t b 3 Z l Z E N v b H V t b n M x L n t Q c m l j Z S w 0 f S Z x d W 9 0 O y w m c X V v d D t T Z W N 0 a W 9 u M S 9 l e G N l b C B w c m 9 q Z W N 0 L 0 F 1 d G 9 S Z W 1 v d m V k Q 2 9 s d W 1 u c z E u e 1 F 1 Y W 5 0 a X R 5 L D V 9 J n F 1 b 3 Q 7 L C Z x d W 9 0 O 1 N l Y 3 R p b 2 4 x L 2 V 4 Y 2 V s I H B y b 2 p l Y 3 Q v Q X V 0 b 1 J l b W 9 2 Z W R D b 2 x 1 b W 5 z M S 5 7 V G 9 0 Y W w g U 2 F s Z X M s N n 0 m c X V v d D s s J n F 1 b 3 Q 7 U 2 V j d G l v b j E v Z X h j Z W w g c H J v a m V j d C 9 B d X R v U m V t b 3 Z l Z E N v b H V t b n M x L n t E a X N j b 3 V u d C w 3 f S Z x d W 9 0 O y w m c X V v d D t T Z W N 0 a W 9 u M S 9 l e G N l b C B w c m 9 q Z W N 0 L 0 F 1 d G 9 S Z W 1 v d m V k Q 2 9 s d W 1 u c z E u e 0 R p c 2 N v d W 5 0 I F B y a W N l L D h 9 J n F 1 b 3 Q 7 L C Z x d W 9 0 O 1 N l Y 3 R p b 2 4 x L 2 V 4 Y 2 V s I H B y b 2 p l Y 3 Q v Q X V 0 b 1 J l b W 9 2 Z W R D b 2 x 1 b W 5 z M S 5 7 Q W N 0 d W F s I F N h b G V z L D l 9 J n F 1 b 3 Q 7 L C Z x d W 9 0 O 1 N l Y 3 R p b 2 4 x L 2 V 4 Y 2 V s I H B y b 2 p l Y 3 Q v Q X V 0 b 1 J l b W 9 2 Z W R D b 2 x 1 b W 5 z M S 5 7 U 2 h p c H B p b m c g T W V 0 a G 9 k L D E w f S Z x d W 9 0 O y w m c X V v d D t T Z W N 0 a W 9 u M S 9 l e G N l b C B w c m 9 q Z W N 0 L 0 F 1 d G 9 S Z W 1 v d m V k Q 2 9 s d W 1 u c z E u e 1 B h e W 1 l b n Q g T W V 0 a G 9 k L D E x f S Z x d W 9 0 O y w m c X V v d D t T Z W N 0 a W 9 u M S 9 l e G N l b C B w c m 9 q Z W N 0 L 0 F 1 d G 9 S Z W 1 v d m V k Q 2 9 s d W 1 u c z E u e 1 J l Z 2 l v b i w x M n 0 m c X V v d D s s J n F 1 b 3 Q 7 U 2 V j d G l v b j E v Z X h j Z W w g c H J v a m V j d C 9 B d X R v U m V t b 3 Z l Z E N v b H V t b n M x L n t B Z 2 U s M T N 9 J n F 1 b 3 Q 7 L C Z x d W 9 0 O 1 N l Y 3 R p b 2 4 x L 2 V 4 Y 2 V s I H B y b 2 p l Y 3 Q v Q X V 0 b 1 J l b W 9 2 Z W R D b 2 x 1 b W 5 z M S 5 7 R 2 V u Z G V y L D E 0 f S Z x d W 9 0 O y w m c X V v d D t T Z W N 0 a W 9 u M S 9 l e G N l b C B w c m 9 q Z W N 0 L 0 F 1 d G 9 S Z W 1 v d m V k Q 2 9 s d W 1 u c z E u e 0 V t Y W l s L D E 1 f S Z x d W 9 0 O y w m c X V v d D t T Z W N 0 a W 9 u M S 9 l e G N l b C B w c m 9 q Z W N 0 L 0 F 1 d G 9 S Z W 1 v d m V k Q 2 9 s d W 1 u c z E u e 1 B o b 2 5 l L D E 2 f S Z x d W 9 0 O y w m c X V v d D t T Z W N 0 a W 9 u M S 9 l e G N l b C B w c m 9 q Z W N 0 L 0 F 1 d G 9 S Z W 1 v d m V k Q 2 9 s d W 1 u c z E u e 0 h v d X N l I E 5 v L D E 3 f S Z x d W 9 0 O y w m c X V v d D t T Z W N 0 a W 9 u M S 9 l e G N l b C B w c m 9 q Z W N 0 L 0 F 1 d G 9 S Z W 1 v d m V k Q 2 9 s d W 1 u c z E u e 1 N 0 c m V l d C w x O H 0 m c X V v d D s s J n F 1 b 3 Q 7 U 2 V j d G l v b j E v Z X h j Z W w g c H J v a m V j d C 9 B d X R v U m V t b 3 Z l Z E N v b H V t b n M x L n t D a X R 5 L D E 5 f S Z x d W 9 0 O y w m c X V v d D t T Z W N 0 a W 9 u M S 9 l e G N l b C B w c m 9 q Z W N 0 L 0 F 1 d G 9 S Z W 1 v d m V k Q 2 9 s d W 1 u c z E u e 1 N 0 Y X R l L D I w f S Z x d W 9 0 O y w m c X V v d D t T Z W N 0 a W 9 u M S 9 l e G N l b C B w c m 9 q Z W N 0 L 0 F 1 d G 9 S Z W 1 v d m V k Q 2 9 s d W 1 u c z E u e 1 B v c 3 R h b C B D b 2 R l L D I x f S Z x d W 9 0 O y w m c X V v d D t T Z W N 0 a W 9 u M S 9 l e G N l b C B w c m 9 q Z W N 0 L 0 F 1 d G 9 S Z W 1 v d m V k Q 2 9 s d W 1 u c z E u e 0 N v d X B v b i B D b 2 R l L D I y f S Z x d W 9 0 O y w m c X V v d D t T Z W N 0 a W 9 u M S 9 l e G N l b C B w c m 9 q Z W N 0 L 0 F 1 d G 9 S Z W 1 v d m V k Q 2 9 s d W 1 u c z E u e 0 x v e W F s d H k g U G 9 p b n R z L D I z f S Z x d W 9 0 O 1 0 s J n F 1 b 3 Q 7 Q 2 9 s d W 1 u Q 2 9 1 b n Q m c X V v d D s 6 M j Q s J n F 1 b 3 Q 7 S 2 V 5 Q 2 9 s d W 1 u T m F t Z X M m c X V v d D s 6 W 1 0 s J n F 1 b 3 Q 7 Q 2 9 s d W 1 u S W R l b n R p d G l l c y Z x d W 9 0 O z p b J n F 1 b 3 Q 7 U 2 V j d G l v b j E v Z X h j Z W w g c H J v a m V j d C 9 B d X R v U m V t b 3 Z l Z E N v b H V t b n M x L n t D d X N 0 b 2 1 l c i B J R C w w f S Z x d W 9 0 O y w m c X V v d D t T Z W N 0 a W 9 u M S 9 l e G N l b C B w c m 9 q Z W N 0 L 0 F 1 d G 9 S Z W 1 v d m V k Q 2 9 s d W 1 u c z E u e 0 R h d G U s M X 0 m c X V v d D s s J n F 1 b 3 Q 7 U 2 V j d G l v b j E v Z X h j Z W w g c H J v a m V j d C 9 B d X R v U m V t b 3 Z l Z E N v b H V t b n M x L n t Q c m 9 k d W N 0 I E 5 h b W U s M n 0 m c X V v d D s s J n F 1 b 3 Q 7 U 2 V j d G l v b j E v Z X h j Z W w g c H J v a m V j d C 9 B d X R v U m V t b 3 Z l Z E N v b H V t b n M x L n t D Y X R l Z 2 9 y e S w z f S Z x d W 9 0 O y w m c X V v d D t T Z W N 0 a W 9 u M S 9 l e G N l b C B w c m 9 q Z W N 0 L 0 F 1 d G 9 S Z W 1 v d m V k Q 2 9 s d W 1 u c z E u e 1 B y a W N l L D R 9 J n F 1 b 3 Q 7 L C Z x d W 9 0 O 1 N l Y 3 R p b 2 4 x L 2 V 4 Y 2 V s I H B y b 2 p l Y 3 Q v Q X V 0 b 1 J l b W 9 2 Z W R D b 2 x 1 b W 5 z M S 5 7 U X V h b n R p d H k s N X 0 m c X V v d D s s J n F 1 b 3 Q 7 U 2 V j d G l v b j E v Z X h j Z W w g c H J v a m V j d C 9 B d X R v U m V t b 3 Z l Z E N v b H V t b n M x L n t U b 3 R h b C B T Y W x l c y w 2 f S Z x d W 9 0 O y w m c X V v d D t T Z W N 0 a W 9 u M S 9 l e G N l b C B w c m 9 q Z W N 0 L 0 F 1 d G 9 S Z W 1 v d m V k Q 2 9 s d W 1 u c z E u e 0 R p c 2 N v d W 5 0 L D d 9 J n F 1 b 3 Q 7 L C Z x d W 9 0 O 1 N l Y 3 R p b 2 4 x L 2 V 4 Y 2 V s I H B y b 2 p l Y 3 Q v Q X V 0 b 1 J l b W 9 2 Z W R D b 2 x 1 b W 5 z M S 5 7 R G l z Y 2 9 1 b n Q g U H J p Y 2 U s O H 0 m c X V v d D s s J n F 1 b 3 Q 7 U 2 V j d G l v b j E v Z X h j Z W w g c H J v a m V j d C 9 B d X R v U m V t b 3 Z l Z E N v b H V t b n M x L n t B Y 3 R 1 Y W w g U 2 F s Z X M s O X 0 m c X V v d D s s J n F 1 b 3 Q 7 U 2 V j d G l v b j E v Z X h j Z W w g c H J v a m V j d C 9 B d X R v U m V t b 3 Z l Z E N v b H V t b n M x L n t T a G l w c G l u Z y B N Z X R o b 2 Q s M T B 9 J n F 1 b 3 Q 7 L C Z x d W 9 0 O 1 N l Y 3 R p b 2 4 x L 2 V 4 Y 2 V s I H B y b 2 p l Y 3 Q v Q X V 0 b 1 J l b W 9 2 Z W R D b 2 x 1 b W 5 z M S 5 7 U G F 5 b W V u d C B N Z X R o b 2 Q s M T F 9 J n F 1 b 3 Q 7 L C Z x d W 9 0 O 1 N l Y 3 R p b 2 4 x L 2 V 4 Y 2 V s I H B y b 2 p l Y 3 Q v Q X V 0 b 1 J l b W 9 2 Z W R D b 2 x 1 b W 5 z M S 5 7 U m V n a W 9 u L D E y f S Z x d W 9 0 O y w m c X V v d D t T Z W N 0 a W 9 u M S 9 l e G N l b C B w c m 9 q Z W N 0 L 0 F 1 d G 9 S Z W 1 v d m V k Q 2 9 s d W 1 u c z E u e 0 F n Z S w x M 3 0 m c X V v d D s s J n F 1 b 3 Q 7 U 2 V j d G l v b j E v Z X h j Z W w g c H J v a m V j d C 9 B d X R v U m V t b 3 Z l Z E N v b H V t b n M x L n t H Z W 5 k Z X I s M T R 9 J n F 1 b 3 Q 7 L C Z x d W 9 0 O 1 N l Y 3 R p b 2 4 x L 2 V 4 Y 2 V s I H B y b 2 p l Y 3 Q v Q X V 0 b 1 J l b W 9 2 Z W R D b 2 x 1 b W 5 z M S 5 7 R W 1 h a W w s M T V 9 J n F 1 b 3 Q 7 L C Z x d W 9 0 O 1 N l Y 3 R p b 2 4 x L 2 V 4 Y 2 V s I H B y b 2 p l Y 3 Q v Q X V 0 b 1 J l b W 9 2 Z W R D b 2 x 1 b W 5 z M S 5 7 U G h v b m U s M T Z 9 J n F 1 b 3 Q 7 L C Z x d W 9 0 O 1 N l Y 3 R p b 2 4 x L 2 V 4 Y 2 V s I H B y b 2 p l Y 3 Q v Q X V 0 b 1 J l b W 9 2 Z W R D b 2 x 1 b W 5 z M S 5 7 S G 9 1 c 2 U g T m 8 s M T d 9 J n F 1 b 3 Q 7 L C Z x d W 9 0 O 1 N l Y 3 R p b 2 4 x L 2 V 4 Y 2 V s I H B y b 2 p l Y 3 Q v Q X V 0 b 1 J l b W 9 2 Z W R D b 2 x 1 b W 5 z M S 5 7 U 3 R y Z W V 0 L D E 4 f S Z x d W 9 0 O y w m c X V v d D t T Z W N 0 a W 9 u M S 9 l e G N l b C B w c m 9 q Z W N 0 L 0 F 1 d G 9 S Z W 1 v d m V k Q 2 9 s d W 1 u c z E u e 0 N p d H k s M T l 9 J n F 1 b 3 Q 7 L C Z x d W 9 0 O 1 N l Y 3 R p b 2 4 x L 2 V 4 Y 2 V s I H B y b 2 p l Y 3 Q v Q X V 0 b 1 J l b W 9 2 Z W R D b 2 x 1 b W 5 z M S 5 7 U 3 R h d G U s M j B 9 J n F 1 b 3 Q 7 L C Z x d W 9 0 O 1 N l Y 3 R p b 2 4 x L 2 V 4 Y 2 V s I H B y b 2 p l Y 3 Q v Q X V 0 b 1 J l b W 9 2 Z W R D b 2 x 1 b W 5 z M S 5 7 U G 9 z d G F s I E N v Z G U s M j F 9 J n F 1 b 3 Q 7 L C Z x d W 9 0 O 1 N l Y 3 R p b 2 4 x L 2 V 4 Y 2 V s I H B y b 2 p l Y 3 Q v Q X V 0 b 1 J l b W 9 2 Z W R D b 2 x 1 b W 5 z M S 5 7 Q 2 9 1 c G 9 u I E N v Z G U s M j J 9 J n F 1 b 3 Q 7 L C Z x d W 9 0 O 1 N l Y 3 R p b 2 4 x L 2 V 4 Y 2 V s I H B y b 2 p l Y 3 Q v Q X V 0 b 1 J l b W 9 2 Z W R D b 2 x 1 b W 5 z M S 5 7 T G 9 5 Y W x 0 e S B Q b 2 l u d H M s M j N 9 J n F 1 b 3 Q 7 X S w m c X V v d D t S Z W x h d G l v b n N o a X B J b m Z v J n F 1 b 3 Q 7 O l t d f S I g L z 4 8 R W 5 0 c n k g V H l w Z T 0 i T G 9 h Z G V k V G 9 B b m F s e X N p c 1 N l c n Z p Y 2 V z I i B W Y W x 1 Z T 0 i b D A i I C 8 + P C 9 T d G F i b G V F b n R y a W V z P j w v S X R l b T 4 8 S X R l b T 4 8 S X R l b U x v Y 2 F 0 a W 9 u P j x J d G V t V H l w Z T 5 G b 3 J t d W x h P C 9 J d G V t V H l w Z T 4 8 S X R l b V B h d G g + U 2 V j d G l v b j E v Z X h j Z W w l M j B w c m 9 q Z W N 0 J T I w K D I p L 1 N v d X J j Z T w v S X R l b V B h d G g + P C 9 J d G V t T G 9 j Y X R p b 2 4 + P F N 0 Y W J s Z U V u d H J p Z X M g L z 4 8 L 0 l 0 Z W 0 + P E l 0 Z W 0 + P E l 0 Z W 1 M b 2 N h d G l v b j 4 8 S X R l b V R 5 c G U + R m 9 y b X V s Y T w v S X R l b V R 5 c G U + P E l 0 Z W 1 Q Y X R o P l N l Y 3 R p b 2 4 x L 2 V 4 Y 2 V s J T I w c H J v a m V j d C U y M C g y K S 9 Q c m 9 t b 3 R l Z C U y M E h l Y W R l c n M 8 L 0 l 0 Z W 1 Q Y X R o P j w v S X R l b U x v Y 2 F 0 a W 9 u P j x T d G F i b G V F b n R y a W V z I C 8 + P C 9 J d G V t P j x J d G V t P j x J d G V t T G 9 j Y X R p b 2 4 + P E l 0 Z W 1 U e X B l P k Z v c m 1 1 b G E 8 L 0 l 0 Z W 1 U e X B l P j x J d G V t U G F 0 a D 5 T Z W N 0 a W 9 u M S 9 l e G N l b C U y M H B y b 2 p l Y 3 Q l M j A o M i k v Q 2 h h b m d l Z C U y M F R 5 c G U 8 L 0 l 0 Z W 1 Q Y X R o P j w v S X R l b U x v Y 2 F 0 a W 9 u P j x T d G F i b G V F b n R y a W V z I C 8 + P C 9 J d G V t P j x J d G V t P j x J d G V t T G 9 j Y X R p b 2 4 + P E l 0 Z W 1 U e X B l P k Z v c m 1 1 b G E 8 L 0 l 0 Z W 1 U e X B l P j x J d G V t U G F 0 a D 5 T Z W N 0 a W 9 u M S 9 l e G N l b C U y M H B y b 2 p l Y 3 Q l M j A o M i k v U 3 B s a X Q l M j B D b 2 x 1 b W 4 l M j B i e S U y M E R l b G l t a X R l c j w v S X R l b V B h d G g + P C 9 J d G V t T G 9 j Y X R p b 2 4 + P F N 0 Y W J s Z U V u d H J p Z X M g L z 4 8 L 0 l 0 Z W 0 + P E l 0 Z W 0 + P E l 0 Z W 1 M b 2 N h d G l v b j 4 8 S X R l b V R 5 c G U + R m 9 y b X V s Y T w v S X R l b V R 5 c G U + P E l 0 Z W 1 Q Y X R o P l N l Y 3 R p b 2 4 x L 2 V 4 Y 2 V s J T I w c H J v a m V j d C U y M C g y K S 9 D a G F u Z 2 V k J T I w V H l w Z T E 8 L 0 l 0 Z W 1 Q Y X R o P j w v S X R l b U x v Y 2 F 0 a W 9 u P j x T d G F i b G V F b n R y a W V z I C 8 + P C 9 J d G V t P j x J d G V t P j x J d G V t T G 9 j Y X R p b 2 4 + P E l 0 Z W 1 U e X B l P k Z v c m 1 1 b G E 8 L 0 l 0 Z W 1 U e X B l P j x J d G V t U G F 0 a D 5 T Z W N 0 a W 9 u M S 9 l e G N l b C U y M H B y b 2 p l Y 3 Q l M j A o M i k v U m V u Y W 1 l Z C U y M E N v b H V t b n M 8 L 0 l 0 Z W 1 Q Y X R o P j w v S X R l b U x v Y 2 F 0 a W 9 u P j x T d G F i b G V F b n R y a W V z I C 8 + P C 9 J d G V t P j x J d G V t P j x J d G V t T G 9 j Y X R p b 2 4 + P E l 0 Z W 1 U e X B l P k Z v c m 1 1 b G E 8 L 0 l 0 Z W 1 U e X B l P j x J d G V t U G F 0 a D 5 T Z W N 0 a W 9 u M S 9 l e G N l b C U y M H B y b 2 p l Y 3 Q l M j A o M i k v R m l s d G V y Z W Q l M j B S b 3 d z P C 9 J d G V t U G F 0 a D 4 8 L 0 l 0 Z W 1 M b 2 N h d G l v b j 4 8 U 3 R h Y m x l R W 5 0 c m l l c y A v P j w v S X R l b T 4 8 S X R l b T 4 8 S X R l b U x v Y 2 F 0 a W 9 u P j x J d G V t V H l w Z T 5 G b 3 J t d W x h P C 9 J d G V t V H l w Z T 4 8 S X R l b V B h d G g + U 2 V j d G l v b j E v Z X h j Z W w l M j B w c m 9 q Z W N 0 J T I w K D I p L 0 N o Y W 5 n Z W Q l M j B U e X B l M j w v S X R l b V B h d G g + P C 9 J d G V t T G 9 j Y X R p b 2 4 + P F N 0 Y W J s Z U V u d H J p Z X M g L z 4 8 L 0 l 0 Z W 0 + P E l 0 Z W 0 + P E l 0 Z W 1 M b 2 N h d G l v b j 4 8 S X R l b V R 5 c G U + R m 9 y b X V s Y T w v S X R l b V R 5 c G U + P E l 0 Z W 1 Q Y X R o P l N l Y 3 R p b 2 4 x L 2 V 4 Y 2 V s J T I w c H J v a m V j d C U y M C g y K S 9 D a G F u Z 2 V k J T I w V H l w Z S U y M H d p d G g l M j B M b 2 N h b G U 8 L 0 l 0 Z W 1 Q Y X R o P j w v S X R l b U x v Y 2 F 0 a W 9 u P j x T d G F i b G V F b n R y a W V z I C 8 + P C 9 J d G V t P j x J d G V t P j x J d G V t T G 9 j Y X R p b 2 4 + P E l 0 Z W 1 U e X B l P k Z v c m 1 1 b G E 8 L 0 l 0 Z W 1 U e X B l P j x J d G V t U G F 0 a D 5 T Z W N 0 a W 9 u M S 9 l e G N l b C U y M H B y b 2 p l Y 3 Q l M j A o M i k v S W 5 z Z X J 0 Z W Q l M j B N d W x 0 a X B s a W N h d G l v b j w v S X R l b V B h d G g + P C 9 J d G V t T G 9 j Y X R p b 2 4 + P F N 0 Y W J s Z U V u d H J p Z X M g L z 4 8 L 0 l 0 Z W 0 + P E l 0 Z W 0 + P E l 0 Z W 1 M b 2 N h d G l v b j 4 8 S X R l b V R 5 c G U + R m 9 y b X V s Y T w v S X R l b V R 5 c G U + P E l 0 Z W 1 Q Y X R o P l N l Y 3 R p b 2 4 x L 2 V 4 Y 2 V s J T I w c H J v a m V j d C U y M C g y K S 9 D a G F u Z 2 V k J T I w V H l w Z S U y M H d p d G g l M j B M b 2 N h b G U x P C 9 J d G V t U G F 0 a D 4 8 L 0 l 0 Z W 1 M b 2 N h d G l v b j 4 8 U 3 R h Y m x l R W 5 0 c m l l c y A v P j w v S X R l b T 4 8 S X R l b T 4 8 S X R l b U x v Y 2 F 0 a W 9 u P j x J d G V t V H l w Z T 5 G b 3 J t d W x h P C 9 J d G V t V H l w Z T 4 8 S X R l b V B h d G g + U 2 V j d G l v b j E v Z X h j Z W w l M j B w c m 9 q Z W N 0 J T I w K D I p L 1 J l b m F t Z W Q l M j B D b 2 x 1 b W 5 z M T w v S X R l b V B h d G g + P C 9 J d G V t T G 9 j Y X R p b 2 4 + P F N 0 Y W J s Z U V u d H J p Z X M g L z 4 8 L 0 l 0 Z W 0 + P E l 0 Z W 0 + P E l 0 Z W 1 M b 2 N h d G l v b j 4 8 S X R l b V R 5 c G U + R m 9 y b X V s Y T w v S X R l b V R 5 c G U + P E l 0 Z W 1 Q Y X R o P l N l Y 3 R p b 2 4 x L 2 V 4 Y 2 V s J T I w c H J v a m V j d C U y M C g y K S 9 S Z W 9 y Z G V y Z W Q l M j B D b 2 x 1 b W 5 z P C 9 J d G V t U G F 0 a D 4 8 L 0 l 0 Z W 1 M b 2 N h d G l v b j 4 8 U 3 R h Y m x l R W 5 0 c m l l c y A v P j w v S X R l b T 4 8 S X R l b T 4 8 S X R l b U x v Y 2 F 0 a W 9 u P j x J d G V t V H l w Z T 5 G b 3 J t d W x h P C 9 J d G V t V H l w Z T 4 8 S X R l b V B h d G g + U 2 V j d G l v b j E v Z X h j Z W w l M j B w c m 9 q Z W N 0 J T I w K D I p L 0 l u c 2 V y d G V k J T I w T X V s d G l w b G l j Y X R p b 2 4 x P C 9 J d G V t U G F 0 a D 4 8 L 0 l 0 Z W 1 M b 2 N h d G l v b j 4 8 U 3 R h Y m x l R W 5 0 c m l l c y A v P j w v S X R l b T 4 8 S X R l b T 4 8 S X R l b U x v Y 2 F 0 a W 9 u P j x J d G V t V H l w Z T 5 G b 3 J t d W x h P C 9 J d G V t V H l w Z T 4 8 S X R l b V B h d G g + U 2 V j d G l v b j E v Z X h j Z W w l M j B w c m 9 q Z W N 0 J T I w K D I p L 1 J l b m F t Z W Q l M j B D b 2 x 1 b W 5 z M j w v S X R l b V B h d G g + P C 9 J d G V t T G 9 j Y X R p b 2 4 + P F N 0 Y W J s Z U V u d H J p Z X M g L z 4 8 L 0 l 0 Z W 0 + P E l 0 Z W 0 + P E l 0 Z W 1 M b 2 N h d G l v b j 4 8 S X R l b V R 5 c G U + R m 9 y b X V s Y T w v S X R l b V R 5 c G U + P E l 0 Z W 1 Q Y X R o P l N l Y 3 R p b 2 4 x L 2 V 4 Y 2 V s J T I w c H J v a m V j d C U y M C g y K S 9 S Z W 9 y Z G V y Z W Q l M j B D b 2 x 1 b W 5 z M T w v S X R l b V B h d G g + P C 9 J d G V t T G 9 j Y X R p b 2 4 + P F N 0 Y W J s Z U V u d H J p Z X M g L z 4 8 L 0 l 0 Z W 0 + P E l 0 Z W 0 + P E l 0 Z W 1 M b 2 N h d G l v b j 4 8 S X R l b V R 5 c G U + R m 9 y b X V s Y T w v S X R l b V R 5 c G U + P E l 0 Z W 1 Q Y X R o P l N l Y 3 R p b 2 4 x L 2 V 4 Y 2 V s J T I w c H J v a m V j d C U y M C g y K S 9 J b n N l c n R l Z C U y M F N 1 Y n R y Y W N 0 a W 9 u P C 9 J d G V t U G F 0 a D 4 8 L 0 l 0 Z W 1 M b 2 N h d G l v b j 4 8 U 3 R h Y m x l R W 5 0 c m l l c y A v P j w v S X R l b T 4 8 S X R l b T 4 8 S X R l b U x v Y 2 F 0 a W 9 u P j x J d G V t V H l w Z T 5 G b 3 J t d W x h P C 9 J d G V t V H l w Z T 4 8 S X R l b V B h d G g + U 2 V j d G l v b j E v Z X h j Z W w l M j B w c m 9 q Z W N 0 J T I w K D I p L 1 J l b m F t Z W Q l M j B D b 2 x 1 b W 5 z M z w v S X R l b V B h d G g + P C 9 J d G V t T G 9 j Y X R p b 2 4 + P F N 0 Y W J s Z U V u d H J p Z X M g L z 4 8 L 0 l 0 Z W 0 + P E l 0 Z W 0 + P E l 0 Z W 1 M b 2 N h d G l v b j 4 8 S X R l b V R 5 c G U + R m 9 y b X V s Y T w v S X R l b V R 5 c G U + P E l 0 Z W 1 Q Y X R o P l N l Y 3 R p b 2 4 x L 2 V 4 Y 2 V s J T I w c H J v a m V j d C U y M C g y K S 9 S Z W 9 y Z G V y Z W Q l M j B D b 2 x 1 b W 5 z M j w v S X R l b V B h d G g + P C 9 J d G V t T G 9 j Y X R p b 2 4 + P F N 0 Y W J s Z U V u d H J p Z X M g L z 4 8 L 0 l 0 Z W 0 + P E l 0 Z W 0 + P E l 0 Z W 1 M b 2 N h d G l v b j 4 8 S X R l b V R 5 c G U + R m 9 y b X V s Y T w v S X R l b V R 5 c G U + P E l 0 Z W 1 Q Y X R o P l N l Y 3 R p b 2 4 x L 2 V 4 Y 2 V s J T I w c H J v a m V j d C U y M C g y K S 9 G a W x 0 Z X J l Z C U y M F J v d 3 M x P C 9 J d G V t U G F 0 a D 4 8 L 0 l 0 Z W 1 M b 2 N h d G l v b j 4 8 U 3 R h Y m x l R W 5 0 c m l l c y A v P j w v S X R l b T 4 8 L 0 l 0 Z W 1 z P j w v T G 9 j Y W x Q Y W N r Y W d l T W V 0 Y W R h d G F G a W x l P h Y A A A B Q S w U G A A A A A A A A A A A A A A A A A A A A A A A A J g E A A A E A A A D Q j J 3 f A R X R E Y x 6 A M B P w p f r A Q A A A J M L 1 5 + G 8 d 9 E u M C o x T u 5 S f k A A A A A A g A A A A A A E G Y A A A A B A A A g A A A A x + F X u n S Z z i J H 4 4 i p Z 0 R U b d k + x 5 o N C 9 L Y R n 2 V Y J j K O 7 Q A A A A A D o A A A A A C A A A g A A A A B v S V v p i E k a M S m 0 M 9 z m N u B Q i t z 7 o S w j 9 g Q y T 8 e N i f C L t Q A A A A s D w a 7 A f a J B e B B V C j R T + y y V T I e / I r E D s e 7 q g 1 z B H n c I C A P I w O B i Y b m / Y p i s 8 T z D s p s 7 T n m f 3 6 u C j L v j c 3 A J x o H Z Z y 3 P 4 S s e F f 7 i c X f N E Q U s R A A A A A + 3 Q Z U N c f b h 8 r m e v 5 Z v 7 L p 3 H z E l j w 7 z j g B q D D 5 2 6 F w i u 1 S + m q e t k d 0 z L v / q D s 5 7 r c d u 2 6 j M 9 J N U 0 7 z / 1 7 4 o z B T Q = = < / D a t a M a s h u p > 
</file>

<file path=customXml/itemProps1.xml><?xml version="1.0" encoding="utf-8"?>
<ds:datastoreItem xmlns:ds="http://schemas.openxmlformats.org/officeDocument/2006/customXml" ds:itemID="{12DB27C6-12D0-418B-94B3-37B6B8798A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excel project(OC)</vt:lpstr>
      <vt:lpstr>Product Category Analysis</vt:lpstr>
      <vt:lpstr>Answers</vt:lpstr>
      <vt:lpstr>Category by Sales</vt:lpstr>
      <vt:lpstr>Sales by Product</vt:lpstr>
      <vt:lpstr>Sales by Region</vt:lpstr>
      <vt:lpstr>Category by Payment Method</vt:lpstr>
      <vt:lpstr>Sales by Gender</vt:lpstr>
      <vt:lpstr>Discount by Category</vt:lpstr>
      <vt:lpstr>Sales by State</vt:lpstr>
      <vt:lpstr>Sales by City</vt:lpstr>
      <vt:lpstr>Email Disribution</vt:lpstr>
      <vt:lpstr>Discount and Coupon code</vt:lpstr>
      <vt:lpstr>Age Distribution</vt:lpstr>
      <vt:lpstr>Phone and Address</vt:lpstr>
      <vt:lpstr>Sales by Month</vt:lpstr>
      <vt:lpstr>Units by Month</vt:lpstr>
      <vt:lpstr>excel project</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Pirate_Shuga</dc:creator>
  <cp:lastModifiedBy>AZUBOGU IFECHUKWU</cp:lastModifiedBy>
  <dcterms:created xsi:type="dcterms:W3CDTF">2024-02-23T18:08:12Z</dcterms:created>
  <dcterms:modified xsi:type="dcterms:W3CDTF">2024-05-29T08:59:55Z</dcterms:modified>
</cp:coreProperties>
</file>