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Gods" sheetId="1" r:id="rId3"/>
    <sheet state="visible" name="Assassins" sheetId="2" r:id="rId4"/>
    <sheet state="visible" name="Warriors" sheetId="3" r:id="rId5"/>
    <sheet state="visible" name="Guardians" sheetId="4" r:id="rId6"/>
    <sheet state="visible" name="Mages" sheetId="5" r:id="rId7"/>
    <sheet state="visible" name="Hunters" sheetId="6" r:id="rId8"/>
    <sheet state="visible" name="Information" sheetId="7" r:id="rId9"/>
    <sheet state="visible" name="Changelog" sheetId="8" r:id="rId10"/>
    <sheet state="visible" name="Suggestions and Errors" sheetId="9" r:id="rId11"/>
  </sheets>
  <definedNames/>
  <calcPr/>
</workbook>
</file>

<file path=xl/sharedStrings.xml><?xml version="1.0" encoding="utf-8"?>
<sst xmlns="http://schemas.openxmlformats.org/spreadsheetml/2006/main" count="1137" uniqueCount="320">
  <si>
    <t>God Class</t>
  </si>
  <si>
    <t>Damage Type</t>
  </si>
  <si>
    <t>God's Name</t>
  </si>
  <si>
    <t>HP</t>
  </si>
  <si>
    <t>Per lvl.</t>
  </si>
  <si>
    <t>MP</t>
  </si>
  <si>
    <t xml:space="preserve"> Speed</t>
  </si>
  <si>
    <t xml:space="preserve"> Range</t>
  </si>
  <si>
    <t xml:space="preserve"> Attack/sec</t>
  </si>
  <si>
    <t>Damage</t>
  </si>
  <si>
    <t xml:space="preserve"> Progression</t>
  </si>
  <si>
    <t xml:space="preserve"> Prot. Phys</t>
  </si>
  <si>
    <t xml:space="preserve"> Prot. Mag</t>
  </si>
  <si>
    <t>HP5</t>
  </si>
  <si>
    <t xml:space="preserve"> MP5</t>
  </si>
  <si>
    <t>God Count</t>
  </si>
  <si>
    <t>God LVL</t>
  </si>
  <si>
    <t>&lt;- If you want to change this number you first must make a copy of spreadsheet and use that copy to change it</t>
  </si>
  <si>
    <t>Assassin</t>
  </si>
  <si>
    <t>Guardian</t>
  </si>
  <si>
    <t>If you have suggestions or see an error please report it</t>
  </si>
  <si>
    <t>Hunter</t>
  </si>
  <si>
    <t>Mage</t>
  </si>
  <si>
    <t>Scaling</t>
  </si>
  <si>
    <t>Warrior</t>
  </si>
  <si>
    <t>Minimum</t>
  </si>
  <si>
    <t>Magical</t>
  </si>
  <si>
    <t>Median</t>
  </si>
  <si>
    <t>Physical</t>
  </si>
  <si>
    <t>Maximum</t>
  </si>
  <si>
    <t>Total Gods</t>
  </si>
  <si>
    <t>Updated for 4.4</t>
  </si>
  <si>
    <t>Agni</t>
  </si>
  <si>
    <t>Ah Muzen Cab</t>
  </si>
  <si>
    <t>Ah Puch</t>
  </si>
  <si>
    <t>Amaterasu</t>
  </si>
  <si>
    <t>Anhur</t>
  </si>
  <si>
    <t>Anubis</t>
  </si>
  <si>
    <t>Ao Kuang</t>
  </si>
  <si>
    <t>Aphrodite</t>
  </si>
  <si>
    <t>Apollo</t>
  </si>
  <si>
    <t>Arachne</t>
  </si>
  <si>
    <t>Ares</t>
  </si>
  <si>
    <t>Artemis</t>
  </si>
  <si>
    <t>Athena</t>
  </si>
  <si>
    <t>Awilix</t>
  </si>
  <si>
    <t>Bacchus</t>
  </si>
  <si>
    <t>Bakasura</t>
  </si>
  <si>
    <t>Bastet</t>
  </si>
  <si>
    <t>Bellona</t>
  </si>
  <si>
    <t>Cabrakan</t>
  </si>
  <si>
    <t>Camazotz</t>
  </si>
  <si>
    <t>Cernunnos</t>
  </si>
  <si>
    <t>Chaac</t>
  </si>
  <si>
    <t>Chang'e</t>
  </si>
  <si>
    <t>Chiron</t>
  </si>
  <si>
    <t>Chronos</t>
  </si>
  <si>
    <t>Cupid</t>
  </si>
  <si>
    <t>Erlang Shen</t>
  </si>
  <si>
    <t>Fafnir</t>
  </si>
  <si>
    <t>Fenrir</t>
  </si>
  <si>
    <t>Freya</t>
  </si>
  <si>
    <t>Geb</t>
  </si>
  <si>
    <t>Guan Yu</t>
  </si>
  <si>
    <t>Hades</t>
  </si>
  <si>
    <t>He Bo</t>
  </si>
  <si>
    <t>Hel</t>
  </si>
  <si>
    <t>Hercules</t>
  </si>
  <si>
    <t>Hou Yi</t>
  </si>
  <si>
    <t>Hun Batz</t>
  </si>
  <si>
    <t>Isis</t>
  </si>
  <si>
    <t>Izanami</t>
  </si>
  <si>
    <t>Janus</t>
  </si>
  <si>
    <t>Jing Wei</t>
  </si>
  <si>
    <t>Kali</t>
  </si>
  <si>
    <t>Khepri</t>
  </si>
  <si>
    <t>Kukulkan</t>
  </si>
  <si>
    <t>Kumbhakarna</t>
  </si>
  <si>
    <t>Kuzenbo</t>
  </si>
  <si>
    <t>Loki</t>
  </si>
  <si>
    <t>Medusa</t>
  </si>
  <si>
    <t>Mercury</t>
  </si>
  <si>
    <t>Ne Zha</t>
  </si>
  <si>
    <t>Neith</t>
  </si>
  <si>
    <t>Nemesis</t>
  </si>
  <si>
    <t>Nike</t>
  </si>
  <si>
    <t>Nox</t>
  </si>
  <si>
    <t>Nu wa</t>
  </si>
  <si>
    <t>Odin</t>
  </si>
  <si>
    <t>Osiris</t>
  </si>
  <si>
    <t>Poseidon</t>
  </si>
  <si>
    <t>Ra</t>
  </si>
  <si>
    <t>Raijin</t>
  </si>
  <si>
    <t>Rama</t>
  </si>
  <si>
    <t>Ratatoskr</t>
  </si>
  <si>
    <t>Ravana</t>
  </si>
  <si>
    <t>Scylla</t>
  </si>
  <si>
    <t>Serqet</t>
  </si>
  <si>
    <t>Skadi</t>
  </si>
  <si>
    <t>Sobek</t>
  </si>
  <si>
    <t>Sol</t>
  </si>
  <si>
    <t>Sun Wukong</t>
  </si>
  <si>
    <t>Susano</t>
  </si>
  <si>
    <t>Sylvanus</t>
  </si>
  <si>
    <t>Terra</t>
  </si>
  <si>
    <t>Thanatos</t>
  </si>
  <si>
    <t>The Morrigan</t>
  </si>
  <si>
    <t>Thor</t>
  </si>
  <si>
    <t>Thoth</t>
  </si>
  <si>
    <t>Tyr</t>
  </si>
  <si>
    <t>Ullr</t>
  </si>
  <si>
    <t>Vamana</t>
  </si>
  <si>
    <t>Vulcan</t>
  </si>
  <si>
    <t>Xbalanque</t>
  </si>
  <si>
    <t>Xing Tian</t>
  </si>
  <si>
    <t>Ymir</t>
  </si>
  <si>
    <t>Zeus</t>
  </si>
  <si>
    <t>Zhong Kui</t>
  </si>
  <si>
    <t>This is the base data section, do not change these stats unless ingame stats have changed or a correction is needed</t>
  </si>
  <si>
    <t>Changing anything in this data section will effect the entire sheet</t>
  </si>
  <si>
    <t>Urls</t>
  </si>
  <si>
    <t>N/A</t>
  </si>
  <si>
    <t>1/.5/1 dmg/swing</t>
  </si>
  <si>
    <t>1/0.5/0.5/1x dmg, 1/.05/.05/.05xspeed</t>
  </si>
  <si>
    <t>.5/1/1x</t>
  </si>
  <si>
    <t>1/.75/1/1.25x dmg/swing</t>
  </si>
  <si>
    <t>1/1/2x dmg/swing</t>
  </si>
  <si>
    <t>1/0.75/1.25x dmg.</t>
  </si>
  <si>
    <t>1/.7/1.3x dmg.</t>
  </si>
  <si>
    <t>special</t>
  </si>
  <si>
    <t>440</t>
  </si>
  <si>
    <t>78</t>
  </si>
  <si>
    <t>215</t>
  </si>
  <si>
    <t>35</t>
  </si>
  <si>
    <t>0</t>
  </si>
  <si>
    <t>12</t>
  </si>
  <si>
    <t>39</t>
  </si>
  <si>
    <t>1/1/1x dmg &amp; swing time; 3rd attack hits all enemies in the melee area</t>
  </si>
  <si>
    <t>13</t>
  </si>
  <si>
    <t>30</t>
  </si>
  <si>
    <t>0.9</t>
  </si>
  <si>
    <t>8</t>
  </si>
  <si>
    <t>0.67</t>
  </si>
  <si>
    <t>4.4</t>
  </si>
  <si>
    <t>480</t>
  </si>
  <si>
    <t>80</t>
  </si>
  <si>
    <t>220</t>
  </si>
  <si>
    <t>37</t>
  </si>
  <si>
    <t>365</t>
  </si>
  <si>
    <t>55</t>
  </si>
  <si>
    <t>40</t>
  </si>
  <si>
    <t>2.5</t>
  </si>
  <si>
    <t>None</t>
  </si>
  <si>
    <t>2.9</t>
  </si>
  <si>
    <t>0.69</t>
  </si>
  <si>
    <t>4.5</t>
  </si>
  <si>
    <t>0.32</t>
  </si>
  <si>
    <t>1/.5/1.5x dmg</t>
  </si>
  <si>
    <t xml:space="preserve">Physical </t>
  </si>
  <si>
    <t>.75/.75/.75/1.1/.9 speed, 4th hit AOE</t>
  </si>
  <si>
    <t xml:space="preserve">Guardian </t>
  </si>
  <si>
    <t>1/1/1/1x dmg &amp; swing</t>
  </si>
  <si>
    <t>1/1/1/1x dmg</t>
  </si>
  <si>
    <t>1/1/1.3/1.75x dmg/swing</t>
  </si>
  <si>
    <t>1/1/1.5x dmg/swing</t>
  </si>
  <si>
    <t>1/.75/1.25x dmg.</t>
  </si>
  <si>
    <t>1/1/1.5x dmg/swing/final 6ft AoE</t>
  </si>
  <si>
    <t>1/.5/.5x dmg &amp; swing</t>
  </si>
  <si>
    <t>1x/0.5x/1.5x</t>
  </si>
  <si>
    <t>1/0.75/1.25 dmg</t>
  </si>
  <si>
    <t>,Magical</t>
  </si>
  <si>
    <t>500</t>
  </si>
  <si>
    <t>95</t>
  </si>
  <si>
    <t>200</t>
  </si>
  <si>
    <t>34</t>
  </si>
  <si>
    <t>38</t>
  </si>
  <si>
    <t>1.5</t>
  </si>
  <si>
    <t>18</t>
  </si>
  <si>
    <t>3.2</t>
  </si>
  <si>
    <t>0.85</t>
  </si>
  <si>
    <t>4.6</t>
  </si>
  <si>
    <t>0.42</t>
  </si>
  <si>
    <t>1/.5/.5/.5/1.5x dmg &amp; swing</t>
  </si>
  <si>
    <t>1/.75/1.25x dmg</t>
  </si>
  <si>
    <t>1/1/1.5/2x dmg/swing/final AoE</t>
  </si>
  <si>
    <t>1/1/.75/1.25 dmg/swing</t>
  </si>
  <si>
    <t>470</t>
  </si>
  <si>
    <t>1</t>
  </si>
  <si>
    <t>0.5/0.5/1.5x damage and 1/1/1.5x swing time</t>
  </si>
  <si>
    <t>15</t>
  </si>
  <si>
    <t>3</t>
  </si>
  <si>
    <t>7</t>
  </si>
  <si>
    <t>0.8</t>
  </si>
  <si>
    <t>0.39</t>
  </si>
  <si>
    <t>1/1/1/1.5x dmg/swing</t>
  </si>
  <si>
    <t>0.5/1/0.5/1x dmg. last 2 hit all</t>
  </si>
  <si>
    <t>1/.5/.5/1.25x dmg/swing/final AoE</t>
  </si>
  <si>
    <t>0.75/.5/1.25x dmg</t>
  </si>
  <si>
    <t>1/.75/1/1.25x dmg</t>
  </si>
  <si>
    <t>1/1/1.25x dmg/swing</t>
  </si>
  <si>
    <t>1-1-1-1x dmg &amp; swing time</t>
  </si>
  <si>
    <t>1/.75/1.5x dmg/swing/final AoE</t>
  </si>
  <si>
    <t>400</t>
  </si>
  <si>
    <t>75</t>
  </si>
  <si>
    <t>250</t>
  </si>
  <si>
    <t>0.87</t>
  </si>
  <si>
    <t>2.4</t>
  </si>
  <si>
    <t>1/1/1x dmg and swg time; 3rd attack hits all enemy in 10 units of target</t>
  </si>
  <si>
    <t>10</t>
  </si>
  <si>
    <t>0.4</t>
  </si>
  <si>
    <t>245</t>
  </si>
  <si>
    <t>49</t>
  </si>
  <si>
    <t>32</t>
  </si>
  <si>
    <t>9</t>
  </si>
  <si>
    <t>2.6</t>
  </si>
  <si>
    <t>6</t>
  </si>
  <si>
    <t>0.45</t>
  </si>
  <si>
    <t>0.44</t>
  </si>
  <si>
    <t>1/1/1/1x dmg/swing</t>
  </si>
  <si>
    <t>Type name into orange cell (case sensitive) and it will pull of the stat table from smitepedia. and then divide it along the grey cells horizontoally. must manually change attack/sec per level in the green cell. then simply copy and (paste values only in new god tab)</t>
  </si>
  <si>
    <t>Min</t>
  </si>
  <si>
    <t>Max</t>
  </si>
  <si>
    <t>Progression</t>
  </si>
  <si>
    <t>!!Updated for 4.4!!</t>
  </si>
  <si>
    <t>Looking for someone to take admin permissions and take over this spreadsheet. message me if interested</t>
  </si>
  <si>
    <t xml:space="preserve">The reason behind this spreadsheet was because when I started playing I had a hard time learning gods' stats and progression phases. </t>
  </si>
  <si>
    <t>Hopefully this will help many beginners and be insightful for many veterans of SMITE</t>
  </si>
  <si>
    <t>One nice thing about this sheet is that it presents stats based on God lvls, I set the lvl to 20 for I figured thats what most ppl want to see. All data is color coded as well.</t>
  </si>
  <si>
    <t>If you want to view other lvls for gods you MUST MAKE A COPY OF THE SPREADSHEET, access will not be given to anyone for the original</t>
  </si>
  <si>
    <t>If you see any errors in the sheet regarding calculations or basic stats please inform me through the link below with a reason and I will change it.</t>
  </si>
  <si>
    <t>If you have any suggestions for the sheet or additions that might be useful use the link below.</t>
  </si>
  <si>
    <t>http://goo.gl/forms/ys65i8iBiu</t>
  </si>
  <si>
    <t>How do I use this sheet and apply it to SMITE?</t>
  </si>
  <si>
    <t>The best way to use this tool is to figure out what your god is good at and then continue to invest your time to think how items can either make him stronger in that aspect of even out his playing style</t>
  </si>
  <si>
    <t>many items are situational and do not always apply to what you "should" build but it can definitely help you make better core builds</t>
  </si>
  <si>
    <t xml:space="preserve">If you are interested in other forms of data for example. How items compare to eachother or different comparison values leave it as a suggestion in the form. </t>
  </si>
  <si>
    <t>patch</t>
  </si>
  <si>
    <t>date</t>
  </si>
  <si>
    <t>change</t>
  </si>
  <si>
    <t>details</t>
  </si>
  <si>
    <t>NEW GOD</t>
  </si>
  <si>
    <t>Izanami Nerf:</t>
  </si>
  <si>
    <t>Base Damage decreased from 40 → 36.</t>
  </si>
  <si>
    <t>-</t>
  </si>
  <si>
    <t>Sylvanus Nerf:</t>
  </si>
  <si>
    <t>Decreased Base Magical Power from 38 → 35</t>
  </si>
  <si>
    <t>Aphrodite Buff:</t>
  </si>
  <si>
    <t>Increased Base Health from 355 → 380</t>
  </si>
  <si>
    <t>Chronos Buff:</t>
  </si>
  <si>
    <t>Increased Base Movement Speed from 355 → 360</t>
  </si>
  <si>
    <t>Hel Buff:</t>
  </si>
  <si>
    <t>Increased Base Health from 345 → 380</t>
  </si>
  <si>
    <t>Skadi Buff:</t>
  </si>
  <si>
    <t>Increased Base Movement Speed from 370 → 375</t>
  </si>
  <si>
    <t>Jing Wei Nerf:</t>
  </si>
  <si>
    <t>Decreased Health Scaling from 78 → 72 per level</t>
  </si>
  <si>
    <t>Decreased Base Movement Speed from 370 → 365</t>
  </si>
  <si>
    <t>Morrigan</t>
  </si>
  <si>
    <t>Correction</t>
  </si>
  <si>
    <t>Added Nike to "all gods" page</t>
  </si>
  <si>
    <t>Khepri Buff:</t>
  </si>
  <si>
    <t>Increased HP from 460 → 490</t>
  </si>
  <si>
    <t>Mercury Buff:</t>
  </si>
  <si>
    <t>Increased Movement Speed from 375 → 381.</t>
  </si>
  <si>
    <t>Izanami Buff:</t>
  </si>
  <si>
    <t>Base Damage increased from 36 → 40.</t>
  </si>
  <si>
    <t>Basic Attack Damage per Level increased from 2.05 → 2.4.</t>
  </si>
  <si>
    <t>Ah Puch Buff:</t>
  </si>
  <si>
    <t>Increased Base Health from 375 → 400.</t>
  </si>
  <si>
    <t>Increased Health per Level from 70 → 75.</t>
  </si>
  <si>
    <t>Increased Base Movement Speed from 355 → 365.</t>
  </si>
  <si>
    <t>Base Attack Speed increased from .85 → .95</t>
  </si>
  <si>
    <t xml:space="preserve">Bastet Buff: </t>
  </si>
  <si>
    <t>Increased base mana from 215 → 230.</t>
  </si>
  <si>
    <t>Increased MP5 per level from .18 → .25.</t>
  </si>
  <si>
    <t>Artemis Buff:</t>
  </si>
  <si>
    <t>Attack Speed per level increased from 1.4 → 1.7.</t>
  </si>
  <si>
    <t>Basic Attack Power per level increased from 2.05 → 2.5.</t>
  </si>
  <si>
    <t>Ratatoskr Nerf:</t>
  </si>
  <si>
    <t>Reduced HP per level from 75 → 73.</t>
  </si>
  <si>
    <t>Anubis Buff:</t>
  </si>
  <si>
    <t>Increased Base Movement Speed from 350 → 360.</t>
  </si>
  <si>
    <t>Rajin Nerf:</t>
  </si>
  <si>
    <t>Removed magical protection scaling</t>
  </si>
  <si>
    <t>Rajin Buff:</t>
  </si>
  <si>
    <t>magical protection increased from 24.75 -&gt; 30</t>
  </si>
  <si>
    <t>Fenrir Buff:</t>
  </si>
  <si>
    <t>Base Mana increased from 200 → 230.</t>
  </si>
  <si>
    <t>Base MP5 increased from 3.7 → 4.2.</t>
  </si>
  <si>
    <t>Ratatoskr Correction: attacking progression fixed from .05 -&gt; .5</t>
  </si>
  <si>
    <t>Attack progression fixed from .05 -&gt; .5</t>
  </si>
  <si>
    <t>Jing Wei Buff:</t>
  </si>
  <si>
    <t>Base Physical Power per level increased from 2.5 → 2.7.</t>
  </si>
  <si>
    <t>Agni Buff:</t>
  </si>
  <si>
    <t>Increased base Attack Speed from 0.86 → 1.</t>
  </si>
  <si>
    <t>Agni Nerf:</t>
  </si>
  <si>
    <t>Decreased % increase of Attack Speed per level from 1.01 → 0.95.</t>
  </si>
  <si>
    <t xml:space="preserve">Ra Correction: </t>
  </si>
  <si>
    <t>Attack speed changed to .88 and lvl multiplier .009</t>
  </si>
  <si>
    <t>Timestamp</t>
  </si>
  <si>
    <t>Is this an ERROR or SUGGESTION?</t>
  </si>
  <si>
    <t>Is this a CALCULATION or STAT error?</t>
  </si>
  <si>
    <t>What is wrong?</t>
  </si>
  <si>
    <t>What is your suggestion?</t>
  </si>
  <si>
    <t/>
  </si>
  <si>
    <t>SUGGESTION</t>
  </si>
  <si>
    <t>harambe</t>
  </si>
  <si>
    <t xml:space="preserve">k
</t>
  </si>
  <si>
    <t>nothing</t>
  </si>
  <si>
    <t>Change the "none" on Thoth's auto attack progression to N/A so that it falls in line with the others formatting.</t>
  </si>
  <si>
    <t>Also change the none on Izamani's aa progression to "N/A" for formatting sakes</t>
  </si>
  <si>
    <t>BOTH</t>
  </si>
  <si>
    <t>CALCULATION</t>
  </si>
  <si>
    <t>Chiron is not on the list</t>
  </si>
  <si>
    <t>Please put chiron on the list</t>
  </si>
  <si>
    <t>In the hunter tab move skadi from 1st to after rama before ullr to keep with the abc order featured throughout the spreadsheet</t>
  </si>
  <si>
    <t>ERROR</t>
  </si>
  <si>
    <t>STAT</t>
  </si>
  <si>
    <t>Missing Nike on the all gods page</t>
  </si>
  <si>
    <t>add item stats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</si>
</sst>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m/d/yy"/>
    <numFmt numFmtId="167" formatCode="m/d/yyyy h:mm:ss"/>
  </numFmts>
  <fonts count="28">
    <font>
      <sz val="10.0"/>
      <color rgb="FF000000"/>
      <name val="Arial"/>
    </font>
    <font/>
    <font>
      <b/>
      <sz val="16.0"/>
    </font>
    <font>
      <b/>
    </font>
    <font>
      <color rgb="FF000000"/>
    </font>
    <font>
      <b/>
      <u/>
      <color rgb="FF0000FF"/>
    </font>
    <font>
      <b/>
      <color rgb="FFFF9900"/>
    </font>
    <font>
      <b/>
      <sz val="12.0"/>
      <color rgb="FFFF0000"/>
    </font>
    <font>
      <u/>
      <color rgb="FF0000FF"/>
    </font>
    <font>
      <sz val="11.0"/>
      <color rgb="FF000000"/>
      <name val="Inconsolata"/>
    </font>
    <font>
      <name val="Arial"/>
    </font>
    <font>
      <sz val="11.0"/>
    </font>
    <font>
      <b/>
      <sz val="11.0"/>
    </font>
    <font>
      <b/>
      <u/>
      <sz val="11.0"/>
      <color rgb="FF0000FF"/>
    </font>
    <font>
      <sz val="11.0"/>
      <name val="Arial"/>
    </font>
    <font>
      <b/>
      <sz val="11.0"/>
      <color rgb="FFFF9900"/>
    </font>
    <font>
      <b/>
      <sz val="18.0"/>
      <color rgb="FF4A86E8"/>
    </font>
    <font>
      <b/>
      <sz val="24.0"/>
      <color rgb="FFFF0000"/>
    </font>
    <font>
      <sz val="13.0"/>
    </font>
    <font>
      <sz val="13.0"/>
      <color rgb="FFFF0000"/>
    </font>
    <font>
      <b/>
      <u/>
      <sz val="12.0"/>
      <color rgb="FF0000FF"/>
    </font>
    <font>
      <color rgb="FFFF0000"/>
    </font>
    <font>
      <b/>
      <sz val="10.0"/>
      <name val="Arial"/>
    </font>
    <font>
      <b/>
      <i/>
      <sz val="10.0"/>
      <name val="Arial"/>
    </font>
    <font>
      <i/>
      <sz val="10.0"/>
      <color rgb="FF000000"/>
      <name val="Arial"/>
    </font>
    <font>
      <sz val="10.0"/>
      <name val="Arial"/>
    </font>
    <font>
      <b/>
      <i/>
      <sz val="10.0"/>
      <color rgb="FF000000"/>
      <name val="Arial"/>
    </font>
    <font>
      <i/>
      <sz val="10.0"/>
      <name val="Arial"/>
    </font>
  </fonts>
  <fills count="22">
    <fill>
      <patternFill patternType="none"/>
    </fill>
    <fill>
      <patternFill patternType="lightGray"/>
    </fill>
    <fill>
      <patternFill patternType="solid">
        <fgColor rgb="FFFF9900"/>
        <bgColor rgb="FFFF9900"/>
      </patternFill>
    </fill>
    <fill>
      <patternFill patternType="solid">
        <fgColor rgb="FFC9DAF8"/>
        <bgColor rgb="FFC9DAF8"/>
      </patternFill>
    </fill>
    <fill>
      <patternFill patternType="solid">
        <fgColor rgb="FFFF0000"/>
        <bgColor rgb="FFFF0000"/>
      </patternFill>
    </fill>
    <fill>
      <patternFill patternType="solid">
        <fgColor rgb="FFFFE599"/>
        <bgColor rgb="FFFFE599"/>
      </patternFill>
    </fill>
    <fill>
      <patternFill patternType="solid">
        <fgColor rgb="FFFFF2CC"/>
        <bgColor rgb="FFFFF2CC"/>
      </patternFill>
    </fill>
    <fill>
      <patternFill patternType="solid">
        <fgColor rgb="FF00FF00"/>
        <bgColor rgb="FF00FF00"/>
      </patternFill>
    </fill>
    <fill>
      <patternFill patternType="solid">
        <fgColor rgb="FFCFE2F3"/>
        <bgColor rgb="FFCFE2F3"/>
      </patternFill>
    </fill>
    <fill>
      <patternFill patternType="solid">
        <fgColor rgb="FF3D85C6"/>
        <bgColor rgb="FF3D85C6"/>
      </patternFill>
    </fill>
    <fill>
      <patternFill patternType="solid">
        <fgColor rgb="FFF9CB9C"/>
        <bgColor rgb="FFF9CB9C"/>
      </patternFill>
    </fill>
    <fill>
      <patternFill patternType="solid">
        <fgColor rgb="FFD9D9D9"/>
        <bgColor rgb="FFD9D9D9"/>
      </patternFill>
    </fill>
    <fill>
      <patternFill patternType="solid">
        <fgColor rgb="FFFFFFFF"/>
        <bgColor rgb="FFFFFFFF"/>
      </patternFill>
    </fill>
    <fill>
      <patternFill patternType="solid">
        <fgColor rgb="FF28FD20"/>
        <bgColor rgb="FF28FD20"/>
      </patternFill>
    </fill>
    <fill>
      <patternFill patternType="solid">
        <fgColor rgb="FFFFD3B2"/>
        <bgColor rgb="FFFFD3B2"/>
      </patternFill>
    </fill>
    <fill>
      <patternFill patternType="solid">
        <fgColor rgb="FFFF2D26"/>
        <bgColor rgb="FFFF2D26"/>
      </patternFill>
    </fill>
    <fill>
      <patternFill patternType="solid">
        <fgColor rgb="FFFF3C33"/>
        <bgColor rgb="FFFF3C33"/>
      </patternFill>
    </fill>
    <fill>
      <patternFill patternType="solid">
        <fgColor rgb="FF8AF86E"/>
        <bgColor rgb="FF8AF86E"/>
      </patternFill>
    </fill>
    <fill>
      <patternFill patternType="solid">
        <fgColor rgb="FFFF7966"/>
        <bgColor rgb="FFFF7966"/>
      </patternFill>
    </fill>
    <fill>
      <patternFill patternType="solid">
        <fgColor rgb="FFFF1E19"/>
        <bgColor rgb="FFFF1E19"/>
      </patternFill>
    </fill>
    <fill>
      <patternFill patternType="solid">
        <fgColor rgb="FF76F85F"/>
        <bgColor rgb="FF76F85F"/>
      </patternFill>
    </fill>
    <fill>
      <patternFill patternType="solid">
        <fgColor rgb="FFCCCCCC"/>
        <bgColor rgb="FFCCCCCC"/>
      </patternFill>
    </fill>
  </fills>
  <borders count="2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dashed">
        <color rgb="FF000000"/>
      </right>
      <top style="thin">
        <color rgb="FF000000"/>
      </top>
      <bottom style="thin">
        <color rgb="FF000000"/>
      </bottom>
    </border>
    <border>
      <left style="dashed">
        <color rgb="FF000000"/>
      </left>
      <right style="thin">
        <color rgb="FF000000"/>
      </right>
      <top style="thin">
        <color rgb="FF000000"/>
      </top>
      <bottom style="thin">
        <color rgb="FF000000"/>
      </bottom>
    </border>
    <border>
      <left style="dashed">
        <color rgb="FF000000"/>
      </left>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border>
    <border>
      <left style="thin">
        <color rgb="FF000000"/>
      </left>
      <right style="thin">
        <color rgb="FF000000"/>
      </right>
      <top/>
      <bottom/>
    </border>
    <border>
      <left/>
      <right style="thin">
        <color rgb="FF000000"/>
      </right>
      <top/>
      <bottom style="thin">
        <color rgb="FFFF0000"/>
      </bottom>
    </border>
    <border>
      <left style="thin">
        <color rgb="FF000000"/>
      </left>
      <right style="thin">
        <color rgb="FF000000"/>
      </right>
      <top/>
      <bottom style="thin">
        <color rgb="FFFF0000"/>
      </bottom>
    </border>
    <border>
      <left style="thin">
        <color rgb="FF000000"/>
      </left>
      <right/>
      <top/>
      <bottom style="thin">
        <color rgb="FFFF0000"/>
      </bottom>
    </border>
    <border>
      <left/>
      <right/>
      <top/>
      <bottom style="thin">
        <color rgb="FFFF0000"/>
      </bottom>
    </border>
    <border>
      <left/>
      <right style="thin">
        <color rgb="FF000000"/>
      </right>
      <top style="thin">
        <color rgb="FFFF0000"/>
      </top>
      <bottom style="thin">
        <color rgb="FFFF0000"/>
      </bottom>
    </border>
    <border>
      <left style="thin">
        <color rgb="FF000000"/>
      </left>
      <right style="thin">
        <color rgb="FF000000"/>
      </right>
      <top style="thin">
        <color rgb="FFFF0000"/>
      </top>
      <bottom style="thin">
        <color rgb="FFFF0000"/>
      </bottom>
    </border>
    <border>
      <left style="thin">
        <color rgb="FF000000"/>
      </left>
      <right/>
      <top style="thin">
        <color rgb="FFFF0000"/>
      </top>
      <bottom style="thin">
        <color rgb="FFFF0000"/>
      </bottom>
    </border>
    <border>
      <left/>
      <right/>
      <top style="thin">
        <color rgb="FFFF0000"/>
      </top>
      <bottom/>
    </border>
    <border>
      <left/>
      <right/>
      <top style="thin">
        <color rgb="FFFF0000"/>
      </top>
      <bottom style="thin">
        <color rgb="FFFF0000"/>
      </bottom>
    </border>
    <border>
      <left/>
      <right style="thin">
        <color rgb="FF000000"/>
      </right>
      <top style="thin">
        <color rgb="FFFF0000"/>
      </top>
      <bottom/>
    </border>
    <border>
      <left style="thin">
        <color rgb="FF000000"/>
      </left>
      <right style="thin">
        <color rgb="FF000000"/>
      </right>
      <top style="thin">
        <color rgb="FFFF0000"/>
      </top>
      <bottom/>
    </border>
    <border>
      <left style="thin">
        <color rgb="FF000000"/>
      </left>
      <right/>
      <top style="thin">
        <color rgb="FFFF0000"/>
      </top>
      <bottom/>
    </border>
  </borders>
  <cellStyleXfs count="1">
    <xf borderId="0" fillId="0" fontId="0" numFmtId="0" applyAlignment="1" applyFont="1"/>
  </cellStyleXfs>
  <cellXfs count="251">
    <xf borderId="0" fillId="0" fontId="0" numFmtId="0" xfId="0" applyAlignment="1" applyFont="1">
      <alignment/>
    </xf>
    <xf borderId="1" fillId="0" fontId="1" numFmtId="0" xfId="0" applyAlignment="1" applyBorder="1" applyFont="1">
      <alignment horizontal="center"/>
    </xf>
    <xf borderId="1" fillId="0" fontId="1" numFmtId="0" xfId="0" applyAlignment="1" applyBorder="1" applyFont="1">
      <alignment horizontal="center"/>
    </xf>
    <xf borderId="0" fillId="0" fontId="1" numFmtId="0" xfId="0" applyAlignment="1" applyFont="1">
      <alignment horizontal="center"/>
    </xf>
    <xf borderId="0" fillId="0" fontId="1" numFmtId="0" xfId="0" applyAlignment="1" applyFont="1">
      <alignment horizontal="center"/>
    </xf>
    <xf borderId="2" fillId="0" fontId="2" numFmtId="0" xfId="0" applyAlignment="1" applyBorder="1" applyFont="1">
      <alignment horizontal="center"/>
    </xf>
    <xf borderId="3" fillId="0" fontId="1" numFmtId="0" xfId="0" applyBorder="1" applyFont="1"/>
    <xf borderId="1" fillId="2" fontId="2" numFmtId="0" xfId="0" applyAlignment="1" applyBorder="1" applyFill="1" applyFont="1">
      <alignment horizontal="center" vertical="top"/>
    </xf>
    <xf borderId="0" fillId="0" fontId="3" numFmtId="0" xfId="0" applyAlignment="1" applyFont="1">
      <alignment vertical="center"/>
    </xf>
    <xf borderId="1" fillId="3" fontId="4" numFmtId="0" xfId="0" applyAlignment="1" applyBorder="1" applyFill="1" applyFont="1">
      <alignment/>
    </xf>
    <xf borderId="1" fillId="3" fontId="4" numFmtId="0" xfId="0" applyBorder="1" applyFont="1"/>
    <xf borderId="0" fillId="0" fontId="3" numFmtId="0" xfId="0" applyAlignment="1" applyFont="1">
      <alignment/>
    </xf>
    <xf borderId="0" fillId="0" fontId="5" numFmtId="0" xfId="0" applyAlignment="1" applyFont="1">
      <alignment horizontal="center"/>
    </xf>
    <xf borderId="4" fillId="0" fontId="3" numFmtId="0" xfId="0" applyAlignment="1" applyBorder="1" applyFont="1">
      <alignment horizontal="center"/>
    </xf>
    <xf borderId="1" fillId="0" fontId="3" numFmtId="0" xfId="0" applyAlignment="1" applyBorder="1" applyFont="1">
      <alignment horizontal="center"/>
    </xf>
    <xf borderId="1" fillId="0" fontId="3" numFmtId="0" xfId="0" applyAlignment="1" applyBorder="1" applyFont="1">
      <alignment horizontal="center"/>
    </xf>
    <xf borderId="1" fillId="4" fontId="1" numFmtId="0" xfId="0" applyAlignment="1" applyBorder="1" applyFill="1" applyFont="1">
      <alignment/>
    </xf>
    <xf borderId="5" fillId="0" fontId="1" numFmtId="0" xfId="0" applyAlignment="1" applyBorder="1" applyFont="1">
      <alignment horizontal="center"/>
    </xf>
    <xf borderId="5" fillId="0" fontId="1" numFmtId="2" xfId="0" applyAlignment="1" applyBorder="1" applyFont="1" applyNumberFormat="1">
      <alignment horizontal="center"/>
    </xf>
    <xf borderId="5" fillId="0" fontId="1" numFmtId="164" xfId="0" applyAlignment="1" applyBorder="1" applyFont="1" applyNumberFormat="1">
      <alignment horizontal="center"/>
    </xf>
    <xf borderId="5" fillId="0" fontId="1" numFmtId="1" xfId="0" applyAlignment="1" applyBorder="1" applyFont="1" applyNumberFormat="1">
      <alignment horizontal="center"/>
    </xf>
    <xf borderId="5" fillId="0" fontId="1" numFmtId="165" xfId="0" applyAlignment="1" applyBorder="1" applyFont="1" applyNumberFormat="1">
      <alignment horizontal="center"/>
    </xf>
    <xf borderId="1" fillId="5" fontId="1" numFmtId="0" xfId="0" applyAlignment="1" applyBorder="1" applyFill="1" applyFont="1">
      <alignment/>
    </xf>
    <xf borderId="1" fillId="5" fontId="1" numFmtId="0" xfId="0" applyBorder="1" applyFont="1"/>
    <xf borderId="1" fillId="6" fontId="1" numFmtId="0" xfId="0" applyAlignment="1" applyBorder="1" applyFill="1" applyFont="1">
      <alignment/>
    </xf>
    <xf borderId="1" fillId="0" fontId="1" numFmtId="1" xfId="0" applyAlignment="1" applyBorder="1" applyFont="1" applyNumberFormat="1">
      <alignment horizontal="center"/>
    </xf>
    <xf borderId="1" fillId="0" fontId="1" numFmtId="2" xfId="0" applyAlignment="1" applyBorder="1" applyFont="1" applyNumberFormat="1">
      <alignment horizontal="center"/>
    </xf>
    <xf borderId="1" fillId="0" fontId="1" numFmtId="164" xfId="0" applyAlignment="1" applyBorder="1" applyFont="1" applyNumberFormat="1">
      <alignment horizontal="center"/>
    </xf>
    <xf borderId="1" fillId="0" fontId="1" numFmtId="165" xfId="0" applyAlignment="1" applyBorder="1" applyFont="1" applyNumberFormat="1">
      <alignment horizontal="center"/>
    </xf>
    <xf borderId="0" fillId="0" fontId="1" numFmtId="2" xfId="0" applyFont="1" applyNumberFormat="1"/>
    <xf borderId="1" fillId="7" fontId="1" numFmtId="0" xfId="0" applyAlignment="1" applyBorder="1" applyFill="1" applyFont="1">
      <alignment horizontal="left"/>
    </xf>
    <xf borderId="1" fillId="0" fontId="3" numFmtId="0" xfId="0" applyAlignment="1" applyBorder="1" applyFont="1">
      <alignment/>
    </xf>
    <xf borderId="1" fillId="0" fontId="3" numFmtId="0" xfId="0" applyBorder="1" applyFont="1"/>
    <xf borderId="0" fillId="0" fontId="1" numFmtId="0" xfId="0" applyAlignment="1" applyFont="1">
      <alignment/>
    </xf>
    <xf borderId="0" fillId="0" fontId="6" numFmtId="0" xfId="0" applyAlignment="1" applyFont="1">
      <alignment/>
    </xf>
    <xf borderId="1" fillId="0" fontId="1" numFmtId="0" xfId="0" applyBorder="1" applyFont="1"/>
    <xf borderId="1" fillId="8" fontId="4" numFmtId="0" xfId="0" applyAlignment="1" applyBorder="1" applyFill="1" applyFont="1">
      <alignment/>
    </xf>
    <xf borderId="6" fillId="0" fontId="1" numFmtId="0" xfId="0" applyAlignment="1" applyBorder="1" applyFont="1">
      <alignment horizontal="center"/>
    </xf>
    <xf borderId="7" fillId="0" fontId="1" numFmtId="0" xfId="0" applyAlignment="1" applyBorder="1" applyFont="1">
      <alignment horizontal="center"/>
    </xf>
    <xf borderId="6" fillId="0" fontId="1" numFmtId="2" xfId="0" applyAlignment="1" applyBorder="1" applyFont="1" applyNumberFormat="1">
      <alignment horizontal="center"/>
    </xf>
    <xf borderId="7" fillId="0" fontId="1" numFmtId="164" xfId="0" applyAlignment="1" applyBorder="1" applyFont="1" applyNumberFormat="1">
      <alignment horizontal="center"/>
    </xf>
    <xf borderId="6" fillId="0" fontId="1" numFmtId="1" xfId="0" applyAlignment="1" applyBorder="1" applyFont="1" applyNumberFormat="1">
      <alignment horizontal="center"/>
    </xf>
    <xf borderId="7" fillId="0" fontId="1" numFmtId="2" xfId="0" applyAlignment="1" applyBorder="1" applyFont="1" applyNumberFormat="1">
      <alignment horizontal="center"/>
    </xf>
    <xf borderId="1" fillId="0" fontId="1" numFmtId="0" xfId="0" applyAlignment="1" applyBorder="1" applyFont="1">
      <alignment horizontal="left"/>
    </xf>
    <xf borderId="7" fillId="0" fontId="1" numFmtId="165" xfId="0" applyAlignment="1" applyBorder="1" applyFont="1" applyNumberFormat="1">
      <alignment horizontal="center"/>
    </xf>
    <xf borderId="6" fillId="0" fontId="1" numFmtId="165" xfId="0" applyAlignment="1" applyBorder="1" applyFont="1" applyNumberFormat="1">
      <alignment horizontal="center"/>
    </xf>
    <xf borderId="8" fillId="0" fontId="1" numFmtId="2" xfId="0" applyAlignment="1" applyBorder="1" applyFont="1" applyNumberFormat="1">
      <alignment horizontal="center"/>
    </xf>
    <xf borderId="9" fillId="0" fontId="1" numFmtId="0" xfId="0" applyAlignment="1" applyBorder="1" applyFont="1">
      <alignment horizontal="center"/>
    </xf>
    <xf borderId="0" fillId="9" fontId="1" numFmtId="0" xfId="0" applyFill="1" applyFont="1"/>
    <xf borderId="0" fillId="0" fontId="7" numFmtId="0" xfId="0" applyAlignment="1" applyFont="1">
      <alignment/>
    </xf>
    <xf borderId="10" fillId="0" fontId="1" numFmtId="0" xfId="0" applyAlignment="1" applyBorder="1" applyFont="1">
      <alignment/>
    </xf>
    <xf borderId="10" fillId="0" fontId="1" numFmtId="0" xfId="0" applyAlignment="1" applyBorder="1" applyFont="1">
      <alignment horizontal="left"/>
    </xf>
    <xf borderId="0" fillId="0" fontId="1" numFmtId="0" xfId="0" applyAlignment="1" applyFont="1">
      <alignment/>
    </xf>
    <xf borderId="10" fillId="0" fontId="1" numFmtId="0" xfId="0" applyAlignment="1" applyBorder="1" applyFont="1">
      <alignment horizontal="center"/>
    </xf>
    <xf borderId="3" fillId="0" fontId="1" numFmtId="0" xfId="0" applyAlignment="1" applyBorder="1" applyFont="1">
      <alignment horizontal="center"/>
    </xf>
    <xf borderId="0" fillId="0" fontId="1" numFmtId="0" xfId="0" applyAlignment="1" applyFont="1">
      <alignment horizontal="left"/>
    </xf>
    <xf borderId="10" fillId="0" fontId="8" numFmtId="0" xfId="0" applyAlignment="1" applyBorder="1" applyFont="1">
      <alignment/>
    </xf>
    <xf borderId="3" fillId="0" fontId="1" numFmtId="0" xfId="0" applyAlignment="1" applyBorder="1" applyFont="1">
      <alignment/>
    </xf>
    <xf borderId="1" fillId="0" fontId="1" numFmtId="0" xfId="0" applyAlignment="1" applyBorder="1" applyFont="1">
      <alignment/>
    </xf>
    <xf borderId="1" fillId="0" fontId="1" numFmtId="2" xfId="0" applyAlignment="1" applyBorder="1" applyFont="1" applyNumberFormat="1">
      <alignment/>
    </xf>
    <xf borderId="1" fillId="0" fontId="1" numFmtId="164" xfId="0" applyAlignment="1" applyBorder="1" applyFont="1" applyNumberFormat="1">
      <alignment/>
    </xf>
    <xf borderId="1" fillId="0" fontId="1" numFmtId="1" xfId="0" applyAlignment="1" applyBorder="1" applyFont="1" applyNumberFormat="1">
      <alignment/>
    </xf>
    <xf borderId="1" fillId="0" fontId="1" numFmtId="2" xfId="0" applyBorder="1" applyFont="1" applyNumberFormat="1"/>
    <xf borderId="1" fillId="0" fontId="1" numFmtId="1" xfId="0" applyBorder="1" applyFont="1" applyNumberFormat="1"/>
    <xf borderId="1" fillId="0" fontId="1" numFmtId="165" xfId="0" applyAlignment="1" applyBorder="1" applyFont="1" applyNumberFormat="1">
      <alignment/>
    </xf>
    <xf borderId="1" fillId="0" fontId="1" numFmtId="164" xfId="0" applyBorder="1" applyFont="1" applyNumberFormat="1"/>
    <xf borderId="3" fillId="0" fontId="1" numFmtId="0" xfId="0" applyBorder="1" applyFont="1"/>
    <xf borderId="1" fillId="0" fontId="1" numFmtId="0" xfId="0" applyBorder="1" applyFont="1"/>
    <xf borderId="1" fillId="0" fontId="1" numFmtId="0" xfId="0" applyAlignment="1" applyBorder="1" applyFont="1">
      <alignment horizontal="right"/>
    </xf>
    <xf borderId="1" fillId="0" fontId="1" numFmtId="0" xfId="0" applyAlignment="1" applyBorder="1" applyFont="1">
      <alignment horizontal="right"/>
    </xf>
    <xf borderId="1" fillId="0" fontId="1" numFmtId="2" xfId="0" applyAlignment="1" applyBorder="1" applyFont="1" applyNumberFormat="1">
      <alignment horizontal="right"/>
    </xf>
    <xf borderId="1" fillId="0" fontId="1" numFmtId="164" xfId="0" applyAlignment="1" applyBorder="1" applyFont="1" applyNumberFormat="1">
      <alignment horizontal="right"/>
    </xf>
    <xf borderId="1" fillId="0" fontId="1" numFmtId="1" xfId="0" applyAlignment="1" applyBorder="1" applyFont="1" applyNumberFormat="1">
      <alignment horizontal="right"/>
    </xf>
    <xf borderId="1" fillId="0" fontId="1" numFmtId="2" xfId="0" applyAlignment="1" applyBorder="1" applyFont="1" applyNumberFormat="1">
      <alignment horizontal="right"/>
    </xf>
    <xf borderId="1" fillId="0" fontId="1" numFmtId="0" xfId="0" applyAlignment="1" applyBorder="1" applyFont="1">
      <alignment horizontal="right"/>
    </xf>
    <xf borderId="1" fillId="0" fontId="1" numFmtId="164" xfId="0" applyAlignment="1" applyBorder="1" applyFont="1" applyNumberFormat="1">
      <alignment horizontal="right"/>
    </xf>
    <xf borderId="1" fillId="0" fontId="1" numFmtId="1" xfId="0" applyAlignment="1" applyBorder="1" applyFont="1" applyNumberFormat="1">
      <alignment horizontal="right"/>
    </xf>
    <xf borderId="0" fillId="10" fontId="1" numFmtId="0" xfId="0" applyAlignment="1" applyFill="1" applyFont="1">
      <alignment/>
    </xf>
    <xf borderId="0" fillId="0" fontId="1" numFmtId="2" xfId="0" applyAlignment="1" applyFont="1" applyNumberFormat="1">
      <alignment/>
    </xf>
    <xf borderId="0" fillId="0" fontId="1" numFmtId="164" xfId="0" applyFont="1" applyNumberFormat="1"/>
    <xf borderId="0" fillId="0" fontId="1" numFmtId="1" xfId="0" applyAlignment="1" applyFont="1" applyNumberFormat="1">
      <alignment/>
    </xf>
    <xf borderId="0" fillId="0" fontId="9" numFmtId="0" xfId="0" applyFont="1"/>
    <xf borderId="0" fillId="11" fontId="1" numFmtId="0" xfId="0" applyFill="1" applyFont="1"/>
    <xf borderId="0" fillId="11" fontId="1" numFmtId="0" xfId="0" applyAlignment="1" applyFont="1">
      <alignment horizontal="right"/>
    </xf>
    <xf borderId="0" fillId="11" fontId="9" numFmtId="0" xfId="0" applyAlignment="1" applyFont="1">
      <alignment horizontal="right"/>
    </xf>
    <xf borderId="0" fillId="7" fontId="1" numFmtId="0" xfId="0" applyAlignment="1" applyFont="1">
      <alignment horizontal="right"/>
    </xf>
    <xf borderId="0" fillId="11" fontId="9" numFmtId="0" xfId="0" applyFont="1"/>
    <xf borderId="0" fillId="12" fontId="9" numFmtId="0" xfId="0" applyFill="1" applyFont="1"/>
    <xf borderId="1" fillId="0" fontId="3" numFmtId="2" xfId="0" applyAlignment="1" applyBorder="1" applyFont="1" applyNumberFormat="1">
      <alignment horizontal="center"/>
    </xf>
    <xf borderId="1" fillId="0" fontId="1" numFmtId="164" xfId="0" applyAlignment="1" applyBorder="1" applyFont="1" applyNumberFormat="1">
      <alignment horizontal="center"/>
    </xf>
    <xf borderId="1" fillId="0" fontId="1" numFmtId="1" xfId="0" applyAlignment="1" applyBorder="1" applyFont="1" applyNumberFormat="1">
      <alignment horizontal="center"/>
    </xf>
    <xf borderId="1" fillId="0" fontId="1" numFmtId="0" xfId="0" applyAlignment="1" applyBorder="1" applyFont="1">
      <alignment horizontal="center"/>
    </xf>
    <xf borderId="1" fillId="0" fontId="1" numFmtId="2" xfId="0" applyAlignment="1" applyBorder="1" applyFont="1" applyNumberFormat="1">
      <alignment horizontal="center"/>
    </xf>
    <xf borderId="1" fillId="0" fontId="1" numFmtId="0" xfId="0" applyAlignment="1" applyBorder="1" applyFont="1">
      <alignment horizontal="right"/>
    </xf>
    <xf borderId="0" fillId="0" fontId="10" numFmtId="1" xfId="0" applyAlignment="1" applyFont="1" applyNumberFormat="1">
      <alignment horizontal="right"/>
    </xf>
    <xf borderId="0" fillId="0" fontId="10" numFmtId="2" xfId="0" applyAlignment="1" applyFont="1" applyNumberFormat="1">
      <alignment horizontal="right"/>
    </xf>
    <xf borderId="0" fillId="0" fontId="10" numFmtId="164" xfId="0" applyAlignment="1" applyFont="1" applyNumberFormat="1">
      <alignment horizontal="right"/>
    </xf>
    <xf borderId="0" fillId="0" fontId="10" numFmtId="3" xfId="0" applyAlignment="1" applyFont="1" applyNumberFormat="1">
      <alignment/>
    </xf>
    <xf borderId="0" fillId="0" fontId="10" numFmtId="165" xfId="0" applyAlignment="1" applyFont="1" applyNumberFormat="1">
      <alignment horizontal="right"/>
    </xf>
    <xf borderId="0" fillId="0" fontId="11" numFmtId="0" xfId="0" applyAlignment="1" applyFont="1">
      <alignment horizontal="center"/>
    </xf>
    <xf borderId="0" fillId="0" fontId="12" numFmtId="0" xfId="0" applyAlignment="1" applyFont="1">
      <alignment/>
    </xf>
    <xf borderId="0" fillId="0" fontId="13" numFmtId="0" xfId="0" applyAlignment="1" applyFont="1">
      <alignment horizontal="center"/>
    </xf>
    <xf borderId="0" fillId="0" fontId="14" numFmtId="1" xfId="0" applyAlignment="1" applyFont="1" applyNumberFormat="1">
      <alignment horizontal="right"/>
    </xf>
    <xf borderId="0" fillId="0" fontId="14" numFmtId="2" xfId="0" applyAlignment="1" applyFont="1" applyNumberFormat="1">
      <alignment horizontal="right"/>
    </xf>
    <xf borderId="0" fillId="0" fontId="14" numFmtId="164" xfId="0" applyAlignment="1" applyFont="1" applyNumberFormat="1">
      <alignment horizontal="right"/>
    </xf>
    <xf borderId="0" fillId="0" fontId="15" numFmtId="0" xfId="0" applyAlignment="1" applyFont="1">
      <alignment/>
    </xf>
    <xf borderId="0" fillId="0" fontId="14" numFmtId="3" xfId="0" applyAlignment="1" applyFont="1" applyNumberFormat="1">
      <alignment/>
    </xf>
    <xf borderId="0" fillId="0" fontId="14" numFmtId="165" xfId="0" applyAlignment="1" applyFont="1" applyNumberFormat="1">
      <alignment horizontal="right"/>
    </xf>
    <xf borderId="0" fillId="0" fontId="11" numFmtId="0" xfId="0" applyFont="1"/>
    <xf borderId="0" fillId="0" fontId="1" numFmtId="0" xfId="0" applyAlignment="1" applyFont="1">
      <alignment horizontal="center"/>
    </xf>
    <xf borderId="0" fillId="0" fontId="1" numFmtId="2" xfId="0" applyAlignment="1" applyFont="1" applyNumberFormat="1">
      <alignment horizontal="center"/>
    </xf>
    <xf borderId="0" fillId="0" fontId="1" numFmtId="2" xfId="0" applyAlignment="1" applyFont="1" applyNumberFormat="1">
      <alignment horizontal="center"/>
    </xf>
    <xf borderId="4" fillId="0" fontId="3" numFmtId="0" xfId="0" applyAlignment="1" applyBorder="1" applyFont="1">
      <alignment horizontal="center"/>
    </xf>
    <xf borderId="4" fillId="0" fontId="3" numFmtId="2" xfId="0" applyAlignment="1" applyBorder="1" applyFont="1" applyNumberFormat="1">
      <alignment horizontal="center"/>
    </xf>
    <xf borderId="11" fillId="0" fontId="3" numFmtId="0" xfId="0" applyAlignment="1" applyBorder="1" applyFont="1">
      <alignment horizontal="center"/>
    </xf>
    <xf borderId="9" fillId="0" fontId="3" numFmtId="0" xfId="0" applyAlignment="1" applyBorder="1" applyFont="1">
      <alignment horizontal="center"/>
    </xf>
    <xf borderId="2" fillId="0" fontId="1" numFmtId="0" xfId="0" applyAlignment="1" applyBorder="1" applyFont="1">
      <alignment/>
    </xf>
    <xf borderId="1" fillId="7" fontId="10" numFmtId="0" xfId="0" applyAlignment="1" applyBorder="1" applyFont="1">
      <alignment horizontal="center"/>
    </xf>
    <xf borderId="1" fillId="0" fontId="10" numFmtId="0" xfId="0" applyAlignment="1" applyBorder="1" applyFont="1">
      <alignment horizontal="center"/>
    </xf>
    <xf borderId="1" fillId="7" fontId="10" numFmtId="2" xfId="0" applyAlignment="1" applyBorder="1" applyFont="1" applyNumberFormat="1">
      <alignment horizontal="center"/>
    </xf>
    <xf borderId="1" fillId="0" fontId="10" numFmtId="164" xfId="0" applyAlignment="1" applyBorder="1" applyFont="1" applyNumberFormat="1">
      <alignment horizontal="center"/>
    </xf>
    <xf borderId="1" fillId="0" fontId="1" numFmtId="2" xfId="0" applyAlignment="1" applyBorder="1" applyFont="1" applyNumberFormat="1">
      <alignment horizontal="center"/>
    </xf>
    <xf borderId="1" fillId="0" fontId="1" numFmtId="0" xfId="0" applyAlignment="1" applyBorder="1" applyFont="1">
      <alignment horizontal="left"/>
    </xf>
    <xf borderId="1" fillId="0" fontId="1" numFmtId="165" xfId="0" applyAlignment="1" applyBorder="1" applyFont="1" applyNumberFormat="1">
      <alignment horizontal="center"/>
    </xf>
    <xf borderId="2" fillId="0" fontId="1" numFmtId="2" xfId="0" applyAlignment="1" applyBorder="1" applyFont="1" applyNumberFormat="1">
      <alignment horizontal="center"/>
    </xf>
    <xf borderId="9" fillId="0" fontId="1" numFmtId="1" xfId="0" applyAlignment="1" applyBorder="1" applyFont="1" applyNumberFormat="1">
      <alignment horizontal="center"/>
    </xf>
    <xf borderId="1" fillId="13" fontId="10" numFmtId="0" xfId="0" applyAlignment="1" applyBorder="1" applyFill="1" applyFont="1">
      <alignment horizontal="center"/>
    </xf>
    <xf borderId="1" fillId="13" fontId="10" numFmtId="2" xfId="0" applyAlignment="1" applyBorder="1" applyFont="1" applyNumberFormat="1">
      <alignment horizontal="center"/>
    </xf>
    <xf borderId="0" fillId="7" fontId="1" numFmtId="1" xfId="0" applyAlignment="1" applyFont="1" applyNumberFormat="1">
      <alignment horizontal="center"/>
    </xf>
    <xf borderId="1" fillId="6" fontId="10" numFmtId="0" xfId="0" applyAlignment="1" applyBorder="1" applyFont="1">
      <alignment horizontal="center"/>
    </xf>
    <xf borderId="1" fillId="6" fontId="10" numFmtId="2" xfId="0" applyAlignment="1" applyBorder="1" applyFont="1" applyNumberFormat="1">
      <alignment horizontal="center"/>
    </xf>
    <xf borderId="1" fillId="14" fontId="10" numFmtId="0" xfId="0" applyAlignment="1" applyBorder="1" applyFill="1" applyFont="1">
      <alignment horizontal="center"/>
    </xf>
    <xf borderId="1" fillId="14" fontId="10" numFmtId="2" xfId="0" applyAlignment="1" applyBorder="1" applyFont="1" applyNumberFormat="1">
      <alignment horizontal="center"/>
    </xf>
    <xf borderId="1" fillId="15" fontId="10" numFmtId="0" xfId="0" applyAlignment="1" applyBorder="1" applyFill="1" applyFont="1">
      <alignment horizontal="center"/>
    </xf>
    <xf borderId="1" fillId="15" fontId="10" numFmtId="2" xfId="0" applyAlignment="1" applyBorder="1" applyFont="1" applyNumberFormat="1">
      <alignment horizontal="center"/>
    </xf>
    <xf borderId="1" fillId="16" fontId="10" numFmtId="0" xfId="0" applyAlignment="1" applyBorder="1" applyFill="1" applyFont="1">
      <alignment horizontal="center"/>
    </xf>
    <xf borderId="1" fillId="16" fontId="10" numFmtId="2" xfId="0" applyAlignment="1" applyBorder="1" applyFont="1" applyNumberFormat="1">
      <alignment horizontal="center"/>
    </xf>
    <xf borderId="1" fillId="17" fontId="10" numFmtId="0" xfId="0" applyAlignment="1" applyBorder="1" applyFill="1" applyFont="1">
      <alignment horizontal="center"/>
    </xf>
    <xf borderId="1" fillId="17" fontId="10" numFmtId="2" xfId="0" applyAlignment="1" applyBorder="1" applyFont="1" applyNumberFormat="1">
      <alignment horizontal="center"/>
    </xf>
    <xf borderId="1" fillId="18" fontId="10" numFmtId="0" xfId="0" applyAlignment="1" applyBorder="1" applyFill="1" applyFont="1">
      <alignment horizontal="center"/>
    </xf>
    <xf borderId="1" fillId="18" fontId="10" numFmtId="2" xfId="0" applyAlignment="1" applyBorder="1" applyFont="1" applyNumberFormat="1">
      <alignment horizontal="center"/>
    </xf>
    <xf borderId="1" fillId="4" fontId="10" numFmtId="0" xfId="0" applyAlignment="1" applyBorder="1" applyFont="1">
      <alignment horizontal="center"/>
    </xf>
    <xf borderId="1" fillId="4" fontId="10" numFmtId="2" xfId="0" applyAlignment="1" applyBorder="1" applyFont="1" applyNumberFormat="1">
      <alignment horizontal="center"/>
    </xf>
    <xf borderId="1" fillId="19" fontId="10" numFmtId="0" xfId="0" applyAlignment="1" applyBorder="1" applyFill="1" applyFont="1">
      <alignment horizontal="center"/>
    </xf>
    <xf borderId="1" fillId="19" fontId="10" numFmtId="2" xfId="0" applyAlignment="1" applyBorder="1" applyFont="1" applyNumberFormat="1">
      <alignment horizontal="center"/>
    </xf>
    <xf borderId="1" fillId="20" fontId="10" numFmtId="0" xfId="0" applyAlignment="1" applyBorder="1" applyFill="1" applyFont="1">
      <alignment horizontal="center"/>
    </xf>
    <xf borderId="1" fillId="20" fontId="10" numFmtId="2" xfId="0" applyAlignment="1" applyBorder="1" applyFont="1" applyNumberFormat="1">
      <alignment horizontal="center"/>
    </xf>
    <xf borderId="0" fillId="0" fontId="10" numFmtId="1" xfId="0" applyAlignment="1" applyFont="1" applyNumberFormat="1">
      <alignment/>
    </xf>
    <xf borderId="1" fillId="2" fontId="2" numFmtId="0" xfId="0" applyAlignment="1" applyBorder="1" applyFont="1">
      <alignment/>
    </xf>
    <xf borderId="0" fillId="0" fontId="3" numFmtId="0" xfId="0" applyAlignment="1" applyFont="1">
      <alignment horizontal="center"/>
    </xf>
    <xf borderId="0" fillId="0" fontId="3" numFmtId="0" xfId="0" applyAlignment="1" applyFont="1">
      <alignment horizontal="center"/>
    </xf>
    <xf borderId="0" fillId="0" fontId="3" numFmtId="2" xfId="0" applyAlignment="1" applyFont="1" applyNumberFormat="1">
      <alignment horizontal="center"/>
    </xf>
    <xf borderId="1" fillId="4" fontId="1" numFmtId="0" xfId="0" applyAlignment="1" applyBorder="1" applyFont="1">
      <alignment horizontal="center"/>
    </xf>
    <xf borderId="1" fillId="0" fontId="1" numFmtId="164" xfId="0" applyAlignment="1" applyBorder="1" applyFont="1" applyNumberFormat="1">
      <alignment horizontal="center"/>
    </xf>
    <xf borderId="1" fillId="0" fontId="1" numFmtId="1" xfId="0" applyAlignment="1" applyBorder="1" applyFont="1" applyNumberFormat="1">
      <alignment horizontal="center"/>
    </xf>
    <xf borderId="1" fillId="0" fontId="1" numFmtId="165" xfId="0" applyAlignment="1" applyBorder="1" applyFont="1" applyNumberFormat="1">
      <alignment horizontal="center"/>
    </xf>
    <xf borderId="0" fillId="0" fontId="1" numFmtId="1" xfId="0" applyFont="1" applyNumberFormat="1"/>
    <xf borderId="0" fillId="0" fontId="1" numFmtId="165" xfId="0" applyFont="1" applyNumberFormat="1"/>
    <xf borderId="6" fillId="0" fontId="3" numFmtId="0" xfId="0" applyAlignment="1" applyBorder="1" applyFont="1">
      <alignment horizontal="center"/>
    </xf>
    <xf borderId="7" fillId="0" fontId="3" numFmtId="0" xfId="0" applyAlignment="1" applyBorder="1" applyFont="1">
      <alignment horizontal="center"/>
    </xf>
    <xf borderId="6" fillId="0" fontId="3" numFmtId="0" xfId="0" applyAlignment="1" applyBorder="1" applyFont="1">
      <alignment horizontal="center"/>
    </xf>
    <xf borderId="0" fillId="0" fontId="16" numFmtId="0" xfId="0" applyAlignment="1" applyFont="1">
      <alignment/>
    </xf>
    <xf borderId="0" fillId="0" fontId="2" numFmtId="0" xfId="0" applyAlignment="1" applyFont="1">
      <alignment/>
    </xf>
    <xf borderId="0" fillId="0" fontId="17" numFmtId="0" xfId="0" applyAlignment="1" applyFont="1">
      <alignment/>
    </xf>
    <xf borderId="0" fillId="0" fontId="18" numFmtId="0" xfId="0" applyAlignment="1" applyFont="1">
      <alignment/>
    </xf>
    <xf borderId="0" fillId="0" fontId="19" numFmtId="0" xfId="0" applyAlignment="1" applyFont="1">
      <alignment/>
    </xf>
    <xf borderId="0" fillId="0" fontId="20" numFmtId="0" xfId="0" applyAlignment="1" applyFont="1">
      <alignment/>
    </xf>
    <xf borderId="0" fillId="0" fontId="21" numFmtId="0" xfId="0" applyAlignment="1" applyFont="1">
      <alignment/>
    </xf>
    <xf borderId="1" fillId="0" fontId="22" numFmtId="0" xfId="0" applyAlignment="1" applyBorder="1" applyFont="1">
      <alignment horizontal="center"/>
    </xf>
    <xf borderId="10" fillId="0" fontId="3" numFmtId="0" xfId="0" applyAlignment="1" applyBorder="1" applyFont="1">
      <alignment horizontal="center"/>
    </xf>
    <xf borderId="12" fillId="0" fontId="3" numFmtId="0" xfId="0" applyAlignment="1" applyBorder="1" applyFont="1">
      <alignment horizontal="center"/>
    </xf>
    <xf borderId="9" fillId="0" fontId="22" numFmtId="0" xfId="0" applyAlignment="1" applyBorder="1" applyFont="1">
      <alignment horizontal="center"/>
    </xf>
    <xf borderId="13" fillId="0" fontId="1" numFmtId="0" xfId="0" applyAlignment="1" applyBorder="1" applyFont="1">
      <alignment horizontal="center"/>
    </xf>
    <xf borderId="14" fillId="0" fontId="1" numFmtId="166" xfId="0" applyAlignment="1" applyBorder="1" applyFont="1" applyNumberFormat="1">
      <alignment horizontal="left"/>
    </xf>
    <xf borderId="14" fillId="0" fontId="3" numFmtId="0" xfId="0" applyAlignment="1" applyBorder="1" applyFont="1">
      <alignment horizontal="left"/>
    </xf>
    <xf borderId="15" fillId="0" fontId="23" numFmtId="0" xfId="0" applyAlignment="1" applyBorder="1" applyFont="1">
      <alignment horizontal="left"/>
    </xf>
    <xf borderId="16" fillId="0" fontId="1" numFmtId="0" xfId="0" applyBorder="1" applyFont="1"/>
    <xf borderId="17" fillId="0" fontId="1" numFmtId="0" xfId="0" applyAlignment="1" applyBorder="1" applyFont="1">
      <alignment horizontal="center"/>
    </xf>
    <xf borderId="18" fillId="0" fontId="1" numFmtId="166" xfId="0" applyAlignment="1" applyBorder="1" applyFont="1" applyNumberFormat="1">
      <alignment horizontal="left"/>
    </xf>
    <xf borderId="19" fillId="0" fontId="1" numFmtId="0" xfId="0" applyAlignment="1" applyBorder="1" applyFont="1">
      <alignment horizontal="left"/>
    </xf>
    <xf borderId="20" fillId="0" fontId="24" numFmtId="0" xfId="0" applyAlignment="1" applyBorder="1" applyFont="1">
      <alignment/>
    </xf>
    <xf borderId="21" fillId="0" fontId="1" numFmtId="0" xfId="0" applyBorder="1" applyFont="1"/>
    <xf borderId="22" fillId="0" fontId="1" numFmtId="0" xfId="0" applyAlignment="1" applyBorder="1" applyFont="1">
      <alignment horizontal="center"/>
    </xf>
    <xf borderId="23" fillId="0" fontId="1" numFmtId="166" xfId="0" applyAlignment="1" applyBorder="1" applyFont="1" applyNumberFormat="1">
      <alignment horizontal="left"/>
    </xf>
    <xf borderId="24" fillId="0" fontId="3" numFmtId="0" xfId="0" applyAlignment="1" applyBorder="1" applyFont="1">
      <alignment horizontal="left"/>
    </xf>
    <xf borderId="20" fillId="0" fontId="1" numFmtId="0" xfId="0" applyBorder="1" applyFont="1"/>
    <xf borderId="15" fillId="0" fontId="1" numFmtId="0" xfId="0" applyAlignment="1" applyBorder="1" applyFont="1">
      <alignment horizontal="left"/>
    </xf>
    <xf borderId="16" fillId="0" fontId="24" numFmtId="0" xfId="0" applyAlignment="1" applyBorder="1" applyFont="1">
      <alignment/>
    </xf>
    <xf borderId="24" fillId="0" fontId="1" numFmtId="0" xfId="0" applyAlignment="1" applyBorder="1" applyFont="1">
      <alignment horizontal="left"/>
    </xf>
    <xf borderId="0" fillId="0" fontId="24" numFmtId="0" xfId="0" applyAlignment="1" applyFont="1">
      <alignment/>
    </xf>
    <xf borderId="12" fillId="0" fontId="1" numFmtId="166" xfId="0" applyAlignment="1" applyBorder="1" applyFont="1" applyNumberFormat="1">
      <alignment horizontal="left"/>
    </xf>
    <xf borderId="9" fillId="0" fontId="1" numFmtId="0" xfId="0" applyAlignment="1" applyBorder="1" applyFont="1">
      <alignment horizontal="left"/>
    </xf>
    <xf borderId="18" fillId="0" fontId="3" numFmtId="0" xfId="0" applyAlignment="1" applyBorder="1" applyFont="1">
      <alignment horizontal="left"/>
    </xf>
    <xf borderId="18" fillId="0" fontId="1" numFmtId="0" xfId="0" applyAlignment="1" applyBorder="1" applyFont="1">
      <alignment horizontal="left"/>
    </xf>
    <xf borderId="19" fillId="0" fontId="25" numFmtId="0" xfId="0" applyAlignment="1" applyBorder="1" applyFont="1">
      <alignment horizontal="left"/>
    </xf>
    <xf borderId="23" fillId="0" fontId="3" numFmtId="0" xfId="0" applyAlignment="1" applyBorder="1" applyFont="1">
      <alignment horizontal="left"/>
    </xf>
    <xf borderId="24" fillId="0" fontId="23" numFmtId="0" xfId="0" applyAlignment="1" applyBorder="1" applyFont="1">
      <alignment horizontal="left"/>
    </xf>
    <xf borderId="13" fillId="0" fontId="3" numFmtId="0" xfId="0" applyAlignment="1" applyBorder="1" applyFont="1">
      <alignment horizontal="center"/>
    </xf>
    <xf borderId="14" fillId="0" fontId="1" numFmtId="0" xfId="0" applyAlignment="1" applyBorder="1" applyFont="1">
      <alignment/>
    </xf>
    <xf borderId="15" fillId="0" fontId="24" numFmtId="0" xfId="0" applyAlignment="1" applyBorder="1" applyFont="1">
      <alignment/>
    </xf>
    <xf borderId="12" fillId="0" fontId="1" numFmtId="0" xfId="0" applyAlignment="1" applyBorder="1" applyFont="1">
      <alignment/>
    </xf>
    <xf borderId="9" fillId="0" fontId="24" numFmtId="0" xfId="0" applyAlignment="1" applyBorder="1" applyFont="1">
      <alignment/>
    </xf>
    <xf borderId="15" fillId="0" fontId="1" numFmtId="166" xfId="0" applyAlignment="1" applyBorder="1" applyFont="1" applyNumberFormat="1">
      <alignment horizontal="left"/>
    </xf>
    <xf borderId="10" fillId="0" fontId="1" numFmtId="166" xfId="0" applyAlignment="1" applyBorder="1" applyFont="1" applyNumberFormat="1">
      <alignment horizontal="left"/>
    </xf>
    <xf borderId="12" fillId="0" fontId="3" numFmtId="0" xfId="0" applyAlignment="1" applyBorder="1" applyFont="1">
      <alignment horizontal="left"/>
    </xf>
    <xf borderId="9" fillId="0" fontId="23" numFmtId="0" xfId="0" applyAlignment="1" applyBorder="1" applyFont="1">
      <alignment horizontal="left"/>
    </xf>
    <xf borderId="20" fillId="0" fontId="1" numFmtId="2" xfId="0" applyAlignment="1" applyBorder="1" applyFont="1" applyNumberFormat="1">
      <alignment horizontal="center"/>
    </xf>
    <xf borderId="22" fillId="0" fontId="1" numFmtId="166" xfId="0" applyAlignment="1" applyBorder="1" applyFont="1" applyNumberFormat="1">
      <alignment horizontal="left"/>
    </xf>
    <xf borderId="23" fillId="0" fontId="1" numFmtId="0" xfId="0" applyAlignment="1" applyBorder="1" applyFont="1">
      <alignment/>
    </xf>
    <xf borderId="24" fillId="12" fontId="24" numFmtId="0" xfId="0" applyAlignment="1" applyBorder="1" applyFont="1">
      <alignment/>
    </xf>
    <xf borderId="12" fillId="0" fontId="1" numFmtId="0" xfId="0" applyAlignment="1" applyBorder="1" applyFont="1">
      <alignment/>
    </xf>
    <xf borderId="9" fillId="12" fontId="24" numFmtId="0" xfId="0" applyAlignment="1" applyBorder="1" applyFont="1">
      <alignment/>
    </xf>
    <xf borderId="16" fillId="0" fontId="1" numFmtId="2" xfId="0" applyAlignment="1" applyBorder="1" applyFont="1" applyNumberFormat="1">
      <alignment horizontal="center"/>
    </xf>
    <xf borderId="13" fillId="0" fontId="1" numFmtId="166" xfId="0" applyAlignment="1" applyBorder="1" applyFont="1" applyNumberFormat="1">
      <alignment horizontal="left"/>
    </xf>
    <xf borderId="14" fillId="0" fontId="1" numFmtId="0" xfId="0" applyAlignment="1" applyBorder="1" applyFont="1">
      <alignment/>
    </xf>
    <xf borderId="15" fillId="12" fontId="24" numFmtId="0" xfId="0" applyAlignment="1" applyBorder="1" applyFont="1">
      <alignment/>
    </xf>
    <xf borderId="14" fillId="0" fontId="3" numFmtId="0" xfId="0" applyAlignment="1" applyBorder="1" applyFont="1">
      <alignment/>
    </xf>
    <xf borderId="15" fillId="12" fontId="26" numFmtId="0" xfId="0" applyAlignment="1" applyBorder="1" applyFont="1">
      <alignment/>
    </xf>
    <xf borderId="23" fillId="0" fontId="1" numFmtId="0" xfId="0" applyAlignment="1" applyBorder="1" applyFont="1">
      <alignment/>
    </xf>
    <xf borderId="12" fillId="0" fontId="1" numFmtId="0" xfId="0" applyAlignment="1" applyBorder="1" applyFont="1">
      <alignment horizontal="left"/>
    </xf>
    <xf borderId="18" fillId="0" fontId="3" numFmtId="0" xfId="0" applyAlignment="1" applyBorder="1" applyFont="1">
      <alignment/>
    </xf>
    <xf borderId="19" fillId="12" fontId="26" numFmtId="0" xfId="0" applyAlignment="1" applyBorder="1" applyFont="1">
      <alignment/>
    </xf>
    <xf borderId="23" fillId="0" fontId="3" numFmtId="0" xfId="0" applyAlignment="1" applyBorder="1" applyFont="1">
      <alignment/>
    </xf>
    <xf borderId="24" fillId="12" fontId="26" numFmtId="0" xfId="0" applyAlignment="1" applyBorder="1" applyFont="1">
      <alignment/>
    </xf>
    <xf borderId="14" fillId="0" fontId="1" numFmtId="0" xfId="0" applyBorder="1" applyFont="1"/>
    <xf borderId="23" fillId="0" fontId="1" numFmtId="14" xfId="0" applyAlignment="1" applyBorder="1" applyFont="1" applyNumberFormat="1">
      <alignment horizontal="left"/>
    </xf>
    <xf borderId="12" fillId="0" fontId="3" numFmtId="0" xfId="0" applyAlignment="1" applyBorder="1" applyFont="1">
      <alignment/>
    </xf>
    <xf borderId="9" fillId="12" fontId="26" numFmtId="0" xfId="0" applyAlignment="1" applyBorder="1" applyFont="1">
      <alignment/>
    </xf>
    <xf borderId="14" fillId="0" fontId="1" numFmtId="0" xfId="0" applyAlignment="1" applyBorder="1" applyFont="1">
      <alignment horizontal="left"/>
    </xf>
    <xf borderId="14" fillId="0" fontId="1" numFmtId="14" xfId="0" applyAlignment="1" applyBorder="1" applyFont="1" applyNumberFormat="1">
      <alignment horizontal="left"/>
    </xf>
    <xf borderId="20" fillId="12" fontId="26" numFmtId="0" xfId="0" applyAlignment="1" applyBorder="1" applyFont="1">
      <alignment/>
    </xf>
    <xf borderId="16" fillId="12" fontId="24" numFmtId="0" xfId="0" applyAlignment="1" applyBorder="1" applyFont="1">
      <alignment/>
    </xf>
    <xf borderId="18" fillId="0" fontId="1" numFmtId="14" xfId="0" applyAlignment="1" applyBorder="1" applyFont="1" applyNumberFormat="1">
      <alignment horizontal="left"/>
    </xf>
    <xf borderId="18" fillId="0" fontId="1" numFmtId="0" xfId="0" applyAlignment="1" applyBorder="1" applyFont="1">
      <alignment/>
    </xf>
    <xf borderId="21" fillId="0" fontId="24" numFmtId="0" xfId="0" applyAlignment="1" applyBorder="1" applyFont="1">
      <alignment/>
    </xf>
    <xf borderId="24" fillId="0" fontId="23" numFmtId="0" xfId="0" applyAlignment="1" applyBorder="1" applyFont="1">
      <alignment/>
    </xf>
    <xf borderId="0" fillId="0" fontId="24" numFmtId="0" xfId="0" applyAlignment="1" applyFont="1">
      <alignment/>
    </xf>
    <xf borderId="16" fillId="0" fontId="24" numFmtId="0" xfId="0" applyAlignment="1" applyBorder="1" applyFont="1">
      <alignment/>
    </xf>
    <xf borderId="20" fillId="12" fontId="24" numFmtId="0" xfId="0" applyAlignment="1" applyBorder="1" applyFont="1">
      <alignment/>
    </xf>
    <xf borderId="10" fillId="0" fontId="1" numFmtId="0" xfId="0" applyBorder="1" applyFont="1"/>
    <xf borderId="12" fillId="0" fontId="1" numFmtId="0" xfId="0" applyBorder="1" applyFont="1"/>
    <xf borderId="9" fillId="0" fontId="1" numFmtId="0" xfId="0" applyBorder="1" applyFont="1"/>
    <xf borderId="0" fillId="0" fontId="27" numFmtId="0" xfId="0" applyFont="1"/>
    <xf borderId="10" fillId="0" fontId="1" numFmtId="0" xfId="0" applyAlignment="1" applyBorder="1" applyFont="1">
      <alignment horizontal="center"/>
    </xf>
    <xf borderId="9" fillId="0" fontId="27" numFmtId="0" xfId="0" applyBorder="1" applyFont="1"/>
    <xf borderId="0" fillId="0" fontId="1" numFmtId="0" xfId="0" applyAlignment="1" applyFont="1">
      <alignment/>
    </xf>
    <xf borderId="0" fillId="0" fontId="1" numFmtId="167" xfId="0" applyAlignment="1" applyFont="1" applyNumberFormat="1">
      <alignment/>
    </xf>
    <xf borderId="0" fillId="0" fontId="1" numFmtId="0" xfId="0" applyAlignment="1" applyFont="1">
      <alignment/>
    </xf>
    <xf borderId="0" fillId="21" fontId="1" numFmtId="167" xfId="0" applyAlignment="1" applyFill="1" applyFont="1" applyNumberFormat="1">
      <alignment/>
    </xf>
    <xf borderId="0" fillId="21" fontId="1" numFmtId="0" xfId="0" applyAlignment="1" applyFont="1">
      <alignment/>
    </xf>
    <xf borderId="0" fillId="21"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goo.gl/forms/ys65i8iBiu"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pane ySplit="1.0" topLeftCell="A2" activePane="bottomLeft" state="frozen"/>
      <selection activeCell="B3" sqref="B3" pane="bottomLeft"/>
    </sheetView>
  </sheetViews>
  <sheetFormatPr customHeight="1" defaultColWidth="14.43" defaultRowHeight="15.75"/>
  <cols>
    <col customWidth="1" min="3" max="4" width="13.29"/>
    <col customWidth="1" min="5" max="5" width="13.57"/>
    <col customWidth="1" min="6" max="6" width="6.29"/>
    <col customWidth="1" min="7" max="7" width="6.86"/>
    <col customWidth="1" min="8" max="8" width="5.0"/>
    <col customWidth="1" min="9" max="13" width="6.86"/>
    <col customWidth="1" min="14" max="14" width="10.57"/>
    <col customWidth="1" min="15" max="15" width="6.86"/>
    <col customWidth="1" min="16" max="16" width="7.86"/>
    <col customWidth="1" min="17" max="17" width="6.86"/>
    <col customWidth="1" min="18" max="18" width="32.57"/>
    <col customWidth="1" min="19" max="19" width="10.43"/>
    <col customWidth="1" min="20" max="20" width="6.86"/>
    <col customWidth="1" min="21" max="21" width="9.71"/>
    <col customWidth="1" min="22" max="22" width="6.86"/>
    <col customWidth="1" min="23" max="23" width="4.57"/>
    <col customWidth="1" min="24" max="24" width="6.86"/>
    <col customWidth="1" min="25" max="25" width="5.43"/>
    <col customWidth="1" min="26" max="41" width="6.86"/>
  </cols>
  <sheetData>
    <row r="1">
      <c r="C1" s="1" t="s">
        <v>0</v>
      </c>
      <c r="D1" s="1" t="s">
        <v>1</v>
      </c>
      <c r="E1" s="1" t="s">
        <v>2</v>
      </c>
      <c r="F1" s="1" t="s">
        <v>3</v>
      </c>
      <c r="G1" s="1" t="s">
        <v>4</v>
      </c>
      <c r="H1" s="1" t="s">
        <v>5</v>
      </c>
      <c r="I1" s="1" t="s">
        <v>4</v>
      </c>
      <c r="J1" s="1" t="s">
        <v>6</v>
      </c>
      <c r="K1" s="1" t="s">
        <v>4</v>
      </c>
      <c r="L1" s="2" t="s">
        <v>7</v>
      </c>
      <c r="M1" s="1" t="s">
        <v>4</v>
      </c>
      <c r="N1" s="2" t="s">
        <v>8</v>
      </c>
      <c r="O1" s="1" t="s">
        <v>4</v>
      </c>
      <c r="P1" s="1" t="s">
        <v>9</v>
      </c>
      <c r="Q1" s="1" t="s">
        <v>4</v>
      </c>
      <c r="R1" s="1" t="s">
        <v>10</v>
      </c>
      <c r="S1" s="2" t="s">
        <v>11</v>
      </c>
      <c r="T1" s="1" t="s">
        <v>4</v>
      </c>
      <c r="U1" s="2" t="s">
        <v>12</v>
      </c>
      <c r="V1" s="1" t="s">
        <v>4</v>
      </c>
      <c r="W1" s="1" t="s">
        <v>13</v>
      </c>
      <c r="X1" s="1" t="s">
        <v>4</v>
      </c>
      <c r="Y1" s="1" t="s">
        <v>14</v>
      </c>
      <c r="Z1" s="1" t="s">
        <v>4</v>
      </c>
      <c r="AA1" s="3"/>
      <c r="AB1" s="3"/>
      <c r="AC1" s="3"/>
      <c r="AD1" s="3"/>
      <c r="AE1" s="3"/>
      <c r="AF1" s="3"/>
      <c r="AG1" s="3"/>
      <c r="AH1" s="3"/>
      <c r="AI1" s="3"/>
      <c r="AJ1" s="3"/>
      <c r="AK1" s="3"/>
      <c r="AL1" s="3"/>
      <c r="AM1" s="3"/>
      <c r="AN1" s="3"/>
      <c r="AO1" s="3"/>
    </row>
    <row r="2">
      <c r="I2" s="3"/>
      <c r="J2" s="3"/>
      <c r="M2" s="3"/>
      <c r="N2" s="4"/>
      <c r="O2" s="3"/>
      <c r="P2" s="3"/>
      <c r="Q2" s="3"/>
      <c r="R2" s="3"/>
      <c r="S2" s="4"/>
      <c r="T2" s="3"/>
      <c r="U2" s="4"/>
      <c r="V2" s="3"/>
      <c r="W2" s="3"/>
      <c r="X2" s="3"/>
      <c r="Y2" s="3"/>
      <c r="Z2" s="3"/>
      <c r="AA2" s="3"/>
      <c r="AB2" s="3"/>
      <c r="AC2" s="3"/>
      <c r="AD2" s="3"/>
      <c r="AE2" s="3"/>
      <c r="AF2" s="3"/>
      <c r="AG2" s="3"/>
      <c r="AH2" s="3"/>
      <c r="AI2" s="3"/>
      <c r="AJ2" s="3"/>
      <c r="AK2" s="3"/>
      <c r="AL2" s="3"/>
      <c r="AM2" s="3"/>
      <c r="AN2" s="3"/>
      <c r="AO2" s="3"/>
    </row>
    <row r="3">
      <c r="B3" s="5" t="s">
        <v>15</v>
      </c>
      <c r="C3" s="6"/>
      <c r="E3" s="7" t="s">
        <v>16</v>
      </c>
      <c r="F3" s="7">
        <v>1.0</v>
      </c>
      <c r="G3" s="8" t="s">
        <v>17</v>
      </c>
      <c r="I3" s="3"/>
      <c r="J3" s="3"/>
      <c r="K3" s="3"/>
      <c r="L3" s="4"/>
      <c r="M3" s="3"/>
      <c r="N3" s="4"/>
      <c r="O3" s="3"/>
      <c r="P3" s="3"/>
      <c r="Q3" s="3"/>
      <c r="R3" s="3"/>
      <c r="S3" s="4"/>
      <c r="T3" s="3"/>
      <c r="U3" s="4"/>
      <c r="V3" s="3"/>
      <c r="W3" s="3"/>
      <c r="X3" s="3"/>
      <c r="Y3" s="3"/>
      <c r="Z3" s="3"/>
      <c r="AA3" s="3"/>
      <c r="AB3" s="3"/>
      <c r="AC3" s="3"/>
      <c r="AD3" s="3"/>
      <c r="AE3" s="3"/>
      <c r="AF3" s="3"/>
      <c r="AG3" s="3"/>
      <c r="AH3" s="3"/>
      <c r="AI3" s="3"/>
      <c r="AJ3" s="3"/>
      <c r="AK3" s="3"/>
      <c r="AL3" s="3"/>
      <c r="AM3" s="3"/>
      <c r="AN3" s="3"/>
      <c r="AO3" s="3"/>
    </row>
    <row r="4">
      <c r="B4" s="9" t="s">
        <v>18</v>
      </c>
      <c r="C4" s="10" t="str">
        <f t="shared" ref="C4:C8" si="1">COUNTIF($C$14:$C$99,"*"&amp;B4&amp;"*")</f>
        <v>17</v>
      </c>
      <c r="F4" s="3"/>
      <c r="G4" s="3"/>
      <c r="H4" s="3"/>
      <c r="I4" s="3"/>
      <c r="J4" s="3"/>
      <c r="K4" s="3"/>
      <c r="L4" s="4"/>
      <c r="M4" s="3"/>
      <c r="N4" s="4"/>
      <c r="O4" s="3"/>
      <c r="P4" s="3"/>
      <c r="Q4" s="3"/>
      <c r="R4" s="3"/>
      <c r="S4" s="4"/>
      <c r="T4" s="3"/>
      <c r="U4" s="4"/>
      <c r="V4" s="3"/>
      <c r="W4" s="3"/>
      <c r="X4" s="3"/>
      <c r="Y4" s="3"/>
      <c r="Z4" s="3"/>
      <c r="AA4" s="3"/>
      <c r="AB4" s="3"/>
      <c r="AC4" s="3"/>
      <c r="AD4" s="3"/>
      <c r="AE4" s="3"/>
      <c r="AF4" s="3"/>
      <c r="AG4" s="3"/>
      <c r="AH4" s="3"/>
      <c r="AI4" s="3"/>
      <c r="AJ4" s="3"/>
      <c r="AK4" s="3"/>
      <c r="AL4" s="3"/>
      <c r="AM4" s="3"/>
      <c r="AN4" s="3"/>
      <c r="AO4" s="3"/>
    </row>
    <row r="5">
      <c r="B5" s="9" t="s">
        <v>19</v>
      </c>
      <c r="C5" s="10" t="str">
        <f t="shared" si="1"/>
        <v>14</v>
      </c>
      <c r="E5" s="11" t="s">
        <v>20</v>
      </c>
      <c r="F5" s="3"/>
      <c r="G5" s="3"/>
      <c r="H5" s="3"/>
      <c r="I5" s="3"/>
      <c r="J5" s="3"/>
      <c r="K5" s="3"/>
      <c r="L5" s="12" t="str">
        <f>HYPERLINK("http://goo.gl/forms/ys65i8iBiu","HERE")</f>
        <v>HERE</v>
      </c>
      <c r="M5" s="3"/>
      <c r="N5" s="4"/>
      <c r="O5" s="3"/>
      <c r="P5" s="3"/>
      <c r="Q5" s="3"/>
      <c r="R5" s="3"/>
      <c r="S5" s="4"/>
      <c r="T5" s="3"/>
      <c r="U5" s="4"/>
      <c r="V5" s="3"/>
      <c r="W5" s="3"/>
      <c r="X5" s="3"/>
      <c r="Y5" s="3"/>
      <c r="Z5" s="3"/>
      <c r="AA5" s="3"/>
      <c r="AB5" s="3"/>
      <c r="AC5" s="3"/>
      <c r="AD5" s="3"/>
      <c r="AE5" s="3"/>
      <c r="AF5" s="3"/>
      <c r="AG5" s="3"/>
      <c r="AH5" s="3"/>
      <c r="AI5" s="3"/>
      <c r="AJ5" s="3"/>
      <c r="AK5" s="3"/>
      <c r="AL5" s="3"/>
      <c r="AM5" s="3"/>
      <c r="AN5" s="3"/>
      <c r="AO5" s="3"/>
    </row>
    <row r="6">
      <c r="B6" s="9" t="s">
        <v>21</v>
      </c>
      <c r="C6" s="10" t="str">
        <f t="shared" si="1"/>
        <v>16</v>
      </c>
      <c r="F6" s="3"/>
      <c r="G6" s="3"/>
      <c r="H6" s="3"/>
      <c r="I6" s="3"/>
      <c r="J6" s="3"/>
      <c r="K6" s="3"/>
      <c r="L6" s="4"/>
      <c r="M6" s="3"/>
      <c r="N6" s="4"/>
      <c r="O6" s="3"/>
      <c r="P6" s="3"/>
      <c r="Q6" s="3"/>
      <c r="R6" s="3"/>
      <c r="S6" s="4"/>
      <c r="T6" s="3"/>
      <c r="U6" s="4"/>
      <c r="V6" s="3"/>
      <c r="W6" s="3"/>
      <c r="X6" s="3"/>
      <c r="Y6" s="3"/>
      <c r="Z6" s="3"/>
      <c r="AA6" s="3"/>
      <c r="AB6" s="3"/>
      <c r="AC6" s="3"/>
      <c r="AD6" s="3"/>
      <c r="AE6" s="3"/>
      <c r="AF6" s="3"/>
      <c r="AG6" s="3"/>
      <c r="AH6" s="3"/>
      <c r="AI6" s="3"/>
      <c r="AJ6" s="3"/>
      <c r="AK6" s="3"/>
      <c r="AL6" s="3"/>
      <c r="AM6" s="3"/>
      <c r="AN6" s="3"/>
      <c r="AO6" s="3"/>
    </row>
    <row r="7">
      <c r="B7" s="9" t="s">
        <v>22</v>
      </c>
      <c r="C7" s="10" t="str">
        <f t="shared" si="1"/>
        <v>26</v>
      </c>
      <c r="E7" s="13" t="s">
        <v>23</v>
      </c>
      <c r="F7" s="14" t="s">
        <v>3</v>
      </c>
      <c r="G7" s="14" t="s">
        <v>4</v>
      </c>
      <c r="H7" s="14" t="s">
        <v>5</v>
      </c>
      <c r="I7" s="14" t="s">
        <v>4</v>
      </c>
      <c r="J7" s="14" t="s">
        <v>6</v>
      </c>
      <c r="K7" s="14" t="s">
        <v>4</v>
      </c>
      <c r="L7" s="15" t="s">
        <v>7</v>
      </c>
      <c r="M7" s="14" t="s">
        <v>4</v>
      </c>
      <c r="N7" s="15" t="s">
        <v>8</v>
      </c>
      <c r="O7" s="14" t="s">
        <v>4</v>
      </c>
      <c r="P7" s="14" t="s">
        <v>9</v>
      </c>
      <c r="Q7" s="14" t="s">
        <v>4</v>
      </c>
      <c r="R7" s="14"/>
      <c r="S7" s="15" t="s">
        <v>11</v>
      </c>
      <c r="T7" s="14" t="s">
        <v>4</v>
      </c>
      <c r="U7" s="15" t="s">
        <v>12</v>
      </c>
      <c r="V7" s="14" t="s">
        <v>4</v>
      </c>
      <c r="W7" s="14" t="s">
        <v>13</v>
      </c>
      <c r="X7" s="14" t="s">
        <v>4</v>
      </c>
      <c r="Y7" s="14" t="s">
        <v>14</v>
      </c>
      <c r="Z7" s="14" t="s">
        <v>4</v>
      </c>
      <c r="AA7" s="3"/>
      <c r="AB7" s="3"/>
      <c r="AC7" s="3"/>
      <c r="AD7" s="3"/>
      <c r="AE7" s="3"/>
      <c r="AF7" s="3"/>
      <c r="AG7" s="3"/>
      <c r="AH7" s="3"/>
      <c r="AI7" s="3"/>
      <c r="AJ7" s="3"/>
      <c r="AK7" s="3"/>
      <c r="AL7" s="3"/>
      <c r="AM7" s="3"/>
      <c r="AN7" s="3"/>
      <c r="AO7" s="3"/>
    </row>
    <row r="8">
      <c r="B8" s="9" t="s">
        <v>24</v>
      </c>
      <c r="C8" s="10" t="str">
        <f t="shared" si="1"/>
        <v>13</v>
      </c>
      <c r="E8" s="16" t="s">
        <v>25</v>
      </c>
      <c r="F8" s="17" t="str">
        <f t="shared" ref="F8:Q8" si="2">MIN(F14:F99)</f>
        <v>416</v>
      </c>
      <c r="G8" s="17" t="str">
        <f t="shared" si="2"/>
        <v>66</v>
      </c>
      <c r="H8" s="17" t="str">
        <f t="shared" si="2"/>
        <v>224</v>
      </c>
      <c r="I8" s="17" t="str">
        <f t="shared" si="2"/>
        <v>32</v>
      </c>
      <c r="J8" s="17" t="str">
        <f t="shared" si="2"/>
        <v>350</v>
      </c>
      <c r="K8" s="17" t="str">
        <f t="shared" si="2"/>
        <v>0</v>
      </c>
      <c r="L8" s="17" t="str">
        <f t="shared" si="2"/>
        <v>12</v>
      </c>
      <c r="M8" s="17" t="str">
        <f t="shared" si="2"/>
        <v>0</v>
      </c>
      <c r="N8" s="18" t="str">
        <f t="shared" si="2"/>
        <v>0.86</v>
      </c>
      <c r="O8" s="19" t="str">
        <f t="shared" si="2"/>
        <v>0.000</v>
      </c>
      <c r="P8" s="20" t="str">
        <f t="shared" si="2"/>
        <v>33</v>
      </c>
      <c r="Q8" s="18" t="str">
        <f t="shared" si="2"/>
        <v>1.40</v>
      </c>
      <c r="R8" s="17"/>
      <c r="S8" s="20" t="str">
        <f t="shared" ref="S8:Z8" si="3">MIN(S14:S99)</f>
        <v>10</v>
      </c>
      <c r="T8" s="21" t="str">
        <f t="shared" si="3"/>
        <v>2.2</v>
      </c>
      <c r="U8" s="20" t="str">
        <f t="shared" si="3"/>
        <v>30</v>
      </c>
      <c r="V8" s="21" t="str">
        <f t="shared" si="3"/>
        <v>0.0</v>
      </c>
      <c r="W8" s="21" t="str">
        <f t="shared" si="3"/>
        <v>5.4</v>
      </c>
      <c r="X8" s="17" t="str">
        <f t="shared" si="3"/>
        <v>0.43</v>
      </c>
      <c r="Y8" s="21" t="str">
        <f t="shared" si="3"/>
        <v>4.2</v>
      </c>
      <c r="Z8" s="17" t="str">
        <f t="shared" si="3"/>
        <v>0.2</v>
      </c>
    </row>
    <row r="9">
      <c r="B9" s="22" t="s">
        <v>26</v>
      </c>
      <c r="C9" s="23" t="str">
        <f>COUNTIF(D14:D99,"*"&amp;B9&amp;"*")</f>
        <v>40</v>
      </c>
      <c r="E9" s="24" t="s">
        <v>27</v>
      </c>
      <c r="F9" s="25" t="str">
        <f t="shared" ref="F9:Q9" si="4">MEDIAN(F14:F99)</f>
        <v>534</v>
      </c>
      <c r="G9" s="25" t="str">
        <f t="shared" si="4"/>
        <v>77</v>
      </c>
      <c r="H9" s="25" t="str">
        <f t="shared" si="4"/>
        <v>258</v>
      </c>
      <c r="I9" s="25" t="str">
        <f t="shared" si="4"/>
        <v>38</v>
      </c>
      <c r="J9" s="25" t="str">
        <f t="shared" si="4"/>
        <v>365</v>
      </c>
      <c r="K9" s="25" t="str">
        <f t="shared" si="4"/>
        <v>0</v>
      </c>
      <c r="L9" s="25" t="str">
        <f t="shared" si="4"/>
        <v>12</v>
      </c>
      <c r="M9" s="25" t="str">
        <f t="shared" si="4"/>
        <v>0</v>
      </c>
      <c r="N9" s="26" t="str">
        <f t="shared" si="4"/>
        <v>1.01</v>
      </c>
      <c r="O9" s="27" t="str">
        <f t="shared" si="4"/>
        <v>0.012</v>
      </c>
      <c r="P9" s="25" t="str">
        <f t="shared" si="4"/>
        <v>40</v>
      </c>
      <c r="Q9" s="26" t="str">
        <f t="shared" si="4"/>
        <v>2.00</v>
      </c>
      <c r="R9" s="25"/>
      <c r="S9" s="25" t="str">
        <f t="shared" ref="S9:Z9" si="5">MEDIAN(S14:S99)</f>
        <v>16</v>
      </c>
      <c r="T9" s="28" t="str">
        <f t="shared" si="5"/>
        <v>3.0</v>
      </c>
      <c r="U9" s="25" t="str">
        <f t="shared" si="5"/>
        <v>31</v>
      </c>
      <c r="V9" s="28" t="str">
        <f t="shared" si="5"/>
        <v>0.9</v>
      </c>
      <c r="W9" s="28" t="str">
        <f t="shared" si="5"/>
        <v>8.7</v>
      </c>
      <c r="X9" s="26" t="str">
        <f t="shared" si="5"/>
        <v>0.68</v>
      </c>
      <c r="Y9" s="28" t="str">
        <f t="shared" si="5"/>
        <v>5.0</v>
      </c>
      <c r="Z9" s="26" t="str">
        <f t="shared" si="5"/>
        <v>0.40</v>
      </c>
      <c r="AA9" s="29"/>
      <c r="AB9" s="29"/>
      <c r="AC9" s="29"/>
      <c r="AD9" s="29"/>
      <c r="AE9" s="29"/>
      <c r="AF9" s="29"/>
      <c r="AG9" s="29"/>
      <c r="AH9" s="29"/>
      <c r="AI9" s="29"/>
      <c r="AJ9" s="29"/>
      <c r="AK9" s="29"/>
      <c r="AL9" s="29"/>
      <c r="AM9" s="29"/>
      <c r="AN9" s="29"/>
      <c r="AO9" s="29"/>
    </row>
    <row r="10">
      <c r="B10" s="22" t="s">
        <v>28</v>
      </c>
      <c r="C10" s="23" t="str">
        <f>COUNTIF(D14:D99,"*"&amp;B10&amp;"*")</f>
        <v>46</v>
      </c>
      <c r="E10" s="30" t="s">
        <v>29</v>
      </c>
      <c r="F10" s="2" t="str">
        <f t="shared" ref="F10:Q10" si="6">MAX(F14:F99)</f>
        <v>614</v>
      </c>
      <c r="G10" s="2" t="str">
        <f t="shared" si="6"/>
        <v>104</v>
      </c>
      <c r="H10" s="2" t="str">
        <f t="shared" si="6"/>
        <v>408</v>
      </c>
      <c r="I10" s="2" t="str">
        <f t="shared" si="6"/>
        <v>58</v>
      </c>
      <c r="J10" s="2" t="str">
        <f t="shared" si="6"/>
        <v>381</v>
      </c>
      <c r="K10" s="2" t="str">
        <f t="shared" si="6"/>
        <v>0</v>
      </c>
      <c r="L10" s="2" t="str">
        <f t="shared" si="6"/>
        <v>55</v>
      </c>
      <c r="M10" s="2" t="str">
        <f t="shared" si="6"/>
        <v>0</v>
      </c>
      <c r="N10" s="26" t="str">
        <f t="shared" si="6"/>
        <v>1.04</v>
      </c>
      <c r="O10" s="27" t="str">
        <f t="shared" si="6"/>
        <v>0.024</v>
      </c>
      <c r="P10" s="25" t="str">
        <f t="shared" si="6"/>
        <v>47</v>
      </c>
      <c r="Q10" s="26" t="str">
        <f t="shared" si="6"/>
        <v>2.90</v>
      </c>
      <c r="R10" s="2"/>
      <c r="S10" s="25" t="str">
        <f t="shared" ref="S10:Z10" si="7">MAX(S14:S99)</f>
        <v>26</v>
      </c>
      <c r="T10" s="28" t="str">
        <f t="shared" si="7"/>
        <v>3.4</v>
      </c>
      <c r="U10" s="25" t="str">
        <f t="shared" si="7"/>
        <v>31</v>
      </c>
      <c r="V10" s="28" t="str">
        <f t="shared" si="7"/>
        <v>0.9</v>
      </c>
      <c r="W10" s="28" t="str">
        <f t="shared" si="7"/>
        <v>10.7</v>
      </c>
      <c r="X10" s="26" t="str">
        <f t="shared" si="7"/>
        <v>0.90</v>
      </c>
      <c r="Y10" s="28" t="str">
        <f t="shared" si="7"/>
        <v>5.9</v>
      </c>
      <c r="Z10" s="2" t="str">
        <f t="shared" si="7"/>
        <v>0.46</v>
      </c>
    </row>
    <row r="11">
      <c r="B11" s="31" t="s">
        <v>30</v>
      </c>
      <c r="C11" s="32" t="str">
        <f>SUM(C4:C8)</f>
        <v>86</v>
      </c>
      <c r="I11" s="33"/>
      <c r="R11" s="34" t="s">
        <v>31</v>
      </c>
    </row>
    <row r="13">
      <c r="C13" s="14" t="s">
        <v>0</v>
      </c>
      <c r="D13" s="14" t="s">
        <v>1</v>
      </c>
      <c r="E13" s="14" t="s">
        <v>2</v>
      </c>
      <c r="F13" s="14" t="s">
        <v>3</v>
      </c>
      <c r="G13" s="14" t="s">
        <v>4</v>
      </c>
      <c r="H13" s="14" t="s">
        <v>5</v>
      </c>
      <c r="I13" s="14" t="s">
        <v>4</v>
      </c>
      <c r="J13" s="14" t="s">
        <v>6</v>
      </c>
      <c r="K13" s="14" t="s">
        <v>4</v>
      </c>
      <c r="L13" s="15" t="s">
        <v>7</v>
      </c>
      <c r="M13" s="14" t="s">
        <v>4</v>
      </c>
      <c r="N13" s="15" t="s">
        <v>8</v>
      </c>
      <c r="O13" s="14" t="s">
        <v>4</v>
      </c>
      <c r="P13" s="14" t="s">
        <v>9</v>
      </c>
      <c r="Q13" s="14" t="s">
        <v>4</v>
      </c>
      <c r="R13" s="14" t="s">
        <v>10</v>
      </c>
      <c r="S13" s="15" t="s">
        <v>11</v>
      </c>
      <c r="T13" s="14" t="s">
        <v>4</v>
      </c>
      <c r="U13" s="15" t="s">
        <v>12</v>
      </c>
      <c r="V13" s="14" t="s">
        <v>4</v>
      </c>
      <c r="W13" s="14" t="s">
        <v>13</v>
      </c>
      <c r="X13" s="14" t="s">
        <v>4</v>
      </c>
      <c r="Y13" s="14" t="s">
        <v>14</v>
      </c>
      <c r="Z13" s="14" t="s">
        <v>4</v>
      </c>
      <c r="AA13" s="3"/>
      <c r="AB13" s="3"/>
      <c r="AC13" s="3"/>
      <c r="AD13" s="3"/>
      <c r="AE13" s="3"/>
      <c r="AF13" s="3"/>
      <c r="AG13" s="3"/>
      <c r="AH13" s="3"/>
      <c r="AI13" s="3"/>
      <c r="AJ13" s="3"/>
      <c r="AK13" s="3"/>
      <c r="AL13" s="3"/>
      <c r="AM13" s="3"/>
      <c r="AN13" s="3"/>
      <c r="AO13" s="3"/>
    </row>
    <row r="14">
      <c r="C14" s="35" t="str">
        <f t="shared" ref="C14:D14" si="8">INDEX(D$112:D$197,MATCH($E14,$C$112:$C$197,0))</f>
        <v>Mage</v>
      </c>
      <c r="D14" s="35" t="str">
        <f t="shared" si="8"/>
        <v>Magical</v>
      </c>
      <c r="E14" s="36" t="s">
        <v>32</v>
      </c>
      <c r="F14" s="37" t="str">
        <f t="shared" ref="F14:F99" si="12">INDEX(F$112:F$197,MATCH($E14,$C$112:$C$197,0))+(G14*$F$3)</f>
        <v>431</v>
      </c>
      <c r="G14" s="38" t="str">
        <f t="shared" ref="G14:G99" si="13">INDEX(G$112:G$197,MATCH($E14,$C$112:$C$197,0))</f>
        <v>71</v>
      </c>
      <c r="H14" s="37" t="str">
        <f t="shared" ref="H14:H99" si="14">INDEX(H$112:H$197,MATCH($E14,$C$112:$C$197,0))+(I14*$F$3)</f>
        <v>300</v>
      </c>
      <c r="I14" s="38" t="str">
        <f t="shared" ref="I14:M14" si="9">INDEX(I$112:I$197,MATCH($E14,$C$112:$C$197,0))</f>
        <v>45</v>
      </c>
      <c r="J14" s="37" t="str">
        <f t="shared" si="9"/>
        <v>350</v>
      </c>
      <c r="K14" s="38" t="str">
        <f t="shared" si="9"/>
        <v>0</v>
      </c>
      <c r="L14" s="2" t="str">
        <f t="shared" si="9"/>
        <v>55</v>
      </c>
      <c r="M14" s="2" t="str">
        <f t="shared" si="9"/>
        <v>0</v>
      </c>
      <c r="N14" s="39" t="str">
        <f t="shared" ref="N14:N99" si="16">INDEX(N$112:N$197,MATCH($E14,$C$112:$C$197,0))+(O14*$F$3)</f>
        <v>1.01</v>
      </c>
      <c r="O14" s="40" t="str">
        <f t="shared" ref="O14:O99" si="17">INDEX(O$112:O$197,MATCH($E14,$C$112:$C$197,0))</f>
        <v>0.010</v>
      </c>
      <c r="P14" s="41" t="str">
        <f t="shared" ref="P14:P99" si="18">INDEX(P$112:P$197,MATCH($E14,$C$112:$C$197,0))+(Q14*$F$3)</f>
        <v>36</v>
      </c>
      <c r="Q14" s="42" t="str">
        <f t="shared" ref="Q14:R14" si="10">INDEX(Q$112:Q$197,MATCH($E14,$C$112:$C$197,0))</f>
        <v>1.50</v>
      </c>
      <c r="R14" s="43" t="str">
        <f t="shared" si="10"/>
        <v>N/A</v>
      </c>
      <c r="S14" s="41" t="str">
        <f t="shared" ref="S14:S99" si="20">INDEX(S$112:S$197,MATCH($E14,$C$112:$C$197,0))+(T14*$F$3)</f>
        <v>14</v>
      </c>
      <c r="T14" s="44" t="str">
        <f t="shared" ref="T14:T99" si="21">INDEX(T$112:T$197,MATCH($E14,$C$112:$C$197,0))</f>
        <v>2.6</v>
      </c>
      <c r="U14" s="41" t="str">
        <f t="shared" ref="U14:U99" si="22">INDEX(U$112:U$197,MATCH($E14,$C$112:$C$197,0))+(V14*$F$3)</f>
        <v>30</v>
      </c>
      <c r="V14" s="38" t="str">
        <f t="shared" ref="V14:V99" si="23">INDEX(V$112:V$197,MATCH($E14,$C$112:$C$197,0))</f>
        <v>0</v>
      </c>
      <c r="W14" s="28" t="str">
        <f t="shared" ref="W14:W99" si="24">INDEX(W$112:W$197,MATCH($E14,$C$112:$C$197,0))+(X14*$F$3)</f>
        <v>7.5</v>
      </c>
      <c r="X14" s="38" t="str">
        <f t="shared" ref="X14:X99" si="25">INDEX(X$112:X$197,MATCH($E14,$C$112:$C$197,0))</f>
        <v>0.47</v>
      </c>
      <c r="Y14" s="45" t="str">
        <f t="shared" ref="Y14:Y99" si="26">INDEX(Y$112:Y$197,MATCH($E14,$C$112:$C$197,0))+(Z14*$F$3)</f>
        <v>5.1</v>
      </c>
      <c r="Z14" s="38" t="str">
        <f t="shared" ref="Z14:Z99" si="27">INDEX(Z$112:Z$197,MATCH($E14,$C$112:$C$197,0))</f>
        <v>0.37</v>
      </c>
    </row>
    <row r="15">
      <c r="C15" s="35" t="str">
        <f t="shared" ref="C15:D15" si="11">INDEX(D$112:D$197,MATCH($E15,$C$112:$C$197,0))</f>
        <v>Hunter</v>
      </c>
      <c r="D15" s="35" t="str">
        <f t="shared" si="11"/>
        <v>Physical</v>
      </c>
      <c r="E15" s="36" t="s">
        <v>33</v>
      </c>
      <c r="F15" s="37" t="str">
        <f t="shared" si="12"/>
        <v>523</v>
      </c>
      <c r="G15" s="38" t="str">
        <f t="shared" si="13"/>
        <v>73</v>
      </c>
      <c r="H15" s="37" t="str">
        <f t="shared" si="14"/>
        <v>270</v>
      </c>
      <c r="I15" s="38" t="str">
        <f t="shared" ref="I15:M15" si="15">INDEX(I$112:I$197,MATCH($E15,$C$112:$C$197,0))</f>
        <v>40</v>
      </c>
      <c r="J15" s="37" t="str">
        <f t="shared" si="15"/>
        <v>365</v>
      </c>
      <c r="K15" s="38" t="str">
        <f t="shared" si="15"/>
        <v>0</v>
      </c>
      <c r="L15" s="2" t="str">
        <f t="shared" si="15"/>
        <v>55</v>
      </c>
      <c r="M15" s="2" t="str">
        <f t="shared" si="15"/>
        <v>0</v>
      </c>
      <c r="N15" s="39" t="str">
        <f t="shared" si="16"/>
        <v>0.97</v>
      </c>
      <c r="O15" s="38" t="str">
        <f t="shared" si="17"/>
        <v>0.017</v>
      </c>
      <c r="P15" s="41" t="str">
        <f t="shared" si="18"/>
        <v>40</v>
      </c>
      <c r="Q15" s="42" t="str">
        <f t="shared" ref="Q15:R15" si="19">INDEX(Q$112:Q$197,MATCH($E15,$C$112:$C$197,0))</f>
        <v>2.20</v>
      </c>
      <c r="R15" s="43" t="str">
        <f t="shared" si="19"/>
        <v>N/A</v>
      </c>
      <c r="S15" s="41" t="str">
        <f t="shared" si="20"/>
        <v>15</v>
      </c>
      <c r="T15" s="44" t="str">
        <f t="shared" si="21"/>
        <v>3.0</v>
      </c>
      <c r="U15" s="41" t="str">
        <f t="shared" si="22"/>
        <v>31</v>
      </c>
      <c r="V15" s="38" t="str">
        <f t="shared" si="23"/>
        <v>0.9</v>
      </c>
      <c r="W15" s="28" t="str">
        <f t="shared" si="24"/>
        <v>7.7</v>
      </c>
      <c r="X15" s="38" t="str">
        <f t="shared" si="25"/>
        <v>0.71</v>
      </c>
      <c r="Y15" s="45" t="str">
        <f t="shared" si="26"/>
        <v>4.8</v>
      </c>
      <c r="Z15" s="38" t="str">
        <f t="shared" si="27"/>
        <v>0.38</v>
      </c>
    </row>
    <row r="16">
      <c r="C16" s="35" t="str">
        <f t="shared" ref="C16:D16" si="28">INDEX(D$112:D$197,MATCH($E16,$C$112:$C$197,0))</f>
        <v>Mage</v>
      </c>
      <c r="D16" s="35" t="str">
        <f t="shared" si="28"/>
        <v>Magical</v>
      </c>
      <c r="E16" s="36" t="s">
        <v>34</v>
      </c>
      <c r="F16" s="37" t="str">
        <f t="shared" si="12"/>
        <v>475</v>
      </c>
      <c r="G16" s="38" t="str">
        <f t="shared" si="13"/>
        <v>75</v>
      </c>
      <c r="H16" s="37" t="str">
        <f t="shared" si="14"/>
        <v>320</v>
      </c>
      <c r="I16" s="38" t="str">
        <f t="shared" ref="I16:M16" si="29">INDEX(I$112:I$197,MATCH($E16,$C$112:$C$197,0))</f>
        <v>55</v>
      </c>
      <c r="J16" s="37" t="str">
        <f t="shared" si="29"/>
        <v>365</v>
      </c>
      <c r="K16" s="38" t="str">
        <f t="shared" si="29"/>
        <v>0</v>
      </c>
      <c r="L16" s="2" t="str">
        <f t="shared" si="29"/>
        <v>55</v>
      </c>
      <c r="M16" s="2" t="str">
        <f t="shared" si="29"/>
        <v>0</v>
      </c>
      <c r="N16" s="39" t="str">
        <f t="shared" si="16"/>
        <v>0.87</v>
      </c>
      <c r="O16" s="40" t="str">
        <f t="shared" si="17"/>
        <v>0.010</v>
      </c>
      <c r="P16" s="41" t="str">
        <f t="shared" si="18"/>
        <v>39</v>
      </c>
      <c r="Q16" s="42" t="str">
        <f t="shared" ref="Q16:R16" si="30">INDEX(Q$112:Q$197,MATCH($E16,$C$112:$C$197,0))</f>
        <v>1.50</v>
      </c>
      <c r="R16" s="43" t="str">
        <f t="shared" si="30"/>
        <v>N/A</v>
      </c>
      <c r="S16" s="41" t="str">
        <f t="shared" si="20"/>
        <v>12</v>
      </c>
      <c r="T16" s="44" t="str">
        <f t="shared" si="21"/>
        <v>2.7</v>
      </c>
      <c r="U16" s="41" t="str">
        <f t="shared" si="22"/>
        <v>30</v>
      </c>
      <c r="V16" s="38" t="str">
        <f t="shared" si="23"/>
        <v>0</v>
      </c>
      <c r="W16" s="28" t="str">
        <f t="shared" si="24"/>
        <v>6.5</v>
      </c>
      <c r="X16" s="38" t="str">
        <f t="shared" si="25"/>
        <v>0.45</v>
      </c>
      <c r="Y16" s="45" t="str">
        <f t="shared" si="26"/>
        <v>5.3</v>
      </c>
      <c r="Z16" s="38" t="str">
        <f t="shared" si="27"/>
        <v>0.42</v>
      </c>
    </row>
    <row r="17">
      <c r="C17" s="35" t="str">
        <f t="shared" ref="C17:D17" si="31">INDEX(D$112:D$197,MATCH($E17,$C$112:$C$197,0))</f>
        <v>Warrior</v>
      </c>
      <c r="D17" s="35" t="str">
        <f t="shared" si="31"/>
        <v>Physical</v>
      </c>
      <c r="E17" s="36" t="s">
        <v>35</v>
      </c>
      <c r="F17" s="37" t="str">
        <f t="shared" si="12"/>
        <v>552</v>
      </c>
      <c r="G17" s="38" t="str">
        <f t="shared" si="13"/>
        <v>82</v>
      </c>
      <c r="H17" s="37" t="str">
        <f t="shared" si="14"/>
        <v>255</v>
      </c>
      <c r="I17" s="38" t="str">
        <f t="shared" ref="I17:M17" si="32">INDEX(I$112:I$197,MATCH($E17,$C$112:$C$197,0))</f>
        <v>35</v>
      </c>
      <c r="J17" s="37" t="str">
        <f t="shared" si="32"/>
        <v>375</v>
      </c>
      <c r="K17" s="38" t="str">
        <f t="shared" si="32"/>
        <v>0</v>
      </c>
      <c r="L17" s="2" t="str">
        <f t="shared" si="32"/>
        <v>12</v>
      </c>
      <c r="M17" s="2" t="str">
        <f t="shared" si="32"/>
        <v>0</v>
      </c>
      <c r="N17" s="39" t="str">
        <f t="shared" si="16"/>
        <v>1.01</v>
      </c>
      <c r="O17" s="40" t="str">
        <f t="shared" si="17"/>
        <v>0.012</v>
      </c>
      <c r="P17" s="41" t="str">
        <f t="shared" si="18"/>
        <v>41</v>
      </c>
      <c r="Q17" s="42" t="str">
        <f t="shared" ref="Q17:R17" si="33">INDEX(Q$112:Q$197,MATCH($E17,$C$112:$C$197,0))</f>
        <v>2.00</v>
      </c>
      <c r="R17" s="43" t="str">
        <f t="shared" si="33"/>
        <v>1/.5/1 dmg/swing</v>
      </c>
      <c r="S17" s="41" t="str">
        <f t="shared" si="20"/>
        <v>21</v>
      </c>
      <c r="T17" s="44" t="str">
        <f t="shared" si="21"/>
        <v>3.0</v>
      </c>
      <c r="U17" s="41" t="str">
        <f t="shared" si="22"/>
        <v>31</v>
      </c>
      <c r="V17" s="38" t="str">
        <f t="shared" si="23"/>
        <v>0.9</v>
      </c>
      <c r="W17" s="28" t="str">
        <f t="shared" si="24"/>
        <v>8.8</v>
      </c>
      <c r="X17" s="42" t="str">
        <f t="shared" si="25"/>
        <v>0.80</v>
      </c>
      <c r="Y17" s="45" t="str">
        <f t="shared" si="26"/>
        <v>5.2</v>
      </c>
      <c r="Z17" s="42" t="str">
        <f t="shared" si="27"/>
        <v>0.40</v>
      </c>
    </row>
    <row r="18">
      <c r="C18" s="35" t="str">
        <f t="shared" ref="C18:D18" si="34">INDEX(D$112:D$197,MATCH($E18,$C$112:$C$197,0))</f>
        <v>Hunter</v>
      </c>
      <c r="D18" s="35" t="str">
        <f t="shared" si="34"/>
        <v>Physical</v>
      </c>
      <c r="E18" s="36" t="s">
        <v>36</v>
      </c>
      <c r="F18" s="37" t="str">
        <f t="shared" si="12"/>
        <v>538</v>
      </c>
      <c r="G18" s="38" t="str">
        <f t="shared" si="13"/>
        <v>78</v>
      </c>
      <c r="H18" s="37" t="str">
        <f t="shared" si="14"/>
        <v>255</v>
      </c>
      <c r="I18" s="38" t="str">
        <f t="shared" ref="I18:M18" si="35">INDEX(I$112:I$197,MATCH($E18,$C$112:$C$197,0))</f>
        <v>35</v>
      </c>
      <c r="J18" s="37" t="str">
        <f t="shared" si="35"/>
        <v>365</v>
      </c>
      <c r="K18" s="38" t="str">
        <f t="shared" si="35"/>
        <v>0</v>
      </c>
      <c r="L18" s="2" t="str">
        <f t="shared" si="35"/>
        <v>55</v>
      </c>
      <c r="M18" s="2" t="str">
        <f t="shared" si="35"/>
        <v>0</v>
      </c>
      <c r="N18" s="39" t="str">
        <f t="shared" si="16"/>
        <v>0.92</v>
      </c>
      <c r="O18" s="38" t="str">
        <f t="shared" si="17"/>
        <v>0.017</v>
      </c>
      <c r="P18" s="41" t="str">
        <f t="shared" si="18"/>
        <v>44</v>
      </c>
      <c r="Q18" s="42" t="str">
        <f t="shared" ref="Q18:R18" si="36">INDEX(Q$112:Q$197,MATCH($E18,$C$112:$C$197,0))</f>
        <v>2.50</v>
      </c>
      <c r="R18" s="43" t="str">
        <f t="shared" si="36"/>
        <v>N/A</v>
      </c>
      <c r="S18" s="41" t="str">
        <f t="shared" si="20"/>
        <v>14</v>
      </c>
      <c r="T18" s="44" t="str">
        <f t="shared" si="21"/>
        <v>2.8</v>
      </c>
      <c r="U18" s="41" t="str">
        <f t="shared" si="22"/>
        <v>31</v>
      </c>
      <c r="V18" s="38" t="str">
        <f t="shared" si="23"/>
        <v>0.9</v>
      </c>
      <c r="W18" s="28" t="str">
        <f t="shared" si="24"/>
        <v>8.7</v>
      </c>
      <c r="X18" s="38" t="str">
        <f t="shared" si="25"/>
        <v>0.69</v>
      </c>
      <c r="Y18" s="45" t="str">
        <f t="shared" si="26"/>
        <v>4.8</v>
      </c>
      <c r="Z18" s="38" t="str">
        <f t="shared" si="27"/>
        <v>0.32</v>
      </c>
    </row>
    <row r="19">
      <c r="C19" s="35" t="str">
        <f t="shared" ref="C19:D19" si="37">INDEX(D$112:D$197,MATCH($E19,$C$112:$C$197,0))</f>
        <v>Mage</v>
      </c>
      <c r="D19" s="35" t="str">
        <f t="shared" si="37"/>
        <v>Magical</v>
      </c>
      <c r="E19" s="36" t="s">
        <v>37</v>
      </c>
      <c r="F19" s="37" t="str">
        <f t="shared" si="12"/>
        <v>416</v>
      </c>
      <c r="G19" s="38" t="str">
        <f t="shared" si="13"/>
        <v>66</v>
      </c>
      <c r="H19" s="37" t="str">
        <f t="shared" si="14"/>
        <v>338</v>
      </c>
      <c r="I19" s="38" t="str">
        <f t="shared" ref="I19:M19" si="38">INDEX(I$112:I$197,MATCH($E19,$C$112:$C$197,0))</f>
        <v>58</v>
      </c>
      <c r="J19" s="37" t="str">
        <f t="shared" si="38"/>
        <v>360</v>
      </c>
      <c r="K19" s="38" t="str">
        <f t="shared" si="38"/>
        <v>0</v>
      </c>
      <c r="L19" s="2" t="str">
        <f t="shared" si="38"/>
        <v>55</v>
      </c>
      <c r="M19" s="2" t="str">
        <f t="shared" si="38"/>
        <v>0</v>
      </c>
      <c r="N19" s="39" t="str">
        <f t="shared" si="16"/>
        <v>0.87</v>
      </c>
      <c r="O19" s="40" t="str">
        <f t="shared" si="17"/>
        <v>0.010</v>
      </c>
      <c r="P19" s="41" t="str">
        <f t="shared" si="18"/>
        <v>37</v>
      </c>
      <c r="Q19" s="42" t="str">
        <f t="shared" ref="Q19:R19" si="39">INDEX(Q$112:Q$197,MATCH($E19,$C$112:$C$197,0))</f>
        <v>1.50</v>
      </c>
      <c r="R19" s="43" t="str">
        <f t="shared" si="39"/>
        <v>N/A</v>
      </c>
      <c r="S19" s="41" t="str">
        <f t="shared" si="20"/>
        <v>13</v>
      </c>
      <c r="T19" s="44" t="str">
        <f t="shared" si="21"/>
        <v>2.5</v>
      </c>
      <c r="U19" s="41" t="str">
        <f t="shared" si="22"/>
        <v>30</v>
      </c>
      <c r="V19" s="38" t="str">
        <f t="shared" si="23"/>
        <v>0</v>
      </c>
      <c r="W19" s="28" t="str">
        <f t="shared" si="24"/>
        <v>7.5</v>
      </c>
      <c r="X19" s="38" t="str">
        <f t="shared" si="25"/>
        <v>0.45</v>
      </c>
      <c r="Y19" s="45" t="str">
        <f t="shared" si="26"/>
        <v>5.2</v>
      </c>
      <c r="Z19" s="38" t="str">
        <f t="shared" si="27"/>
        <v>0.36</v>
      </c>
    </row>
    <row r="20">
      <c r="C20" s="35" t="str">
        <f t="shared" ref="C20:D20" si="40">INDEX(D$112:D$197,MATCH($E20,$C$112:$C$197,0))</f>
        <v>Mage</v>
      </c>
      <c r="D20" s="35" t="str">
        <f t="shared" si="40"/>
        <v>Magical</v>
      </c>
      <c r="E20" s="36" t="s">
        <v>38</v>
      </c>
      <c r="F20" s="37" t="str">
        <f t="shared" si="12"/>
        <v>482</v>
      </c>
      <c r="G20" s="38" t="str">
        <f t="shared" si="13"/>
        <v>82</v>
      </c>
      <c r="H20" s="37" t="str">
        <f t="shared" si="14"/>
        <v>236</v>
      </c>
      <c r="I20" s="38" t="str">
        <f t="shared" ref="I20:M20" si="41">INDEX(I$112:I$197,MATCH($E20,$C$112:$C$197,0))</f>
        <v>36</v>
      </c>
      <c r="J20" s="37" t="str">
        <f t="shared" si="41"/>
        <v>375</v>
      </c>
      <c r="K20" s="38" t="str">
        <f t="shared" si="41"/>
        <v>0</v>
      </c>
      <c r="L20" s="2" t="str">
        <f t="shared" si="41"/>
        <v>12</v>
      </c>
      <c r="M20" s="2" t="str">
        <f t="shared" si="41"/>
        <v>0</v>
      </c>
      <c r="N20" s="39" t="str">
        <f t="shared" si="16"/>
        <v>1.02</v>
      </c>
      <c r="O20" s="40" t="str">
        <f t="shared" si="17"/>
        <v>0.020</v>
      </c>
      <c r="P20" s="41" t="str">
        <f t="shared" si="18"/>
        <v>37</v>
      </c>
      <c r="Q20" s="42" t="str">
        <f t="shared" ref="Q20:R20" si="42">INDEX(Q$112:Q$197,MATCH($E20,$C$112:$C$197,0))</f>
        <v>2.40</v>
      </c>
      <c r="R20" s="43" t="str">
        <f t="shared" si="42"/>
        <v>1/0.5/0.5/1x dmg, 1/.05/.05/.05xspeed</v>
      </c>
      <c r="S20" s="41" t="str">
        <f t="shared" si="20"/>
        <v>15</v>
      </c>
      <c r="T20" s="44" t="str">
        <f t="shared" si="21"/>
        <v>3.0</v>
      </c>
      <c r="U20" s="41" t="str">
        <f t="shared" si="22"/>
        <v>31</v>
      </c>
      <c r="V20" s="38" t="str">
        <f t="shared" si="23"/>
        <v>0.9</v>
      </c>
      <c r="W20" s="28" t="str">
        <f t="shared" si="24"/>
        <v>10.7</v>
      </c>
      <c r="X20" s="38" t="str">
        <f t="shared" si="25"/>
        <v>0.7</v>
      </c>
      <c r="Y20" s="45" t="str">
        <f t="shared" si="26"/>
        <v>4.7</v>
      </c>
      <c r="Z20" s="38" t="str">
        <f t="shared" si="27"/>
        <v>0.2</v>
      </c>
    </row>
    <row r="21">
      <c r="C21" s="35" t="str">
        <f t="shared" ref="C21:D21" si="43">INDEX(D$112:D$197,MATCH($E21,$C$112:$C$197,0))</f>
        <v>Mage</v>
      </c>
      <c r="D21" s="35" t="str">
        <f t="shared" si="43"/>
        <v>Magical</v>
      </c>
      <c r="E21" s="36" t="s">
        <v>39</v>
      </c>
      <c r="F21" s="37" t="str">
        <f t="shared" si="12"/>
        <v>448</v>
      </c>
      <c r="G21" s="38" t="str">
        <f t="shared" si="13"/>
        <v>68</v>
      </c>
      <c r="H21" s="37" t="str">
        <f t="shared" si="14"/>
        <v>283</v>
      </c>
      <c r="I21" s="38" t="str">
        <f t="shared" ref="I21:M21" si="44">INDEX(I$112:I$197,MATCH($E21,$C$112:$C$197,0))</f>
        <v>43</v>
      </c>
      <c r="J21" s="37" t="str">
        <f t="shared" si="44"/>
        <v>355</v>
      </c>
      <c r="K21" s="38" t="str">
        <f t="shared" si="44"/>
        <v>0</v>
      </c>
      <c r="L21" s="2" t="str">
        <f t="shared" si="44"/>
        <v>55</v>
      </c>
      <c r="M21" s="2" t="str">
        <f t="shared" si="44"/>
        <v>0</v>
      </c>
      <c r="N21" s="39" t="str">
        <f t="shared" si="16"/>
        <v>0.88</v>
      </c>
      <c r="O21" s="40" t="str">
        <f t="shared" si="17"/>
        <v>0.010</v>
      </c>
      <c r="P21" s="41" t="str">
        <f t="shared" si="18"/>
        <v>33</v>
      </c>
      <c r="Q21" s="42" t="str">
        <f t="shared" ref="Q21:R21" si="45">INDEX(Q$112:Q$197,MATCH($E21,$C$112:$C$197,0))</f>
        <v>1.45</v>
      </c>
      <c r="R21" s="43" t="str">
        <f t="shared" si="45"/>
        <v>N/A</v>
      </c>
      <c r="S21" s="41" t="str">
        <f t="shared" si="20"/>
        <v>12</v>
      </c>
      <c r="T21" s="44" t="str">
        <f t="shared" si="21"/>
        <v>2.7</v>
      </c>
      <c r="U21" s="41" t="str">
        <f t="shared" si="22"/>
        <v>30</v>
      </c>
      <c r="V21" s="38" t="str">
        <f t="shared" si="23"/>
        <v>0</v>
      </c>
      <c r="W21" s="28" t="str">
        <f t="shared" si="24"/>
        <v>6.5</v>
      </c>
      <c r="X21" s="38" t="str">
        <f t="shared" si="25"/>
        <v>0.45</v>
      </c>
      <c r="Y21" s="45" t="str">
        <f t="shared" si="26"/>
        <v>5.2</v>
      </c>
      <c r="Z21" s="38" t="str">
        <f t="shared" si="27"/>
        <v>0.41</v>
      </c>
    </row>
    <row r="22">
      <c r="C22" s="35" t="str">
        <f t="shared" ref="C22:D22" si="46">INDEX(D$112:D$197,MATCH($E22,$C$112:$C$197,0))</f>
        <v>Hunter</v>
      </c>
      <c r="D22" s="35" t="str">
        <f t="shared" si="46"/>
        <v>Physical</v>
      </c>
      <c r="E22" s="36" t="s">
        <v>40</v>
      </c>
      <c r="F22" s="37" t="str">
        <f t="shared" si="12"/>
        <v>527</v>
      </c>
      <c r="G22" s="38" t="str">
        <f t="shared" si="13"/>
        <v>77</v>
      </c>
      <c r="H22" s="37" t="str">
        <f t="shared" si="14"/>
        <v>265</v>
      </c>
      <c r="I22" s="38" t="str">
        <f t="shared" ref="I22:M22" si="47">INDEX(I$112:I$197,MATCH($E22,$C$112:$C$197,0))</f>
        <v>40</v>
      </c>
      <c r="J22" s="37" t="str">
        <f t="shared" si="47"/>
        <v>365</v>
      </c>
      <c r="K22" s="38" t="str">
        <f t="shared" si="47"/>
        <v>0</v>
      </c>
      <c r="L22" s="2" t="str">
        <f t="shared" si="47"/>
        <v>55</v>
      </c>
      <c r="M22" s="2" t="str">
        <f t="shared" si="47"/>
        <v>0</v>
      </c>
      <c r="N22" s="39" t="str">
        <f t="shared" si="16"/>
        <v>0.97</v>
      </c>
      <c r="O22" s="38" t="str">
        <f t="shared" si="17"/>
        <v>0.017</v>
      </c>
      <c r="P22" s="41" t="str">
        <f t="shared" si="18"/>
        <v>43</v>
      </c>
      <c r="Q22" s="42" t="str">
        <f t="shared" ref="Q22:R22" si="48">INDEX(Q$112:Q$197,MATCH($E22,$C$112:$C$197,0))</f>
        <v>2.60</v>
      </c>
      <c r="R22" s="43" t="str">
        <f t="shared" si="48"/>
        <v>N/A</v>
      </c>
      <c r="S22" s="41" t="str">
        <f t="shared" si="20"/>
        <v>15</v>
      </c>
      <c r="T22" s="44" t="str">
        <f t="shared" si="21"/>
        <v>2.7</v>
      </c>
      <c r="U22" s="41" t="str">
        <f t="shared" si="22"/>
        <v>31</v>
      </c>
      <c r="V22" s="38" t="str">
        <f t="shared" si="23"/>
        <v>0.9</v>
      </c>
      <c r="W22" s="28" t="str">
        <f t="shared" si="24"/>
        <v>8.7</v>
      </c>
      <c r="X22" s="38" t="str">
        <f t="shared" si="25"/>
        <v>0.69</v>
      </c>
      <c r="Y22" s="45" t="str">
        <f t="shared" si="26"/>
        <v>5.0</v>
      </c>
      <c r="Z22" s="38" t="str">
        <f t="shared" si="27"/>
        <v>0.4</v>
      </c>
    </row>
    <row r="23">
      <c r="C23" s="35" t="str">
        <f t="shared" ref="C23:D23" si="49">INDEX(D$112:D$197,MATCH($E23,$C$112:$C$197,0))</f>
        <v>Assassin</v>
      </c>
      <c r="D23" s="35" t="str">
        <f t="shared" si="49"/>
        <v>Physical</v>
      </c>
      <c r="E23" s="36" t="s">
        <v>41</v>
      </c>
      <c r="F23" s="37" t="str">
        <f t="shared" si="12"/>
        <v>524</v>
      </c>
      <c r="G23" s="38" t="str">
        <f t="shared" si="13"/>
        <v>79</v>
      </c>
      <c r="H23" s="37" t="str">
        <f t="shared" si="14"/>
        <v>251</v>
      </c>
      <c r="I23" s="38" t="str">
        <f t="shared" ref="I23:M23" si="50">INDEX(I$112:I$197,MATCH($E23,$C$112:$C$197,0))</f>
        <v>41</v>
      </c>
      <c r="J23" s="37" t="str">
        <f t="shared" si="50"/>
        <v>375</v>
      </c>
      <c r="K23" s="38" t="str">
        <f t="shared" si="50"/>
        <v>0</v>
      </c>
      <c r="L23" s="2" t="str">
        <f t="shared" si="50"/>
        <v>12</v>
      </c>
      <c r="M23" s="2" t="str">
        <f t="shared" si="50"/>
        <v>0</v>
      </c>
      <c r="N23" s="39" t="str">
        <f t="shared" si="16"/>
        <v>1.04</v>
      </c>
      <c r="O23" s="40" t="str">
        <f t="shared" si="17"/>
        <v>0.020</v>
      </c>
      <c r="P23" s="41" t="str">
        <f t="shared" si="18"/>
        <v>42</v>
      </c>
      <c r="Q23" s="42" t="str">
        <f t="shared" ref="Q23:R23" si="51">INDEX(Q$112:Q$197,MATCH($E23,$C$112:$C$197,0))</f>
        <v>2.20</v>
      </c>
      <c r="R23" s="43" t="str">
        <f t="shared" si="51"/>
        <v>.5/1/1x</v>
      </c>
      <c r="S23" s="41" t="str">
        <f t="shared" si="20"/>
        <v>19</v>
      </c>
      <c r="T23" s="44" t="str">
        <f t="shared" si="21"/>
        <v>3.0</v>
      </c>
      <c r="U23" s="41" t="str">
        <f t="shared" si="22"/>
        <v>31</v>
      </c>
      <c r="V23" s="38" t="str">
        <f t="shared" si="23"/>
        <v>0.9</v>
      </c>
      <c r="W23" s="28" t="str">
        <f t="shared" si="24"/>
        <v>9.7</v>
      </c>
      <c r="X23" s="38" t="str">
        <f t="shared" si="25"/>
        <v>0.67</v>
      </c>
      <c r="Y23" s="45" t="str">
        <f t="shared" si="26"/>
        <v>5.3</v>
      </c>
      <c r="Z23" s="38" t="str">
        <f t="shared" si="27"/>
        <v>0.46</v>
      </c>
    </row>
    <row r="24">
      <c r="C24" s="35" t="str">
        <f t="shared" ref="C24:D24" si="52">INDEX(D$112:D$197,MATCH($E24,$C$112:$C$197,0))</f>
        <v>Guardian</v>
      </c>
      <c r="D24" s="35" t="str">
        <f t="shared" si="52"/>
        <v>Magical</v>
      </c>
      <c r="E24" s="36" t="s">
        <v>42</v>
      </c>
      <c r="F24" s="37" t="str">
        <f t="shared" si="12"/>
        <v>575</v>
      </c>
      <c r="G24" s="38" t="str">
        <f t="shared" si="13"/>
        <v>90</v>
      </c>
      <c r="H24" s="37" t="str">
        <f t="shared" si="14"/>
        <v>237</v>
      </c>
      <c r="I24" s="38" t="str">
        <f t="shared" ref="I24:M24" si="53">INDEX(I$112:I$197,MATCH($E24,$C$112:$C$197,0))</f>
        <v>37</v>
      </c>
      <c r="J24" s="37" t="str">
        <f t="shared" si="53"/>
        <v>360</v>
      </c>
      <c r="K24" s="38" t="str">
        <f t="shared" si="53"/>
        <v>0</v>
      </c>
      <c r="L24" s="2" t="str">
        <f t="shared" si="53"/>
        <v>12</v>
      </c>
      <c r="M24" s="2" t="str">
        <f t="shared" si="53"/>
        <v>0</v>
      </c>
      <c r="N24" s="39" t="str">
        <f t="shared" si="16"/>
        <v>0.91</v>
      </c>
      <c r="O24" s="40" t="str">
        <f t="shared" si="17"/>
        <v>0.013</v>
      </c>
      <c r="P24" s="41" t="str">
        <f t="shared" si="18"/>
        <v>40</v>
      </c>
      <c r="Q24" s="42" t="str">
        <f t="shared" ref="Q24:R24" si="54">INDEX(Q$112:Q$197,MATCH($E24,$C$112:$C$197,0))</f>
        <v>1.55</v>
      </c>
      <c r="R24" s="43" t="str">
        <f t="shared" si="54"/>
        <v>1/.75/1/1.25x dmg/swing</v>
      </c>
      <c r="S24" s="41" t="str">
        <f t="shared" si="20"/>
        <v>20</v>
      </c>
      <c r="T24" s="44" t="str">
        <f t="shared" si="21"/>
        <v>3.0</v>
      </c>
      <c r="U24" s="41" t="str">
        <f t="shared" si="22"/>
        <v>31</v>
      </c>
      <c r="V24" s="38" t="str">
        <f t="shared" si="23"/>
        <v>0.9</v>
      </c>
      <c r="W24" s="28" t="str">
        <f t="shared" si="24"/>
        <v>8.7</v>
      </c>
      <c r="X24" s="42" t="str">
        <f t="shared" si="25"/>
        <v>0.67</v>
      </c>
      <c r="Y24" s="37" t="str">
        <f t="shared" si="26"/>
        <v>5.02</v>
      </c>
      <c r="Z24" s="42" t="str">
        <f t="shared" si="27"/>
        <v>0.42</v>
      </c>
    </row>
    <row r="25">
      <c r="C25" s="35" t="str">
        <f t="shared" ref="C25:D25" si="55">INDEX(D$112:D$197,MATCH($E25,$C$112:$C$197,0))</f>
        <v>Hunter</v>
      </c>
      <c r="D25" s="35" t="str">
        <f t="shared" si="55"/>
        <v>Physical</v>
      </c>
      <c r="E25" s="36" t="s">
        <v>43</v>
      </c>
      <c r="F25" s="37" t="str">
        <f t="shared" si="12"/>
        <v>522</v>
      </c>
      <c r="G25" s="38" t="str">
        <f t="shared" si="13"/>
        <v>72</v>
      </c>
      <c r="H25" s="37" t="str">
        <f t="shared" si="14"/>
        <v>239</v>
      </c>
      <c r="I25" s="38" t="str">
        <f t="shared" ref="I25:M25" si="56">INDEX(I$112:I$197,MATCH($E25,$C$112:$C$197,0))</f>
        <v>34</v>
      </c>
      <c r="J25" s="37" t="str">
        <f t="shared" si="56"/>
        <v>365</v>
      </c>
      <c r="K25" s="38" t="str">
        <f t="shared" si="56"/>
        <v>0</v>
      </c>
      <c r="L25" s="2" t="str">
        <f t="shared" si="56"/>
        <v>55</v>
      </c>
      <c r="M25" s="2" t="str">
        <f t="shared" si="56"/>
        <v>0</v>
      </c>
      <c r="N25" s="39" t="str">
        <f t="shared" si="16"/>
        <v>0.96</v>
      </c>
      <c r="O25" s="38" t="str">
        <f t="shared" si="17"/>
        <v>0.017</v>
      </c>
      <c r="P25" s="41" t="str">
        <f t="shared" si="18"/>
        <v>37</v>
      </c>
      <c r="Q25" s="42" t="str">
        <f t="shared" ref="Q25:R25" si="57">INDEX(Q$112:Q$197,MATCH($E25,$C$112:$C$197,0))</f>
        <v>2.50</v>
      </c>
      <c r="R25" s="43" t="str">
        <f t="shared" si="57"/>
        <v>N/A</v>
      </c>
      <c r="S25" s="41" t="str">
        <f t="shared" si="20"/>
        <v>15</v>
      </c>
      <c r="T25" s="44" t="str">
        <f t="shared" si="21"/>
        <v>3.0</v>
      </c>
      <c r="U25" s="41" t="str">
        <f t="shared" si="22"/>
        <v>31</v>
      </c>
      <c r="V25" s="38" t="str">
        <f t="shared" si="23"/>
        <v>0.9</v>
      </c>
      <c r="W25" s="28" t="str">
        <f t="shared" si="24"/>
        <v>8.7</v>
      </c>
      <c r="X25" s="38" t="str">
        <f t="shared" si="25"/>
        <v>0.68</v>
      </c>
      <c r="Y25" s="45" t="str">
        <f t="shared" si="26"/>
        <v>4.7</v>
      </c>
      <c r="Z25" s="38" t="str">
        <f t="shared" si="27"/>
        <v>0.25</v>
      </c>
    </row>
    <row r="26">
      <c r="C26" s="35" t="str">
        <f t="shared" ref="C26:D26" si="58">INDEX(D$112:D$197,MATCH($E26,$C$112:$C$197,0))</f>
        <v>Guardian</v>
      </c>
      <c r="D26" s="35" t="str">
        <f t="shared" si="58"/>
        <v>Magical</v>
      </c>
      <c r="E26" s="36" t="s">
        <v>44</v>
      </c>
      <c r="F26" s="37" t="str">
        <f t="shared" si="12"/>
        <v>600</v>
      </c>
      <c r="G26" s="38" t="str">
        <f t="shared" si="13"/>
        <v>100</v>
      </c>
      <c r="H26" s="37" t="str">
        <f t="shared" si="14"/>
        <v>224</v>
      </c>
      <c r="I26" s="38" t="str">
        <f t="shared" ref="I26:M26" si="59">INDEX(I$112:I$197,MATCH($E26,$C$112:$C$197,0))</f>
        <v>34</v>
      </c>
      <c r="J26" s="37" t="str">
        <f t="shared" si="59"/>
        <v>365</v>
      </c>
      <c r="K26" s="38" t="str">
        <f t="shared" si="59"/>
        <v>0</v>
      </c>
      <c r="L26" s="2" t="str">
        <f t="shared" si="59"/>
        <v>12</v>
      </c>
      <c r="M26" s="2" t="str">
        <f t="shared" si="59"/>
        <v>0</v>
      </c>
      <c r="N26" s="39" t="str">
        <f t="shared" si="16"/>
        <v>1.01</v>
      </c>
      <c r="O26" s="40" t="str">
        <f t="shared" si="17"/>
        <v>0.012</v>
      </c>
      <c r="P26" s="41" t="str">
        <f t="shared" si="18"/>
        <v>37</v>
      </c>
      <c r="Q26" s="42" t="str">
        <f t="shared" ref="Q26:R26" si="60">INDEX(Q$112:Q$197,MATCH($E26,$C$112:$C$197,0))</f>
        <v>1.50</v>
      </c>
      <c r="R26" s="43" t="str">
        <f t="shared" si="60"/>
        <v>1/1/2x dmg/swing</v>
      </c>
      <c r="S26" s="41" t="str">
        <f t="shared" si="20"/>
        <v>23</v>
      </c>
      <c r="T26" s="44" t="str">
        <f t="shared" si="21"/>
        <v>3.2</v>
      </c>
      <c r="U26" s="41" t="str">
        <f t="shared" si="22"/>
        <v>31</v>
      </c>
      <c r="V26" s="38" t="str">
        <f t="shared" si="23"/>
        <v>0.9</v>
      </c>
      <c r="W26" s="28" t="str">
        <f t="shared" si="24"/>
        <v>8.9</v>
      </c>
      <c r="X26" s="42" t="str">
        <f t="shared" si="25"/>
        <v>0.90</v>
      </c>
      <c r="Y26" s="45" t="str">
        <f t="shared" si="26"/>
        <v>5.0</v>
      </c>
      <c r="Z26" s="42" t="str">
        <f t="shared" si="27"/>
        <v>0.42</v>
      </c>
    </row>
    <row r="27">
      <c r="C27" s="35" t="str">
        <f t="shared" ref="C27:D27" si="61">INDEX(D$112:D$197,MATCH($E27,$C$112:$C$197,0))</f>
        <v>Assassin</v>
      </c>
      <c r="D27" s="35" t="str">
        <f t="shared" si="61"/>
        <v>Physical</v>
      </c>
      <c r="E27" s="36" t="s">
        <v>45</v>
      </c>
      <c r="F27" s="37" t="str">
        <f t="shared" si="12"/>
        <v>552</v>
      </c>
      <c r="G27" s="38" t="str">
        <f t="shared" si="13"/>
        <v>77</v>
      </c>
      <c r="H27" s="37" t="str">
        <f t="shared" si="14"/>
        <v>258</v>
      </c>
      <c r="I27" s="38" t="str">
        <f t="shared" ref="I27:M27" si="62">INDEX(I$112:I$197,MATCH($E27,$C$112:$C$197,0))</f>
        <v>38</v>
      </c>
      <c r="J27" s="37" t="str">
        <f t="shared" si="62"/>
        <v>370</v>
      </c>
      <c r="K27" s="38" t="str">
        <f t="shared" si="62"/>
        <v>0</v>
      </c>
      <c r="L27" s="2" t="str">
        <f t="shared" si="62"/>
        <v>16</v>
      </c>
      <c r="M27" s="2" t="str">
        <f t="shared" si="62"/>
        <v>0</v>
      </c>
      <c r="N27" s="39" t="str">
        <f t="shared" si="16"/>
        <v>1.02</v>
      </c>
      <c r="O27" s="40" t="str">
        <f t="shared" si="17"/>
        <v>0.019</v>
      </c>
      <c r="P27" s="41" t="str">
        <f t="shared" si="18"/>
        <v>40</v>
      </c>
      <c r="Q27" s="42" t="str">
        <f t="shared" ref="Q27:R27" si="63">INDEX(Q$112:Q$197,MATCH($E27,$C$112:$C$197,0))</f>
        <v>2.16</v>
      </c>
      <c r="R27" s="43" t="str">
        <f t="shared" si="63"/>
        <v>1/0.75/1.25x dmg.</v>
      </c>
      <c r="S27" s="41" t="str">
        <f t="shared" si="20"/>
        <v>16</v>
      </c>
      <c r="T27" s="44" t="str">
        <f t="shared" si="21"/>
        <v>3.0</v>
      </c>
      <c r="U27" s="41" t="str">
        <f t="shared" si="22"/>
        <v>31</v>
      </c>
      <c r="V27" s="38" t="str">
        <f t="shared" si="23"/>
        <v>0.9</v>
      </c>
      <c r="W27" s="28" t="str">
        <f t="shared" si="24"/>
        <v>10.7</v>
      </c>
      <c r="X27" s="38" t="str">
        <f t="shared" si="25"/>
        <v>0.68</v>
      </c>
      <c r="Y27" s="45" t="str">
        <f t="shared" si="26"/>
        <v>4.2</v>
      </c>
      <c r="Z27" s="38" t="str">
        <f t="shared" si="27"/>
        <v>0.27</v>
      </c>
    </row>
    <row r="28">
      <c r="C28" s="35" t="str">
        <f t="shared" ref="C28:D28" si="64">INDEX(D$112:D$197,MATCH($E28,$C$112:$C$197,0))</f>
        <v>Guardian</v>
      </c>
      <c r="D28" s="35" t="str">
        <f t="shared" si="64"/>
        <v>Magical</v>
      </c>
      <c r="E28" s="36" t="s">
        <v>46</v>
      </c>
      <c r="F28" s="37" t="str">
        <f t="shared" si="12"/>
        <v>581</v>
      </c>
      <c r="G28" s="38" t="str">
        <f t="shared" si="13"/>
        <v>86</v>
      </c>
      <c r="H28" s="37" t="str">
        <f t="shared" si="14"/>
        <v>240</v>
      </c>
      <c r="I28" s="38" t="str">
        <f t="shared" ref="I28:M28" si="65">INDEX(I$112:I$197,MATCH($E28,$C$112:$C$197,0))</f>
        <v>40</v>
      </c>
      <c r="J28" s="37" t="str">
        <f t="shared" si="65"/>
        <v>365</v>
      </c>
      <c r="K28" s="38" t="str">
        <f t="shared" si="65"/>
        <v>0</v>
      </c>
      <c r="L28" s="2" t="str">
        <f t="shared" si="65"/>
        <v>12</v>
      </c>
      <c r="M28" s="2" t="str">
        <f t="shared" si="65"/>
        <v>0</v>
      </c>
      <c r="N28" s="39" t="str">
        <f t="shared" si="16"/>
        <v>0.89</v>
      </c>
      <c r="O28" s="40" t="str">
        <f t="shared" si="17"/>
        <v>0.010</v>
      </c>
      <c r="P28" s="41" t="str">
        <f t="shared" si="18"/>
        <v>39</v>
      </c>
      <c r="Q28" s="42" t="str">
        <f t="shared" ref="Q28:R28" si="66">INDEX(Q$112:Q$197,MATCH($E28,$C$112:$C$197,0))</f>
        <v>1.50</v>
      </c>
      <c r="R28" s="43" t="str">
        <f t="shared" si="66"/>
        <v>N/A</v>
      </c>
      <c r="S28" s="41" t="str">
        <f t="shared" si="20"/>
        <v>22</v>
      </c>
      <c r="T28" s="44" t="str">
        <f t="shared" si="21"/>
        <v>3.0</v>
      </c>
      <c r="U28" s="41" t="str">
        <f t="shared" si="22"/>
        <v>31</v>
      </c>
      <c r="V28" s="38" t="str">
        <f t="shared" si="23"/>
        <v>0.9</v>
      </c>
      <c r="W28" s="28" t="str">
        <f t="shared" si="24"/>
        <v>8.8</v>
      </c>
      <c r="X28" s="42" t="str">
        <f t="shared" si="25"/>
        <v>0.80</v>
      </c>
      <c r="Y28" s="45" t="str">
        <f t="shared" si="26"/>
        <v>5.2</v>
      </c>
      <c r="Z28" s="42" t="str">
        <f t="shared" si="27"/>
        <v>0.40</v>
      </c>
    </row>
    <row r="29">
      <c r="C29" s="35" t="str">
        <f t="shared" ref="C29:D29" si="67">INDEX(D$112:D$197,MATCH($E29,$C$112:$C$197,0))</f>
        <v>Assassin</v>
      </c>
      <c r="D29" s="35" t="str">
        <f t="shared" si="67"/>
        <v>Physical</v>
      </c>
      <c r="E29" s="36" t="s">
        <v>47</v>
      </c>
      <c r="F29" s="37" t="str">
        <f t="shared" si="12"/>
        <v>533</v>
      </c>
      <c r="G29" s="38" t="str">
        <f t="shared" si="13"/>
        <v>78</v>
      </c>
      <c r="H29" s="37" t="str">
        <f t="shared" si="14"/>
        <v>239</v>
      </c>
      <c r="I29" s="38" t="str">
        <f t="shared" ref="I29:M29" si="68">INDEX(I$112:I$197,MATCH($E29,$C$112:$C$197,0))</f>
        <v>39</v>
      </c>
      <c r="J29" s="37" t="str">
        <f t="shared" si="68"/>
        <v>370</v>
      </c>
      <c r="K29" s="38" t="str">
        <f t="shared" si="68"/>
        <v>0</v>
      </c>
      <c r="L29" s="2" t="str">
        <f t="shared" si="68"/>
        <v>12</v>
      </c>
      <c r="M29" s="2" t="str">
        <f t="shared" si="68"/>
        <v>0</v>
      </c>
      <c r="N29" s="39" t="str">
        <f t="shared" si="16"/>
        <v>1.02</v>
      </c>
      <c r="O29" s="40" t="str">
        <f t="shared" si="17"/>
        <v>0.016</v>
      </c>
      <c r="P29" s="41" t="str">
        <f t="shared" si="18"/>
        <v>40</v>
      </c>
      <c r="Q29" s="42" t="str">
        <f t="shared" ref="Q29:R29" si="69">INDEX(Q$112:Q$197,MATCH($E29,$C$112:$C$197,0))</f>
        <v>2.20</v>
      </c>
      <c r="R29" s="43" t="str">
        <f t="shared" si="69"/>
        <v>N/A</v>
      </c>
      <c r="S29" s="41" t="str">
        <f t="shared" si="20"/>
        <v>16</v>
      </c>
      <c r="T29" s="44" t="str">
        <f t="shared" si="21"/>
        <v>2.8</v>
      </c>
      <c r="U29" s="41" t="str">
        <f t="shared" si="22"/>
        <v>31</v>
      </c>
      <c r="V29" s="38" t="str">
        <f t="shared" si="23"/>
        <v>0.9</v>
      </c>
      <c r="W29" s="28" t="str">
        <f t="shared" si="24"/>
        <v>9.7</v>
      </c>
      <c r="X29" s="38" t="str">
        <f t="shared" si="25"/>
        <v>0.68</v>
      </c>
      <c r="Y29" s="45" t="str">
        <f t="shared" si="26"/>
        <v>5.3</v>
      </c>
      <c r="Z29" s="38" t="str">
        <f t="shared" si="27"/>
        <v>0.46</v>
      </c>
    </row>
    <row r="30">
      <c r="C30" s="35" t="str">
        <f t="shared" ref="C30:D30" si="70">INDEX(D$112:D$197,MATCH($E30,$C$112:$C$197,0))</f>
        <v>Assassin</v>
      </c>
      <c r="D30" s="35" t="str">
        <f t="shared" si="70"/>
        <v>Physical</v>
      </c>
      <c r="E30" s="36" t="s">
        <v>48</v>
      </c>
      <c r="F30" s="37" t="str">
        <f t="shared" si="12"/>
        <v>495</v>
      </c>
      <c r="G30" s="38" t="str">
        <f t="shared" si="13"/>
        <v>80</v>
      </c>
      <c r="H30" s="37" t="str">
        <f t="shared" si="14"/>
        <v>269</v>
      </c>
      <c r="I30" s="38" t="str">
        <f t="shared" ref="I30:M30" si="71">INDEX(I$112:I$197,MATCH($E30,$C$112:$C$197,0))</f>
        <v>39</v>
      </c>
      <c r="J30" s="37" t="str">
        <f t="shared" si="71"/>
        <v>375</v>
      </c>
      <c r="K30" s="38" t="str">
        <f t="shared" si="71"/>
        <v>0</v>
      </c>
      <c r="L30" s="2" t="str">
        <f t="shared" si="71"/>
        <v>12</v>
      </c>
      <c r="M30" s="2" t="str">
        <f t="shared" si="71"/>
        <v>0</v>
      </c>
      <c r="N30" s="39" t="str">
        <f t="shared" si="16"/>
        <v>1.02</v>
      </c>
      <c r="O30" s="40" t="str">
        <f t="shared" si="17"/>
        <v>0.020</v>
      </c>
      <c r="P30" s="41" t="str">
        <f t="shared" si="18"/>
        <v>39</v>
      </c>
      <c r="Q30" s="42" t="str">
        <f t="shared" ref="Q30:R30" si="72">INDEX(Q$112:Q$197,MATCH($E30,$C$112:$C$197,0))</f>
        <v>2.21</v>
      </c>
      <c r="R30" s="43" t="str">
        <f t="shared" si="72"/>
        <v>1/.7/1.3x dmg.</v>
      </c>
      <c r="S30" s="41" t="str">
        <f t="shared" si="20"/>
        <v>15</v>
      </c>
      <c r="T30" s="44" t="str">
        <f t="shared" si="21"/>
        <v>2.9</v>
      </c>
      <c r="U30" s="41" t="str">
        <f t="shared" si="22"/>
        <v>31</v>
      </c>
      <c r="V30" s="38" t="str">
        <f t="shared" si="23"/>
        <v>0.9</v>
      </c>
      <c r="W30" s="28" t="str">
        <f t="shared" si="24"/>
        <v>9.7</v>
      </c>
      <c r="X30" s="38" t="str">
        <f t="shared" si="25"/>
        <v>0.72</v>
      </c>
      <c r="Y30" s="45" t="str">
        <f t="shared" si="26"/>
        <v>4.7</v>
      </c>
      <c r="Z30" s="38" t="str">
        <f t="shared" si="27"/>
        <v>0.25</v>
      </c>
    </row>
    <row r="31">
      <c r="C31" s="35" t="str">
        <f t="shared" ref="C31:D31" si="73">INDEX(D$112:D$197,MATCH($E31,$C$112:$C$197,0))</f>
        <v>Warrior</v>
      </c>
      <c r="D31" s="35" t="str">
        <f t="shared" si="73"/>
        <v>Physical</v>
      </c>
      <c r="E31" s="36" t="s">
        <v>49</v>
      </c>
      <c r="F31" s="37" t="str">
        <f t="shared" si="12"/>
        <v>565</v>
      </c>
      <c r="G31" s="38" t="str">
        <f t="shared" si="13"/>
        <v>85</v>
      </c>
      <c r="H31" s="37" t="str">
        <f t="shared" si="14"/>
        <v>255</v>
      </c>
      <c r="I31" s="38" t="str">
        <f t="shared" ref="I31:M31" si="74">INDEX(I$112:I$197,MATCH($E31,$C$112:$C$197,0))</f>
        <v>35</v>
      </c>
      <c r="J31" s="37" t="str">
        <f t="shared" si="74"/>
        <v>375</v>
      </c>
      <c r="K31" s="38" t="str">
        <f t="shared" si="74"/>
        <v>0</v>
      </c>
      <c r="L31" s="2" t="str">
        <f t="shared" si="74"/>
        <v>12</v>
      </c>
      <c r="M31" s="2" t="str">
        <f t="shared" si="74"/>
        <v>0</v>
      </c>
      <c r="N31" s="39" t="str">
        <f t="shared" si="16"/>
        <v>1.01</v>
      </c>
      <c r="O31" s="40" t="str">
        <f t="shared" si="17"/>
        <v>0.012</v>
      </c>
      <c r="P31" s="41" t="str">
        <f t="shared" si="18"/>
        <v>41</v>
      </c>
      <c r="Q31" s="42" t="str">
        <f t="shared" ref="Q31:R31" si="75">INDEX(Q$112:Q$197,MATCH($E31,$C$112:$C$197,0))</f>
        <v>2.00</v>
      </c>
      <c r="R31" s="43" t="str">
        <f t="shared" si="75"/>
        <v>special</v>
      </c>
      <c r="S31" s="41" t="str">
        <f t="shared" si="20"/>
        <v>21</v>
      </c>
      <c r="T31" s="44" t="str">
        <f t="shared" si="21"/>
        <v>3.0</v>
      </c>
      <c r="U31" s="41" t="str">
        <f t="shared" si="22"/>
        <v>31</v>
      </c>
      <c r="V31" s="38" t="str">
        <f t="shared" si="23"/>
        <v>0.9</v>
      </c>
      <c r="W31" s="28" t="str">
        <f t="shared" si="24"/>
        <v>8.8</v>
      </c>
      <c r="X31" s="42" t="str">
        <f t="shared" si="25"/>
        <v>0.80</v>
      </c>
      <c r="Y31" s="45" t="str">
        <f t="shared" si="26"/>
        <v>5.2</v>
      </c>
      <c r="Z31" s="42" t="str">
        <f t="shared" si="27"/>
        <v>0.40</v>
      </c>
    </row>
    <row r="32">
      <c r="C32" s="35" t="str">
        <f t="shared" ref="C32:D32" si="76">INDEX(D$112:D$197,MATCH($E32,$C$112:$C$197,0))</f>
        <v>Guardian</v>
      </c>
      <c r="D32" s="35" t="str">
        <f t="shared" si="76"/>
        <v>Magical</v>
      </c>
      <c r="E32" s="36" t="s">
        <v>50</v>
      </c>
      <c r="F32" s="37" t="str">
        <f t="shared" si="12"/>
        <v>580</v>
      </c>
      <c r="G32" s="38" t="str">
        <f t="shared" si="13"/>
        <v>90</v>
      </c>
      <c r="H32" s="37" t="str">
        <f t="shared" si="14"/>
        <v>234</v>
      </c>
      <c r="I32" s="38" t="str">
        <f t="shared" ref="I32:M32" si="77">INDEX(I$112:I$197,MATCH($E32,$C$112:$C$197,0))</f>
        <v>34</v>
      </c>
      <c r="J32" s="37" t="str">
        <f t="shared" si="77"/>
        <v>365</v>
      </c>
      <c r="K32" s="38" t="str">
        <f t="shared" si="77"/>
        <v>0</v>
      </c>
      <c r="L32" s="2" t="str">
        <f t="shared" si="77"/>
        <v>12</v>
      </c>
      <c r="M32" s="2" t="str">
        <f t="shared" si="77"/>
        <v>0</v>
      </c>
      <c r="N32" s="39" t="str">
        <f t="shared" si="16"/>
        <v>0.91</v>
      </c>
      <c r="O32" s="40" t="str">
        <f t="shared" si="17"/>
        <v>0.012</v>
      </c>
      <c r="P32" s="41" t="str">
        <f t="shared" si="18"/>
        <v>40</v>
      </c>
      <c r="Q32" s="42" t="str">
        <f t="shared" ref="Q32:R32" si="78">INDEX(Q$112:Q$197,MATCH($E32,$C$112:$C$197,0))</f>
        <v>1.50</v>
      </c>
      <c r="R32" s="43" t="str">
        <f t="shared" si="78"/>
        <v>N/A</v>
      </c>
      <c r="S32" s="41" t="str">
        <f t="shared" si="20"/>
        <v>26</v>
      </c>
      <c r="T32" s="44" t="str">
        <f t="shared" si="21"/>
        <v>3.3</v>
      </c>
      <c r="U32" s="41" t="str">
        <f t="shared" si="22"/>
        <v>31</v>
      </c>
      <c r="V32" s="38" t="str">
        <f t="shared" si="23"/>
        <v>0.9</v>
      </c>
      <c r="W32" s="28" t="str">
        <f t="shared" si="24"/>
        <v>8.8</v>
      </c>
      <c r="X32" s="42" t="str">
        <f t="shared" si="25"/>
        <v>0.75</v>
      </c>
      <c r="Y32" s="45" t="str">
        <f t="shared" si="26"/>
        <v>5.0</v>
      </c>
      <c r="Z32" s="42" t="str">
        <f t="shared" si="27"/>
        <v>0.42</v>
      </c>
    </row>
    <row r="33">
      <c r="C33" s="35" t="str">
        <f t="shared" ref="C33:D33" si="79">INDEX(D$112:D$197,MATCH($E33,$C$112:$C$197,0))</f>
        <v>Assassin</v>
      </c>
      <c r="D33" s="35" t="str">
        <f t="shared" si="79"/>
        <v>Physical</v>
      </c>
      <c r="E33" s="36" t="s">
        <v>51</v>
      </c>
      <c r="F33" s="37" t="str">
        <f t="shared" si="12"/>
        <v>518</v>
      </c>
      <c r="G33" s="38" t="str">
        <f t="shared" si="13"/>
        <v>78</v>
      </c>
      <c r="H33" s="37" t="str">
        <f t="shared" si="14"/>
        <v>250</v>
      </c>
      <c r="I33" s="38" t="str">
        <f t="shared" ref="I33:M33" si="80">INDEX(I$112:I$197,MATCH($E33,$C$112:$C$197,0))</f>
        <v>35</v>
      </c>
      <c r="J33" s="37" t="str">
        <f t="shared" si="80"/>
        <v>375</v>
      </c>
      <c r="K33" s="38" t="str">
        <f t="shared" si="80"/>
        <v>0</v>
      </c>
      <c r="L33" s="2" t="str">
        <f t="shared" si="80"/>
        <v>12</v>
      </c>
      <c r="M33" s="2" t="str">
        <f t="shared" si="80"/>
        <v>0</v>
      </c>
      <c r="N33" s="39" t="str">
        <f t="shared" si="16"/>
        <v>1.02</v>
      </c>
      <c r="O33" s="40" t="str">
        <f t="shared" si="17"/>
        <v>0.020</v>
      </c>
      <c r="P33" s="41" t="str">
        <f t="shared" si="18"/>
        <v>42</v>
      </c>
      <c r="Q33" s="42" t="str">
        <f t="shared" ref="Q33:R33" si="81">INDEX(Q$112:Q$197,MATCH($E33,$C$112:$C$197,0))</f>
        <v>2.90</v>
      </c>
      <c r="R33" s="43" t="str">
        <f t="shared" si="81"/>
        <v>1/1/1x dmg &amp; swing time; 3rd attack hits all enemies in the melee area</v>
      </c>
      <c r="S33" s="41" t="str">
        <f t="shared" si="20"/>
        <v>16</v>
      </c>
      <c r="T33" s="44" t="str">
        <f t="shared" si="21"/>
        <v>3.0</v>
      </c>
      <c r="U33" s="41" t="str">
        <f t="shared" si="22"/>
        <v>31</v>
      </c>
      <c r="V33" s="38" t="str">
        <f t="shared" si="23"/>
        <v>0.9</v>
      </c>
      <c r="W33" s="28" t="str">
        <f t="shared" si="24"/>
        <v>8.7</v>
      </c>
      <c r="X33" s="42" t="str">
        <f t="shared" si="25"/>
        <v>0.67</v>
      </c>
      <c r="Y33" s="45" t="str">
        <f t="shared" si="26"/>
        <v>4.7</v>
      </c>
      <c r="Z33" s="42" t="str">
        <f t="shared" si="27"/>
        <v>0.30</v>
      </c>
    </row>
    <row r="34">
      <c r="C34" s="35" t="str">
        <f t="shared" ref="C34:D34" si="82">INDEX(D$112:D$197,MATCH($E34,$C$112:$C$197,0))</f>
        <v>Hunter</v>
      </c>
      <c r="D34" s="35" t="str">
        <f t="shared" si="82"/>
        <v>Physical</v>
      </c>
      <c r="E34" s="36" t="s">
        <v>52</v>
      </c>
      <c r="F34" s="37" t="str">
        <f t="shared" si="12"/>
        <v>560</v>
      </c>
      <c r="G34" s="38" t="str">
        <f t="shared" si="13"/>
        <v>80</v>
      </c>
      <c r="H34" s="37" t="str">
        <f t="shared" si="14"/>
        <v>257</v>
      </c>
      <c r="I34" s="38" t="str">
        <f t="shared" ref="I34:M34" si="83">INDEX(I$112:I$197,MATCH($E34,$C$112:$C$197,0))</f>
        <v>37</v>
      </c>
      <c r="J34" s="37" t="str">
        <f t="shared" si="83"/>
        <v>365</v>
      </c>
      <c r="K34" s="38" t="str">
        <f t="shared" si="83"/>
        <v>0</v>
      </c>
      <c r="L34" s="2" t="str">
        <f t="shared" si="83"/>
        <v>55</v>
      </c>
      <c r="M34" s="2" t="str">
        <f t="shared" si="83"/>
        <v>0</v>
      </c>
      <c r="N34" s="39" t="str">
        <f t="shared" si="16"/>
        <v>1.01</v>
      </c>
      <c r="O34" s="40" t="str">
        <f t="shared" si="17"/>
        <v>0.014</v>
      </c>
      <c r="P34" s="41" t="str">
        <f t="shared" si="18"/>
        <v>43</v>
      </c>
      <c r="Q34" s="42" t="str">
        <f t="shared" ref="Q34:R34" si="84">INDEX(Q$112:Q$197,MATCH($E34,$C$112:$C$197,0))</f>
        <v>2.5</v>
      </c>
      <c r="R34" s="43" t="str">
        <f t="shared" si="84"/>
        <v>None</v>
      </c>
      <c r="S34" s="41" t="str">
        <f t="shared" si="20"/>
        <v>16</v>
      </c>
      <c r="T34" s="44" t="str">
        <f t="shared" si="21"/>
        <v>2.9</v>
      </c>
      <c r="U34" s="41" t="str">
        <f t="shared" si="22"/>
        <v>31</v>
      </c>
      <c r="V34" s="38" t="str">
        <f t="shared" si="23"/>
        <v>0.9</v>
      </c>
      <c r="W34" s="28" t="str">
        <f t="shared" si="24"/>
        <v>8.7</v>
      </c>
      <c r="X34" s="42" t="str">
        <f t="shared" si="25"/>
        <v>0.69</v>
      </c>
      <c r="Y34" s="45" t="str">
        <f t="shared" si="26"/>
        <v>4.8</v>
      </c>
      <c r="Z34" s="42" t="str">
        <f t="shared" si="27"/>
        <v>0.32</v>
      </c>
    </row>
    <row r="35">
      <c r="C35" s="35" t="str">
        <f t="shared" ref="C35:D35" si="85">INDEX(D$112:D$197,MATCH($E35,$C$112:$C$197,0))</f>
        <v>Warrior</v>
      </c>
      <c r="D35" s="35" t="str">
        <f t="shared" si="85"/>
        <v>Physical</v>
      </c>
      <c r="E35" s="36" t="s">
        <v>53</v>
      </c>
      <c r="F35" s="37" t="str">
        <f t="shared" si="12"/>
        <v>565</v>
      </c>
      <c r="G35" s="38" t="str">
        <f t="shared" si="13"/>
        <v>85</v>
      </c>
      <c r="H35" s="37" t="str">
        <f t="shared" si="14"/>
        <v>250</v>
      </c>
      <c r="I35" s="38" t="str">
        <f t="shared" ref="I35:M35" si="86">INDEX(I$112:I$197,MATCH($E35,$C$112:$C$197,0))</f>
        <v>35</v>
      </c>
      <c r="J35" s="37" t="str">
        <f t="shared" si="86"/>
        <v>375</v>
      </c>
      <c r="K35" s="38" t="str">
        <f t="shared" si="86"/>
        <v>0</v>
      </c>
      <c r="L35" s="2" t="str">
        <f t="shared" si="86"/>
        <v>12</v>
      </c>
      <c r="M35" s="2" t="str">
        <f t="shared" si="86"/>
        <v>0</v>
      </c>
      <c r="N35" s="39" t="str">
        <f t="shared" si="16"/>
        <v>1.01</v>
      </c>
      <c r="O35" s="40" t="str">
        <f t="shared" si="17"/>
        <v>0.010</v>
      </c>
      <c r="P35" s="41" t="str">
        <f t="shared" si="18"/>
        <v>41</v>
      </c>
      <c r="Q35" s="42" t="str">
        <f t="shared" ref="Q35:R35" si="87">INDEX(Q$112:Q$197,MATCH($E35,$C$112:$C$197,0))</f>
        <v>2.10</v>
      </c>
      <c r="R35" s="43" t="str">
        <f t="shared" si="87"/>
        <v>1/.5/1.5x dmg</v>
      </c>
      <c r="S35" s="41" t="str">
        <f t="shared" si="20"/>
        <v>21</v>
      </c>
      <c r="T35" s="44" t="str">
        <f t="shared" si="21"/>
        <v>3.0</v>
      </c>
      <c r="U35" s="41" t="str">
        <f t="shared" si="22"/>
        <v>31</v>
      </c>
      <c r="V35" s="38" t="str">
        <f t="shared" si="23"/>
        <v>0.9</v>
      </c>
      <c r="W35" s="28" t="str">
        <f t="shared" si="24"/>
        <v>7.8</v>
      </c>
      <c r="X35" s="42" t="str">
        <f t="shared" si="25"/>
        <v>0.80</v>
      </c>
      <c r="Y35" s="45" t="str">
        <f t="shared" si="26"/>
        <v>5.1</v>
      </c>
      <c r="Z35" s="42" t="str">
        <f t="shared" si="27"/>
        <v>0.39</v>
      </c>
    </row>
    <row r="36">
      <c r="C36" s="35" t="str">
        <f t="shared" ref="C36:D36" si="88">INDEX(D$112:D$197,MATCH($E36,$C$112:$C$197,0))</f>
        <v>Mage</v>
      </c>
      <c r="D36" s="35" t="str">
        <f t="shared" si="88"/>
        <v>Magical</v>
      </c>
      <c r="E36" s="36" t="s">
        <v>54</v>
      </c>
      <c r="F36" s="37" t="str">
        <f t="shared" si="12"/>
        <v>555</v>
      </c>
      <c r="G36" s="38" t="str">
        <f t="shared" si="13"/>
        <v>70</v>
      </c>
      <c r="H36" s="37" t="str">
        <f t="shared" si="14"/>
        <v>333</v>
      </c>
      <c r="I36" s="38" t="str">
        <f t="shared" ref="I36:M36" si="89">INDEX(I$112:I$197,MATCH($E36,$C$112:$C$197,0))</f>
        <v>43</v>
      </c>
      <c r="J36" s="37" t="str">
        <f t="shared" si="89"/>
        <v>355</v>
      </c>
      <c r="K36" s="38" t="str">
        <f t="shared" si="89"/>
        <v>0</v>
      </c>
      <c r="L36" s="2" t="str">
        <f t="shared" si="89"/>
        <v>55</v>
      </c>
      <c r="M36" s="2" t="str">
        <f t="shared" si="89"/>
        <v>0</v>
      </c>
      <c r="N36" s="39" t="str">
        <f t="shared" si="16"/>
        <v>1.01</v>
      </c>
      <c r="O36" s="40" t="str">
        <f t="shared" si="17"/>
        <v>0.010</v>
      </c>
      <c r="P36" s="41" t="str">
        <f t="shared" si="18"/>
        <v>33</v>
      </c>
      <c r="Q36" s="42" t="str">
        <f t="shared" ref="Q36:R36" si="90">INDEX(Q$112:Q$197,MATCH($E36,$C$112:$C$197,0))</f>
        <v>1.40</v>
      </c>
      <c r="R36" s="43" t="str">
        <f t="shared" si="90"/>
        <v>N/A</v>
      </c>
      <c r="S36" s="41" t="str">
        <f t="shared" si="20"/>
        <v>14</v>
      </c>
      <c r="T36" s="44" t="str">
        <f t="shared" si="21"/>
        <v>2.7</v>
      </c>
      <c r="U36" s="41" t="str">
        <f t="shared" si="22"/>
        <v>30</v>
      </c>
      <c r="V36" s="38" t="str">
        <f t="shared" si="23"/>
        <v>0</v>
      </c>
      <c r="W36" s="28" t="str">
        <f t="shared" si="24"/>
        <v>6.5</v>
      </c>
      <c r="X36" s="38" t="str">
        <f t="shared" si="25"/>
        <v>0.45</v>
      </c>
      <c r="Y36" s="45" t="str">
        <f t="shared" si="26"/>
        <v>5.9</v>
      </c>
      <c r="Z36" s="38" t="str">
        <f t="shared" si="27"/>
        <v>0.44</v>
      </c>
    </row>
    <row r="37">
      <c r="C37" s="35" t="str">
        <f t="shared" ref="C37:D37" si="91">INDEX(D$112:D$197,MATCH($E37,$C$112:$C$197,0))</f>
        <v>Hunter</v>
      </c>
      <c r="D37" s="35" t="str">
        <f t="shared" si="91"/>
        <v>Physical</v>
      </c>
      <c r="E37" s="36" t="s">
        <v>55</v>
      </c>
      <c r="F37" s="37" t="str">
        <f t="shared" si="12"/>
        <v>535</v>
      </c>
      <c r="G37" s="38" t="str">
        <f t="shared" si="13"/>
        <v>75</v>
      </c>
      <c r="H37" s="37" t="str">
        <f t="shared" si="14"/>
        <v>265</v>
      </c>
      <c r="I37" s="38" t="str">
        <f t="shared" ref="I37:M37" si="92">INDEX(I$112:I$197,MATCH($E37,$C$112:$C$197,0))</f>
        <v>40</v>
      </c>
      <c r="J37" s="37" t="str">
        <f t="shared" si="92"/>
        <v>380</v>
      </c>
      <c r="K37" s="38" t="str">
        <f t="shared" si="92"/>
        <v>0</v>
      </c>
      <c r="L37" s="2" t="str">
        <f t="shared" si="92"/>
        <v>55</v>
      </c>
      <c r="M37" s="2" t="str">
        <f t="shared" si="92"/>
        <v>0</v>
      </c>
      <c r="N37" s="39" t="str">
        <f t="shared" si="16"/>
        <v>1.01</v>
      </c>
      <c r="O37" s="38" t="str">
        <f t="shared" si="17"/>
        <v>0.011</v>
      </c>
      <c r="P37" s="41" t="str">
        <f t="shared" si="18"/>
        <v>37</v>
      </c>
      <c r="Q37" s="42" t="str">
        <f t="shared" ref="Q37:R37" si="93">INDEX(Q$112:Q$197,MATCH($E37,$C$112:$C$197,0))</f>
        <v>2.35</v>
      </c>
      <c r="R37" s="43" t="str">
        <f t="shared" si="93"/>
        <v>N/A</v>
      </c>
      <c r="S37" s="41" t="str">
        <f t="shared" si="20"/>
        <v>15</v>
      </c>
      <c r="T37" s="44" t="str">
        <f t="shared" si="21"/>
        <v>2.8</v>
      </c>
      <c r="U37" s="41" t="str">
        <f t="shared" si="22"/>
        <v>31</v>
      </c>
      <c r="V37" s="38" t="str">
        <f t="shared" si="23"/>
        <v>0.9</v>
      </c>
      <c r="W37" s="28" t="str">
        <f t="shared" si="24"/>
        <v>6.7</v>
      </c>
      <c r="X37" s="38" t="str">
        <f t="shared" si="25"/>
        <v>0.65</v>
      </c>
      <c r="Y37" s="45" t="str">
        <f t="shared" si="26"/>
        <v>4.8</v>
      </c>
      <c r="Z37" s="38" t="str">
        <f t="shared" si="27"/>
        <v>0.38</v>
      </c>
    </row>
    <row r="38">
      <c r="C38" s="35" t="str">
        <f t="shared" ref="C38:D38" si="94">INDEX(D$112:D$197,MATCH($E38,$C$112:$C$197,0))</f>
        <v>Mage</v>
      </c>
      <c r="D38" s="35" t="str">
        <f t="shared" si="94"/>
        <v>Magical</v>
      </c>
      <c r="E38" s="36" t="s">
        <v>56</v>
      </c>
      <c r="F38" s="37" t="str">
        <f t="shared" si="12"/>
        <v>440</v>
      </c>
      <c r="G38" s="38" t="str">
        <f t="shared" si="13"/>
        <v>70</v>
      </c>
      <c r="H38" s="37" t="str">
        <f t="shared" si="14"/>
        <v>282</v>
      </c>
      <c r="I38" s="38" t="str">
        <f t="shared" ref="I38:M38" si="95">INDEX(I$112:I$197,MATCH($E38,$C$112:$C$197,0))</f>
        <v>42</v>
      </c>
      <c r="J38" s="37" t="str">
        <f t="shared" si="95"/>
        <v>360</v>
      </c>
      <c r="K38" s="38" t="str">
        <f t="shared" si="95"/>
        <v>0</v>
      </c>
      <c r="L38" s="2" t="str">
        <f t="shared" si="95"/>
        <v>55</v>
      </c>
      <c r="M38" s="2" t="str">
        <f t="shared" si="95"/>
        <v>0</v>
      </c>
      <c r="N38" s="39" t="str">
        <f t="shared" si="16"/>
        <v>1.01</v>
      </c>
      <c r="O38" s="40" t="str">
        <f t="shared" si="17"/>
        <v>0.008</v>
      </c>
      <c r="P38" s="41" t="str">
        <f t="shared" si="18"/>
        <v>37</v>
      </c>
      <c r="Q38" s="42" t="str">
        <f t="shared" ref="Q38:R38" si="96">INDEX(Q$112:Q$197,MATCH($E38,$C$112:$C$197,0))</f>
        <v>1.50</v>
      </c>
      <c r="R38" s="43" t="str">
        <f t="shared" si="96"/>
        <v>N/A</v>
      </c>
      <c r="S38" s="41" t="str">
        <f t="shared" si="20"/>
        <v>14</v>
      </c>
      <c r="T38" s="44" t="str">
        <f t="shared" si="21"/>
        <v>2.9</v>
      </c>
      <c r="U38" s="41" t="str">
        <f t="shared" si="22"/>
        <v>30</v>
      </c>
      <c r="V38" s="38" t="str">
        <f t="shared" si="23"/>
        <v>0</v>
      </c>
      <c r="W38" s="28" t="str">
        <f t="shared" si="24"/>
        <v>7.5</v>
      </c>
      <c r="X38" s="38" t="str">
        <f t="shared" si="25"/>
        <v>0.48</v>
      </c>
      <c r="Y38" s="45" t="str">
        <f t="shared" si="26"/>
        <v>4.8</v>
      </c>
      <c r="Z38" s="38" t="str">
        <f t="shared" si="27"/>
        <v>0.44</v>
      </c>
    </row>
    <row r="39">
      <c r="C39" s="35" t="str">
        <f t="shared" ref="C39:D39" si="97">INDEX(D$112:D$197,MATCH($E39,$C$112:$C$197,0))</f>
        <v>Hunter</v>
      </c>
      <c r="D39" s="35" t="str">
        <f t="shared" si="97"/>
        <v>Physical</v>
      </c>
      <c r="E39" s="36" t="s">
        <v>57</v>
      </c>
      <c r="F39" s="37" t="str">
        <f t="shared" si="12"/>
        <v>517</v>
      </c>
      <c r="G39" s="38" t="str">
        <f t="shared" si="13"/>
        <v>72</v>
      </c>
      <c r="H39" s="37" t="str">
        <f t="shared" si="14"/>
        <v>269</v>
      </c>
      <c r="I39" s="38" t="str">
        <f t="shared" ref="I39:M39" si="98">INDEX(I$112:I$197,MATCH($E39,$C$112:$C$197,0))</f>
        <v>39</v>
      </c>
      <c r="J39" s="37" t="str">
        <f t="shared" si="98"/>
        <v>365</v>
      </c>
      <c r="K39" s="38" t="str">
        <f t="shared" si="98"/>
        <v>0</v>
      </c>
      <c r="L39" s="2" t="str">
        <f t="shared" si="98"/>
        <v>55</v>
      </c>
      <c r="M39" s="2" t="str">
        <f t="shared" si="98"/>
        <v>0</v>
      </c>
      <c r="N39" s="39" t="str">
        <f t="shared" si="16"/>
        <v>0.97</v>
      </c>
      <c r="O39" s="38" t="str">
        <f t="shared" si="17"/>
        <v>0.018</v>
      </c>
      <c r="P39" s="41" t="str">
        <f t="shared" si="18"/>
        <v>37</v>
      </c>
      <c r="Q39" s="42" t="str">
        <f t="shared" ref="Q39:R39" si="99">INDEX(Q$112:Q$197,MATCH($E39,$C$112:$C$197,0))</f>
        <v>2.30</v>
      </c>
      <c r="R39" s="43" t="str">
        <f t="shared" si="99"/>
        <v>N/A</v>
      </c>
      <c r="S39" s="41" t="str">
        <f t="shared" si="20"/>
        <v>14</v>
      </c>
      <c r="T39" s="44" t="str">
        <f t="shared" si="21"/>
        <v>3.0</v>
      </c>
      <c r="U39" s="41" t="str">
        <f t="shared" si="22"/>
        <v>31</v>
      </c>
      <c r="V39" s="38" t="str">
        <f t="shared" si="23"/>
        <v>0.9</v>
      </c>
      <c r="W39" s="28" t="str">
        <f t="shared" si="24"/>
        <v>8.7</v>
      </c>
      <c r="X39" s="38" t="str">
        <f t="shared" si="25"/>
        <v>0.67</v>
      </c>
      <c r="Y39" s="45" t="str">
        <f t="shared" si="26"/>
        <v>5.0</v>
      </c>
      <c r="Z39" s="38" t="str">
        <f t="shared" si="27"/>
        <v>0.35</v>
      </c>
    </row>
    <row r="40">
      <c r="C40" s="35" t="str">
        <f t="shared" ref="C40:D40" si="100">INDEX(D$112:D$197,MATCH($E40,$C$112:$C$197,0))</f>
        <v>Warrior</v>
      </c>
      <c r="D40" s="35" t="str">
        <f t="shared" si="100"/>
        <v>Physical </v>
      </c>
      <c r="E40" s="36" t="s">
        <v>58</v>
      </c>
      <c r="F40" s="37" t="str">
        <f t="shared" si="12"/>
        <v>557</v>
      </c>
      <c r="G40" s="38" t="str">
        <f t="shared" si="13"/>
        <v>82</v>
      </c>
      <c r="H40" s="37" t="str">
        <f t="shared" si="14"/>
        <v>255</v>
      </c>
      <c r="I40" s="38" t="str">
        <f t="shared" ref="I40:M40" si="101">INDEX(I$112:I$197,MATCH($E40,$C$112:$C$197,0))</f>
        <v>35</v>
      </c>
      <c r="J40" s="37" t="str">
        <f t="shared" si="101"/>
        <v>375</v>
      </c>
      <c r="K40" s="38" t="str">
        <f t="shared" si="101"/>
        <v>0</v>
      </c>
      <c r="L40" s="2" t="str">
        <f t="shared" si="101"/>
        <v>12</v>
      </c>
      <c r="M40" s="2" t="str">
        <f t="shared" si="101"/>
        <v>0</v>
      </c>
      <c r="N40" s="39" t="str">
        <f t="shared" si="16"/>
        <v>1.01</v>
      </c>
      <c r="O40" s="38" t="str">
        <f t="shared" si="17"/>
        <v>0.008</v>
      </c>
      <c r="P40" s="41" t="str">
        <f t="shared" si="18"/>
        <v>40</v>
      </c>
      <c r="Q40" s="42" t="str">
        <f t="shared" ref="Q40:R40" si="102">INDEX(Q$112:Q$197,MATCH($E40,$C$112:$C$197,0))</f>
        <v>2.00</v>
      </c>
      <c r="R40" s="43" t="str">
        <f t="shared" si="102"/>
        <v>.75/.75/.75/1.1/.9 speed, 4th hit AOE</v>
      </c>
      <c r="S40" s="41" t="str">
        <f t="shared" si="20"/>
        <v>20</v>
      </c>
      <c r="T40" s="44" t="str">
        <f t="shared" si="21"/>
        <v>3.0</v>
      </c>
      <c r="U40" s="41" t="str">
        <f t="shared" si="22"/>
        <v>31</v>
      </c>
      <c r="V40" s="38" t="str">
        <f t="shared" si="23"/>
        <v>0.9</v>
      </c>
      <c r="W40" s="28" t="str">
        <f t="shared" si="24"/>
        <v>8.6</v>
      </c>
      <c r="X40" s="38" t="str">
        <f t="shared" si="25"/>
        <v>0.6</v>
      </c>
      <c r="Y40" s="45" t="str">
        <f t="shared" si="26"/>
        <v>5.0</v>
      </c>
      <c r="Z40" s="38" t="str">
        <f t="shared" si="27"/>
        <v>0.3</v>
      </c>
    </row>
    <row r="41">
      <c r="C41" s="35" t="str">
        <f t="shared" ref="C41:D41" si="103">INDEX(D$112:D$197,MATCH($E41,$C$112:$C$197,0))</f>
        <v>Guardian </v>
      </c>
      <c r="D41" s="35" t="str">
        <f t="shared" si="103"/>
        <v>Magical</v>
      </c>
      <c r="E41" s="36" t="s">
        <v>59</v>
      </c>
      <c r="F41" s="37" t="str">
        <f t="shared" si="12"/>
        <v>585</v>
      </c>
      <c r="G41" s="38" t="str">
        <f t="shared" si="13"/>
        <v>90</v>
      </c>
      <c r="H41" s="37" t="str">
        <f t="shared" si="14"/>
        <v>240</v>
      </c>
      <c r="I41" s="38" t="str">
        <f t="shared" ref="I41:M41" si="104">INDEX(I$112:I$197,MATCH($E41,$C$112:$C$197,0))</f>
        <v>40</v>
      </c>
      <c r="J41" s="37" t="str">
        <f t="shared" si="104"/>
        <v>365</v>
      </c>
      <c r="K41" s="38" t="str">
        <f t="shared" si="104"/>
        <v>0</v>
      </c>
      <c r="L41" s="2" t="str">
        <f t="shared" si="104"/>
        <v>12</v>
      </c>
      <c r="M41" s="2" t="str">
        <f t="shared" si="104"/>
        <v>0</v>
      </c>
      <c r="N41" s="39" t="str">
        <f t="shared" si="16"/>
        <v>0.91</v>
      </c>
      <c r="O41" s="40" t="str">
        <f t="shared" si="17"/>
        <v>0.012</v>
      </c>
      <c r="P41" s="41" t="str">
        <f t="shared" si="18"/>
        <v>39</v>
      </c>
      <c r="Q41" s="42" t="str">
        <f t="shared" ref="Q41:R41" si="105">INDEX(Q$112:Q$197,MATCH($E41,$C$112:$C$197,0))</f>
        <v>1.55</v>
      </c>
      <c r="R41" s="43" t="str">
        <f t="shared" si="105"/>
        <v>1/1/1/1x dmg &amp; swing</v>
      </c>
      <c r="S41" s="41" t="str">
        <f t="shared" si="20"/>
        <v>24</v>
      </c>
      <c r="T41" s="44" t="str">
        <f t="shared" si="21"/>
        <v>3.4</v>
      </c>
      <c r="U41" s="41" t="str">
        <f t="shared" si="22"/>
        <v>31</v>
      </c>
      <c r="V41" s="38" t="str">
        <f t="shared" si="23"/>
        <v>0.9</v>
      </c>
      <c r="W41" s="28" t="str">
        <f t="shared" si="24"/>
        <v>5.5</v>
      </c>
      <c r="X41" s="38" t="str">
        <f t="shared" si="25"/>
        <v>0.54</v>
      </c>
      <c r="Y41" s="45" t="str">
        <f t="shared" si="26"/>
        <v>5.0</v>
      </c>
      <c r="Z41" s="38" t="str">
        <f t="shared" si="27"/>
        <v>0.45</v>
      </c>
    </row>
    <row r="42">
      <c r="C42" s="35" t="str">
        <f t="shared" ref="C42:D42" si="106">INDEX(D$112:D$197,MATCH($E42,$C$112:$C$197,0))</f>
        <v>Assassin</v>
      </c>
      <c r="D42" s="35" t="str">
        <f t="shared" si="106"/>
        <v>Physical</v>
      </c>
      <c r="E42" s="36" t="s">
        <v>60</v>
      </c>
      <c r="F42" s="37" t="str">
        <f t="shared" si="12"/>
        <v>533</v>
      </c>
      <c r="G42" s="38" t="str">
        <f t="shared" si="13"/>
        <v>78</v>
      </c>
      <c r="H42" s="37" t="str">
        <f t="shared" si="14"/>
        <v>265</v>
      </c>
      <c r="I42" s="38" t="str">
        <f t="shared" ref="I42:M42" si="107">INDEX(I$112:I$197,MATCH($E42,$C$112:$C$197,0))</f>
        <v>35</v>
      </c>
      <c r="J42" s="37" t="str">
        <f t="shared" si="107"/>
        <v>370</v>
      </c>
      <c r="K42" s="38" t="str">
        <f t="shared" si="107"/>
        <v>0</v>
      </c>
      <c r="L42" s="2" t="str">
        <f t="shared" si="107"/>
        <v>12</v>
      </c>
      <c r="M42" s="2" t="str">
        <f t="shared" si="107"/>
        <v>0</v>
      </c>
      <c r="N42" s="39" t="str">
        <f t="shared" si="16"/>
        <v>1.02</v>
      </c>
      <c r="O42" s="40" t="str">
        <f t="shared" si="17"/>
        <v>0.017</v>
      </c>
      <c r="P42" s="41" t="str">
        <f t="shared" si="18"/>
        <v>40</v>
      </c>
      <c r="Q42" s="42" t="str">
        <f t="shared" ref="Q42:R42" si="108">INDEX(Q$112:Q$197,MATCH($E42,$C$112:$C$197,0))</f>
        <v>2.30</v>
      </c>
      <c r="R42" s="43" t="str">
        <f t="shared" si="108"/>
        <v>N/A</v>
      </c>
      <c r="S42" s="41" t="str">
        <f t="shared" si="20"/>
        <v>17</v>
      </c>
      <c r="T42" s="44" t="str">
        <f t="shared" si="21"/>
        <v>3.0</v>
      </c>
      <c r="U42" s="41" t="str">
        <f t="shared" si="22"/>
        <v>31</v>
      </c>
      <c r="V42" s="38" t="str">
        <f t="shared" si="23"/>
        <v>0.9</v>
      </c>
      <c r="W42" s="28" t="str">
        <f t="shared" si="24"/>
        <v>8.7</v>
      </c>
      <c r="X42" s="38" t="str">
        <f t="shared" si="25"/>
        <v>0.73</v>
      </c>
      <c r="Y42" s="45" t="str">
        <f t="shared" si="26"/>
        <v>4.5</v>
      </c>
      <c r="Z42" s="38" t="str">
        <f t="shared" si="27"/>
        <v>0.26</v>
      </c>
    </row>
    <row r="43">
      <c r="C43" s="35" t="str">
        <f t="shared" ref="C43:D43" si="109">INDEX(D$112:D$197,MATCH($E43,$C$112:$C$197,0))</f>
        <v>Mage</v>
      </c>
      <c r="D43" s="35" t="str">
        <f t="shared" si="109"/>
        <v>Magical</v>
      </c>
      <c r="E43" s="36" t="s">
        <v>61</v>
      </c>
      <c r="F43" s="37" t="str">
        <f t="shared" si="12"/>
        <v>485</v>
      </c>
      <c r="G43" s="38" t="str">
        <f t="shared" si="13"/>
        <v>80</v>
      </c>
      <c r="H43" s="37" t="str">
        <f t="shared" si="14"/>
        <v>257</v>
      </c>
      <c r="I43" s="38" t="str">
        <f t="shared" ref="I43:M43" si="110">INDEX(I$112:I$197,MATCH($E43,$C$112:$C$197,0))</f>
        <v>37</v>
      </c>
      <c r="J43" s="37" t="str">
        <f t="shared" si="110"/>
        <v>375</v>
      </c>
      <c r="K43" s="38" t="str">
        <f t="shared" si="110"/>
        <v>0</v>
      </c>
      <c r="L43" s="2" t="str">
        <f t="shared" si="110"/>
        <v>12</v>
      </c>
      <c r="M43" s="2" t="str">
        <f t="shared" si="110"/>
        <v>0</v>
      </c>
      <c r="N43" s="39" t="str">
        <f t="shared" si="16"/>
        <v>0.97</v>
      </c>
      <c r="O43" s="40" t="str">
        <f t="shared" si="17"/>
        <v>0.020</v>
      </c>
      <c r="P43" s="41" t="str">
        <f t="shared" si="18"/>
        <v>37</v>
      </c>
      <c r="Q43" s="42" t="str">
        <f t="shared" ref="Q43:R43" si="111">INDEX(Q$112:Q$197,MATCH($E43,$C$112:$C$197,0))</f>
        <v>1.50</v>
      </c>
      <c r="R43" s="43" t="str">
        <f t="shared" si="111"/>
        <v>N/A</v>
      </c>
      <c r="S43" s="41" t="str">
        <f t="shared" si="20"/>
        <v>17</v>
      </c>
      <c r="T43" s="44" t="str">
        <f t="shared" si="21"/>
        <v>2.8</v>
      </c>
      <c r="U43" s="41" t="str">
        <f t="shared" si="22"/>
        <v>31</v>
      </c>
      <c r="V43" s="38" t="str">
        <f t="shared" si="23"/>
        <v>0.9</v>
      </c>
      <c r="W43" s="28" t="str">
        <f t="shared" si="24"/>
        <v>7.5</v>
      </c>
      <c r="X43" s="38" t="str">
        <f t="shared" si="25"/>
        <v>0.52</v>
      </c>
      <c r="Y43" s="45" t="str">
        <f t="shared" si="26"/>
        <v>4.9</v>
      </c>
      <c r="Z43" s="38" t="str">
        <f t="shared" si="27"/>
        <v>0.39</v>
      </c>
    </row>
    <row r="44">
      <c r="C44" s="35" t="str">
        <f t="shared" ref="C44:D44" si="112">INDEX(D$112:D$197,MATCH($E44,$C$112:$C$197,0))</f>
        <v>Guardian</v>
      </c>
      <c r="D44" s="35" t="str">
        <f t="shared" si="112"/>
        <v>Magical</v>
      </c>
      <c r="E44" s="36" t="s">
        <v>62</v>
      </c>
      <c r="F44" s="37" t="str">
        <f t="shared" si="12"/>
        <v>600</v>
      </c>
      <c r="G44" s="38" t="str">
        <f t="shared" si="13"/>
        <v>90</v>
      </c>
      <c r="H44" s="37" t="str">
        <f t="shared" si="14"/>
        <v>224</v>
      </c>
      <c r="I44" s="38" t="str">
        <f t="shared" ref="I44:M44" si="113">INDEX(I$112:I$197,MATCH($E44,$C$112:$C$197,0))</f>
        <v>34</v>
      </c>
      <c r="J44" s="37" t="str">
        <f t="shared" si="113"/>
        <v>360</v>
      </c>
      <c r="K44" s="38" t="str">
        <f t="shared" si="113"/>
        <v>0</v>
      </c>
      <c r="L44" s="2" t="str">
        <f t="shared" si="113"/>
        <v>12</v>
      </c>
      <c r="M44" s="2" t="str">
        <f t="shared" si="113"/>
        <v>0</v>
      </c>
      <c r="N44" s="39" t="str">
        <f t="shared" si="16"/>
        <v>1.01</v>
      </c>
      <c r="O44" s="40" t="str">
        <f t="shared" si="17"/>
        <v>0.012</v>
      </c>
      <c r="P44" s="41" t="str">
        <f t="shared" si="18"/>
        <v>40</v>
      </c>
      <c r="Q44" s="42" t="str">
        <f t="shared" ref="Q44:R44" si="114">INDEX(Q$112:Q$197,MATCH($E44,$C$112:$C$197,0))</f>
        <v>1.50</v>
      </c>
      <c r="R44" s="43" t="str">
        <f t="shared" si="114"/>
        <v>1/1/1/1x dmg</v>
      </c>
      <c r="S44" s="41" t="str">
        <f t="shared" si="20"/>
        <v>22</v>
      </c>
      <c r="T44" s="44" t="str">
        <f t="shared" si="21"/>
        <v>3.0</v>
      </c>
      <c r="U44" s="41" t="str">
        <f t="shared" si="22"/>
        <v>31</v>
      </c>
      <c r="V44" s="38" t="str">
        <f t="shared" si="23"/>
        <v>0.9</v>
      </c>
      <c r="W44" s="28" t="str">
        <f t="shared" si="24"/>
        <v>8.8</v>
      </c>
      <c r="X44" s="42" t="str">
        <f t="shared" si="25"/>
        <v>0.80</v>
      </c>
      <c r="Y44" s="45" t="str">
        <f t="shared" si="26"/>
        <v>5.0</v>
      </c>
      <c r="Z44" s="42" t="str">
        <f t="shared" si="27"/>
        <v>0.40</v>
      </c>
    </row>
    <row r="45">
      <c r="C45" s="35" t="str">
        <f t="shared" ref="C45:D45" si="115">INDEX(D$112:D$197,MATCH($E45,$C$112:$C$197,0))</f>
        <v>Warrior</v>
      </c>
      <c r="D45" s="35" t="str">
        <f t="shared" si="115"/>
        <v>Physical</v>
      </c>
      <c r="E45" s="36" t="s">
        <v>63</v>
      </c>
      <c r="F45" s="37" t="str">
        <f t="shared" si="12"/>
        <v>554</v>
      </c>
      <c r="G45" s="38" t="str">
        <f t="shared" si="13"/>
        <v>84</v>
      </c>
      <c r="H45" s="37" t="str">
        <f t="shared" si="14"/>
        <v>252</v>
      </c>
      <c r="I45" s="38" t="str">
        <f t="shared" ref="I45:M45" si="116">INDEX(I$112:I$197,MATCH($E45,$C$112:$C$197,0))</f>
        <v>32</v>
      </c>
      <c r="J45" s="37" t="str">
        <f t="shared" si="116"/>
        <v>375</v>
      </c>
      <c r="K45" s="38" t="str">
        <f t="shared" si="116"/>
        <v>0</v>
      </c>
      <c r="L45" s="2" t="str">
        <f t="shared" si="116"/>
        <v>12</v>
      </c>
      <c r="M45" s="2" t="str">
        <f t="shared" si="116"/>
        <v>0</v>
      </c>
      <c r="N45" s="39" t="str">
        <f t="shared" si="16"/>
        <v>1.01</v>
      </c>
      <c r="O45" s="40" t="str">
        <f t="shared" si="17"/>
        <v>0.009</v>
      </c>
      <c r="P45" s="41" t="str">
        <f t="shared" si="18"/>
        <v>39</v>
      </c>
      <c r="Q45" s="42" t="str">
        <f t="shared" ref="Q45:R45" si="117">INDEX(Q$112:Q$197,MATCH($E45,$C$112:$C$197,0))</f>
        <v>2.00</v>
      </c>
      <c r="R45" s="43" t="str">
        <f t="shared" si="117"/>
        <v>1/1/1.3/1.75x dmg/swing</v>
      </c>
      <c r="S45" s="41" t="str">
        <f t="shared" si="20"/>
        <v>19</v>
      </c>
      <c r="T45" s="44" t="str">
        <f t="shared" si="21"/>
        <v>3.0</v>
      </c>
      <c r="U45" s="41" t="str">
        <f t="shared" si="22"/>
        <v>31</v>
      </c>
      <c r="V45" s="38" t="str">
        <f t="shared" si="23"/>
        <v>0.9</v>
      </c>
      <c r="W45" s="28" t="str">
        <f t="shared" si="24"/>
        <v>6.7</v>
      </c>
      <c r="X45" s="42" t="str">
        <f t="shared" si="25"/>
        <v>0.70</v>
      </c>
      <c r="Y45" s="45" t="str">
        <f t="shared" si="26"/>
        <v>5.3</v>
      </c>
      <c r="Z45" s="42" t="str">
        <f t="shared" si="27"/>
        <v>0.45</v>
      </c>
    </row>
    <row r="46">
      <c r="C46" s="35" t="str">
        <f t="shared" ref="C46:D46" si="118">INDEX(D$112:D$197,MATCH($E46,$C$112:$C$197,0))</f>
        <v>Mage</v>
      </c>
      <c r="D46" s="35" t="str">
        <f t="shared" si="118"/>
        <v>Magical</v>
      </c>
      <c r="E46" s="36" t="s">
        <v>64</v>
      </c>
      <c r="F46" s="37" t="str">
        <f t="shared" si="12"/>
        <v>570</v>
      </c>
      <c r="G46" s="38" t="str">
        <f t="shared" si="13"/>
        <v>80</v>
      </c>
      <c r="H46" s="37" t="str">
        <f t="shared" si="14"/>
        <v>318</v>
      </c>
      <c r="I46" s="38" t="str">
        <f t="shared" ref="I46:M46" si="119">INDEX(I$112:I$197,MATCH($E46,$C$112:$C$197,0))</f>
        <v>53</v>
      </c>
      <c r="J46" s="37" t="str">
        <f t="shared" si="119"/>
        <v>355</v>
      </c>
      <c r="K46" s="38" t="str">
        <f t="shared" si="119"/>
        <v>0</v>
      </c>
      <c r="L46" s="2" t="str">
        <f t="shared" si="119"/>
        <v>55</v>
      </c>
      <c r="M46" s="2" t="str">
        <f t="shared" si="119"/>
        <v>0</v>
      </c>
      <c r="N46" s="39" t="str">
        <f t="shared" si="16"/>
        <v>0.88</v>
      </c>
      <c r="O46" s="40" t="str">
        <f t="shared" si="17"/>
        <v>0.011</v>
      </c>
      <c r="P46" s="41" t="str">
        <f t="shared" si="18"/>
        <v>34</v>
      </c>
      <c r="Q46" s="42" t="str">
        <f t="shared" ref="Q46:R46" si="120">INDEX(Q$112:Q$197,MATCH($E46,$C$112:$C$197,0))</f>
        <v>1.50</v>
      </c>
      <c r="R46" s="43" t="str">
        <f t="shared" si="120"/>
        <v>N/A</v>
      </c>
      <c r="S46" s="41" t="str">
        <f t="shared" si="20"/>
        <v>21</v>
      </c>
      <c r="T46" s="44" t="str">
        <f t="shared" si="21"/>
        <v>3.2</v>
      </c>
      <c r="U46" s="41" t="str">
        <f t="shared" si="22"/>
        <v>31</v>
      </c>
      <c r="V46" s="38" t="str">
        <f t="shared" si="23"/>
        <v>0.9</v>
      </c>
      <c r="W46" s="28" t="str">
        <f t="shared" si="24"/>
        <v>5.5</v>
      </c>
      <c r="X46" s="38" t="str">
        <f t="shared" si="25"/>
        <v>0.54</v>
      </c>
      <c r="Y46" s="45" t="str">
        <f t="shared" si="26"/>
        <v>5.4</v>
      </c>
      <c r="Z46" s="38" t="str">
        <f t="shared" si="27"/>
        <v>0.36</v>
      </c>
    </row>
    <row r="47">
      <c r="C47" s="35" t="str">
        <f t="shared" ref="C47:D47" si="121">INDEX(D$112:D$197,MATCH($E47,$C$112:$C$197,0))</f>
        <v>Mage</v>
      </c>
      <c r="D47" s="35" t="str">
        <f t="shared" si="121"/>
        <v>Magical</v>
      </c>
      <c r="E47" s="36" t="s">
        <v>65</v>
      </c>
      <c r="F47" s="37" t="str">
        <f t="shared" si="12"/>
        <v>433</v>
      </c>
      <c r="G47" s="38" t="str">
        <f t="shared" si="13"/>
        <v>68</v>
      </c>
      <c r="H47" s="37" t="str">
        <f t="shared" si="14"/>
        <v>354</v>
      </c>
      <c r="I47" s="38" t="str">
        <f t="shared" ref="I47:M47" si="122">INDEX(I$112:I$197,MATCH($E47,$C$112:$C$197,0))</f>
        <v>56</v>
      </c>
      <c r="J47" s="37" t="str">
        <f t="shared" si="122"/>
        <v>350</v>
      </c>
      <c r="K47" s="38" t="str">
        <f t="shared" si="122"/>
        <v>0</v>
      </c>
      <c r="L47" s="2" t="str">
        <f t="shared" si="122"/>
        <v>55</v>
      </c>
      <c r="M47" s="2" t="str">
        <f t="shared" si="122"/>
        <v>0</v>
      </c>
      <c r="N47" s="39" t="str">
        <f t="shared" si="16"/>
        <v>0.87</v>
      </c>
      <c r="O47" s="40" t="str">
        <f t="shared" si="17"/>
        <v>0.009</v>
      </c>
      <c r="P47" s="41" t="str">
        <f t="shared" si="18"/>
        <v>35</v>
      </c>
      <c r="Q47" s="42" t="str">
        <f t="shared" ref="Q47:R47" si="123">INDEX(Q$112:Q$197,MATCH($E47,$C$112:$C$197,0))</f>
        <v>1.45</v>
      </c>
      <c r="R47" s="43" t="str">
        <f t="shared" si="123"/>
        <v>N/A</v>
      </c>
      <c r="S47" s="41" t="str">
        <f t="shared" si="20"/>
        <v>12</v>
      </c>
      <c r="T47" s="44" t="str">
        <f t="shared" si="21"/>
        <v>2.6</v>
      </c>
      <c r="U47" s="41" t="str">
        <f t="shared" si="22"/>
        <v>30</v>
      </c>
      <c r="V47" s="38" t="str">
        <f t="shared" si="23"/>
        <v>0</v>
      </c>
      <c r="W47" s="28" t="str">
        <f t="shared" si="24"/>
        <v>6.5</v>
      </c>
      <c r="X47" s="38" t="str">
        <f t="shared" si="25"/>
        <v>0.45</v>
      </c>
      <c r="Y47" s="45" t="str">
        <f t="shared" si="26"/>
        <v>5.3</v>
      </c>
      <c r="Z47" s="38" t="str">
        <f t="shared" si="27"/>
        <v>0.4</v>
      </c>
    </row>
    <row r="48">
      <c r="C48" s="35" t="str">
        <f t="shared" ref="C48:D48" si="124">INDEX(D$112:D$197,MATCH($E48,$C$112:$C$197,0))</f>
        <v>Mage</v>
      </c>
      <c r="D48" s="35" t="str">
        <f t="shared" si="124"/>
        <v>Magical</v>
      </c>
      <c r="E48" s="36" t="s">
        <v>66</v>
      </c>
      <c r="F48" s="37" t="str">
        <f t="shared" si="12"/>
        <v>447</v>
      </c>
      <c r="G48" s="38" t="str">
        <f t="shared" si="13"/>
        <v>67</v>
      </c>
      <c r="H48" s="37" t="str">
        <f t="shared" si="14"/>
        <v>357</v>
      </c>
      <c r="I48" s="38" t="str">
        <f t="shared" ref="I48:M48" si="125">INDEX(I$112:I$197,MATCH($E48,$C$112:$C$197,0))</f>
        <v>57</v>
      </c>
      <c r="J48" s="37" t="str">
        <f t="shared" si="125"/>
        <v>350</v>
      </c>
      <c r="K48" s="38" t="str">
        <f t="shared" si="125"/>
        <v>0</v>
      </c>
      <c r="L48" s="2" t="str">
        <f t="shared" si="125"/>
        <v>55</v>
      </c>
      <c r="M48" s="2" t="str">
        <f t="shared" si="125"/>
        <v>0</v>
      </c>
      <c r="N48" s="39" t="str">
        <f t="shared" si="16"/>
        <v>0.87</v>
      </c>
      <c r="O48" s="40" t="str">
        <f t="shared" si="17"/>
        <v>0.009</v>
      </c>
      <c r="P48" s="41" t="str">
        <f t="shared" si="18"/>
        <v>35</v>
      </c>
      <c r="Q48" s="42" t="str">
        <f t="shared" ref="Q48:R48" si="126">INDEX(Q$112:Q$197,MATCH($E48,$C$112:$C$197,0))</f>
        <v>1.50</v>
      </c>
      <c r="R48" s="43" t="str">
        <f t="shared" si="126"/>
        <v>N/A</v>
      </c>
      <c r="S48" s="41" t="str">
        <f t="shared" si="20"/>
        <v>12</v>
      </c>
      <c r="T48" s="44" t="str">
        <f t="shared" si="21"/>
        <v>2.6</v>
      </c>
      <c r="U48" s="41" t="str">
        <f t="shared" si="22"/>
        <v>30</v>
      </c>
      <c r="V48" s="38" t="str">
        <f t="shared" si="23"/>
        <v>0</v>
      </c>
      <c r="W48" s="28" t="str">
        <f t="shared" si="24"/>
        <v>5.4</v>
      </c>
      <c r="X48" s="38" t="str">
        <f t="shared" si="25"/>
        <v>0.43</v>
      </c>
      <c r="Y48" s="45" t="str">
        <f t="shared" si="26"/>
        <v>5.5</v>
      </c>
      <c r="Z48" s="38" t="str">
        <f t="shared" si="27"/>
        <v>0.45</v>
      </c>
    </row>
    <row r="49">
      <c r="C49" s="35" t="str">
        <f t="shared" ref="C49:D49" si="127">INDEX(D$112:D$197,MATCH($E49,$C$112:$C$197,0))</f>
        <v>Warrior</v>
      </c>
      <c r="D49" s="35" t="str">
        <f t="shared" si="127"/>
        <v>Physical</v>
      </c>
      <c r="E49" s="36" t="s">
        <v>67</v>
      </c>
      <c r="F49" s="37" t="str">
        <f t="shared" si="12"/>
        <v>566</v>
      </c>
      <c r="G49" s="38" t="str">
        <f t="shared" si="13"/>
        <v>86</v>
      </c>
      <c r="H49" s="37" t="str">
        <f t="shared" si="14"/>
        <v>237</v>
      </c>
      <c r="I49" s="38" t="str">
        <f t="shared" ref="I49:M49" si="128">INDEX(I$112:I$197,MATCH($E49,$C$112:$C$197,0))</f>
        <v>32</v>
      </c>
      <c r="J49" s="37" t="str">
        <f t="shared" si="128"/>
        <v>375</v>
      </c>
      <c r="K49" s="38" t="str">
        <f t="shared" si="128"/>
        <v>0</v>
      </c>
      <c r="L49" s="2" t="str">
        <f t="shared" si="128"/>
        <v>12</v>
      </c>
      <c r="M49" s="2" t="str">
        <f t="shared" si="128"/>
        <v>0</v>
      </c>
      <c r="N49" s="39" t="str">
        <f t="shared" si="16"/>
        <v>1.01</v>
      </c>
      <c r="O49" s="40" t="str">
        <f t="shared" si="17"/>
        <v>0.008</v>
      </c>
      <c r="P49" s="41" t="str">
        <f t="shared" si="18"/>
        <v>41</v>
      </c>
      <c r="Q49" s="42" t="str">
        <f t="shared" ref="Q49:R49" si="129">INDEX(Q$112:Q$197,MATCH($E49,$C$112:$C$197,0))</f>
        <v>2.00</v>
      </c>
      <c r="R49" s="43" t="str">
        <f t="shared" si="129"/>
        <v>1/1/1.5x dmg/swing</v>
      </c>
      <c r="S49" s="41" t="str">
        <f t="shared" si="20"/>
        <v>22</v>
      </c>
      <c r="T49" s="44" t="str">
        <f t="shared" si="21"/>
        <v>3.0</v>
      </c>
      <c r="U49" s="41" t="str">
        <f t="shared" si="22"/>
        <v>31</v>
      </c>
      <c r="V49" s="38" t="str">
        <f t="shared" si="23"/>
        <v>0.9</v>
      </c>
      <c r="W49" s="28" t="str">
        <f t="shared" si="24"/>
        <v>7.6</v>
      </c>
      <c r="X49" s="42" t="str">
        <f t="shared" si="25"/>
        <v>0.63</v>
      </c>
      <c r="Y49" s="45" t="str">
        <f t="shared" si="26"/>
        <v>4.7</v>
      </c>
      <c r="Z49" s="42" t="str">
        <f t="shared" si="27"/>
        <v>0.40</v>
      </c>
    </row>
    <row r="50">
      <c r="C50" s="35" t="str">
        <f t="shared" ref="C50:D50" si="130">INDEX(D$112:D$197,MATCH($E50,$C$112:$C$197,0))</f>
        <v>Hunter</v>
      </c>
      <c r="D50" s="35" t="str">
        <f t="shared" si="130"/>
        <v>Physical</v>
      </c>
      <c r="E50" s="36" t="s">
        <v>68</v>
      </c>
      <c r="F50" s="37" t="str">
        <f t="shared" si="12"/>
        <v>558</v>
      </c>
      <c r="G50" s="38" t="str">
        <f t="shared" si="13"/>
        <v>78</v>
      </c>
      <c r="H50" s="37" t="str">
        <f t="shared" si="14"/>
        <v>278</v>
      </c>
      <c r="I50" s="38" t="str">
        <f t="shared" ref="I50:M50" si="131">INDEX(I$112:I$197,MATCH($E50,$C$112:$C$197,0))</f>
        <v>38</v>
      </c>
      <c r="J50" s="37" t="str">
        <f t="shared" si="131"/>
        <v>370</v>
      </c>
      <c r="K50" s="38" t="str">
        <f t="shared" si="131"/>
        <v>0</v>
      </c>
      <c r="L50" s="2" t="str">
        <f t="shared" si="131"/>
        <v>55</v>
      </c>
      <c r="M50" s="2" t="str">
        <f t="shared" si="131"/>
        <v>0</v>
      </c>
      <c r="N50" s="39" t="str">
        <f t="shared" si="16"/>
        <v>0.91</v>
      </c>
      <c r="O50" s="38" t="str">
        <f t="shared" si="17"/>
        <v>0.012</v>
      </c>
      <c r="P50" s="41" t="str">
        <f t="shared" si="18"/>
        <v>41</v>
      </c>
      <c r="Q50" s="42" t="str">
        <f t="shared" ref="Q50:R50" si="132">INDEX(Q$112:Q$197,MATCH($E50,$C$112:$C$197,0))</f>
        <v>2.80</v>
      </c>
      <c r="R50" s="43" t="str">
        <f t="shared" si="132"/>
        <v>N/A</v>
      </c>
      <c r="S50" s="41" t="str">
        <f t="shared" si="20"/>
        <v>16</v>
      </c>
      <c r="T50" s="44" t="str">
        <f t="shared" si="21"/>
        <v>2.8</v>
      </c>
      <c r="U50" s="41" t="str">
        <f t="shared" si="22"/>
        <v>31</v>
      </c>
      <c r="V50" s="38" t="str">
        <f t="shared" si="23"/>
        <v>0.9</v>
      </c>
      <c r="W50" s="28" t="str">
        <f t="shared" si="24"/>
        <v>8.7</v>
      </c>
      <c r="X50" s="38" t="str">
        <f t="shared" si="25"/>
        <v>0.68</v>
      </c>
      <c r="Y50" s="45" t="str">
        <f t="shared" si="26"/>
        <v>5.4</v>
      </c>
      <c r="Z50" s="38" t="str">
        <f t="shared" si="27"/>
        <v>0.35</v>
      </c>
    </row>
    <row r="51">
      <c r="C51" s="35" t="str">
        <f t="shared" ref="C51:D51" si="133">INDEX(D$112:D$197,MATCH($E51,$C$112:$C$197,0))</f>
        <v>Assassin</v>
      </c>
      <c r="D51" s="35" t="str">
        <f t="shared" si="133"/>
        <v>Physical</v>
      </c>
      <c r="E51" s="36" t="s">
        <v>69</v>
      </c>
      <c r="F51" s="37" t="str">
        <f t="shared" si="12"/>
        <v>535</v>
      </c>
      <c r="G51" s="38" t="str">
        <f t="shared" si="13"/>
        <v>75</v>
      </c>
      <c r="H51" s="37" t="str">
        <f t="shared" si="14"/>
        <v>258</v>
      </c>
      <c r="I51" s="38" t="str">
        <f t="shared" ref="I51:M51" si="134">INDEX(I$112:I$197,MATCH($E51,$C$112:$C$197,0))</f>
        <v>38</v>
      </c>
      <c r="J51" s="37" t="str">
        <f t="shared" si="134"/>
        <v>370</v>
      </c>
      <c r="K51" s="38" t="str">
        <f t="shared" si="134"/>
        <v>0</v>
      </c>
      <c r="L51" s="2" t="str">
        <f t="shared" si="134"/>
        <v>12</v>
      </c>
      <c r="M51" s="2" t="str">
        <f t="shared" si="134"/>
        <v>0</v>
      </c>
      <c r="N51" s="39" t="str">
        <f t="shared" si="16"/>
        <v>1.02</v>
      </c>
      <c r="O51" s="40" t="str">
        <f t="shared" si="17"/>
        <v>0.019</v>
      </c>
      <c r="P51" s="41" t="str">
        <f t="shared" si="18"/>
        <v>40</v>
      </c>
      <c r="Q51" s="42" t="str">
        <f t="shared" ref="Q51:R51" si="135">INDEX(Q$112:Q$197,MATCH($E51,$C$112:$C$197,0))</f>
        <v>2.16</v>
      </c>
      <c r="R51" s="43" t="str">
        <f t="shared" si="135"/>
        <v>1/.75/1.25x dmg.</v>
      </c>
      <c r="S51" s="41" t="str">
        <f t="shared" si="20"/>
        <v>16</v>
      </c>
      <c r="T51" s="44" t="str">
        <f t="shared" si="21"/>
        <v>3.0</v>
      </c>
      <c r="U51" s="41" t="str">
        <f t="shared" si="22"/>
        <v>31</v>
      </c>
      <c r="V51" s="38" t="str">
        <f t="shared" si="23"/>
        <v>0.9</v>
      </c>
      <c r="W51" s="28" t="str">
        <f t="shared" si="24"/>
        <v>10.7</v>
      </c>
      <c r="X51" s="38" t="str">
        <f t="shared" si="25"/>
        <v>0.68</v>
      </c>
      <c r="Y51" s="45" t="str">
        <f t="shared" si="26"/>
        <v>4.2</v>
      </c>
      <c r="Z51" s="38" t="str">
        <f t="shared" si="27"/>
        <v>0.27</v>
      </c>
    </row>
    <row r="52">
      <c r="C52" s="35" t="str">
        <f t="shared" ref="C52:D52" si="136">INDEX(D$112:D$197,MATCH($E52,$C$112:$C$197,0))</f>
        <v>Mage</v>
      </c>
      <c r="D52" s="35" t="str">
        <f t="shared" si="136"/>
        <v>Magical</v>
      </c>
      <c r="E52" s="36" t="s">
        <v>70</v>
      </c>
      <c r="F52" s="37" t="str">
        <f t="shared" si="12"/>
        <v>433</v>
      </c>
      <c r="G52" s="38" t="str">
        <f t="shared" si="13"/>
        <v>68</v>
      </c>
      <c r="H52" s="37" t="str">
        <f t="shared" si="14"/>
        <v>331</v>
      </c>
      <c r="I52" s="38" t="str">
        <f t="shared" ref="I52:M52" si="137">INDEX(I$112:I$197,MATCH($E52,$C$112:$C$197,0))</f>
        <v>51</v>
      </c>
      <c r="J52" s="37" t="str">
        <f t="shared" si="137"/>
        <v>355</v>
      </c>
      <c r="K52" s="38" t="str">
        <f t="shared" si="137"/>
        <v>0</v>
      </c>
      <c r="L52" s="2" t="str">
        <f t="shared" si="137"/>
        <v>55</v>
      </c>
      <c r="M52" s="2" t="str">
        <f t="shared" si="137"/>
        <v>0</v>
      </c>
      <c r="N52" s="39" t="str">
        <f t="shared" si="16"/>
        <v>1.00</v>
      </c>
      <c r="O52" s="40" t="str">
        <f t="shared" si="17"/>
        <v>0.000</v>
      </c>
      <c r="P52" s="41" t="str">
        <f t="shared" si="18"/>
        <v>37</v>
      </c>
      <c r="Q52" s="42" t="str">
        <f t="shared" ref="Q52:R52" si="138">INDEX(Q$112:Q$197,MATCH($E52,$C$112:$C$197,0))</f>
        <v>1.50</v>
      </c>
      <c r="R52" s="43" t="str">
        <f t="shared" si="138"/>
        <v>1/1/1.5x dmg/swing/final 6ft AoE</v>
      </c>
      <c r="S52" s="41" t="str">
        <f t="shared" si="20"/>
        <v>12</v>
      </c>
      <c r="T52" s="44" t="str">
        <f t="shared" si="21"/>
        <v>2.7</v>
      </c>
      <c r="U52" s="41" t="str">
        <f t="shared" si="22"/>
        <v>30</v>
      </c>
      <c r="V52" s="38" t="str">
        <f t="shared" si="23"/>
        <v>0</v>
      </c>
      <c r="W52" s="28" t="str">
        <f t="shared" si="24"/>
        <v>6.5</v>
      </c>
      <c r="X52" s="38" t="str">
        <f t="shared" si="25"/>
        <v>0.45</v>
      </c>
      <c r="Y52" s="45" t="str">
        <f t="shared" si="26"/>
        <v>5.2</v>
      </c>
      <c r="Z52" s="38" t="str">
        <f t="shared" si="27"/>
        <v>0.43</v>
      </c>
    </row>
    <row r="53">
      <c r="C53" s="35" t="str">
        <f t="shared" ref="C53:D53" si="139">INDEX(D$112:D$197,MATCH($E53,$C$112:$C$197,0))</f>
        <v>Hunter</v>
      </c>
      <c r="D53" s="35" t="str">
        <f t="shared" si="139"/>
        <v>Physical</v>
      </c>
      <c r="E53" s="36" t="s">
        <v>71</v>
      </c>
      <c r="F53" s="37" t="str">
        <f t="shared" si="12"/>
        <v>527</v>
      </c>
      <c r="G53" s="38" t="str">
        <f t="shared" si="13"/>
        <v>77</v>
      </c>
      <c r="H53" s="37" t="str">
        <f t="shared" si="14"/>
        <v>245</v>
      </c>
      <c r="I53" s="38" t="str">
        <f t="shared" ref="I53:M53" si="140">INDEX(I$112:I$197,MATCH($E53,$C$112:$C$197,0))</f>
        <v>35</v>
      </c>
      <c r="J53" s="37" t="str">
        <f t="shared" si="140"/>
        <v>365</v>
      </c>
      <c r="K53" s="38" t="str">
        <f t="shared" si="140"/>
        <v>0</v>
      </c>
      <c r="L53" s="2" t="str">
        <f t="shared" si="140"/>
        <v>55</v>
      </c>
      <c r="M53" s="2" t="str">
        <f t="shared" si="140"/>
        <v>0</v>
      </c>
      <c r="N53" s="39" t="str">
        <f t="shared" si="16"/>
        <v>0.97</v>
      </c>
      <c r="O53" s="40" t="str">
        <f t="shared" si="17"/>
        <v>0.017</v>
      </c>
      <c r="P53" s="41" t="str">
        <f t="shared" si="18"/>
        <v>38</v>
      </c>
      <c r="Q53" s="42" t="str">
        <f t="shared" ref="Q53:R53" si="141">INDEX(Q$112:Q$197,MATCH($E53,$C$112:$C$197,0))</f>
        <v>2.40</v>
      </c>
      <c r="R53" s="43" t="str">
        <f t="shared" si="141"/>
        <v>N/A</v>
      </c>
      <c r="S53" s="41" t="str">
        <f t="shared" si="20"/>
        <v>14</v>
      </c>
      <c r="T53" s="44" t="str">
        <f t="shared" si="21"/>
        <v>2.9</v>
      </c>
      <c r="U53" s="41" t="str">
        <f t="shared" si="22"/>
        <v>31</v>
      </c>
      <c r="V53" s="38" t="str">
        <f t="shared" si="23"/>
        <v>0.9</v>
      </c>
      <c r="W53" s="28" t="str">
        <f t="shared" si="24"/>
        <v>6.7</v>
      </c>
      <c r="X53" s="38" t="str">
        <f t="shared" si="25"/>
        <v>0.7</v>
      </c>
      <c r="Y53" s="45" t="str">
        <f t="shared" si="26"/>
        <v>4.8</v>
      </c>
      <c r="Z53" s="38" t="str">
        <f t="shared" si="27"/>
        <v>0.38</v>
      </c>
    </row>
    <row r="54">
      <c r="C54" s="35" t="str">
        <f t="shared" ref="C54:D54" si="142">INDEX(D$112:D$197,MATCH($E54,$C$112:$C$197,0))</f>
        <v>Mage</v>
      </c>
      <c r="D54" s="35" t="str">
        <f t="shared" si="142"/>
        <v>Magical</v>
      </c>
      <c r="E54" s="36" t="s">
        <v>72</v>
      </c>
      <c r="F54" s="37" t="str">
        <f t="shared" si="12"/>
        <v>470</v>
      </c>
      <c r="G54" s="38" t="str">
        <f t="shared" si="13"/>
        <v>70</v>
      </c>
      <c r="H54" s="37" t="str">
        <f t="shared" si="14"/>
        <v>408</v>
      </c>
      <c r="I54" s="38" t="str">
        <f t="shared" ref="I54:M54" si="143">INDEX(I$112:I$197,MATCH($E54,$C$112:$C$197,0))</f>
        <v>58</v>
      </c>
      <c r="J54" s="37" t="str">
        <f t="shared" si="143"/>
        <v>360</v>
      </c>
      <c r="K54" s="38" t="str">
        <f t="shared" si="143"/>
        <v>0</v>
      </c>
      <c r="L54" s="2" t="str">
        <f t="shared" si="143"/>
        <v>55</v>
      </c>
      <c r="M54" s="2" t="str">
        <f t="shared" si="143"/>
        <v>0</v>
      </c>
      <c r="N54" s="39" t="str">
        <f t="shared" si="16"/>
        <v>1.01</v>
      </c>
      <c r="O54" s="40" t="str">
        <f t="shared" si="17"/>
        <v>0.008</v>
      </c>
      <c r="P54" s="41" t="str">
        <f t="shared" si="18"/>
        <v>35</v>
      </c>
      <c r="Q54" s="42" t="str">
        <f t="shared" ref="Q54:R54" si="144">INDEX(Q$112:Q$197,MATCH($E54,$C$112:$C$197,0))</f>
        <v>1.45</v>
      </c>
      <c r="R54" s="43" t="str">
        <f t="shared" si="144"/>
        <v>N/A</v>
      </c>
      <c r="S54" s="41" t="str">
        <f t="shared" si="20"/>
        <v>11</v>
      </c>
      <c r="T54" s="44" t="str">
        <f t="shared" si="21"/>
        <v>2.6</v>
      </c>
      <c r="U54" s="41" t="str">
        <f t="shared" si="22"/>
        <v>30</v>
      </c>
      <c r="V54" s="38" t="str">
        <f t="shared" si="23"/>
        <v>0</v>
      </c>
      <c r="W54" s="28" t="str">
        <f t="shared" si="24"/>
        <v>6.5</v>
      </c>
      <c r="X54" s="38" t="str">
        <f t="shared" si="25"/>
        <v>0.45</v>
      </c>
      <c r="Y54" s="45" t="str">
        <f t="shared" si="26"/>
        <v>5.5</v>
      </c>
      <c r="Z54" s="38" t="str">
        <f t="shared" si="27"/>
        <v>0.45</v>
      </c>
    </row>
    <row r="55">
      <c r="C55" s="35" t="str">
        <f t="shared" ref="C55:D55" si="145">INDEX(D$112:D$197,MATCH($E55,$C$112:$C$197,0))</f>
        <v>Hunter</v>
      </c>
      <c r="D55" s="35" t="str">
        <f t="shared" si="145"/>
        <v>Physical</v>
      </c>
      <c r="E55" s="36" t="s">
        <v>73</v>
      </c>
      <c r="F55" s="37" t="str">
        <f t="shared" si="12"/>
        <v>517</v>
      </c>
      <c r="G55" s="38" t="str">
        <f t="shared" si="13"/>
        <v>72</v>
      </c>
      <c r="H55" s="37" t="str">
        <f t="shared" si="14"/>
        <v>241</v>
      </c>
      <c r="I55" s="38" t="str">
        <f t="shared" ref="I55:M55" si="146">INDEX(I$112:I$197,MATCH($E55,$C$112:$C$197,0))</f>
        <v>36</v>
      </c>
      <c r="J55" s="37" t="str">
        <f t="shared" si="146"/>
        <v>365</v>
      </c>
      <c r="K55" s="38" t="str">
        <f t="shared" si="146"/>
        <v>0</v>
      </c>
      <c r="L55" s="2" t="str">
        <f t="shared" si="146"/>
        <v>55</v>
      </c>
      <c r="M55" s="2" t="str">
        <f t="shared" si="146"/>
        <v>0</v>
      </c>
      <c r="N55" s="39" t="str">
        <f t="shared" si="16"/>
        <v>1.01</v>
      </c>
      <c r="O55" s="40" t="str">
        <f t="shared" si="17"/>
        <v>0.014</v>
      </c>
      <c r="P55" s="41" t="str">
        <f t="shared" si="18"/>
        <v>41</v>
      </c>
      <c r="Q55" s="42" t="str">
        <f t="shared" ref="Q55:R55" si="147">INDEX(Q$112:Q$197,MATCH($E55,$C$112:$C$197,0))</f>
        <v>2.70</v>
      </c>
      <c r="R55" s="43" t="str">
        <f t="shared" si="147"/>
        <v>N/A</v>
      </c>
      <c r="S55" s="41" t="str">
        <f t="shared" si="20"/>
        <v>14</v>
      </c>
      <c r="T55" s="44" t="str">
        <f t="shared" si="21"/>
        <v>2.9</v>
      </c>
      <c r="U55" s="41" t="str">
        <f t="shared" si="22"/>
        <v>31</v>
      </c>
      <c r="V55" s="38" t="str">
        <f t="shared" si="23"/>
        <v>0.9</v>
      </c>
      <c r="W55" s="28" t="str">
        <f t="shared" si="24"/>
        <v>7.7</v>
      </c>
      <c r="X55" s="38" t="str">
        <f t="shared" si="25"/>
        <v>0.68</v>
      </c>
      <c r="Y55" s="45" t="str">
        <f t="shared" si="26"/>
        <v>4.7</v>
      </c>
      <c r="Z55" s="38" t="str">
        <f t="shared" si="27"/>
        <v>0.3</v>
      </c>
    </row>
    <row r="56">
      <c r="C56" s="35" t="str">
        <f t="shared" ref="C56:D56" si="148">INDEX(D$112:D$197,MATCH($E56,$C$112:$C$197,0))</f>
        <v>Assassin</v>
      </c>
      <c r="D56" s="35" t="str">
        <f t="shared" si="148"/>
        <v>Physical</v>
      </c>
      <c r="E56" s="36" t="s">
        <v>74</v>
      </c>
      <c r="F56" s="37" t="str">
        <f t="shared" si="12"/>
        <v>544</v>
      </c>
      <c r="G56" s="38" t="str">
        <f t="shared" si="13"/>
        <v>74</v>
      </c>
      <c r="H56" s="37" t="str">
        <f t="shared" si="14"/>
        <v>239</v>
      </c>
      <c r="I56" s="38" t="str">
        <f t="shared" ref="I56:M56" si="149">INDEX(I$112:I$197,MATCH($E56,$C$112:$C$197,0))</f>
        <v>34</v>
      </c>
      <c r="J56" s="37" t="str">
        <f t="shared" si="149"/>
        <v>375</v>
      </c>
      <c r="K56" s="38" t="str">
        <f t="shared" si="149"/>
        <v>0</v>
      </c>
      <c r="L56" s="2" t="str">
        <f t="shared" si="149"/>
        <v>12</v>
      </c>
      <c r="M56" s="2" t="str">
        <f t="shared" si="149"/>
        <v>0</v>
      </c>
      <c r="N56" s="39" t="str">
        <f t="shared" si="16"/>
        <v>1.02</v>
      </c>
      <c r="O56" s="40" t="str">
        <f t="shared" si="17"/>
        <v>0.022</v>
      </c>
      <c r="P56" s="41" t="str">
        <f t="shared" si="18"/>
        <v>39</v>
      </c>
      <c r="Q56" s="42" t="str">
        <f t="shared" ref="Q56:R56" si="150">INDEX(Q$112:Q$197,MATCH($E56,$C$112:$C$197,0))</f>
        <v>2.32</v>
      </c>
      <c r="R56" s="43" t="str">
        <f t="shared" si="150"/>
        <v>1/.5/.5x dmg &amp; swing</v>
      </c>
      <c r="S56" s="41" t="str">
        <f t="shared" si="20"/>
        <v>18</v>
      </c>
      <c r="T56" s="44" t="str">
        <f t="shared" si="21"/>
        <v>2.9</v>
      </c>
      <c r="U56" s="41" t="str">
        <f t="shared" si="22"/>
        <v>31</v>
      </c>
      <c r="V56" s="38" t="str">
        <f t="shared" si="23"/>
        <v>0.9</v>
      </c>
      <c r="W56" s="28" t="str">
        <f t="shared" si="24"/>
        <v>9.7</v>
      </c>
      <c r="X56" s="38" t="str">
        <f t="shared" si="25"/>
        <v>0.68</v>
      </c>
      <c r="Y56" s="45" t="str">
        <f t="shared" si="26"/>
        <v>4.5</v>
      </c>
      <c r="Z56" s="38" t="str">
        <f t="shared" si="27"/>
        <v>0.21</v>
      </c>
    </row>
    <row r="57">
      <c r="C57" s="35" t="str">
        <f t="shared" ref="C57:D57" si="151">INDEX(D$112:D$197,MATCH($E57,$C$112:$C$197,0))</f>
        <v>Guardian</v>
      </c>
      <c r="D57" s="35" t="str">
        <f t="shared" si="151"/>
        <v>Magical</v>
      </c>
      <c r="E57" s="36" t="s">
        <v>75</v>
      </c>
      <c r="F57" s="37" t="str">
        <f t="shared" si="12"/>
        <v>580</v>
      </c>
      <c r="G57" s="38" t="str">
        <f t="shared" si="13"/>
        <v>90</v>
      </c>
      <c r="H57" s="37" t="str">
        <f t="shared" si="14"/>
        <v>224</v>
      </c>
      <c r="I57" s="38" t="str">
        <f t="shared" ref="I57:M57" si="152">INDEX(I$112:I$197,MATCH($E57,$C$112:$C$197,0))</f>
        <v>34</v>
      </c>
      <c r="J57" s="37" t="str">
        <f t="shared" si="152"/>
        <v>360</v>
      </c>
      <c r="K57" s="38" t="str">
        <f t="shared" si="152"/>
        <v>0</v>
      </c>
      <c r="L57" s="2" t="str">
        <f t="shared" si="152"/>
        <v>12</v>
      </c>
      <c r="M57" s="2" t="str">
        <f t="shared" si="152"/>
        <v>0</v>
      </c>
      <c r="N57" s="39" t="str">
        <f t="shared" si="16"/>
        <v>1.01</v>
      </c>
      <c r="O57" s="40" t="str">
        <f t="shared" si="17"/>
        <v>0.012</v>
      </c>
      <c r="P57" s="41" t="str">
        <f t="shared" si="18"/>
        <v>40</v>
      </c>
      <c r="Q57" s="42" t="str">
        <f t="shared" ref="Q57:R57" si="153">INDEX(Q$112:Q$197,MATCH($E57,$C$112:$C$197,0))</f>
        <v>1.50</v>
      </c>
      <c r="R57" s="43" t="str">
        <f t="shared" si="153"/>
        <v>1x/0.5x/1.5x</v>
      </c>
      <c r="S57" s="41" t="str">
        <f t="shared" si="20"/>
        <v>22</v>
      </c>
      <c r="T57" s="44" t="str">
        <f t="shared" si="21"/>
        <v>3.0</v>
      </c>
      <c r="U57" s="41" t="str">
        <f t="shared" si="22"/>
        <v>31</v>
      </c>
      <c r="V57" s="38" t="str">
        <f t="shared" si="23"/>
        <v>0.9</v>
      </c>
      <c r="W57" s="28" t="str">
        <f t="shared" si="24"/>
        <v>8.8</v>
      </c>
      <c r="X57" s="42" t="str">
        <f t="shared" si="25"/>
        <v>0.80</v>
      </c>
      <c r="Y57" s="45" t="str">
        <f t="shared" si="26"/>
        <v>5.0</v>
      </c>
      <c r="Z57" s="42" t="str">
        <f t="shared" si="27"/>
        <v>0.40</v>
      </c>
    </row>
    <row r="58">
      <c r="C58" s="35" t="str">
        <f t="shared" ref="C58:D58" si="154">INDEX(D$112:D$197,MATCH($E58,$C$112:$C$197,0))</f>
        <v>Mage</v>
      </c>
      <c r="D58" s="35" t="str">
        <f t="shared" si="154"/>
        <v>Magical</v>
      </c>
      <c r="E58" s="36" t="s">
        <v>76</v>
      </c>
      <c r="F58" s="37" t="str">
        <f t="shared" si="12"/>
        <v>433</v>
      </c>
      <c r="G58" s="38" t="str">
        <f t="shared" si="13"/>
        <v>68</v>
      </c>
      <c r="H58" s="37" t="str">
        <f t="shared" si="14"/>
        <v>310</v>
      </c>
      <c r="I58" s="38" t="str">
        <f t="shared" ref="I58:M58" si="155">INDEX(I$112:I$197,MATCH($E58,$C$112:$C$197,0))</f>
        <v>45</v>
      </c>
      <c r="J58" s="37" t="str">
        <f t="shared" si="155"/>
        <v>350</v>
      </c>
      <c r="K58" s="38" t="str">
        <f t="shared" si="155"/>
        <v>0</v>
      </c>
      <c r="L58" s="2" t="str">
        <f t="shared" si="155"/>
        <v>55</v>
      </c>
      <c r="M58" s="2" t="str">
        <f t="shared" si="155"/>
        <v>0</v>
      </c>
      <c r="N58" s="39" t="str">
        <f t="shared" si="16"/>
        <v>0.89</v>
      </c>
      <c r="O58" s="40" t="str">
        <f t="shared" si="17"/>
        <v>0.009</v>
      </c>
      <c r="P58" s="41" t="str">
        <f t="shared" si="18"/>
        <v>35</v>
      </c>
      <c r="Q58" s="42" t="str">
        <f t="shared" ref="Q58:R58" si="156">INDEX(Q$112:Q$197,MATCH($E58,$C$112:$C$197,0))</f>
        <v>1.45</v>
      </c>
      <c r="R58" s="43" t="str">
        <f t="shared" si="156"/>
        <v>N/A</v>
      </c>
      <c r="S58" s="41" t="str">
        <f t="shared" si="20"/>
        <v>16</v>
      </c>
      <c r="T58" s="44" t="str">
        <f t="shared" si="21"/>
        <v>3.0</v>
      </c>
      <c r="U58" s="41" t="str">
        <f t="shared" si="22"/>
        <v>30</v>
      </c>
      <c r="V58" s="38" t="str">
        <f t="shared" si="23"/>
        <v>0</v>
      </c>
      <c r="W58" s="28" t="str">
        <f t="shared" si="24"/>
        <v>7.5</v>
      </c>
      <c r="X58" s="38" t="str">
        <f t="shared" si="25"/>
        <v>0.46</v>
      </c>
      <c r="Y58" s="45" t="str">
        <f t="shared" si="26"/>
        <v>5.5</v>
      </c>
      <c r="Z58" s="38" t="str">
        <f t="shared" si="27"/>
        <v>0.45</v>
      </c>
    </row>
    <row r="59">
      <c r="C59" s="35" t="str">
        <f t="shared" ref="C59:D59" si="157">INDEX(D$112:D$197,MATCH($E59,$C$112:$C$197,0))</f>
        <v>Guardian</v>
      </c>
      <c r="D59" s="35" t="str">
        <f t="shared" si="157"/>
        <v>Magical</v>
      </c>
      <c r="E59" s="36" t="s">
        <v>77</v>
      </c>
      <c r="F59" s="37" t="str">
        <f t="shared" si="12"/>
        <v>590</v>
      </c>
      <c r="G59" s="38" t="str">
        <f t="shared" si="13"/>
        <v>100</v>
      </c>
      <c r="H59" s="37" t="str">
        <f t="shared" si="14"/>
        <v>234</v>
      </c>
      <c r="I59" s="38" t="str">
        <f t="shared" ref="I59:M59" si="158">INDEX(I$112:I$197,MATCH($E59,$C$112:$C$197,0))</f>
        <v>34</v>
      </c>
      <c r="J59" s="37" t="str">
        <f t="shared" si="158"/>
        <v>365</v>
      </c>
      <c r="K59" s="38" t="str">
        <f t="shared" si="158"/>
        <v>0</v>
      </c>
      <c r="L59" s="2" t="str">
        <f t="shared" si="158"/>
        <v>12</v>
      </c>
      <c r="M59" s="2" t="str">
        <f t="shared" si="158"/>
        <v>0</v>
      </c>
      <c r="N59" s="39" t="str">
        <f t="shared" si="16"/>
        <v>1.01</v>
      </c>
      <c r="O59" s="40" t="str">
        <f t="shared" si="17"/>
        <v>0.012</v>
      </c>
      <c r="P59" s="41" t="str">
        <f t="shared" si="18"/>
        <v>40</v>
      </c>
      <c r="Q59" s="42" t="str">
        <f t="shared" ref="Q59:R59" si="159">INDEX(Q$112:Q$197,MATCH($E59,$C$112:$C$197,0))</f>
        <v>1.50</v>
      </c>
      <c r="R59" s="43" t="str">
        <f t="shared" si="159"/>
        <v>1/0.75/1.25 dmg</v>
      </c>
      <c r="S59" s="41" t="str">
        <f t="shared" si="20"/>
        <v>21</v>
      </c>
      <c r="T59" s="44" t="str">
        <f t="shared" si="21"/>
        <v>3.2</v>
      </c>
      <c r="U59" s="41" t="str">
        <f t="shared" si="22"/>
        <v>31</v>
      </c>
      <c r="V59" s="38" t="str">
        <f t="shared" si="23"/>
        <v>0.9</v>
      </c>
      <c r="W59" s="28" t="str">
        <f t="shared" si="24"/>
        <v>8.8</v>
      </c>
      <c r="X59" s="42" t="str">
        <f t="shared" si="25"/>
        <v>0.75</v>
      </c>
      <c r="Y59" s="45" t="str">
        <f t="shared" si="26"/>
        <v>5.0</v>
      </c>
      <c r="Z59" s="42" t="str">
        <f t="shared" si="27"/>
        <v>0.42</v>
      </c>
    </row>
    <row r="60">
      <c r="C60" s="35" t="str">
        <f t="shared" ref="C60:D60" si="160">INDEX(D$112:D$197,MATCH($E60,$C$112:$C$197,0))</f>
        <v>Guardian</v>
      </c>
      <c r="D60" s="35" t="str">
        <f t="shared" si="160"/>
        <v>,Magical</v>
      </c>
      <c r="E60" s="36" t="s">
        <v>78</v>
      </c>
      <c r="F60" s="37" t="str">
        <f t="shared" si="12"/>
        <v>595</v>
      </c>
      <c r="G60" s="38" t="str">
        <f t="shared" si="13"/>
        <v>95</v>
      </c>
      <c r="H60" s="37" t="str">
        <f t="shared" si="14"/>
        <v>234</v>
      </c>
      <c r="I60" s="38" t="str">
        <f t="shared" ref="I60:M60" si="161">INDEX(I$112:I$197,MATCH($E60,$C$112:$C$197,0))</f>
        <v>34</v>
      </c>
      <c r="J60" s="37" t="str">
        <f t="shared" si="161"/>
        <v>365</v>
      </c>
      <c r="K60" s="38" t="str">
        <f t="shared" si="161"/>
        <v>0</v>
      </c>
      <c r="L60" s="2" t="str">
        <f t="shared" si="161"/>
        <v>12</v>
      </c>
      <c r="M60" s="2" t="str">
        <f t="shared" si="161"/>
        <v>0</v>
      </c>
      <c r="N60" s="39" t="str">
        <f t="shared" si="16"/>
        <v>1.01</v>
      </c>
      <c r="O60" s="40" t="str">
        <f t="shared" si="17"/>
        <v>0.012</v>
      </c>
      <c r="P60" s="41" t="str">
        <f t="shared" si="18"/>
        <v>40</v>
      </c>
      <c r="Q60" s="42" t="str">
        <f t="shared" ref="Q60:R60" si="162">INDEX(Q$112:Q$197,MATCH($E60,$C$112:$C$197,0))</f>
        <v>1.5</v>
      </c>
      <c r="R60" s="43" t="str">
        <f t="shared" si="162"/>
        <v/>
      </c>
      <c r="S60" s="41" t="str">
        <f t="shared" si="20"/>
        <v>21</v>
      </c>
      <c r="T60" s="44" t="str">
        <f t="shared" si="21"/>
        <v>3.2</v>
      </c>
      <c r="U60" s="41" t="str">
        <f t="shared" si="22"/>
        <v>31</v>
      </c>
      <c r="V60" s="38" t="str">
        <f t="shared" si="23"/>
        <v>0.9</v>
      </c>
      <c r="W60" s="28" t="str">
        <f t="shared" si="24"/>
        <v>8.9</v>
      </c>
      <c r="X60" s="42" t="str">
        <f t="shared" si="25"/>
        <v>0.85</v>
      </c>
      <c r="Y60" s="45" t="str">
        <f t="shared" si="26"/>
        <v>5.0</v>
      </c>
      <c r="Z60" s="42" t="str">
        <f t="shared" si="27"/>
        <v>0.42</v>
      </c>
    </row>
    <row r="61">
      <c r="C61" s="35" t="str">
        <f t="shared" ref="C61:D61" si="163">INDEX(D$112:D$197,MATCH($E61,$C$112:$C$197,0))</f>
        <v>Assassin</v>
      </c>
      <c r="D61" s="35" t="str">
        <f t="shared" si="163"/>
        <v>Physical</v>
      </c>
      <c r="E61" s="36" t="s">
        <v>79</v>
      </c>
      <c r="F61" s="37" t="str">
        <f t="shared" si="12"/>
        <v>470</v>
      </c>
      <c r="G61" s="38" t="str">
        <f t="shared" si="13"/>
        <v>75</v>
      </c>
      <c r="H61" s="37" t="str">
        <f t="shared" si="14"/>
        <v>245</v>
      </c>
      <c r="I61" s="38" t="str">
        <f t="shared" ref="I61:M61" si="164">INDEX(I$112:I$197,MATCH($E61,$C$112:$C$197,0))</f>
        <v>35</v>
      </c>
      <c r="J61" s="37" t="str">
        <f t="shared" si="164"/>
        <v>375</v>
      </c>
      <c r="K61" s="38" t="str">
        <f t="shared" si="164"/>
        <v>0</v>
      </c>
      <c r="L61" s="2" t="str">
        <f t="shared" si="164"/>
        <v>12</v>
      </c>
      <c r="M61" s="2" t="str">
        <f t="shared" si="164"/>
        <v>0</v>
      </c>
      <c r="N61" s="39" t="str">
        <f t="shared" si="16"/>
        <v>1.02</v>
      </c>
      <c r="O61" s="40" t="str">
        <f t="shared" si="17"/>
        <v>0.019</v>
      </c>
      <c r="P61" s="41" t="str">
        <f t="shared" si="18"/>
        <v>40</v>
      </c>
      <c r="Q61" s="42" t="str">
        <f t="shared" ref="Q61:R61" si="165">INDEX(Q$112:Q$197,MATCH($E61,$C$112:$C$197,0))</f>
        <v>2.40</v>
      </c>
      <c r="R61" s="43" t="str">
        <f t="shared" si="165"/>
        <v>1/.5/.5/.5/1.5x dmg &amp; swing</v>
      </c>
      <c r="S61" s="41" t="str">
        <f t="shared" si="20"/>
        <v>14</v>
      </c>
      <c r="T61" s="44" t="str">
        <f t="shared" si="21"/>
        <v>2.9</v>
      </c>
      <c r="U61" s="41" t="str">
        <f t="shared" si="22"/>
        <v>31</v>
      </c>
      <c r="V61" s="38" t="str">
        <f t="shared" si="23"/>
        <v>0.9</v>
      </c>
      <c r="W61" s="28" t="str">
        <f t="shared" si="24"/>
        <v>8.7</v>
      </c>
      <c r="X61" s="38" t="str">
        <f t="shared" si="25"/>
        <v>0.7</v>
      </c>
      <c r="Y61" s="45" t="str">
        <f t="shared" si="26"/>
        <v>4.6</v>
      </c>
      <c r="Z61" s="38" t="str">
        <f t="shared" si="27"/>
        <v>0.35</v>
      </c>
    </row>
    <row r="62">
      <c r="C62" s="35" t="str">
        <f t="shared" ref="C62:D62" si="166">INDEX(D$112:D$197,MATCH($E62,$C$112:$C$197,0))</f>
        <v>Hunter</v>
      </c>
      <c r="D62" s="35" t="str">
        <f t="shared" si="166"/>
        <v>Physical</v>
      </c>
      <c r="E62" s="36" t="s">
        <v>80</v>
      </c>
      <c r="F62" s="37" t="str">
        <f t="shared" si="12"/>
        <v>547</v>
      </c>
      <c r="G62" s="38" t="str">
        <f t="shared" si="13"/>
        <v>77</v>
      </c>
      <c r="H62" s="37" t="str">
        <f t="shared" si="14"/>
        <v>254</v>
      </c>
      <c r="I62" s="38" t="str">
        <f t="shared" ref="I62:M62" si="167">INDEX(I$112:I$197,MATCH($E62,$C$112:$C$197,0))</f>
        <v>34</v>
      </c>
      <c r="J62" s="37" t="str">
        <f t="shared" si="167"/>
        <v>365</v>
      </c>
      <c r="K62" s="38" t="str">
        <f t="shared" si="167"/>
        <v>0</v>
      </c>
      <c r="L62" s="2" t="str">
        <f t="shared" si="167"/>
        <v>55</v>
      </c>
      <c r="M62" s="2" t="str">
        <f t="shared" si="167"/>
        <v>0</v>
      </c>
      <c r="N62" s="39" t="str">
        <f t="shared" si="16"/>
        <v>0.96</v>
      </c>
      <c r="O62" s="38" t="str">
        <f t="shared" si="17"/>
        <v>0.014</v>
      </c>
      <c r="P62" s="41" t="str">
        <f t="shared" si="18"/>
        <v>41</v>
      </c>
      <c r="Q62" s="42" t="str">
        <f t="shared" ref="Q62:R62" si="168">INDEX(Q$112:Q$197,MATCH($E62,$C$112:$C$197,0))</f>
        <v>2.60</v>
      </c>
      <c r="R62" s="43" t="str">
        <f t="shared" si="168"/>
        <v>N/A</v>
      </c>
      <c r="S62" s="41" t="str">
        <f t="shared" si="20"/>
        <v>15</v>
      </c>
      <c r="T62" s="44" t="str">
        <f t="shared" si="21"/>
        <v>3.0</v>
      </c>
      <c r="U62" s="41" t="str">
        <f t="shared" si="22"/>
        <v>31</v>
      </c>
      <c r="V62" s="38" t="str">
        <f t="shared" si="23"/>
        <v>0.9</v>
      </c>
      <c r="W62" s="28" t="str">
        <f t="shared" si="24"/>
        <v>8.7</v>
      </c>
      <c r="X62" s="38" t="str">
        <f t="shared" si="25"/>
        <v>0.68</v>
      </c>
      <c r="Y62" s="45" t="str">
        <f t="shared" si="26"/>
        <v>4.7</v>
      </c>
      <c r="Z62" s="38" t="str">
        <f t="shared" si="27"/>
        <v>0.25</v>
      </c>
    </row>
    <row r="63">
      <c r="C63" s="35" t="str">
        <f t="shared" ref="C63:D63" si="169">INDEX(D$112:D$197,MATCH($E63,$C$112:$C$197,0))</f>
        <v>Assassin</v>
      </c>
      <c r="D63" s="35" t="str">
        <f t="shared" si="169"/>
        <v>Physical</v>
      </c>
      <c r="E63" s="36" t="s">
        <v>81</v>
      </c>
      <c r="F63" s="37" t="str">
        <f t="shared" si="12"/>
        <v>475</v>
      </c>
      <c r="G63" s="38" t="str">
        <f t="shared" si="13"/>
        <v>75</v>
      </c>
      <c r="H63" s="37" t="str">
        <f t="shared" si="14"/>
        <v>240</v>
      </c>
      <c r="I63" s="38" t="str">
        <f t="shared" ref="I63:M63" si="170">INDEX(I$112:I$197,MATCH($E63,$C$112:$C$197,0))</f>
        <v>40</v>
      </c>
      <c r="J63" s="37" t="str">
        <f t="shared" si="170"/>
        <v>381</v>
      </c>
      <c r="K63" s="38" t="str">
        <f t="shared" si="170"/>
        <v>0</v>
      </c>
      <c r="L63" s="2" t="str">
        <f t="shared" si="170"/>
        <v>12</v>
      </c>
      <c r="M63" s="2" t="str">
        <f t="shared" si="170"/>
        <v>0</v>
      </c>
      <c r="N63" s="39" t="str">
        <f t="shared" si="16"/>
        <v>1.02</v>
      </c>
      <c r="O63" s="40" t="str">
        <f t="shared" si="17"/>
        <v>0.024</v>
      </c>
      <c r="P63" s="41" t="str">
        <f t="shared" si="18"/>
        <v>40</v>
      </c>
      <c r="Q63" s="42" t="str">
        <f t="shared" ref="Q63:R63" si="171">INDEX(Q$112:Q$197,MATCH($E63,$C$112:$C$197,0))</f>
        <v>2.13</v>
      </c>
      <c r="R63" s="43" t="str">
        <f t="shared" si="171"/>
        <v>1/.75/1.25x dmg</v>
      </c>
      <c r="S63" s="41" t="str">
        <f t="shared" si="20"/>
        <v>15</v>
      </c>
      <c r="T63" s="44" t="str">
        <f t="shared" si="21"/>
        <v>2.9</v>
      </c>
      <c r="U63" s="41" t="str">
        <f t="shared" si="22"/>
        <v>31</v>
      </c>
      <c r="V63" s="38" t="str">
        <f t="shared" si="23"/>
        <v>0.9</v>
      </c>
      <c r="W63" s="28" t="str">
        <f t="shared" si="24"/>
        <v>10.7</v>
      </c>
      <c r="X63" s="38" t="str">
        <f t="shared" si="25"/>
        <v>0.7</v>
      </c>
      <c r="Y63" s="45" t="str">
        <f t="shared" si="26"/>
        <v>4.8</v>
      </c>
      <c r="Z63" s="38" t="str">
        <f t="shared" si="27"/>
        <v>0.35</v>
      </c>
    </row>
    <row r="64">
      <c r="C64" s="35" t="str">
        <f t="shared" ref="C64:D64" si="172">INDEX(D$112:D$197,MATCH($E64,$C$112:$C$197,0))</f>
        <v>Assassin</v>
      </c>
      <c r="D64" s="35" t="str">
        <f t="shared" si="172"/>
        <v>Physical</v>
      </c>
      <c r="E64" s="36" t="s">
        <v>82</v>
      </c>
      <c r="F64" s="37" t="str">
        <f t="shared" si="12"/>
        <v>475</v>
      </c>
      <c r="G64" s="38" t="str">
        <f t="shared" si="13"/>
        <v>75</v>
      </c>
      <c r="H64" s="37" t="str">
        <f t="shared" si="14"/>
        <v>235</v>
      </c>
      <c r="I64" s="38" t="str">
        <f t="shared" ref="I64:M64" si="173">INDEX(I$112:I$197,MATCH($E64,$C$112:$C$197,0))</f>
        <v>35</v>
      </c>
      <c r="J64" s="37" t="str">
        <f t="shared" si="173"/>
        <v>375</v>
      </c>
      <c r="K64" s="38" t="str">
        <f t="shared" si="173"/>
        <v>0</v>
      </c>
      <c r="L64" s="2" t="str">
        <f t="shared" si="173"/>
        <v>12</v>
      </c>
      <c r="M64" s="2" t="str">
        <f t="shared" si="173"/>
        <v>0</v>
      </c>
      <c r="N64" s="39" t="str">
        <f t="shared" si="16"/>
        <v>1.02</v>
      </c>
      <c r="O64" s="40" t="str">
        <f t="shared" si="17"/>
        <v>0.021</v>
      </c>
      <c r="P64" s="41" t="str">
        <f t="shared" si="18"/>
        <v>47</v>
      </c>
      <c r="Q64" s="42" t="str">
        <f t="shared" ref="Q64:R64" si="174">INDEX(Q$112:Q$197,MATCH($E64,$C$112:$C$197,0))</f>
        <v>2.20</v>
      </c>
      <c r="R64" s="43" t="str">
        <f t="shared" si="174"/>
        <v>1/1/1.5/2x dmg/swing/final AoE</v>
      </c>
      <c r="S64" s="41" t="str">
        <f t="shared" si="20"/>
        <v>15</v>
      </c>
      <c r="T64" s="44" t="str">
        <f t="shared" si="21"/>
        <v>2.9</v>
      </c>
      <c r="U64" s="41" t="str">
        <f t="shared" si="22"/>
        <v>31</v>
      </c>
      <c r="V64" s="38" t="str">
        <f t="shared" si="23"/>
        <v>0.9</v>
      </c>
      <c r="W64" s="28" t="str">
        <f t="shared" si="24"/>
        <v>10.7</v>
      </c>
      <c r="X64" s="38" t="str">
        <f t="shared" si="25"/>
        <v>0.71</v>
      </c>
      <c r="Y64" s="45" t="str">
        <f t="shared" si="26"/>
        <v>4.2</v>
      </c>
      <c r="Z64" s="38" t="str">
        <f t="shared" si="27"/>
        <v>0.27</v>
      </c>
    </row>
    <row r="65">
      <c r="C65" s="35" t="str">
        <f t="shared" ref="C65:D65" si="175">INDEX(D$112:D$197,MATCH($E65,$C$112:$C$197,0))</f>
        <v>Hunter</v>
      </c>
      <c r="D65" s="35" t="str">
        <f t="shared" si="175"/>
        <v>Physical</v>
      </c>
      <c r="E65" s="36" t="s">
        <v>83</v>
      </c>
      <c r="F65" s="37" t="str">
        <f t="shared" si="12"/>
        <v>510</v>
      </c>
      <c r="G65" s="38" t="str">
        <f t="shared" si="13"/>
        <v>75</v>
      </c>
      <c r="H65" s="37" t="str">
        <f t="shared" si="14"/>
        <v>269</v>
      </c>
      <c r="I65" s="38" t="str">
        <f t="shared" ref="I65:M65" si="176">INDEX(I$112:I$197,MATCH($E65,$C$112:$C$197,0))</f>
        <v>39</v>
      </c>
      <c r="J65" s="37" t="str">
        <f t="shared" si="176"/>
        <v>365</v>
      </c>
      <c r="K65" s="38" t="str">
        <f t="shared" si="176"/>
        <v>0</v>
      </c>
      <c r="L65" s="2" t="str">
        <f t="shared" si="176"/>
        <v>55</v>
      </c>
      <c r="M65" s="2" t="str">
        <f t="shared" si="176"/>
        <v>0</v>
      </c>
      <c r="N65" s="39" t="str">
        <f t="shared" si="16"/>
        <v>0.97</v>
      </c>
      <c r="O65" s="38" t="str">
        <f t="shared" si="17"/>
        <v>0.016</v>
      </c>
      <c r="P65" s="41" t="str">
        <f t="shared" si="18"/>
        <v>37</v>
      </c>
      <c r="Q65" s="42" t="str">
        <f t="shared" ref="Q65:R65" si="177">INDEX(Q$112:Q$197,MATCH($E65,$C$112:$C$197,0))</f>
        <v>2.30</v>
      </c>
      <c r="R65" s="43" t="str">
        <f t="shared" si="177"/>
        <v>N/A</v>
      </c>
      <c r="S65" s="41" t="str">
        <f t="shared" si="20"/>
        <v>15</v>
      </c>
      <c r="T65" s="44" t="str">
        <f t="shared" si="21"/>
        <v>3.0</v>
      </c>
      <c r="U65" s="41" t="str">
        <f t="shared" si="22"/>
        <v>31</v>
      </c>
      <c r="V65" s="38" t="str">
        <f t="shared" si="23"/>
        <v>0.9</v>
      </c>
      <c r="W65" s="28" t="str">
        <f t="shared" si="24"/>
        <v>6.5</v>
      </c>
      <c r="X65" s="38" t="str">
        <f t="shared" si="25"/>
        <v>0.54</v>
      </c>
      <c r="Y65" s="45" t="str">
        <f t="shared" si="26"/>
        <v>4.8</v>
      </c>
      <c r="Z65" s="38" t="str">
        <f t="shared" si="27"/>
        <v>0.35</v>
      </c>
    </row>
    <row r="66">
      <c r="C66" s="35" t="str">
        <f t="shared" ref="C66:D66" si="178">INDEX(D$112:D$197,MATCH($E66,$C$112:$C$197,0))</f>
        <v>Assassin</v>
      </c>
      <c r="D66" s="35" t="str">
        <f t="shared" si="178"/>
        <v>Physical</v>
      </c>
      <c r="E66" s="36" t="s">
        <v>84</v>
      </c>
      <c r="F66" s="37" t="str">
        <f t="shared" si="12"/>
        <v>546</v>
      </c>
      <c r="G66" s="38" t="str">
        <f t="shared" si="13"/>
        <v>76</v>
      </c>
      <c r="H66" s="37" t="str">
        <f t="shared" si="14"/>
        <v>248</v>
      </c>
      <c r="I66" s="38" t="str">
        <f t="shared" ref="I66:M66" si="179">INDEX(I$112:I$197,MATCH($E66,$C$112:$C$197,0))</f>
        <v>38</v>
      </c>
      <c r="J66" s="37" t="str">
        <f t="shared" si="179"/>
        <v>375</v>
      </c>
      <c r="K66" s="38" t="str">
        <f t="shared" si="179"/>
        <v>0</v>
      </c>
      <c r="L66" s="2" t="str">
        <f t="shared" si="179"/>
        <v>12</v>
      </c>
      <c r="M66" s="2" t="str">
        <f t="shared" si="179"/>
        <v>0</v>
      </c>
      <c r="N66" s="39" t="str">
        <f t="shared" si="16"/>
        <v>1.02</v>
      </c>
      <c r="O66" s="40" t="str">
        <f t="shared" si="17"/>
        <v>0.022</v>
      </c>
      <c r="P66" s="41" t="str">
        <f t="shared" si="18"/>
        <v>41</v>
      </c>
      <c r="Q66" s="42" t="str">
        <f t="shared" ref="Q66:R66" si="180">INDEX(Q$112:Q$197,MATCH($E66,$C$112:$C$197,0))</f>
        <v>2.25</v>
      </c>
      <c r="R66" s="43" t="str">
        <f t="shared" si="180"/>
        <v>1/1/.75/1.25 dmg/swing</v>
      </c>
      <c r="S66" s="41" t="str">
        <f t="shared" si="20"/>
        <v>14</v>
      </c>
      <c r="T66" s="44" t="str">
        <f t="shared" si="21"/>
        <v>3.0</v>
      </c>
      <c r="U66" s="41" t="str">
        <f t="shared" si="22"/>
        <v>31</v>
      </c>
      <c r="V66" s="38" t="str">
        <f t="shared" si="23"/>
        <v>0.9</v>
      </c>
      <c r="W66" s="28" t="str">
        <f t="shared" si="24"/>
        <v>8.7</v>
      </c>
      <c r="X66" s="38" t="str">
        <f t="shared" si="25"/>
        <v>0.7</v>
      </c>
      <c r="Y66" s="45" t="str">
        <f t="shared" si="26"/>
        <v>4.7</v>
      </c>
      <c r="Z66" s="38" t="str">
        <f t="shared" si="27"/>
        <v>0.4</v>
      </c>
    </row>
    <row r="67">
      <c r="C67" s="35" t="str">
        <f t="shared" ref="C67:D67" si="181">INDEX(D$112:D$197,MATCH($E67,$C$112:$C$197,0))</f>
        <v>Warrior</v>
      </c>
      <c r="D67" s="35" t="str">
        <f t="shared" si="181"/>
        <v>Physical</v>
      </c>
      <c r="E67" s="36" t="s">
        <v>85</v>
      </c>
      <c r="F67" s="37" t="str">
        <f t="shared" si="12"/>
        <v>550</v>
      </c>
      <c r="G67" s="38" t="str">
        <f t="shared" si="13"/>
        <v>80</v>
      </c>
      <c r="H67" s="37" t="str">
        <f t="shared" si="14"/>
        <v>258</v>
      </c>
      <c r="I67" s="38" t="str">
        <f t="shared" ref="I67:M67" si="182">INDEX(I$112:I$197,MATCH($E67,$C$112:$C$197,0))</f>
        <v>38</v>
      </c>
      <c r="J67" s="37" t="str">
        <f t="shared" si="182"/>
        <v>375</v>
      </c>
      <c r="K67" s="38" t="str">
        <f t="shared" si="182"/>
        <v>0</v>
      </c>
      <c r="L67" s="2" t="str">
        <f t="shared" si="182"/>
        <v>12</v>
      </c>
      <c r="M67" s="2" t="str">
        <f t="shared" si="182"/>
        <v>0</v>
      </c>
      <c r="N67" s="39" t="str">
        <f t="shared" si="16"/>
        <v>1.01</v>
      </c>
      <c r="O67" s="40" t="str">
        <f t="shared" si="17"/>
        <v>0.012</v>
      </c>
      <c r="P67" s="41" t="str">
        <f t="shared" si="18"/>
        <v>39</v>
      </c>
      <c r="Q67" s="42" t="str">
        <f t="shared" ref="Q67:R67" si="183">INDEX(Q$112:Q$197,MATCH($E67,$C$112:$C$197,0))</f>
        <v>2.00</v>
      </c>
      <c r="R67" s="43" t="str">
        <f t="shared" si="183"/>
        <v>0.5/0.5/1.5x damage and 1/1/1.5x swing time</v>
      </c>
      <c r="S67" s="41" t="str">
        <f t="shared" si="20"/>
        <v>18</v>
      </c>
      <c r="T67" s="44" t="str">
        <f t="shared" si="21"/>
        <v>3</v>
      </c>
      <c r="U67" s="41" t="str">
        <f t="shared" si="22"/>
        <v>31</v>
      </c>
      <c r="V67" s="38" t="str">
        <f t="shared" si="23"/>
        <v>0.9</v>
      </c>
      <c r="W67" s="28" t="str">
        <f t="shared" si="24"/>
        <v>7.8</v>
      </c>
      <c r="X67" s="38" t="str">
        <f t="shared" si="25"/>
        <v>0.8</v>
      </c>
      <c r="Y67" s="45" t="str">
        <f t="shared" si="26"/>
        <v>5.0</v>
      </c>
      <c r="Z67" s="38" t="str">
        <f t="shared" si="27"/>
        <v>0.39</v>
      </c>
    </row>
    <row r="68">
      <c r="C68" s="35" t="str">
        <f t="shared" ref="C68:D68" si="184">INDEX(D$112:D$197,MATCH($E68,$C$112:$C$197,0))</f>
        <v>Mage</v>
      </c>
      <c r="D68" s="35" t="str">
        <f t="shared" si="184"/>
        <v>Magical</v>
      </c>
      <c r="E68" s="36" t="s">
        <v>86</v>
      </c>
      <c r="F68" s="37" t="str">
        <f t="shared" si="12"/>
        <v>440</v>
      </c>
      <c r="G68" s="38" t="str">
        <f t="shared" si="13"/>
        <v>75</v>
      </c>
      <c r="H68" s="37" t="str">
        <f t="shared" si="14"/>
        <v>288</v>
      </c>
      <c r="I68" s="38" t="str">
        <f t="shared" ref="I68:M68" si="185">INDEX(I$112:I$197,MATCH($E68,$C$112:$C$197,0))</f>
        <v>38</v>
      </c>
      <c r="J68" s="37" t="str">
        <f t="shared" si="185"/>
        <v>360</v>
      </c>
      <c r="K68" s="38" t="str">
        <f t="shared" si="185"/>
        <v>0</v>
      </c>
      <c r="L68" s="2" t="str">
        <f t="shared" si="185"/>
        <v>55</v>
      </c>
      <c r="M68" s="2" t="str">
        <f t="shared" si="185"/>
        <v>0</v>
      </c>
      <c r="N68" s="39" t="str">
        <f t="shared" si="16"/>
        <v>1.01</v>
      </c>
      <c r="O68" s="40" t="str">
        <f t="shared" si="17"/>
        <v>0.008</v>
      </c>
      <c r="P68" s="41" t="str">
        <f t="shared" si="18"/>
        <v>36</v>
      </c>
      <c r="Q68" s="42" t="str">
        <f t="shared" ref="Q68:R68" si="186">INDEX(Q$112:Q$197,MATCH($E68,$C$112:$C$197,0))</f>
        <v>1.50</v>
      </c>
      <c r="R68" s="43" t="str">
        <f t="shared" si="186"/>
        <v>N/A</v>
      </c>
      <c r="S68" s="41" t="str">
        <f t="shared" si="20"/>
        <v>21</v>
      </c>
      <c r="T68" s="44" t="str">
        <f t="shared" si="21"/>
        <v>2.6</v>
      </c>
      <c r="U68" s="41" t="str">
        <f t="shared" si="22"/>
        <v>30</v>
      </c>
      <c r="V68" s="38" t="str">
        <f t="shared" si="23"/>
        <v>0</v>
      </c>
      <c r="W68" s="28" t="str">
        <f t="shared" si="24"/>
        <v>8.6</v>
      </c>
      <c r="X68" s="38" t="str">
        <f t="shared" si="25"/>
        <v>0.6</v>
      </c>
      <c r="Y68" s="45" t="str">
        <f t="shared" si="26"/>
        <v>5.4</v>
      </c>
      <c r="Z68" s="38" t="str">
        <f t="shared" si="27"/>
        <v>0.4</v>
      </c>
    </row>
    <row r="69">
      <c r="C69" s="35" t="str">
        <f t="shared" ref="C69:D69" si="187">INDEX(D$112:D$197,MATCH($E69,$C$112:$C$197,0))</f>
        <v>Mage</v>
      </c>
      <c r="D69" s="35" t="str">
        <f t="shared" si="187"/>
        <v>Magical</v>
      </c>
      <c r="E69" s="36" t="s">
        <v>87</v>
      </c>
      <c r="F69" s="37" t="str">
        <f t="shared" si="12"/>
        <v>475</v>
      </c>
      <c r="G69" s="38" t="str">
        <f t="shared" si="13"/>
        <v>75</v>
      </c>
      <c r="H69" s="37" t="str">
        <f t="shared" si="14"/>
        <v>308</v>
      </c>
      <c r="I69" s="38" t="str">
        <f t="shared" ref="I69:M69" si="188">INDEX(I$112:I$197,MATCH($E69,$C$112:$C$197,0))</f>
        <v>43</v>
      </c>
      <c r="J69" s="37" t="str">
        <f t="shared" si="188"/>
        <v>355</v>
      </c>
      <c r="K69" s="38" t="str">
        <f t="shared" si="188"/>
        <v>0</v>
      </c>
      <c r="L69" s="2" t="str">
        <f t="shared" si="188"/>
        <v>55</v>
      </c>
      <c r="M69" s="2" t="str">
        <f t="shared" si="188"/>
        <v>0</v>
      </c>
      <c r="N69" s="39" t="str">
        <f t="shared" si="16"/>
        <v>1.02</v>
      </c>
      <c r="O69" s="40" t="str">
        <f t="shared" si="17"/>
        <v>0.017</v>
      </c>
      <c r="P69" s="41" t="str">
        <f t="shared" si="18"/>
        <v>37</v>
      </c>
      <c r="Q69" s="42" t="str">
        <f t="shared" ref="Q69:R69" si="189">INDEX(Q$112:Q$197,MATCH($E69,$C$112:$C$197,0))</f>
        <v>1.50</v>
      </c>
      <c r="R69" s="43" t="str">
        <f t="shared" si="189"/>
        <v>N/A</v>
      </c>
      <c r="S69" s="41" t="str">
        <f t="shared" si="20"/>
        <v>12</v>
      </c>
      <c r="T69" s="44" t="str">
        <f t="shared" si="21"/>
        <v>2.7</v>
      </c>
      <c r="U69" s="41" t="str">
        <f t="shared" si="22"/>
        <v>30</v>
      </c>
      <c r="V69" s="38" t="str">
        <f t="shared" si="23"/>
        <v>0</v>
      </c>
      <c r="W69" s="28" t="str">
        <f t="shared" si="24"/>
        <v>7.5</v>
      </c>
      <c r="X69" s="38" t="str">
        <f t="shared" si="25"/>
        <v>0.45</v>
      </c>
      <c r="Y69" s="45" t="str">
        <f t="shared" si="26"/>
        <v>5.0</v>
      </c>
      <c r="Z69" s="38" t="str">
        <f t="shared" si="27"/>
        <v>0.43</v>
      </c>
    </row>
    <row r="70">
      <c r="C70" s="35" t="str">
        <f t="shared" ref="C70:D70" si="190">INDEX(D$112:D$197,MATCH($E70,$C$112:$C$197,0))</f>
        <v>Warrior</v>
      </c>
      <c r="D70" s="35" t="str">
        <f t="shared" si="190"/>
        <v>Physical</v>
      </c>
      <c r="E70" s="36" t="s">
        <v>88</v>
      </c>
      <c r="F70" s="37" t="str">
        <f t="shared" si="12"/>
        <v>540</v>
      </c>
      <c r="G70" s="38" t="str">
        <f t="shared" si="13"/>
        <v>80</v>
      </c>
      <c r="H70" s="37" t="str">
        <f t="shared" si="14"/>
        <v>235</v>
      </c>
      <c r="I70" s="38" t="str">
        <f t="shared" ref="I70:M70" si="191">INDEX(I$112:I$197,MATCH($E70,$C$112:$C$197,0))</f>
        <v>35</v>
      </c>
      <c r="J70" s="37" t="str">
        <f t="shared" si="191"/>
        <v>375</v>
      </c>
      <c r="K70" s="38" t="str">
        <f t="shared" si="191"/>
        <v>0</v>
      </c>
      <c r="L70" s="2" t="str">
        <f t="shared" si="191"/>
        <v>12</v>
      </c>
      <c r="M70" s="2" t="str">
        <f t="shared" si="191"/>
        <v>0</v>
      </c>
      <c r="N70" s="39" t="str">
        <f t="shared" si="16"/>
        <v>1.00</v>
      </c>
      <c r="O70" s="40" t="str">
        <f t="shared" si="17"/>
        <v>0.011</v>
      </c>
      <c r="P70" s="41" t="str">
        <f t="shared" si="18"/>
        <v>40</v>
      </c>
      <c r="Q70" s="42" t="str">
        <f t="shared" ref="Q70:R70" si="192">INDEX(Q$112:Q$197,MATCH($E70,$C$112:$C$197,0))</f>
        <v>2.00</v>
      </c>
      <c r="R70" s="43" t="str">
        <f t="shared" si="192"/>
        <v>1/1/1/1.5x dmg/swing</v>
      </c>
      <c r="S70" s="41" t="str">
        <f t="shared" si="20"/>
        <v>19</v>
      </c>
      <c r="T70" s="44" t="str">
        <f t="shared" si="21"/>
        <v>3.0</v>
      </c>
      <c r="U70" s="41" t="str">
        <f t="shared" si="22"/>
        <v>31</v>
      </c>
      <c r="V70" s="38" t="str">
        <f t="shared" si="23"/>
        <v>0.9</v>
      </c>
      <c r="W70" s="28" t="str">
        <f t="shared" si="24"/>
        <v>9.6</v>
      </c>
      <c r="X70" s="42" t="str">
        <f t="shared" si="25"/>
        <v>0.63</v>
      </c>
      <c r="Y70" s="45" t="str">
        <f t="shared" si="26"/>
        <v>4.5</v>
      </c>
      <c r="Z70" s="42" t="str">
        <f t="shared" si="27"/>
        <v>0.40</v>
      </c>
    </row>
    <row r="71">
      <c r="C71" s="35" t="str">
        <f t="shared" ref="C71:D71" si="193">INDEX(D$112:D$197,MATCH($E71,$C$112:$C$197,0))</f>
        <v>Warrior</v>
      </c>
      <c r="D71" s="35" t="str">
        <f t="shared" si="193"/>
        <v>Physical</v>
      </c>
      <c r="E71" s="36" t="s">
        <v>89</v>
      </c>
      <c r="F71" s="37" t="str">
        <f t="shared" si="12"/>
        <v>560</v>
      </c>
      <c r="G71" s="38" t="str">
        <f t="shared" si="13"/>
        <v>85</v>
      </c>
      <c r="H71" s="37" t="str">
        <f t="shared" si="14"/>
        <v>270</v>
      </c>
      <c r="I71" s="38" t="str">
        <f t="shared" ref="I71:M71" si="194">INDEX(I$112:I$197,MATCH($E71,$C$112:$C$197,0))</f>
        <v>40</v>
      </c>
      <c r="J71" s="37" t="str">
        <f t="shared" si="194"/>
        <v>375</v>
      </c>
      <c r="K71" s="38" t="str">
        <f t="shared" si="194"/>
        <v>0</v>
      </c>
      <c r="L71" s="2" t="str">
        <f t="shared" si="194"/>
        <v>12</v>
      </c>
      <c r="M71" s="2" t="str">
        <f t="shared" si="194"/>
        <v>0</v>
      </c>
      <c r="N71" s="39" t="str">
        <f t="shared" si="16"/>
        <v>1.01</v>
      </c>
      <c r="O71" s="40" t="str">
        <f t="shared" si="17"/>
        <v>0.014</v>
      </c>
      <c r="P71" s="41" t="str">
        <f t="shared" si="18"/>
        <v>41</v>
      </c>
      <c r="Q71" s="42" t="str">
        <f t="shared" ref="Q71:R71" si="195">INDEX(Q$112:Q$197,MATCH($E71,$C$112:$C$197,0))</f>
        <v>2.25</v>
      </c>
      <c r="R71" s="43" t="str">
        <f t="shared" si="195"/>
        <v>0.5/1/0.5/1x dmg. last 2 hit all</v>
      </c>
      <c r="S71" s="41" t="str">
        <f t="shared" si="20"/>
        <v>20</v>
      </c>
      <c r="T71" s="44" t="str">
        <f t="shared" si="21"/>
        <v>3.0</v>
      </c>
      <c r="U71" s="41" t="str">
        <f t="shared" si="22"/>
        <v>31</v>
      </c>
      <c r="V71" s="38" t="str">
        <f t="shared" si="23"/>
        <v>0.9</v>
      </c>
      <c r="W71" s="28" t="str">
        <f t="shared" si="24"/>
        <v>6.8</v>
      </c>
      <c r="X71" s="42" t="str">
        <f t="shared" si="25"/>
        <v>0.80</v>
      </c>
      <c r="Y71" s="45" t="str">
        <f t="shared" si="26"/>
        <v>5.1</v>
      </c>
      <c r="Z71" s="42" t="str">
        <f t="shared" si="27"/>
        <v>0.39</v>
      </c>
    </row>
    <row r="72">
      <c r="C72" s="35" t="str">
        <f t="shared" ref="C72:D72" si="196">INDEX(D$112:D$197,MATCH($E72,$C$112:$C$197,0))</f>
        <v>Mage</v>
      </c>
      <c r="D72" s="35" t="str">
        <f t="shared" si="196"/>
        <v>Magical</v>
      </c>
      <c r="E72" s="36" t="s">
        <v>90</v>
      </c>
      <c r="F72" s="37" t="str">
        <f t="shared" si="12"/>
        <v>447</v>
      </c>
      <c r="G72" s="38" t="str">
        <f t="shared" si="13"/>
        <v>67</v>
      </c>
      <c r="H72" s="37" t="str">
        <f t="shared" si="14"/>
        <v>285</v>
      </c>
      <c r="I72" s="38" t="str">
        <f t="shared" ref="I72:M72" si="197">INDEX(I$112:I$197,MATCH($E72,$C$112:$C$197,0))</f>
        <v>40</v>
      </c>
      <c r="J72" s="37" t="str">
        <f t="shared" si="197"/>
        <v>360</v>
      </c>
      <c r="K72" s="38" t="str">
        <f t="shared" si="197"/>
        <v>0</v>
      </c>
      <c r="L72" s="2" t="str">
        <f t="shared" si="197"/>
        <v>55</v>
      </c>
      <c r="M72" s="2" t="str">
        <f t="shared" si="197"/>
        <v>0</v>
      </c>
      <c r="N72" s="39" t="str">
        <f t="shared" si="16"/>
        <v>0.88</v>
      </c>
      <c r="O72" s="40" t="str">
        <f t="shared" si="17"/>
        <v>0.012</v>
      </c>
      <c r="P72" s="41" t="str">
        <f t="shared" si="18"/>
        <v>37</v>
      </c>
      <c r="Q72" s="42" t="str">
        <f t="shared" ref="Q72:R72" si="198">INDEX(Q$112:Q$197,MATCH($E72,$C$112:$C$197,0))</f>
        <v>1.50</v>
      </c>
      <c r="R72" s="43" t="str">
        <f t="shared" si="198"/>
        <v>N/A</v>
      </c>
      <c r="S72" s="41" t="str">
        <f t="shared" si="20"/>
        <v>10</v>
      </c>
      <c r="T72" s="44" t="str">
        <f t="shared" si="21"/>
        <v>2.2</v>
      </c>
      <c r="U72" s="41" t="str">
        <f t="shared" si="22"/>
        <v>30</v>
      </c>
      <c r="V72" s="38" t="str">
        <f t="shared" si="23"/>
        <v>0</v>
      </c>
      <c r="W72" s="28" t="str">
        <f t="shared" si="24"/>
        <v>6.5</v>
      </c>
      <c r="X72" s="38" t="str">
        <f t="shared" si="25"/>
        <v>0.5</v>
      </c>
      <c r="Y72" s="45" t="str">
        <f t="shared" si="26"/>
        <v>5.0</v>
      </c>
      <c r="Z72" s="38" t="str">
        <f t="shared" si="27"/>
        <v>0.4</v>
      </c>
    </row>
    <row r="73">
      <c r="C73" s="35" t="str">
        <f t="shared" ref="C73:D73" si="199">INDEX(D$112:D$197,MATCH($E73,$C$112:$C$197,0))</f>
        <v>Mage</v>
      </c>
      <c r="D73" s="35" t="str">
        <f t="shared" si="199"/>
        <v>Magical</v>
      </c>
      <c r="E73" s="36" t="s">
        <v>91</v>
      </c>
      <c r="F73" s="37" t="str">
        <f t="shared" si="12"/>
        <v>453</v>
      </c>
      <c r="G73" s="38" t="str">
        <f t="shared" si="13"/>
        <v>68</v>
      </c>
      <c r="H73" s="37" t="str">
        <f t="shared" si="14"/>
        <v>303</v>
      </c>
      <c r="I73" s="38" t="str">
        <f t="shared" ref="I73:M73" si="200">INDEX(I$112:I$197,MATCH($E73,$C$112:$C$197,0))</f>
        <v>48</v>
      </c>
      <c r="J73" s="37" t="str">
        <f t="shared" si="200"/>
        <v>350</v>
      </c>
      <c r="K73" s="38" t="str">
        <f t="shared" si="200"/>
        <v>0</v>
      </c>
      <c r="L73" s="2" t="str">
        <f t="shared" si="200"/>
        <v>55</v>
      </c>
      <c r="M73" s="2" t="str">
        <f t="shared" si="200"/>
        <v>0</v>
      </c>
      <c r="N73" s="39" t="str">
        <f t="shared" si="16"/>
        <v>0.89</v>
      </c>
      <c r="O73" s="40" t="str">
        <f t="shared" si="17"/>
        <v>0.009</v>
      </c>
      <c r="P73" s="41" t="str">
        <f t="shared" si="18"/>
        <v>36</v>
      </c>
      <c r="Q73" s="42" t="str">
        <f t="shared" ref="Q73:R73" si="201">INDEX(Q$112:Q$197,MATCH($E73,$C$112:$C$197,0))</f>
        <v>1.50</v>
      </c>
      <c r="R73" s="43" t="str">
        <f t="shared" si="201"/>
        <v>N/A</v>
      </c>
      <c r="S73" s="41" t="str">
        <f t="shared" si="20"/>
        <v>13</v>
      </c>
      <c r="T73" s="44" t="str">
        <f t="shared" si="21"/>
        <v>2.5</v>
      </c>
      <c r="U73" s="41" t="str">
        <f t="shared" si="22"/>
        <v>30</v>
      </c>
      <c r="V73" s="38" t="str">
        <f t="shared" si="23"/>
        <v>0</v>
      </c>
      <c r="W73" s="28" t="str">
        <f t="shared" si="24"/>
        <v>7.5</v>
      </c>
      <c r="X73" s="38" t="str">
        <f t="shared" si="25"/>
        <v>0.48</v>
      </c>
      <c r="Y73" s="45" t="str">
        <f t="shared" si="26"/>
        <v>5.2</v>
      </c>
      <c r="Z73" s="38" t="str">
        <f t="shared" si="27"/>
        <v>0.44</v>
      </c>
    </row>
    <row r="74">
      <c r="C74" s="35" t="str">
        <f t="shared" ref="C74:D74" si="202">INDEX(D$112:D$197,MATCH($E74,$C$112:$C$197,0))</f>
        <v>Mage</v>
      </c>
      <c r="D74" s="35" t="str">
        <f t="shared" si="202"/>
        <v>Magical</v>
      </c>
      <c r="E74" s="36" t="s">
        <v>92</v>
      </c>
      <c r="F74" s="37" t="str">
        <f t="shared" si="12"/>
        <v>465</v>
      </c>
      <c r="G74" s="38" t="str">
        <f t="shared" si="13"/>
        <v>80</v>
      </c>
      <c r="H74" s="37" t="str">
        <f t="shared" si="14"/>
        <v>298</v>
      </c>
      <c r="I74" s="38" t="str">
        <f t="shared" ref="I74:M74" si="203">INDEX(I$112:I$197,MATCH($E74,$C$112:$C$197,0))</f>
        <v>43</v>
      </c>
      <c r="J74" s="37" t="str">
        <f t="shared" si="203"/>
        <v>355</v>
      </c>
      <c r="K74" s="38" t="str">
        <f t="shared" si="203"/>
        <v>0</v>
      </c>
      <c r="L74" s="2" t="str">
        <f t="shared" si="203"/>
        <v>55</v>
      </c>
      <c r="M74" s="2" t="str">
        <f t="shared" si="203"/>
        <v>0</v>
      </c>
      <c r="N74" s="39" t="str">
        <f t="shared" si="16"/>
        <v>0.88</v>
      </c>
      <c r="O74" s="40" t="str">
        <f t="shared" si="17"/>
        <v>0.009</v>
      </c>
      <c r="P74" s="41" t="str">
        <f t="shared" si="18"/>
        <v>36</v>
      </c>
      <c r="Q74" s="42" t="str">
        <f t="shared" ref="Q74:R74" si="204">INDEX(Q$112:Q$197,MATCH($E74,$C$112:$C$197,0))</f>
        <v>1.50</v>
      </c>
      <c r="R74" s="43" t="str">
        <f t="shared" si="204"/>
        <v>N/A</v>
      </c>
      <c r="S74" s="41" t="str">
        <f t="shared" si="20"/>
        <v>13</v>
      </c>
      <c r="T74" s="44" t="str">
        <f t="shared" si="21"/>
        <v>3.1</v>
      </c>
      <c r="U74" s="41" t="str">
        <f t="shared" si="22"/>
        <v>30</v>
      </c>
      <c r="V74" s="38" t="str">
        <f t="shared" si="23"/>
        <v>0</v>
      </c>
      <c r="W74" s="28" t="str">
        <f t="shared" si="24"/>
        <v>6.5</v>
      </c>
      <c r="X74" s="38" t="str">
        <f t="shared" si="25"/>
        <v>0.45</v>
      </c>
      <c r="Y74" s="45" t="str">
        <f t="shared" si="26"/>
        <v>5.1</v>
      </c>
      <c r="Z74" s="38" t="str">
        <f t="shared" si="27"/>
        <v>0.46</v>
      </c>
    </row>
    <row r="75">
      <c r="C75" s="35" t="str">
        <f t="shared" ref="C75:D75" si="205">INDEX(D$112:D$197,MATCH($E75,$C$112:$C$197,0))</f>
        <v>Hunter</v>
      </c>
      <c r="D75" s="35" t="str">
        <f t="shared" si="205"/>
        <v>Physical</v>
      </c>
      <c r="E75" s="36" t="s">
        <v>93</v>
      </c>
      <c r="F75" s="37" t="str">
        <f t="shared" si="12"/>
        <v>536</v>
      </c>
      <c r="G75" s="38" t="str">
        <f t="shared" si="13"/>
        <v>76</v>
      </c>
      <c r="H75" s="37" t="str">
        <f t="shared" si="14"/>
        <v>239</v>
      </c>
      <c r="I75" s="38" t="str">
        <f t="shared" ref="I75:M75" si="206">INDEX(I$112:I$197,MATCH($E75,$C$112:$C$197,0))</f>
        <v>34</v>
      </c>
      <c r="J75" s="37" t="str">
        <f t="shared" si="206"/>
        <v>365</v>
      </c>
      <c r="K75" s="38" t="str">
        <f t="shared" si="206"/>
        <v>0</v>
      </c>
      <c r="L75" s="2" t="str">
        <f t="shared" si="206"/>
        <v>55</v>
      </c>
      <c r="M75" s="2" t="str">
        <f t="shared" si="206"/>
        <v>0</v>
      </c>
      <c r="N75" s="39" t="str">
        <f t="shared" si="16"/>
        <v>0.97</v>
      </c>
      <c r="O75" s="38" t="str">
        <f t="shared" si="17"/>
        <v>0.017</v>
      </c>
      <c r="P75" s="41" t="str">
        <f t="shared" si="18"/>
        <v>44</v>
      </c>
      <c r="Q75" s="42" t="str">
        <f t="shared" ref="Q75:R75" si="207">INDEX(Q$112:Q$197,MATCH($E75,$C$112:$C$197,0))</f>
        <v>2.50</v>
      </c>
      <c r="R75" s="43" t="str">
        <f t="shared" si="207"/>
        <v>N/A</v>
      </c>
      <c r="S75" s="41" t="str">
        <f t="shared" si="20"/>
        <v>15</v>
      </c>
      <c r="T75" s="44" t="str">
        <f t="shared" si="21"/>
        <v>2.8</v>
      </c>
      <c r="U75" s="41" t="str">
        <f t="shared" si="22"/>
        <v>31</v>
      </c>
      <c r="V75" s="38" t="str">
        <f t="shared" si="23"/>
        <v>0.9</v>
      </c>
      <c r="W75" s="28" t="str">
        <f t="shared" si="24"/>
        <v>8.7</v>
      </c>
      <c r="X75" s="38" t="str">
        <f t="shared" si="25"/>
        <v>0.65</v>
      </c>
      <c r="Y75" s="45" t="str">
        <f t="shared" si="26"/>
        <v>4.8</v>
      </c>
      <c r="Z75" s="38" t="str">
        <f t="shared" si="27"/>
        <v>0.25</v>
      </c>
    </row>
    <row r="76">
      <c r="C76" s="35" t="str">
        <f t="shared" ref="C76:D76" si="208">INDEX(D$112:D$197,MATCH($E76,$C$112:$C$197,0))</f>
        <v>Assassin</v>
      </c>
      <c r="D76" s="35" t="str">
        <f t="shared" si="208"/>
        <v>Physical</v>
      </c>
      <c r="E76" s="36" t="s">
        <v>94</v>
      </c>
      <c r="F76" s="37" t="str">
        <f t="shared" si="12"/>
        <v>493</v>
      </c>
      <c r="G76" s="38" t="str">
        <f t="shared" si="13"/>
        <v>73</v>
      </c>
      <c r="H76" s="37" t="str">
        <f t="shared" si="14"/>
        <v>281</v>
      </c>
      <c r="I76" s="38" t="str">
        <f t="shared" ref="I76:M76" si="209">INDEX(I$112:I$197,MATCH($E76,$C$112:$C$197,0))</f>
        <v>41</v>
      </c>
      <c r="J76" s="37" t="str">
        <f t="shared" si="209"/>
        <v>375</v>
      </c>
      <c r="K76" s="38" t="str">
        <f t="shared" si="209"/>
        <v>0</v>
      </c>
      <c r="L76" s="2" t="str">
        <f t="shared" si="209"/>
        <v>12</v>
      </c>
      <c r="M76" s="2" t="str">
        <f t="shared" si="209"/>
        <v>0</v>
      </c>
      <c r="N76" s="39" t="str">
        <f t="shared" si="16"/>
        <v>1.02</v>
      </c>
      <c r="O76" s="40" t="str">
        <f t="shared" si="17"/>
        <v>0.020</v>
      </c>
      <c r="P76" s="41" t="str">
        <f t="shared" si="18"/>
        <v>41</v>
      </c>
      <c r="Q76" s="42" t="str">
        <f t="shared" ref="Q76:R76" si="210">INDEX(Q$112:Q$197,MATCH($E76,$C$112:$C$197,0))</f>
        <v>2.25</v>
      </c>
      <c r="R76" s="43" t="str">
        <f t="shared" si="210"/>
        <v>1/.5/.5/1.25x dmg/swing/final AoE</v>
      </c>
      <c r="S76" s="41" t="str">
        <f t="shared" si="20"/>
        <v>15</v>
      </c>
      <c r="T76" s="44" t="str">
        <f t="shared" si="21"/>
        <v>3.0</v>
      </c>
      <c r="U76" s="41" t="str">
        <f t="shared" si="22"/>
        <v>31</v>
      </c>
      <c r="V76" s="38" t="str">
        <f t="shared" si="23"/>
        <v>0.9</v>
      </c>
      <c r="W76" s="28" t="str">
        <f t="shared" si="24"/>
        <v>9.7</v>
      </c>
      <c r="X76" s="38" t="str">
        <f t="shared" si="25"/>
        <v>0.7</v>
      </c>
      <c r="Y76" s="45" t="str">
        <f t="shared" si="26"/>
        <v>5.1</v>
      </c>
      <c r="Z76" s="38" t="str">
        <f t="shared" si="27"/>
        <v>0.46</v>
      </c>
    </row>
    <row r="77">
      <c r="C77" s="35" t="str">
        <f t="shared" ref="C77:D77" si="211">INDEX(D$112:D$197,MATCH($E77,$C$112:$C$197,0))</f>
        <v>Warrior</v>
      </c>
      <c r="D77" s="35" t="str">
        <f t="shared" si="211"/>
        <v>Physical</v>
      </c>
      <c r="E77" s="36" t="s">
        <v>95</v>
      </c>
      <c r="F77" s="37" t="str">
        <f t="shared" si="12"/>
        <v>552</v>
      </c>
      <c r="G77" s="38" t="str">
        <f t="shared" si="13"/>
        <v>82</v>
      </c>
      <c r="H77" s="37" t="str">
        <f t="shared" si="14"/>
        <v>267</v>
      </c>
      <c r="I77" s="38" t="str">
        <f t="shared" ref="I77:M77" si="212">INDEX(I$112:I$197,MATCH($E77,$C$112:$C$197,0))</f>
        <v>37</v>
      </c>
      <c r="J77" s="37" t="str">
        <f t="shared" si="212"/>
        <v>375</v>
      </c>
      <c r="K77" s="38" t="str">
        <f t="shared" si="212"/>
        <v>0</v>
      </c>
      <c r="L77" s="2" t="str">
        <f t="shared" si="212"/>
        <v>12</v>
      </c>
      <c r="M77" s="2" t="str">
        <f t="shared" si="212"/>
        <v>0</v>
      </c>
      <c r="N77" s="39" t="str">
        <f t="shared" si="16"/>
        <v>1.01</v>
      </c>
      <c r="O77" s="40" t="str">
        <f t="shared" si="17"/>
        <v>0.010</v>
      </c>
      <c r="P77" s="41" t="str">
        <f t="shared" si="18"/>
        <v>37</v>
      </c>
      <c r="Q77" s="42" t="str">
        <f t="shared" ref="Q77:R77" si="213">INDEX(Q$112:Q$197,MATCH($E77,$C$112:$C$197,0))</f>
        <v>2.00</v>
      </c>
      <c r="R77" s="43" t="str">
        <f t="shared" si="213"/>
        <v>0.75/.5/1.25x dmg</v>
      </c>
      <c r="S77" s="41" t="str">
        <f t="shared" si="20"/>
        <v>19</v>
      </c>
      <c r="T77" s="44" t="str">
        <f t="shared" si="21"/>
        <v>2.9</v>
      </c>
      <c r="U77" s="41" t="str">
        <f t="shared" si="22"/>
        <v>31</v>
      </c>
      <c r="V77" s="38" t="str">
        <f t="shared" si="23"/>
        <v>0.9</v>
      </c>
      <c r="W77" s="28" t="str">
        <f t="shared" si="24"/>
        <v>7.6</v>
      </c>
      <c r="X77" s="42" t="str">
        <f t="shared" si="25"/>
        <v>0.63</v>
      </c>
      <c r="Y77" s="45" t="str">
        <f t="shared" si="26"/>
        <v>5.2</v>
      </c>
      <c r="Z77" s="42" t="str">
        <f t="shared" si="27"/>
        <v>0.40</v>
      </c>
    </row>
    <row r="78">
      <c r="C78" s="35" t="str">
        <f t="shared" ref="C78:D78" si="214">INDEX(D$112:D$197,MATCH($E78,$C$112:$C$197,0))</f>
        <v>Mage</v>
      </c>
      <c r="D78" s="35" t="str">
        <f t="shared" si="214"/>
        <v>Magical</v>
      </c>
      <c r="E78" s="36" t="s">
        <v>96</v>
      </c>
      <c r="F78" s="37" t="str">
        <f t="shared" si="12"/>
        <v>433</v>
      </c>
      <c r="G78" s="38" t="str">
        <f t="shared" si="13"/>
        <v>68</v>
      </c>
      <c r="H78" s="37" t="str">
        <f t="shared" si="14"/>
        <v>354</v>
      </c>
      <c r="I78" s="38" t="str">
        <f t="shared" ref="I78:M78" si="215">INDEX(I$112:I$197,MATCH($E78,$C$112:$C$197,0))</f>
        <v>56</v>
      </c>
      <c r="J78" s="37" t="str">
        <f t="shared" si="215"/>
        <v>350</v>
      </c>
      <c r="K78" s="38" t="str">
        <f t="shared" si="215"/>
        <v>0</v>
      </c>
      <c r="L78" s="2" t="str">
        <f t="shared" si="215"/>
        <v>55</v>
      </c>
      <c r="M78" s="2" t="str">
        <f t="shared" si="215"/>
        <v>0</v>
      </c>
      <c r="N78" s="39" t="str">
        <f t="shared" si="16"/>
        <v>1.01</v>
      </c>
      <c r="O78" s="40" t="str">
        <f t="shared" si="17"/>
        <v>0.008</v>
      </c>
      <c r="P78" s="41" t="str">
        <f t="shared" si="18"/>
        <v>35</v>
      </c>
      <c r="Q78" s="42" t="str">
        <f t="shared" ref="Q78:R78" si="216">INDEX(Q$112:Q$197,MATCH($E78,$C$112:$C$197,0))</f>
        <v>1.45</v>
      </c>
      <c r="R78" s="43" t="str">
        <f t="shared" si="216"/>
        <v>N/A</v>
      </c>
      <c r="S78" s="41" t="str">
        <f t="shared" si="20"/>
        <v>12</v>
      </c>
      <c r="T78" s="44" t="str">
        <f t="shared" si="21"/>
        <v>2.6</v>
      </c>
      <c r="U78" s="41" t="str">
        <f t="shared" si="22"/>
        <v>30</v>
      </c>
      <c r="V78" s="38" t="str">
        <f t="shared" si="23"/>
        <v>0</v>
      </c>
      <c r="W78" s="28" t="str">
        <f t="shared" si="24"/>
        <v>6.5</v>
      </c>
      <c r="X78" s="38" t="str">
        <f t="shared" si="25"/>
        <v>0.45</v>
      </c>
      <c r="Y78" s="45" t="str">
        <f t="shared" si="26"/>
        <v>5.3</v>
      </c>
      <c r="Z78" s="38" t="str">
        <f t="shared" si="27"/>
        <v>0.4</v>
      </c>
    </row>
    <row r="79">
      <c r="C79" s="35" t="str">
        <f t="shared" ref="C79:D79" si="217">INDEX(D$112:D$197,MATCH($E79,$C$112:$C$197,0))</f>
        <v>Assassin</v>
      </c>
      <c r="D79" s="35" t="str">
        <f t="shared" si="217"/>
        <v>Physical</v>
      </c>
      <c r="E79" s="36" t="s">
        <v>97</v>
      </c>
      <c r="F79" s="37" t="str">
        <f t="shared" si="12"/>
        <v>474</v>
      </c>
      <c r="G79" s="38" t="str">
        <f t="shared" si="13"/>
        <v>74</v>
      </c>
      <c r="H79" s="37" t="str">
        <f t="shared" si="14"/>
        <v>280</v>
      </c>
      <c r="I79" s="38" t="str">
        <f t="shared" ref="I79:M79" si="218">INDEX(I$112:I$197,MATCH($E79,$C$112:$C$197,0))</f>
        <v>40</v>
      </c>
      <c r="J79" s="37" t="str">
        <f t="shared" si="218"/>
        <v>370</v>
      </c>
      <c r="K79" s="38" t="str">
        <f t="shared" si="218"/>
        <v>0</v>
      </c>
      <c r="L79" s="2" t="str">
        <f t="shared" si="218"/>
        <v>12</v>
      </c>
      <c r="M79" s="2" t="str">
        <f t="shared" si="218"/>
        <v>0</v>
      </c>
      <c r="N79" s="39" t="str">
        <f t="shared" si="16"/>
        <v>1.02</v>
      </c>
      <c r="O79" s="40" t="str">
        <f t="shared" si="17"/>
        <v>0.022</v>
      </c>
      <c r="P79" s="41" t="str">
        <f t="shared" si="18"/>
        <v>41</v>
      </c>
      <c r="Q79" s="42" t="str">
        <f t="shared" ref="Q79:R79" si="219">INDEX(Q$112:Q$197,MATCH($E79,$C$112:$C$197,0))</f>
        <v>2.25</v>
      </c>
      <c r="R79" s="43" t="str">
        <f t="shared" si="219"/>
        <v>1/.75/1.25x dmg</v>
      </c>
      <c r="S79" s="41" t="str">
        <f t="shared" si="20"/>
        <v>17</v>
      </c>
      <c r="T79" s="44" t="str">
        <f t="shared" si="21"/>
        <v>2.9</v>
      </c>
      <c r="U79" s="41" t="str">
        <f t="shared" si="22"/>
        <v>31</v>
      </c>
      <c r="V79" s="38" t="str">
        <f t="shared" si="23"/>
        <v>0.9</v>
      </c>
      <c r="W79" s="28" t="str">
        <f t="shared" si="24"/>
        <v>9.7</v>
      </c>
      <c r="X79" s="38" t="str">
        <f t="shared" si="25"/>
        <v>0.7</v>
      </c>
      <c r="Y79" s="45" t="str">
        <f t="shared" si="26"/>
        <v>4.6</v>
      </c>
      <c r="Z79" s="38" t="str">
        <f t="shared" si="27"/>
        <v>0.29</v>
      </c>
    </row>
    <row r="80">
      <c r="C80" s="35" t="str">
        <f t="shared" ref="C80:D80" si="220">INDEX(D$112:D$197,MATCH($E80,$C$112:$C$197,0))</f>
        <v>Hunter</v>
      </c>
      <c r="D80" s="35" t="str">
        <f t="shared" si="220"/>
        <v>Physical</v>
      </c>
      <c r="E80" s="36" t="s">
        <v>98</v>
      </c>
      <c r="F80" s="37" t="str">
        <f t="shared" si="12"/>
        <v>548</v>
      </c>
      <c r="G80" s="38" t="str">
        <f t="shared" si="13"/>
        <v>78</v>
      </c>
      <c r="H80" s="37" t="str">
        <f t="shared" si="14"/>
        <v>255</v>
      </c>
      <c r="I80" s="38" t="str">
        <f t="shared" ref="I80:M80" si="221">INDEX(I$112:I$197,MATCH($E80,$C$112:$C$197,0))</f>
        <v>35</v>
      </c>
      <c r="J80" s="37" t="str">
        <f t="shared" si="221"/>
        <v>375</v>
      </c>
      <c r="K80" s="38" t="str">
        <f t="shared" si="221"/>
        <v>0</v>
      </c>
      <c r="L80" s="2" t="str">
        <f t="shared" si="221"/>
        <v>55</v>
      </c>
      <c r="M80" s="2" t="str">
        <f t="shared" si="221"/>
        <v>0</v>
      </c>
      <c r="N80" s="39" t="str">
        <f t="shared" si="16"/>
        <v>0.91</v>
      </c>
      <c r="O80" s="38" t="str">
        <f t="shared" si="17"/>
        <v>0.016</v>
      </c>
      <c r="P80" s="41" t="str">
        <f t="shared" si="18"/>
        <v>38</v>
      </c>
      <c r="Q80" s="42" t="str">
        <f t="shared" ref="Q80:R80" si="222">INDEX(Q$112:Q$197,MATCH($E80,$C$112:$C$197,0))</f>
        <v>2.50</v>
      </c>
      <c r="R80" s="43" t="str">
        <f t="shared" si="222"/>
        <v>N/A</v>
      </c>
      <c r="S80" s="41" t="str">
        <f t="shared" si="20"/>
        <v>14</v>
      </c>
      <c r="T80" s="44" t="str">
        <f t="shared" si="21"/>
        <v>2.8</v>
      </c>
      <c r="U80" s="41" t="str">
        <f t="shared" si="22"/>
        <v>31</v>
      </c>
      <c r="V80" s="38" t="str">
        <f t="shared" si="23"/>
        <v>0.9</v>
      </c>
      <c r="W80" s="28" t="str">
        <f t="shared" si="24"/>
        <v>8.7</v>
      </c>
      <c r="X80" s="38" t="str">
        <f t="shared" si="25"/>
        <v>0.69</v>
      </c>
      <c r="Y80" s="45" t="str">
        <f t="shared" si="26"/>
        <v>4.8</v>
      </c>
      <c r="Z80" s="38" t="str">
        <f t="shared" si="27"/>
        <v>0.32</v>
      </c>
    </row>
    <row r="81">
      <c r="C81" s="35" t="str">
        <f t="shared" ref="C81:D81" si="223">INDEX(D$112:D$197,MATCH($E81,$C$112:$C$197,0))</f>
        <v>Guardian</v>
      </c>
      <c r="D81" s="35" t="str">
        <f t="shared" si="223"/>
        <v>Magical</v>
      </c>
      <c r="E81" s="36" t="s">
        <v>99</v>
      </c>
      <c r="F81" s="37" t="str">
        <f t="shared" si="12"/>
        <v>571</v>
      </c>
      <c r="G81" s="38" t="str">
        <f t="shared" si="13"/>
        <v>81</v>
      </c>
      <c r="H81" s="37" t="str">
        <f t="shared" si="14"/>
        <v>245</v>
      </c>
      <c r="I81" s="38" t="str">
        <f t="shared" ref="I81:M81" si="224">INDEX(I$112:I$197,MATCH($E81,$C$112:$C$197,0))</f>
        <v>35</v>
      </c>
      <c r="J81" s="37" t="str">
        <f t="shared" si="224"/>
        <v>365</v>
      </c>
      <c r="K81" s="38" t="str">
        <f t="shared" si="224"/>
        <v>0</v>
      </c>
      <c r="L81" s="2" t="str">
        <f t="shared" si="224"/>
        <v>12</v>
      </c>
      <c r="M81" s="2" t="str">
        <f t="shared" si="224"/>
        <v>0</v>
      </c>
      <c r="N81" s="39" t="str">
        <f t="shared" si="16"/>
        <v>0.86</v>
      </c>
      <c r="O81" s="40" t="str">
        <f t="shared" si="17"/>
        <v>0.014</v>
      </c>
      <c r="P81" s="41" t="str">
        <f t="shared" si="18"/>
        <v>40</v>
      </c>
      <c r="Q81" s="42" t="str">
        <f t="shared" ref="Q81:R81" si="225">INDEX(Q$112:Q$197,MATCH($E81,$C$112:$C$197,0))</f>
        <v>1.50</v>
      </c>
      <c r="R81" s="43" t="str">
        <f t="shared" si="225"/>
        <v>N/A</v>
      </c>
      <c r="S81" s="41" t="str">
        <f t="shared" si="20"/>
        <v>22</v>
      </c>
      <c r="T81" s="44" t="str">
        <f t="shared" si="21"/>
        <v>3.0</v>
      </c>
      <c r="U81" s="41" t="str">
        <f t="shared" si="22"/>
        <v>31</v>
      </c>
      <c r="V81" s="38" t="str">
        <f t="shared" si="23"/>
        <v>0.9</v>
      </c>
      <c r="W81" s="28" t="str">
        <f t="shared" si="24"/>
        <v>6.8</v>
      </c>
      <c r="X81" s="42" t="str">
        <f t="shared" si="25"/>
        <v>0.75</v>
      </c>
      <c r="Y81" s="45" t="str">
        <f t="shared" si="26"/>
        <v>4.9</v>
      </c>
      <c r="Z81" s="42" t="str">
        <f t="shared" si="27"/>
        <v>0.43</v>
      </c>
    </row>
    <row r="82">
      <c r="C82" s="35" t="str">
        <f t="shared" ref="C82:D82" si="226">INDEX(D$112:D$197,MATCH($E82,$C$112:$C$197,0))</f>
        <v>Mage</v>
      </c>
      <c r="D82" s="35" t="str">
        <f t="shared" si="226"/>
        <v>Magical</v>
      </c>
      <c r="E82" s="36" t="s">
        <v>100</v>
      </c>
      <c r="F82" s="37" t="str">
        <f t="shared" si="12"/>
        <v>475</v>
      </c>
      <c r="G82" s="38" t="str">
        <f t="shared" si="13"/>
        <v>75</v>
      </c>
      <c r="H82" s="37" t="str">
        <f t="shared" si="14"/>
        <v>357</v>
      </c>
      <c r="I82" s="38" t="str">
        <f t="shared" ref="I82:M82" si="227">INDEX(I$112:I$197,MATCH($E82,$C$112:$C$197,0))</f>
        <v>57</v>
      </c>
      <c r="J82" s="37" t="str">
        <f t="shared" si="227"/>
        <v>370</v>
      </c>
      <c r="K82" s="38" t="str">
        <f t="shared" si="227"/>
        <v>0</v>
      </c>
      <c r="L82" s="2" t="str">
        <f t="shared" si="227"/>
        <v>55</v>
      </c>
      <c r="M82" s="2" t="str">
        <f t="shared" si="227"/>
        <v>0</v>
      </c>
      <c r="N82" s="39" t="str">
        <f t="shared" si="16"/>
        <v>1.02</v>
      </c>
      <c r="O82" s="40" t="str">
        <f t="shared" si="17"/>
        <v>0.018</v>
      </c>
      <c r="P82" s="41" t="str">
        <f t="shared" si="18"/>
        <v>35</v>
      </c>
      <c r="Q82" s="42" t="str">
        <f t="shared" ref="Q82:R82" si="228">INDEX(Q$112:Q$197,MATCH($E82,$C$112:$C$197,0))</f>
        <v>1.45</v>
      </c>
      <c r="R82" s="43" t="str">
        <f t="shared" si="228"/>
        <v>N/A</v>
      </c>
      <c r="S82" s="41" t="str">
        <f t="shared" si="20"/>
        <v>12</v>
      </c>
      <c r="T82" s="44" t="str">
        <f t="shared" si="21"/>
        <v>2.6</v>
      </c>
      <c r="U82" s="41" t="str">
        <f t="shared" si="22"/>
        <v>30</v>
      </c>
      <c r="V82" s="38" t="str">
        <f t="shared" si="23"/>
        <v>0</v>
      </c>
      <c r="W82" s="28" t="str">
        <f t="shared" si="24"/>
        <v>6.5</v>
      </c>
      <c r="X82" s="38" t="str">
        <f t="shared" si="25"/>
        <v>0.45</v>
      </c>
      <c r="Y82" s="45" t="str">
        <f t="shared" si="26"/>
        <v>5.3</v>
      </c>
      <c r="Z82" s="38" t="str">
        <f t="shared" si="27"/>
        <v>0.4</v>
      </c>
    </row>
    <row r="83">
      <c r="C83" s="35" t="str">
        <f t="shared" ref="C83:D83" si="229">INDEX(D$112:D$197,MATCH($E83,$C$112:$C$197,0))</f>
        <v>Warrior</v>
      </c>
      <c r="D83" s="35" t="str">
        <f t="shared" si="229"/>
        <v>Physical</v>
      </c>
      <c r="E83" s="36" t="s">
        <v>101</v>
      </c>
      <c r="F83" s="37" t="str">
        <f t="shared" si="12"/>
        <v>552</v>
      </c>
      <c r="G83" s="38" t="str">
        <f t="shared" si="13"/>
        <v>82</v>
      </c>
      <c r="H83" s="37" t="str">
        <f t="shared" si="14"/>
        <v>240</v>
      </c>
      <c r="I83" s="38" t="str">
        <f t="shared" ref="I83:M83" si="230">INDEX(I$112:I$197,MATCH($E83,$C$112:$C$197,0))</f>
        <v>35</v>
      </c>
      <c r="J83" s="37" t="str">
        <f t="shared" si="230"/>
        <v>375</v>
      </c>
      <c r="K83" s="38" t="str">
        <f t="shared" si="230"/>
        <v>0</v>
      </c>
      <c r="L83" s="2" t="str">
        <f t="shared" si="230"/>
        <v>12</v>
      </c>
      <c r="M83" s="2" t="str">
        <f t="shared" si="230"/>
        <v>0</v>
      </c>
      <c r="N83" s="39" t="str">
        <f t="shared" si="16"/>
        <v>1.01</v>
      </c>
      <c r="O83" s="40" t="str">
        <f t="shared" si="17"/>
        <v>0.009</v>
      </c>
      <c r="P83" s="41" t="str">
        <f t="shared" si="18"/>
        <v>41</v>
      </c>
      <c r="Q83" s="42" t="str">
        <f t="shared" ref="Q83:R83" si="231">INDEX(Q$112:Q$197,MATCH($E83,$C$112:$C$197,0))</f>
        <v>2.00</v>
      </c>
      <c r="R83" s="43" t="str">
        <f t="shared" si="231"/>
        <v>1/.75/1/1.25x dmg</v>
      </c>
      <c r="S83" s="41" t="str">
        <f t="shared" si="20"/>
        <v>21</v>
      </c>
      <c r="T83" s="44" t="str">
        <f t="shared" si="21"/>
        <v>3.0</v>
      </c>
      <c r="U83" s="41" t="str">
        <f t="shared" si="22"/>
        <v>31</v>
      </c>
      <c r="V83" s="38" t="str">
        <f t="shared" si="23"/>
        <v>0.9</v>
      </c>
      <c r="W83" s="28" t="str">
        <f t="shared" si="24"/>
        <v>8.8</v>
      </c>
      <c r="X83" s="42" t="str">
        <f t="shared" si="25"/>
        <v>0.80</v>
      </c>
      <c r="Y83" s="45" t="str">
        <f t="shared" si="26"/>
        <v>4.7</v>
      </c>
      <c r="Z83" s="42" t="str">
        <f t="shared" si="27"/>
        <v>0.38</v>
      </c>
    </row>
    <row r="84">
      <c r="C84" s="35" t="str">
        <f t="shared" ref="C84:D84" si="232">INDEX(D$112:D$197,MATCH($E84,$C$112:$C$197,0))</f>
        <v>Assassin</v>
      </c>
      <c r="D84" s="35" t="str">
        <f t="shared" si="232"/>
        <v>Physical</v>
      </c>
      <c r="E84" s="36" t="s">
        <v>102</v>
      </c>
      <c r="F84" s="37" t="str">
        <f t="shared" si="12"/>
        <v>511</v>
      </c>
      <c r="G84" s="38" t="str">
        <f t="shared" si="13"/>
        <v>76</v>
      </c>
      <c r="H84" s="37" t="str">
        <f t="shared" si="14"/>
        <v>263</v>
      </c>
      <c r="I84" s="38" t="str">
        <f t="shared" ref="I84:M84" si="233">INDEX(I$112:I$197,MATCH($E84,$C$112:$C$197,0))</f>
        <v>38</v>
      </c>
      <c r="J84" s="37" t="str">
        <f t="shared" si="233"/>
        <v>365</v>
      </c>
      <c r="K84" s="38" t="str">
        <f t="shared" si="233"/>
        <v>0</v>
      </c>
      <c r="L84" s="2" t="str">
        <f t="shared" si="233"/>
        <v>12</v>
      </c>
      <c r="M84" s="2" t="str">
        <f t="shared" si="233"/>
        <v>0</v>
      </c>
      <c r="N84" s="39" t="str">
        <f t="shared" si="16"/>
        <v>1.02</v>
      </c>
      <c r="O84" s="40" t="str">
        <f t="shared" si="17"/>
        <v>0.022</v>
      </c>
      <c r="P84" s="41" t="str">
        <f t="shared" si="18"/>
        <v>40</v>
      </c>
      <c r="Q84" s="42" t="str">
        <f t="shared" ref="Q84:R84" si="234">INDEX(Q$112:Q$197,MATCH($E84,$C$112:$C$197,0))</f>
        <v>2.20</v>
      </c>
      <c r="R84" s="43" t="str">
        <f t="shared" si="234"/>
        <v>1/1/1.25x dmg/swing</v>
      </c>
      <c r="S84" s="41" t="str">
        <f t="shared" si="20"/>
        <v>17</v>
      </c>
      <c r="T84" s="44" t="str">
        <f t="shared" si="21"/>
        <v>2.9</v>
      </c>
      <c r="U84" s="41" t="str">
        <f t="shared" si="22"/>
        <v>31</v>
      </c>
      <c r="V84" s="38" t="str">
        <f t="shared" si="23"/>
        <v>0.9</v>
      </c>
      <c r="W84" s="28" t="str">
        <f t="shared" si="24"/>
        <v>9.7</v>
      </c>
      <c r="X84" s="42" t="str">
        <f t="shared" si="25"/>
        <v>0.70</v>
      </c>
      <c r="Y84" s="45" t="str">
        <f t="shared" si="26"/>
        <v>4.5</v>
      </c>
      <c r="Z84" s="42" t="str">
        <f t="shared" si="27"/>
        <v>0.27</v>
      </c>
    </row>
    <row r="85">
      <c r="C85" s="35" t="str">
        <f t="shared" ref="C85:D85" si="235">INDEX(D$112:D$197,MATCH($E85,$C$112:$C$197,0))</f>
        <v>Guardian</v>
      </c>
      <c r="D85" s="35" t="str">
        <f t="shared" si="235"/>
        <v>Magical</v>
      </c>
      <c r="E85" s="36" t="s">
        <v>103</v>
      </c>
      <c r="F85" s="37" t="str">
        <f t="shared" si="12"/>
        <v>600</v>
      </c>
      <c r="G85" s="38" t="str">
        <f t="shared" si="13"/>
        <v>90</v>
      </c>
      <c r="H85" s="37" t="str">
        <f t="shared" si="14"/>
        <v>224</v>
      </c>
      <c r="I85" s="38" t="str">
        <f t="shared" ref="I85:M85" si="236">INDEX(I$112:I$197,MATCH($E85,$C$112:$C$197,0))</f>
        <v>34</v>
      </c>
      <c r="J85" s="37" t="str">
        <f t="shared" si="236"/>
        <v>360</v>
      </c>
      <c r="K85" s="38" t="str">
        <f t="shared" si="236"/>
        <v>0</v>
      </c>
      <c r="L85" s="2" t="str">
        <f t="shared" si="236"/>
        <v>40</v>
      </c>
      <c r="M85" s="2" t="str">
        <f t="shared" si="236"/>
        <v>0</v>
      </c>
      <c r="N85" s="39" t="str">
        <f t="shared" si="16"/>
        <v>0.86</v>
      </c>
      <c r="O85" s="40" t="str">
        <f t="shared" si="17"/>
        <v>0.006</v>
      </c>
      <c r="P85" s="41" t="str">
        <f t="shared" si="18"/>
        <v>37</v>
      </c>
      <c r="Q85" s="42" t="str">
        <f t="shared" ref="Q85:R85" si="237">INDEX(Q$112:Q$197,MATCH($E85,$C$112:$C$197,0))</f>
        <v>1.50</v>
      </c>
      <c r="R85" s="43" t="str">
        <f t="shared" si="237"/>
        <v>N/A</v>
      </c>
      <c r="S85" s="41" t="str">
        <f t="shared" si="20"/>
        <v>22</v>
      </c>
      <c r="T85" s="44" t="str">
        <f t="shared" si="21"/>
        <v>3.0</v>
      </c>
      <c r="U85" s="41" t="str">
        <f t="shared" si="22"/>
        <v>31</v>
      </c>
      <c r="V85" s="38" t="str">
        <f t="shared" si="23"/>
        <v>0.9</v>
      </c>
      <c r="W85" s="28" t="str">
        <f t="shared" si="24"/>
        <v>8.8</v>
      </c>
      <c r="X85" s="42" t="str">
        <f t="shared" si="25"/>
        <v>0.80</v>
      </c>
      <c r="Y85" s="45" t="str">
        <f t="shared" si="26"/>
        <v>5.0</v>
      </c>
      <c r="Z85" s="46" t="str">
        <f t="shared" si="27"/>
        <v>0.40</v>
      </c>
      <c r="AA85" s="47"/>
      <c r="AB85" s="4"/>
      <c r="AC85" s="4"/>
      <c r="AD85" s="4"/>
      <c r="AE85" s="4"/>
      <c r="AF85" s="4"/>
      <c r="AG85" s="4"/>
      <c r="AH85" s="4"/>
      <c r="AI85" s="4"/>
      <c r="AJ85" s="4"/>
      <c r="AK85" s="4"/>
      <c r="AL85" s="4"/>
      <c r="AM85" s="4"/>
      <c r="AN85" s="4"/>
      <c r="AO85" s="4"/>
    </row>
    <row r="86">
      <c r="C86" s="35" t="str">
        <f t="shared" ref="C86:D86" si="238">INDEX(D$112:D$197,MATCH($E86,$C$112:$C$197,0))</f>
        <v>Guardian </v>
      </c>
      <c r="D86" s="35" t="str">
        <f t="shared" si="238"/>
        <v>Magical</v>
      </c>
      <c r="E86" s="36" t="s">
        <v>104</v>
      </c>
      <c r="F86" s="37" t="str">
        <f t="shared" si="12"/>
        <v>595</v>
      </c>
      <c r="G86" s="38" t="str">
        <f t="shared" si="13"/>
        <v>95</v>
      </c>
      <c r="H86" s="37" t="str">
        <f t="shared" si="14"/>
        <v>235</v>
      </c>
      <c r="I86" s="38" t="str">
        <f t="shared" ref="I86:M86" si="239">INDEX(I$112:I$197,MATCH($E86,$C$112:$C$197,0))</f>
        <v>35</v>
      </c>
      <c r="J86" s="37" t="str">
        <f t="shared" si="239"/>
        <v>365</v>
      </c>
      <c r="K86" s="38" t="str">
        <f t="shared" si="239"/>
        <v>0</v>
      </c>
      <c r="L86" s="2" t="str">
        <f t="shared" si="239"/>
        <v>12</v>
      </c>
      <c r="M86" s="2" t="str">
        <f t="shared" si="239"/>
        <v>0</v>
      </c>
      <c r="N86" s="39" t="str">
        <f t="shared" si="16"/>
        <v>0.91</v>
      </c>
      <c r="O86" s="40" t="str">
        <f t="shared" si="17"/>
        <v>0.014</v>
      </c>
      <c r="P86" s="41" t="str">
        <f t="shared" si="18"/>
        <v>40</v>
      </c>
      <c r="Q86" s="42" t="str">
        <f t="shared" ref="Q86:R86" si="240">INDEX(Q$112:Q$197,MATCH($E86,$C$112:$C$197,0))</f>
        <v>1.55</v>
      </c>
      <c r="R86" s="43" t="str">
        <f t="shared" si="240"/>
        <v>1-1-1-1x dmg &amp; swing time</v>
      </c>
      <c r="S86" s="41" t="str">
        <f t="shared" si="20"/>
        <v>23</v>
      </c>
      <c r="T86" s="44" t="str">
        <f t="shared" si="21"/>
        <v>3.2</v>
      </c>
      <c r="U86" s="41" t="str">
        <f t="shared" si="22"/>
        <v>31</v>
      </c>
      <c r="V86" s="38" t="str">
        <f t="shared" si="23"/>
        <v>0.9</v>
      </c>
      <c r="W86" s="28" t="str">
        <f t="shared" si="24"/>
        <v>8.8</v>
      </c>
      <c r="X86" s="42" t="str">
        <f t="shared" si="25"/>
        <v>0.80</v>
      </c>
      <c r="Y86" s="45" t="str">
        <f t="shared" si="26"/>
        <v>5.0</v>
      </c>
      <c r="Z86" s="46" t="str">
        <f t="shared" si="27"/>
        <v>0.40</v>
      </c>
      <c r="AA86" s="47"/>
      <c r="AB86" s="4"/>
      <c r="AC86" s="4"/>
      <c r="AD86" s="4"/>
      <c r="AE86" s="4"/>
      <c r="AF86" s="4"/>
      <c r="AG86" s="4"/>
      <c r="AH86" s="4"/>
      <c r="AI86" s="4"/>
      <c r="AJ86" s="4"/>
      <c r="AK86" s="4"/>
      <c r="AL86" s="4"/>
      <c r="AM86" s="4"/>
      <c r="AN86" s="4"/>
      <c r="AO86" s="4"/>
    </row>
    <row r="87">
      <c r="C87" s="35" t="str">
        <f t="shared" ref="C87:D87" si="241">INDEX(D$112:D$197,MATCH($E87,$C$112:$C$197,0))</f>
        <v>Assassin</v>
      </c>
      <c r="D87" s="35" t="str">
        <f t="shared" si="241"/>
        <v>Physical</v>
      </c>
      <c r="E87" s="36" t="s">
        <v>105</v>
      </c>
      <c r="F87" s="37" t="str">
        <f t="shared" si="12"/>
        <v>465</v>
      </c>
      <c r="G87" s="38" t="str">
        <f t="shared" si="13"/>
        <v>75</v>
      </c>
      <c r="H87" s="37" t="str">
        <f t="shared" si="14"/>
        <v>278</v>
      </c>
      <c r="I87" s="38" t="str">
        <f t="shared" ref="I87:M87" si="242">INDEX(I$112:I$197,MATCH($E87,$C$112:$C$197,0))</f>
        <v>38</v>
      </c>
      <c r="J87" s="37" t="str">
        <f t="shared" si="242"/>
        <v>370</v>
      </c>
      <c r="K87" s="38" t="str">
        <f t="shared" si="242"/>
        <v>0</v>
      </c>
      <c r="L87" s="2" t="str">
        <f t="shared" si="242"/>
        <v>12</v>
      </c>
      <c r="M87" s="2" t="str">
        <f t="shared" si="242"/>
        <v>0</v>
      </c>
      <c r="N87" s="39" t="str">
        <f t="shared" si="16"/>
        <v>1.02</v>
      </c>
      <c r="O87" s="40" t="str">
        <f t="shared" si="17"/>
        <v>0.017</v>
      </c>
      <c r="P87" s="41" t="str">
        <f t="shared" si="18"/>
        <v>41</v>
      </c>
      <c r="Q87" s="42" t="str">
        <f t="shared" ref="Q87:R87" si="243">INDEX(Q$112:Q$197,MATCH($E87,$C$112:$C$197,0))</f>
        <v>2.30</v>
      </c>
      <c r="R87" s="43" t="str">
        <f t="shared" si="243"/>
        <v>1/.75/1.5x dmg/swing/final AoE</v>
      </c>
      <c r="S87" s="41" t="str">
        <f t="shared" si="20"/>
        <v>17</v>
      </c>
      <c r="T87" s="44" t="str">
        <f t="shared" si="21"/>
        <v>2.9</v>
      </c>
      <c r="U87" s="41" t="str">
        <f t="shared" si="22"/>
        <v>31</v>
      </c>
      <c r="V87" s="38" t="str">
        <f t="shared" si="23"/>
        <v>0.9</v>
      </c>
      <c r="W87" s="28" t="str">
        <f t="shared" si="24"/>
        <v>8.7</v>
      </c>
      <c r="X87" s="38" t="str">
        <f t="shared" si="25"/>
        <v>0.67</v>
      </c>
      <c r="Y87" s="45" t="str">
        <f t="shared" si="26"/>
        <v>4.8</v>
      </c>
      <c r="Z87" s="38" t="str">
        <f t="shared" si="27"/>
        <v>0.38</v>
      </c>
    </row>
    <row r="88">
      <c r="C88" s="35" t="str">
        <f t="shared" ref="C88:D88" si="244">INDEX(D$112:D$197,MATCH($E88,$C$112:$C$197,0))</f>
        <v>Mage</v>
      </c>
      <c r="D88" s="35" t="str">
        <f t="shared" si="244"/>
        <v>Magical</v>
      </c>
      <c r="E88" s="36" t="s">
        <v>106</v>
      </c>
      <c r="F88" s="37" t="str">
        <f t="shared" si="12"/>
        <v>475</v>
      </c>
      <c r="G88" s="38" t="str">
        <f t="shared" si="13"/>
        <v>75</v>
      </c>
      <c r="H88" s="37" t="str">
        <f t="shared" si="14"/>
        <v>288</v>
      </c>
      <c r="I88" s="38" t="str">
        <f t="shared" ref="I88:M88" si="245">INDEX(I$112:I$197,MATCH($E88,$C$112:$C$197,0))</f>
        <v>38</v>
      </c>
      <c r="J88" s="37" t="str">
        <f t="shared" si="245"/>
        <v>365</v>
      </c>
      <c r="K88" s="38" t="str">
        <f t="shared" si="245"/>
        <v>0</v>
      </c>
      <c r="L88" s="2" t="str">
        <f t="shared" si="245"/>
        <v>55</v>
      </c>
      <c r="M88" s="2" t="str">
        <f t="shared" si="245"/>
        <v>0</v>
      </c>
      <c r="N88" s="39" t="str">
        <f t="shared" si="16"/>
        <v>0.88</v>
      </c>
      <c r="O88" s="40" t="str">
        <f t="shared" si="17"/>
        <v>0.010</v>
      </c>
      <c r="P88" s="41" t="str">
        <f t="shared" si="18"/>
        <v>36</v>
      </c>
      <c r="Q88" s="42" t="str">
        <f t="shared" ref="Q88:R88" si="246">INDEX(Q$112:Q$197,MATCH($E88,$C$112:$C$197,0))</f>
        <v>2.4</v>
      </c>
      <c r="R88" s="43" t="str">
        <f t="shared" si="246"/>
        <v>1/1/1x dmg and swg time; 3rd attack hits all enemy in 10 units of target</v>
      </c>
      <c r="S88" s="41" t="str">
        <f t="shared" si="20"/>
        <v>15</v>
      </c>
      <c r="T88" s="44" t="str">
        <f t="shared" si="21"/>
        <v>3</v>
      </c>
      <c r="U88" s="41" t="str">
        <f t="shared" si="22"/>
        <v>30</v>
      </c>
      <c r="V88" s="38" t="str">
        <f t="shared" si="23"/>
        <v>0</v>
      </c>
      <c r="W88" s="28" t="str">
        <f t="shared" si="24"/>
        <v>10.7</v>
      </c>
      <c r="X88" s="38" t="str">
        <f t="shared" si="25"/>
        <v>0.7</v>
      </c>
      <c r="Y88" s="45" t="str">
        <f t="shared" si="26"/>
        <v>4.9</v>
      </c>
      <c r="Z88" s="38" t="str">
        <f t="shared" si="27"/>
        <v>0.4</v>
      </c>
    </row>
    <row r="89">
      <c r="C89" s="35" t="str">
        <f t="shared" ref="C89:D89" si="247">INDEX(D$112:D$197,MATCH($E89,$C$112:$C$197,0))</f>
        <v>Assassin</v>
      </c>
      <c r="D89" s="35" t="str">
        <f t="shared" si="247"/>
        <v>Physical</v>
      </c>
      <c r="E89" s="36" t="s">
        <v>107</v>
      </c>
      <c r="F89" s="37" t="str">
        <f t="shared" si="12"/>
        <v>551</v>
      </c>
      <c r="G89" s="38" t="str">
        <f t="shared" si="13"/>
        <v>76</v>
      </c>
      <c r="H89" s="37" t="str">
        <f t="shared" si="14"/>
        <v>278</v>
      </c>
      <c r="I89" s="38" t="str">
        <f t="shared" ref="I89:M89" si="248">INDEX(I$112:I$197,MATCH($E89,$C$112:$C$197,0))</f>
        <v>38</v>
      </c>
      <c r="J89" s="37" t="str">
        <f t="shared" si="248"/>
        <v>370</v>
      </c>
      <c r="K89" s="38" t="str">
        <f t="shared" si="248"/>
        <v>0</v>
      </c>
      <c r="L89" s="2" t="str">
        <f t="shared" si="248"/>
        <v>12</v>
      </c>
      <c r="M89" s="2" t="str">
        <f t="shared" si="248"/>
        <v>0</v>
      </c>
      <c r="N89" s="39" t="str">
        <f t="shared" si="16"/>
        <v>1.01</v>
      </c>
      <c r="O89" s="40" t="str">
        <f t="shared" si="17"/>
        <v>0.015</v>
      </c>
      <c r="P89" s="41" t="str">
        <f t="shared" si="18"/>
        <v>41</v>
      </c>
      <c r="Q89" s="42" t="str">
        <f t="shared" ref="Q89:R89" si="249">INDEX(Q$112:Q$197,MATCH($E89,$C$112:$C$197,0))</f>
        <v>2.40</v>
      </c>
      <c r="R89" s="43" t="str">
        <f t="shared" si="249"/>
        <v>N/A</v>
      </c>
      <c r="S89" s="41" t="str">
        <f t="shared" si="20"/>
        <v>17</v>
      </c>
      <c r="T89" s="44" t="str">
        <f t="shared" si="21"/>
        <v>2.9</v>
      </c>
      <c r="U89" s="41" t="str">
        <f t="shared" si="22"/>
        <v>31</v>
      </c>
      <c r="V89" s="38" t="str">
        <f t="shared" si="23"/>
        <v>0.9</v>
      </c>
      <c r="W89" s="28" t="str">
        <f t="shared" si="24"/>
        <v>9.7</v>
      </c>
      <c r="X89" s="38" t="str">
        <f t="shared" si="25"/>
        <v>0.69</v>
      </c>
      <c r="Y89" s="45" t="str">
        <f t="shared" si="26"/>
        <v>4.7</v>
      </c>
      <c r="Z89" s="38" t="str">
        <f t="shared" si="27"/>
        <v>0.29</v>
      </c>
    </row>
    <row r="90">
      <c r="C90" s="35" t="str">
        <f t="shared" ref="C90:D90" si="250">INDEX(D$112:D$197,MATCH($E90,$C$112:$C$197,0))</f>
        <v>Mage</v>
      </c>
      <c r="D90" s="35" t="str">
        <f t="shared" si="250"/>
        <v>Magical</v>
      </c>
      <c r="E90" s="36" t="s">
        <v>108</v>
      </c>
      <c r="F90" s="37" t="str">
        <f t="shared" si="12"/>
        <v>440</v>
      </c>
      <c r="G90" s="38" t="str">
        <f t="shared" si="13"/>
        <v>75</v>
      </c>
      <c r="H90" s="37" t="str">
        <f t="shared" si="14"/>
        <v>294</v>
      </c>
      <c r="I90" s="38" t="str">
        <f t="shared" ref="I90:M90" si="251">INDEX(I$112:I$197,MATCH($E90,$C$112:$C$197,0))</f>
        <v>49</v>
      </c>
      <c r="J90" s="37" t="str">
        <f t="shared" si="251"/>
        <v>355</v>
      </c>
      <c r="K90" s="38" t="str">
        <f t="shared" si="251"/>
        <v>0</v>
      </c>
      <c r="L90" s="2" t="str">
        <f t="shared" si="251"/>
        <v>55</v>
      </c>
      <c r="M90" s="2" t="str">
        <f t="shared" si="251"/>
        <v>0</v>
      </c>
      <c r="N90" s="39" t="str">
        <f t="shared" si="16"/>
        <v>1.01</v>
      </c>
      <c r="O90" s="40" t="str">
        <f t="shared" si="17"/>
        <v>0.012</v>
      </c>
      <c r="P90" s="41" t="str">
        <f t="shared" si="18"/>
        <v>34</v>
      </c>
      <c r="Q90" s="42" t="str">
        <f t="shared" ref="Q90:R90" si="252">INDEX(Q$112:Q$197,MATCH($E90,$C$112:$C$197,0))</f>
        <v>1.5</v>
      </c>
      <c r="R90" s="43" t="str">
        <f t="shared" si="252"/>
        <v>N/A</v>
      </c>
      <c r="S90" s="41" t="str">
        <f t="shared" si="20"/>
        <v>12</v>
      </c>
      <c r="T90" s="44" t="str">
        <f t="shared" si="21"/>
        <v>2.6</v>
      </c>
      <c r="U90" s="41" t="str">
        <f t="shared" si="22"/>
        <v>30</v>
      </c>
      <c r="V90" s="38" t="str">
        <f t="shared" si="23"/>
        <v>0</v>
      </c>
      <c r="W90" s="28" t="str">
        <f t="shared" si="24"/>
        <v>6.5</v>
      </c>
      <c r="X90" s="38" t="str">
        <f t="shared" si="25"/>
        <v>0.45</v>
      </c>
      <c r="Y90" s="45" t="str">
        <f t="shared" si="26"/>
        <v>5.0</v>
      </c>
      <c r="Z90" s="38" t="str">
        <f t="shared" si="27"/>
        <v>0.44</v>
      </c>
    </row>
    <row r="91">
      <c r="C91" s="35" t="str">
        <f t="shared" ref="C91:D91" si="253">INDEX(D$112:D$197,MATCH($E91,$C$112:$C$197,0))</f>
        <v>Warrior</v>
      </c>
      <c r="D91" s="35" t="str">
        <f t="shared" si="253"/>
        <v>Physical</v>
      </c>
      <c r="E91" s="36" t="s">
        <v>109</v>
      </c>
      <c r="F91" s="37" t="str">
        <f t="shared" si="12"/>
        <v>555</v>
      </c>
      <c r="G91" s="38" t="str">
        <f t="shared" si="13"/>
        <v>80</v>
      </c>
      <c r="H91" s="37" t="str">
        <f t="shared" si="14"/>
        <v>270</v>
      </c>
      <c r="I91" s="38" t="str">
        <f t="shared" ref="I91:M91" si="254">INDEX(I$112:I$197,MATCH($E91,$C$112:$C$197,0))</f>
        <v>40</v>
      </c>
      <c r="J91" s="37" t="str">
        <f t="shared" si="254"/>
        <v>375</v>
      </c>
      <c r="K91" s="38" t="str">
        <f t="shared" si="254"/>
        <v>0</v>
      </c>
      <c r="L91" s="2" t="str">
        <f t="shared" si="254"/>
        <v>12</v>
      </c>
      <c r="M91" s="2" t="str">
        <f t="shared" si="254"/>
        <v>0</v>
      </c>
      <c r="N91" s="39" t="str">
        <f t="shared" si="16"/>
        <v>1.01</v>
      </c>
      <c r="O91" s="40" t="str">
        <f t="shared" si="17"/>
        <v>0.009</v>
      </c>
      <c r="P91" s="41" t="str">
        <f t="shared" si="18"/>
        <v>41</v>
      </c>
      <c r="Q91" s="42" t="str">
        <f t="shared" ref="Q91:R91" si="255">INDEX(Q$112:Q$197,MATCH($E91,$C$112:$C$197,0))</f>
        <v>2.00</v>
      </c>
      <c r="R91" s="43" t="str">
        <f t="shared" si="255"/>
        <v>1/.5/1.5x dmg</v>
      </c>
      <c r="S91" s="41" t="str">
        <f t="shared" si="20"/>
        <v>18</v>
      </c>
      <c r="T91" s="44" t="str">
        <f t="shared" si="21"/>
        <v>3.0</v>
      </c>
      <c r="U91" s="41" t="str">
        <f t="shared" si="22"/>
        <v>31</v>
      </c>
      <c r="V91" s="38" t="str">
        <f t="shared" si="23"/>
        <v>0.9</v>
      </c>
      <c r="W91" s="28" t="str">
        <f t="shared" si="24"/>
        <v>8.7</v>
      </c>
      <c r="X91" s="42" t="str">
        <f t="shared" si="25"/>
        <v>0.72</v>
      </c>
      <c r="Y91" s="45" t="str">
        <f t="shared" si="26"/>
        <v>4.7</v>
      </c>
      <c r="Z91" s="42" t="str">
        <f t="shared" si="27"/>
        <v>0.29</v>
      </c>
    </row>
    <row r="92">
      <c r="C92" s="35" t="str">
        <f t="shared" ref="C92:D92" si="256">INDEX(D$112:D$197,MATCH($E92,$C$112:$C$197,0))</f>
        <v>Hunter</v>
      </c>
      <c r="D92" s="35" t="str">
        <f t="shared" si="256"/>
        <v>Physical</v>
      </c>
      <c r="E92" s="36" t="s">
        <v>110</v>
      </c>
      <c r="F92" s="37" t="str">
        <f t="shared" si="12"/>
        <v>560</v>
      </c>
      <c r="G92" s="38" t="str">
        <f t="shared" si="13"/>
        <v>80</v>
      </c>
      <c r="H92" s="37" t="str">
        <f t="shared" si="14"/>
        <v>270</v>
      </c>
      <c r="I92" s="38" t="str">
        <f t="shared" ref="I92:M92" si="257">INDEX(I$112:I$197,MATCH($E92,$C$112:$C$197,0))</f>
        <v>40</v>
      </c>
      <c r="J92" s="37" t="str">
        <f t="shared" si="257"/>
        <v>360</v>
      </c>
      <c r="K92" s="38" t="str">
        <f t="shared" si="257"/>
        <v>0</v>
      </c>
      <c r="L92" s="2" t="str">
        <f t="shared" si="257"/>
        <v>55</v>
      </c>
      <c r="M92" s="2" t="str">
        <f t="shared" si="257"/>
        <v>0</v>
      </c>
      <c r="N92" s="39" t="str">
        <f t="shared" si="16"/>
        <v>0.96</v>
      </c>
      <c r="O92" s="38" t="str">
        <f t="shared" si="17"/>
        <v>0.015</v>
      </c>
      <c r="P92" s="41" t="str">
        <f t="shared" si="18"/>
        <v>40</v>
      </c>
      <c r="Q92" s="42" t="str">
        <f t="shared" ref="Q92:R92" si="258">INDEX(Q$112:Q$197,MATCH($E92,$C$112:$C$197,0))</f>
        <v>2.40</v>
      </c>
      <c r="R92" s="43" t="str">
        <f t="shared" si="258"/>
        <v>N/A</v>
      </c>
      <c r="S92" s="41" t="str">
        <f t="shared" si="20"/>
        <v>16</v>
      </c>
      <c r="T92" s="44" t="str">
        <f t="shared" si="21"/>
        <v>3.0</v>
      </c>
      <c r="U92" s="41" t="str">
        <f t="shared" si="22"/>
        <v>31</v>
      </c>
      <c r="V92" s="38" t="str">
        <f t="shared" si="23"/>
        <v>0.9</v>
      </c>
      <c r="W92" s="28" t="str">
        <f t="shared" si="24"/>
        <v>8.7</v>
      </c>
      <c r="X92" s="38" t="str">
        <f t="shared" si="25"/>
        <v>0.71</v>
      </c>
      <c r="Y92" s="45" t="str">
        <f t="shared" si="26"/>
        <v>4.8</v>
      </c>
      <c r="Z92" s="38" t="str">
        <f t="shared" si="27"/>
        <v>0.38</v>
      </c>
    </row>
    <row r="93">
      <c r="C93" s="35" t="str">
        <f t="shared" ref="C93:D93" si="259">INDEX(D$112:D$197,MATCH($E93,$C$112:$C$197,0))</f>
        <v>Warrior</v>
      </c>
      <c r="D93" s="35" t="str">
        <f t="shared" si="259"/>
        <v>Physical</v>
      </c>
      <c r="E93" s="36" t="s">
        <v>111</v>
      </c>
      <c r="F93" s="37" t="str">
        <f t="shared" si="12"/>
        <v>565</v>
      </c>
      <c r="G93" s="38" t="str">
        <f t="shared" si="13"/>
        <v>85</v>
      </c>
      <c r="H93" s="37" t="str">
        <f t="shared" si="14"/>
        <v>239</v>
      </c>
      <c r="I93" s="38" t="str">
        <f t="shared" ref="I93:M93" si="260">INDEX(I$112:I$197,MATCH($E93,$C$112:$C$197,0))</f>
        <v>39</v>
      </c>
      <c r="J93" s="37" t="str">
        <f t="shared" si="260"/>
        <v>380</v>
      </c>
      <c r="K93" s="38" t="str">
        <f t="shared" si="260"/>
        <v>0</v>
      </c>
      <c r="L93" s="2" t="str">
        <f t="shared" si="260"/>
        <v>12</v>
      </c>
      <c r="M93" s="2" t="str">
        <f t="shared" si="260"/>
        <v>0</v>
      </c>
      <c r="N93" s="39" t="str">
        <f t="shared" si="16"/>
        <v>0.91</v>
      </c>
      <c r="O93" s="40" t="str">
        <f t="shared" si="17"/>
        <v>0.014</v>
      </c>
      <c r="P93" s="41" t="str">
        <f t="shared" si="18"/>
        <v>41</v>
      </c>
      <c r="Q93" s="42" t="str">
        <f t="shared" ref="Q93:R93" si="261">INDEX(Q$112:Q$197,MATCH($E93,$C$112:$C$197,0))</f>
        <v>2.00</v>
      </c>
      <c r="R93" s="43" t="str">
        <f t="shared" si="261"/>
        <v>N/A</v>
      </c>
      <c r="S93" s="41" t="str">
        <f t="shared" si="20"/>
        <v>21</v>
      </c>
      <c r="T93" s="44" t="str">
        <f t="shared" si="21"/>
        <v>2.9</v>
      </c>
      <c r="U93" s="41" t="str">
        <f t="shared" si="22"/>
        <v>31</v>
      </c>
      <c r="V93" s="38" t="str">
        <f t="shared" si="23"/>
        <v>0.9</v>
      </c>
      <c r="W93" s="28" t="str">
        <f t="shared" si="24"/>
        <v>8.5</v>
      </c>
      <c r="X93" s="42" t="str">
        <f t="shared" si="25"/>
        <v>0.50</v>
      </c>
      <c r="Y93" s="45" t="str">
        <f t="shared" si="26"/>
        <v>5.1</v>
      </c>
      <c r="Z93" s="42" t="str">
        <f t="shared" si="27"/>
        <v>0.41</v>
      </c>
    </row>
    <row r="94">
      <c r="C94" s="35" t="str">
        <f t="shared" ref="C94:D94" si="262">INDEX(D$112:D$197,MATCH($E94,$C$112:$C$197,0))</f>
        <v>Mage</v>
      </c>
      <c r="D94" s="35" t="str">
        <f t="shared" si="262"/>
        <v>Magical</v>
      </c>
      <c r="E94" s="36" t="s">
        <v>112</v>
      </c>
      <c r="F94" s="37" t="str">
        <f t="shared" si="12"/>
        <v>451</v>
      </c>
      <c r="G94" s="38" t="str">
        <f t="shared" si="13"/>
        <v>71</v>
      </c>
      <c r="H94" s="37" t="str">
        <f t="shared" si="14"/>
        <v>285</v>
      </c>
      <c r="I94" s="38" t="str">
        <f t="shared" ref="I94:M94" si="263">INDEX(I$112:I$197,MATCH($E94,$C$112:$C$197,0))</f>
        <v>40</v>
      </c>
      <c r="J94" s="37" t="str">
        <f t="shared" si="263"/>
        <v>360</v>
      </c>
      <c r="K94" s="38" t="str">
        <f t="shared" si="263"/>
        <v>0</v>
      </c>
      <c r="L94" s="2" t="str">
        <f t="shared" si="263"/>
        <v>55</v>
      </c>
      <c r="M94" s="2" t="str">
        <f t="shared" si="263"/>
        <v>0</v>
      </c>
      <c r="N94" s="39" t="str">
        <f t="shared" si="16"/>
        <v>0.91</v>
      </c>
      <c r="O94" s="40" t="str">
        <f t="shared" si="17"/>
        <v>0.011</v>
      </c>
      <c r="P94" s="41" t="str">
        <f t="shared" si="18"/>
        <v>36</v>
      </c>
      <c r="Q94" s="42" t="str">
        <f t="shared" ref="Q94:R94" si="264">INDEX(Q$112:Q$197,MATCH($E94,$C$112:$C$197,0))</f>
        <v>1.50</v>
      </c>
      <c r="R94" s="43" t="str">
        <f t="shared" si="264"/>
        <v>N/A</v>
      </c>
      <c r="S94" s="41" t="str">
        <f t="shared" si="20"/>
        <v>16</v>
      </c>
      <c r="T94" s="44" t="str">
        <f t="shared" si="21"/>
        <v>3.0</v>
      </c>
      <c r="U94" s="41" t="str">
        <f t="shared" si="22"/>
        <v>30</v>
      </c>
      <c r="V94" s="38" t="str">
        <f t="shared" si="23"/>
        <v>0</v>
      </c>
      <c r="W94" s="28" t="str">
        <f t="shared" si="24"/>
        <v>7.5</v>
      </c>
      <c r="X94" s="38" t="str">
        <f t="shared" si="25"/>
        <v>0.48</v>
      </c>
      <c r="Y94" s="45" t="str">
        <f t="shared" si="26"/>
        <v>5.3</v>
      </c>
      <c r="Z94" s="38" t="str">
        <f t="shared" si="27"/>
        <v>0.45</v>
      </c>
    </row>
    <row r="95">
      <c r="C95" s="35" t="str">
        <f t="shared" ref="C95:D95" si="265">INDEX(D$112:D$197,MATCH($E95,$C$112:$C$197,0))</f>
        <v>Hunter</v>
      </c>
      <c r="D95" s="35" t="str">
        <f t="shared" si="265"/>
        <v>Physical</v>
      </c>
      <c r="E95" s="36" t="s">
        <v>113</v>
      </c>
      <c r="F95" s="37" t="str">
        <f t="shared" si="12"/>
        <v>530</v>
      </c>
      <c r="G95" s="38" t="str">
        <f t="shared" si="13"/>
        <v>75</v>
      </c>
      <c r="H95" s="37" t="str">
        <f t="shared" si="14"/>
        <v>257</v>
      </c>
      <c r="I95" s="38" t="str">
        <f t="shared" ref="I95:M95" si="266">INDEX(I$112:I$197,MATCH($E95,$C$112:$C$197,0))</f>
        <v>37</v>
      </c>
      <c r="J95" s="37" t="str">
        <f t="shared" si="266"/>
        <v>365</v>
      </c>
      <c r="K95" s="38" t="str">
        <f t="shared" si="266"/>
        <v>0</v>
      </c>
      <c r="L95" s="2" t="str">
        <f t="shared" si="266"/>
        <v>55</v>
      </c>
      <c r="M95" s="2" t="str">
        <f t="shared" si="266"/>
        <v>0</v>
      </c>
      <c r="N95" s="39" t="str">
        <f t="shared" si="16"/>
        <v>0.96</v>
      </c>
      <c r="O95" s="38" t="str">
        <f t="shared" si="17"/>
        <v>0.01</v>
      </c>
      <c r="P95" s="41" t="str">
        <f t="shared" si="18"/>
        <v>40</v>
      </c>
      <c r="Q95" s="42" t="str">
        <f t="shared" ref="Q95:R95" si="267">INDEX(Q$112:Q$197,MATCH($E95,$C$112:$C$197,0))</f>
        <v>2.50</v>
      </c>
      <c r="R95" s="43" t="str">
        <f t="shared" si="267"/>
        <v>N/A</v>
      </c>
      <c r="S95" s="41" t="str">
        <f t="shared" si="20"/>
        <v>15</v>
      </c>
      <c r="T95" s="44" t="str">
        <f t="shared" si="21"/>
        <v>2.9</v>
      </c>
      <c r="U95" s="41" t="str">
        <f t="shared" si="22"/>
        <v>31</v>
      </c>
      <c r="V95" s="38" t="str">
        <f t="shared" si="23"/>
        <v>0.9</v>
      </c>
      <c r="W95" s="28" t="str">
        <f t="shared" si="24"/>
        <v>8.7</v>
      </c>
      <c r="X95" s="38" t="str">
        <f t="shared" si="25"/>
        <v>0.68</v>
      </c>
      <c r="Y95" s="45" t="str">
        <f t="shared" si="26"/>
        <v>4.8</v>
      </c>
      <c r="Z95" s="38" t="str">
        <f t="shared" si="27"/>
        <v>0.4</v>
      </c>
    </row>
    <row r="96">
      <c r="C96" s="35" t="str">
        <f t="shared" ref="C96:D96" si="268">INDEX(D$112:D$197,MATCH($E96,$C$112:$C$197,0))</f>
        <v>Guardian</v>
      </c>
      <c r="D96" s="35" t="str">
        <f t="shared" si="268"/>
        <v>Magical</v>
      </c>
      <c r="E96" s="36" t="s">
        <v>114</v>
      </c>
      <c r="F96" s="37" t="str">
        <f t="shared" si="12"/>
        <v>585</v>
      </c>
      <c r="G96" s="38" t="str">
        <f t="shared" si="13"/>
        <v>90</v>
      </c>
      <c r="H96" s="37" t="str">
        <f t="shared" si="14"/>
        <v>240</v>
      </c>
      <c r="I96" s="38" t="str">
        <f t="shared" ref="I96:M96" si="269">INDEX(I$112:I$197,MATCH($E96,$C$112:$C$197,0))</f>
        <v>40</v>
      </c>
      <c r="J96" s="37" t="str">
        <f t="shared" si="269"/>
        <v>360</v>
      </c>
      <c r="K96" s="38" t="str">
        <f t="shared" si="269"/>
        <v>0</v>
      </c>
      <c r="L96" s="2" t="str">
        <f t="shared" si="269"/>
        <v>12</v>
      </c>
      <c r="M96" s="2" t="str">
        <f t="shared" si="269"/>
        <v>0</v>
      </c>
      <c r="N96" s="39" t="str">
        <f t="shared" si="16"/>
        <v>0.91</v>
      </c>
      <c r="O96" s="40" t="str">
        <f t="shared" si="17"/>
        <v>0.012</v>
      </c>
      <c r="P96" s="41" t="str">
        <f t="shared" si="18"/>
        <v>37</v>
      </c>
      <c r="Q96" s="42" t="str">
        <f t="shared" ref="Q96:R96" si="270">INDEX(Q$112:Q$197,MATCH($E96,$C$112:$C$197,0))</f>
        <v>1.55</v>
      </c>
      <c r="R96" s="43" t="str">
        <f t="shared" si="270"/>
        <v>1/1/1/1x dmg/swing</v>
      </c>
      <c r="S96" s="41" t="str">
        <f t="shared" si="20"/>
        <v>24</v>
      </c>
      <c r="T96" s="44" t="str">
        <f t="shared" si="21"/>
        <v>3.4</v>
      </c>
      <c r="U96" s="41" t="str">
        <f t="shared" si="22"/>
        <v>31</v>
      </c>
      <c r="V96" s="38" t="str">
        <f t="shared" si="23"/>
        <v>0.9</v>
      </c>
      <c r="W96" s="28" t="str">
        <f t="shared" si="24"/>
        <v>5.5</v>
      </c>
      <c r="X96" s="42" t="str">
        <f t="shared" si="25"/>
        <v>0.54</v>
      </c>
      <c r="Y96" s="45" t="str">
        <f t="shared" si="26"/>
        <v>5.0</v>
      </c>
      <c r="Z96" s="42" t="str">
        <f t="shared" si="27"/>
        <v>0.45</v>
      </c>
    </row>
    <row r="97">
      <c r="C97" s="35" t="str">
        <f t="shared" ref="C97:D97" si="271">INDEX(D$112:D$197,MATCH($E97,$C$112:$C$197,0))</f>
        <v>Guardian</v>
      </c>
      <c r="D97" s="35" t="str">
        <f t="shared" si="271"/>
        <v>Magical</v>
      </c>
      <c r="E97" s="36" t="s">
        <v>115</v>
      </c>
      <c r="F97" s="37" t="str">
        <f t="shared" si="12"/>
        <v>614</v>
      </c>
      <c r="G97" s="38" t="str">
        <f t="shared" si="13"/>
        <v>104</v>
      </c>
      <c r="H97" s="37" t="str">
        <f t="shared" si="14"/>
        <v>232</v>
      </c>
      <c r="I97" s="38" t="str">
        <f t="shared" ref="I97:M97" si="272">INDEX(I$112:I$197,MATCH($E97,$C$112:$C$197,0))</f>
        <v>32</v>
      </c>
      <c r="J97" s="37" t="str">
        <f t="shared" si="272"/>
        <v>360</v>
      </c>
      <c r="K97" s="38" t="str">
        <f t="shared" si="272"/>
        <v>0</v>
      </c>
      <c r="L97" s="2" t="str">
        <f t="shared" si="272"/>
        <v>12</v>
      </c>
      <c r="M97" s="2" t="str">
        <f t="shared" si="272"/>
        <v>0</v>
      </c>
      <c r="N97" s="39" t="str">
        <f t="shared" si="16"/>
        <v>0.86</v>
      </c>
      <c r="O97" s="40" t="str">
        <f t="shared" si="17"/>
        <v>0.012</v>
      </c>
      <c r="P97" s="41" t="str">
        <f t="shared" si="18"/>
        <v>40</v>
      </c>
      <c r="Q97" s="42" t="str">
        <f t="shared" ref="Q97:R97" si="273">INDEX(Q$112:Q$197,MATCH($E97,$C$112:$C$197,0))</f>
        <v>1.55</v>
      </c>
      <c r="R97" s="43" t="str">
        <f t="shared" si="273"/>
        <v>N/A</v>
      </c>
      <c r="S97" s="41" t="str">
        <f t="shared" si="20"/>
        <v>26</v>
      </c>
      <c r="T97" s="44" t="str">
        <f t="shared" si="21"/>
        <v>3.3</v>
      </c>
      <c r="U97" s="41" t="str">
        <f t="shared" si="22"/>
        <v>31</v>
      </c>
      <c r="V97" s="38" t="str">
        <f t="shared" si="23"/>
        <v>0.9</v>
      </c>
      <c r="W97" s="28" t="str">
        <f t="shared" si="24"/>
        <v>8.9</v>
      </c>
      <c r="X97" s="42" t="str">
        <f t="shared" si="25"/>
        <v>0.90</v>
      </c>
      <c r="Y97" s="45" t="str">
        <f t="shared" si="26"/>
        <v>4.9</v>
      </c>
      <c r="Z97" s="42" t="str">
        <f t="shared" si="27"/>
        <v>0.40</v>
      </c>
    </row>
    <row r="98">
      <c r="C98" s="35" t="str">
        <f t="shared" ref="C98:D98" si="274">INDEX(D$112:D$197,MATCH($E98,$C$112:$C$197,0))</f>
        <v>Mage</v>
      </c>
      <c r="D98" s="35" t="str">
        <f t="shared" si="274"/>
        <v>Magical</v>
      </c>
      <c r="E98" s="36" t="s">
        <v>116</v>
      </c>
      <c r="F98" s="37" t="str">
        <f t="shared" si="12"/>
        <v>451</v>
      </c>
      <c r="G98" s="38" t="str">
        <f t="shared" si="13"/>
        <v>71</v>
      </c>
      <c r="H98" s="37" t="str">
        <f t="shared" si="14"/>
        <v>289</v>
      </c>
      <c r="I98" s="38" t="str">
        <f t="shared" ref="I98:M98" si="275">INDEX(I$112:I$197,MATCH($E98,$C$112:$C$197,0))</f>
        <v>44</v>
      </c>
      <c r="J98" s="37" t="str">
        <f t="shared" si="275"/>
        <v>355</v>
      </c>
      <c r="K98" s="38" t="str">
        <f t="shared" si="275"/>
        <v>0</v>
      </c>
      <c r="L98" s="2" t="str">
        <f t="shared" si="275"/>
        <v>55</v>
      </c>
      <c r="M98" s="2" t="str">
        <f t="shared" si="275"/>
        <v>0</v>
      </c>
      <c r="N98" s="39" t="str">
        <f t="shared" si="16"/>
        <v>0.88</v>
      </c>
      <c r="O98" s="40" t="str">
        <f t="shared" si="17"/>
        <v>0.010</v>
      </c>
      <c r="P98" s="41" t="str">
        <f t="shared" si="18"/>
        <v>37</v>
      </c>
      <c r="Q98" s="42" t="str">
        <f t="shared" ref="Q98:R98" si="276">INDEX(Q$112:Q$197,MATCH($E98,$C$112:$C$197,0))</f>
        <v>1.50</v>
      </c>
      <c r="R98" s="43" t="str">
        <f t="shared" si="276"/>
        <v>N/A</v>
      </c>
      <c r="S98" s="41" t="str">
        <f t="shared" si="20"/>
        <v>11</v>
      </c>
      <c r="T98" s="44" t="str">
        <f t="shared" si="21"/>
        <v>2.7</v>
      </c>
      <c r="U98" s="41" t="str">
        <f t="shared" si="22"/>
        <v>30</v>
      </c>
      <c r="V98" s="38" t="str">
        <f t="shared" si="23"/>
        <v>0</v>
      </c>
      <c r="W98" s="28" t="str">
        <f t="shared" si="24"/>
        <v>6.5</v>
      </c>
      <c r="X98" s="38" t="str">
        <f t="shared" si="25"/>
        <v>0.45</v>
      </c>
      <c r="Y98" s="45" t="str">
        <f t="shared" si="26"/>
        <v>5.1</v>
      </c>
      <c r="Z98" s="38" t="str">
        <f t="shared" si="27"/>
        <v>0.45</v>
      </c>
    </row>
    <row r="99">
      <c r="C99" s="35" t="str">
        <f t="shared" ref="C99:D99" si="277">INDEX(D$112:D$197,MATCH($E99,$C$112:$C$197,0))</f>
        <v>Mage</v>
      </c>
      <c r="D99" s="35" t="str">
        <f t="shared" si="277"/>
        <v>Magical</v>
      </c>
      <c r="E99" s="36" t="s">
        <v>117</v>
      </c>
      <c r="F99" s="37" t="str">
        <f t="shared" si="12"/>
        <v>535</v>
      </c>
      <c r="G99" s="38" t="str">
        <f t="shared" si="13"/>
        <v>85</v>
      </c>
      <c r="H99" s="37" t="str">
        <f t="shared" si="14"/>
        <v>297</v>
      </c>
      <c r="I99" s="38" t="str">
        <f t="shared" ref="I99:M99" si="278">INDEX(I$112:I$197,MATCH($E99,$C$112:$C$197,0))</f>
        <v>47</v>
      </c>
      <c r="J99" s="37" t="str">
        <f t="shared" si="278"/>
        <v>360</v>
      </c>
      <c r="K99" s="38" t="str">
        <f t="shared" si="278"/>
        <v>0</v>
      </c>
      <c r="L99" s="2" t="str">
        <f t="shared" si="278"/>
        <v>55</v>
      </c>
      <c r="M99" s="2" t="str">
        <f t="shared" si="278"/>
        <v>0</v>
      </c>
      <c r="N99" s="39" t="str">
        <f t="shared" si="16"/>
        <v>0.87</v>
      </c>
      <c r="O99" s="40" t="str">
        <f t="shared" si="17"/>
        <v>0.010</v>
      </c>
      <c r="P99" s="41" t="str">
        <f t="shared" si="18"/>
        <v>35</v>
      </c>
      <c r="Q99" s="42" t="str">
        <f t="shared" ref="Q99:R99" si="279">INDEX(Q$112:Q$197,MATCH($E99,$C$112:$C$197,0))</f>
        <v>1.50</v>
      </c>
      <c r="R99" s="43" t="str">
        <f t="shared" si="279"/>
        <v>N/A</v>
      </c>
      <c r="S99" s="41" t="str">
        <f t="shared" si="20"/>
        <v>11</v>
      </c>
      <c r="T99" s="44" t="str">
        <f t="shared" si="21"/>
        <v>2.6</v>
      </c>
      <c r="U99" s="41" t="str">
        <f t="shared" si="22"/>
        <v>31</v>
      </c>
      <c r="V99" s="38" t="str">
        <f t="shared" si="23"/>
        <v>0.9</v>
      </c>
      <c r="W99" s="28" t="str">
        <f t="shared" si="24"/>
        <v>6.4</v>
      </c>
      <c r="X99" s="38" t="str">
        <f t="shared" si="25"/>
        <v>0.44</v>
      </c>
      <c r="Y99" s="45" t="str">
        <f t="shared" si="26"/>
        <v>5.3</v>
      </c>
      <c r="Z99" s="38" t="str">
        <f t="shared" si="27"/>
        <v>0.45</v>
      </c>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row>
    <row r="105">
      <c r="F105" s="49" t="s">
        <v>118</v>
      </c>
    </row>
    <row r="106">
      <c r="F106" s="49" t="s">
        <v>119</v>
      </c>
    </row>
    <row r="107">
      <c r="F107" s="49"/>
    </row>
    <row r="108">
      <c r="F108" s="49"/>
    </row>
    <row r="109">
      <c r="B109" s="50"/>
      <c r="F109" s="49"/>
    </row>
    <row r="110">
      <c r="B110" s="51"/>
      <c r="F110" s="52"/>
      <c r="G110" s="52"/>
      <c r="H110" s="52"/>
      <c r="I110" s="52"/>
      <c r="J110" s="52"/>
      <c r="K110" s="52"/>
      <c r="L110" s="52"/>
      <c r="M110" s="52"/>
      <c r="N110" s="52"/>
      <c r="O110" s="52"/>
      <c r="P110" s="52"/>
      <c r="Q110" s="52"/>
      <c r="R110" s="52"/>
      <c r="S110" s="52"/>
      <c r="T110" s="52"/>
      <c r="U110" s="52"/>
      <c r="V110" s="52"/>
      <c r="W110" s="52"/>
      <c r="X110" s="52"/>
      <c r="Y110" s="52"/>
      <c r="Z110" s="52"/>
    </row>
    <row r="111">
      <c r="A111" s="33"/>
      <c r="B111" s="53" t="s">
        <v>120</v>
      </c>
      <c r="C111" s="54" t="s">
        <v>2</v>
      </c>
      <c r="D111" s="1" t="s">
        <v>0</v>
      </c>
      <c r="E111" s="1" t="s">
        <v>1</v>
      </c>
      <c r="F111" s="1" t="s">
        <v>3</v>
      </c>
      <c r="G111" s="1" t="s">
        <v>4</v>
      </c>
      <c r="H111" s="1" t="s">
        <v>5</v>
      </c>
      <c r="I111" s="1" t="s">
        <v>4</v>
      </c>
      <c r="J111" s="1" t="s">
        <v>6</v>
      </c>
      <c r="K111" s="1" t="s">
        <v>4</v>
      </c>
      <c r="L111" s="2" t="s">
        <v>7</v>
      </c>
      <c r="M111" s="1" t="s">
        <v>4</v>
      </c>
      <c r="N111" s="2" t="s">
        <v>8</v>
      </c>
      <c r="O111" s="1" t="s">
        <v>4</v>
      </c>
      <c r="P111" s="1" t="s">
        <v>9</v>
      </c>
      <c r="Q111" s="1" t="s">
        <v>4</v>
      </c>
      <c r="R111" s="1" t="s">
        <v>10</v>
      </c>
      <c r="S111" s="2" t="s">
        <v>11</v>
      </c>
      <c r="T111" s="1" t="s">
        <v>4</v>
      </c>
      <c r="U111" s="2" t="s">
        <v>12</v>
      </c>
      <c r="V111" s="1" t="s">
        <v>4</v>
      </c>
      <c r="W111" s="1" t="s">
        <v>13</v>
      </c>
      <c r="X111" s="1" t="s">
        <v>4</v>
      </c>
      <c r="Y111" s="1" t="s">
        <v>14</v>
      </c>
      <c r="Z111" s="1" t="s">
        <v>4</v>
      </c>
      <c r="AA111" s="3"/>
      <c r="AB111" s="3"/>
      <c r="AC111" s="3"/>
      <c r="AD111" s="3"/>
      <c r="AE111" s="3"/>
      <c r="AF111" s="3"/>
      <c r="AG111" s="3"/>
      <c r="AH111" s="3"/>
      <c r="AI111" s="3"/>
      <c r="AJ111" s="3"/>
      <c r="AK111" s="3"/>
      <c r="AL111" s="3"/>
      <c r="AM111" s="3"/>
      <c r="AN111" s="3"/>
      <c r="AO111" s="3"/>
    </row>
    <row r="112">
      <c r="A112" s="55"/>
      <c r="B112" s="56" t="str">
        <f t="shared" ref="B112:B197" si="280">HYPERLINK("http://smite.gamepedia.com/"&amp;C112,C112)</f>
        <v>Agni</v>
      </c>
      <c r="C112" s="57" t="s">
        <v>32</v>
      </c>
      <c r="D112" s="58" t="s">
        <v>22</v>
      </c>
      <c r="E112" s="58" t="s">
        <v>26</v>
      </c>
      <c r="F112" s="58">
        <v>360.0</v>
      </c>
      <c r="G112" s="35">
        <v>71.0</v>
      </c>
      <c r="H112" s="58">
        <v>255.0</v>
      </c>
      <c r="I112" s="35">
        <v>45.0</v>
      </c>
      <c r="J112" s="35">
        <v>350.0</v>
      </c>
      <c r="K112" s="35">
        <v>0.0</v>
      </c>
      <c r="L112" s="35">
        <v>55.0</v>
      </c>
      <c r="M112" s="35">
        <v>0.0</v>
      </c>
      <c r="N112" s="59">
        <v>1.0</v>
      </c>
      <c r="O112" s="60">
        <v>0.0095</v>
      </c>
      <c r="P112" s="61">
        <v>34.5</v>
      </c>
      <c r="Q112" s="62">
        <v>1.5</v>
      </c>
      <c r="R112" s="35" t="s">
        <v>121</v>
      </c>
      <c r="S112" s="61">
        <v>11.4</v>
      </c>
      <c r="T112" s="35">
        <v>2.6</v>
      </c>
      <c r="U112" s="63">
        <v>30.0</v>
      </c>
      <c r="V112" s="35">
        <v>0.0</v>
      </c>
      <c r="W112" s="58">
        <v>7.0</v>
      </c>
      <c r="X112" s="35">
        <v>0.47</v>
      </c>
      <c r="Y112" s="58">
        <v>4.7</v>
      </c>
      <c r="Z112" s="35">
        <v>0.37</v>
      </c>
    </row>
    <row r="113">
      <c r="B113" s="56" t="str">
        <f t="shared" si="280"/>
        <v>Ah Muzen Cab</v>
      </c>
      <c r="C113" s="57" t="s">
        <v>33</v>
      </c>
      <c r="D113" s="58" t="s">
        <v>21</v>
      </c>
      <c r="E113" s="58" t="s">
        <v>28</v>
      </c>
      <c r="F113" s="58">
        <v>450.0</v>
      </c>
      <c r="G113" s="35">
        <v>73.0</v>
      </c>
      <c r="H113" s="58">
        <v>230.0</v>
      </c>
      <c r="I113" s="35">
        <v>40.0</v>
      </c>
      <c r="J113" s="35">
        <v>365.0</v>
      </c>
      <c r="K113" s="35">
        <v>0.0</v>
      </c>
      <c r="L113" s="35">
        <v>55.0</v>
      </c>
      <c r="M113" s="35">
        <v>0.0</v>
      </c>
      <c r="N113" s="59">
        <v>0.953</v>
      </c>
      <c r="O113" s="35">
        <v>0.017</v>
      </c>
      <c r="P113" s="61">
        <v>37.8</v>
      </c>
      <c r="Q113" s="62">
        <v>2.2</v>
      </c>
      <c r="R113" s="35" t="s">
        <v>121</v>
      </c>
      <c r="S113" s="61">
        <v>12.0</v>
      </c>
      <c r="T113" s="35">
        <v>3.0</v>
      </c>
      <c r="U113" s="61">
        <v>30.1</v>
      </c>
      <c r="V113" s="35">
        <v>0.9</v>
      </c>
      <c r="W113" s="64">
        <v>7.0</v>
      </c>
      <c r="X113" s="35">
        <v>0.71</v>
      </c>
      <c r="Y113" s="58">
        <v>4.4</v>
      </c>
      <c r="Z113" s="35">
        <v>0.38</v>
      </c>
    </row>
    <row r="114">
      <c r="B114" s="56" t="str">
        <f t="shared" si="280"/>
        <v>Ah Puch</v>
      </c>
      <c r="C114" s="57" t="s">
        <v>34</v>
      </c>
      <c r="D114" s="58" t="s">
        <v>22</v>
      </c>
      <c r="E114" s="58" t="s">
        <v>26</v>
      </c>
      <c r="F114" s="58">
        <v>400.0</v>
      </c>
      <c r="G114" s="58">
        <v>75.0</v>
      </c>
      <c r="H114" s="58">
        <v>265.0</v>
      </c>
      <c r="I114" s="35">
        <v>55.0</v>
      </c>
      <c r="J114" s="58">
        <v>365.0</v>
      </c>
      <c r="K114" s="35">
        <v>0.0</v>
      </c>
      <c r="L114" s="35">
        <v>55.0</v>
      </c>
      <c r="M114" s="35">
        <v>0.0</v>
      </c>
      <c r="N114" s="59">
        <v>0.8605</v>
      </c>
      <c r="O114" s="65">
        <v>0.0095</v>
      </c>
      <c r="P114" s="63">
        <v>37.0</v>
      </c>
      <c r="Q114" s="62">
        <v>1.5</v>
      </c>
      <c r="R114" s="35" t="s">
        <v>121</v>
      </c>
      <c r="S114" s="61">
        <v>9.3</v>
      </c>
      <c r="T114" s="35">
        <v>2.7</v>
      </c>
      <c r="U114" s="61">
        <v>30.0</v>
      </c>
      <c r="V114" s="35">
        <v>0.0</v>
      </c>
      <c r="W114" s="58">
        <v>6.0</v>
      </c>
      <c r="X114" s="35">
        <v>0.45</v>
      </c>
      <c r="Y114" s="58">
        <v>4.9</v>
      </c>
      <c r="Z114" s="35">
        <v>0.42</v>
      </c>
    </row>
    <row r="115">
      <c r="B115" s="56" t="str">
        <f t="shared" si="280"/>
        <v>Amaterasu</v>
      </c>
      <c r="C115" s="57" t="s">
        <v>35</v>
      </c>
      <c r="D115" s="58" t="s">
        <v>24</v>
      </c>
      <c r="E115" s="58" t="s">
        <v>28</v>
      </c>
      <c r="F115" s="58">
        <v>470.0</v>
      </c>
      <c r="G115" s="35">
        <v>82.0</v>
      </c>
      <c r="H115" s="58">
        <v>220.0</v>
      </c>
      <c r="I115" s="35">
        <v>35.0</v>
      </c>
      <c r="J115" s="35">
        <v>375.0</v>
      </c>
      <c r="K115" s="35">
        <v>0.0</v>
      </c>
      <c r="L115" s="35">
        <v>12.0</v>
      </c>
      <c r="M115" s="35">
        <v>0.0</v>
      </c>
      <c r="N115" s="59">
        <v>0.998</v>
      </c>
      <c r="O115" s="65">
        <v>0.012</v>
      </c>
      <c r="P115" s="61">
        <v>39.0</v>
      </c>
      <c r="Q115" s="62">
        <v>2.0</v>
      </c>
      <c r="R115" s="35" t="s">
        <v>122</v>
      </c>
      <c r="S115" s="61">
        <v>18.0</v>
      </c>
      <c r="T115" s="35">
        <v>3.0</v>
      </c>
      <c r="U115" s="61">
        <v>30.1</v>
      </c>
      <c r="V115" s="35">
        <v>0.9</v>
      </c>
      <c r="W115" s="58">
        <v>8.0</v>
      </c>
      <c r="X115" s="62">
        <v>0.8</v>
      </c>
      <c r="Y115" s="58">
        <v>4.8</v>
      </c>
      <c r="Z115" s="62">
        <v>0.4</v>
      </c>
      <c r="AA115" s="29"/>
      <c r="AB115" s="29"/>
      <c r="AC115" s="29"/>
      <c r="AD115" s="29"/>
      <c r="AE115" s="29"/>
      <c r="AF115" s="29"/>
      <c r="AG115" s="29"/>
      <c r="AH115" s="29"/>
      <c r="AI115" s="29"/>
      <c r="AJ115" s="29"/>
      <c r="AK115" s="29"/>
      <c r="AL115" s="29"/>
      <c r="AM115" s="29"/>
      <c r="AN115" s="29"/>
      <c r="AO115" s="29"/>
    </row>
    <row r="116">
      <c r="B116" s="56" t="str">
        <f t="shared" si="280"/>
        <v>Anhur</v>
      </c>
      <c r="C116" s="57" t="s">
        <v>36</v>
      </c>
      <c r="D116" s="58" t="s">
        <v>21</v>
      </c>
      <c r="E116" s="58" t="s">
        <v>28</v>
      </c>
      <c r="F116" s="58">
        <v>460.0</v>
      </c>
      <c r="G116" s="35">
        <v>78.0</v>
      </c>
      <c r="H116" s="58">
        <v>220.0</v>
      </c>
      <c r="I116" s="35">
        <v>35.0</v>
      </c>
      <c r="J116" s="35">
        <v>365.0</v>
      </c>
      <c r="K116" s="35">
        <v>0.0</v>
      </c>
      <c r="L116" s="35">
        <v>55.0</v>
      </c>
      <c r="M116" s="35">
        <v>0.0</v>
      </c>
      <c r="N116" s="59">
        <v>0.903</v>
      </c>
      <c r="O116" s="35">
        <v>0.017</v>
      </c>
      <c r="P116" s="61">
        <v>41.5</v>
      </c>
      <c r="Q116" s="62">
        <v>2.5</v>
      </c>
      <c r="R116" s="35" t="s">
        <v>121</v>
      </c>
      <c r="S116" s="61">
        <v>11.2</v>
      </c>
      <c r="T116" s="35">
        <v>2.8</v>
      </c>
      <c r="U116" s="61">
        <v>30.1</v>
      </c>
      <c r="V116" s="35">
        <v>0.9</v>
      </c>
      <c r="W116" s="64">
        <v>8.0</v>
      </c>
      <c r="X116" s="35">
        <v>0.69</v>
      </c>
      <c r="Y116" s="58">
        <v>4.5</v>
      </c>
      <c r="Z116" s="35">
        <v>0.32</v>
      </c>
    </row>
    <row r="117">
      <c r="B117" s="56" t="str">
        <f t="shared" si="280"/>
        <v>Anubis</v>
      </c>
      <c r="C117" s="57" t="s">
        <v>37</v>
      </c>
      <c r="D117" s="58" t="s">
        <v>22</v>
      </c>
      <c r="E117" s="58" t="s">
        <v>26</v>
      </c>
      <c r="F117" s="58">
        <v>350.0</v>
      </c>
      <c r="G117" s="35">
        <v>66.0</v>
      </c>
      <c r="H117" s="58">
        <v>280.0</v>
      </c>
      <c r="I117" s="35">
        <v>58.0</v>
      </c>
      <c r="J117" s="58">
        <v>360.0</v>
      </c>
      <c r="K117" s="35">
        <v>0.0</v>
      </c>
      <c r="L117" s="35">
        <v>55.0</v>
      </c>
      <c r="M117" s="35">
        <v>0.0</v>
      </c>
      <c r="N117" s="59">
        <v>0.8601</v>
      </c>
      <c r="O117" s="65">
        <v>0.0099</v>
      </c>
      <c r="P117" s="61">
        <v>35.5</v>
      </c>
      <c r="Q117" s="62">
        <v>1.5</v>
      </c>
      <c r="R117" s="35" t="s">
        <v>121</v>
      </c>
      <c r="S117" s="61">
        <v>10.5</v>
      </c>
      <c r="T117" s="35">
        <v>2.5</v>
      </c>
      <c r="U117" s="63">
        <v>30.0</v>
      </c>
      <c r="V117" s="35">
        <v>0.0</v>
      </c>
      <c r="W117" s="58">
        <v>7.0</v>
      </c>
      <c r="X117" s="35">
        <v>0.45</v>
      </c>
      <c r="Y117" s="58">
        <v>4.8</v>
      </c>
      <c r="Z117" s="35">
        <v>0.36</v>
      </c>
    </row>
    <row r="118">
      <c r="B118" s="56" t="str">
        <f t="shared" si="280"/>
        <v>Ao Kuang</v>
      </c>
      <c r="C118" s="57" t="s">
        <v>38</v>
      </c>
      <c r="D118" s="58" t="s">
        <v>22</v>
      </c>
      <c r="E118" s="58" t="s">
        <v>26</v>
      </c>
      <c r="F118" s="58">
        <v>400.0</v>
      </c>
      <c r="G118" s="35">
        <v>82.0</v>
      </c>
      <c r="H118" s="58">
        <v>200.0</v>
      </c>
      <c r="I118" s="35">
        <v>36.0</v>
      </c>
      <c r="J118" s="35">
        <v>375.0</v>
      </c>
      <c r="K118" s="35">
        <v>0.0</v>
      </c>
      <c r="L118" s="35">
        <v>12.0</v>
      </c>
      <c r="M118" s="35">
        <v>0.0</v>
      </c>
      <c r="N118" s="59">
        <v>1.0005</v>
      </c>
      <c r="O118" s="65">
        <v>0.0195</v>
      </c>
      <c r="P118" s="61">
        <v>34.6</v>
      </c>
      <c r="Q118" s="62">
        <v>2.4</v>
      </c>
      <c r="R118" s="35" t="s">
        <v>123</v>
      </c>
      <c r="S118" s="61">
        <v>12.0</v>
      </c>
      <c r="T118" s="35">
        <v>3.0</v>
      </c>
      <c r="U118" s="61">
        <v>30.1</v>
      </c>
      <c r="V118" s="35">
        <v>0.9</v>
      </c>
      <c r="W118" s="58">
        <v>10.0</v>
      </c>
      <c r="X118" s="35">
        <v>0.7</v>
      </c>
      <c r="Y118" s="58">
        <v>4.5</v>
      </c>
      <c r="Z118" s="35">
        <v>0.2</v>
      </c>
    </row>
    <row r="119">
      <c r="B119" s="56" t="str">
        <f t="shared" si="280"/>
        <v>Aphrodite</v>
      </c>
      <c r="C119" s="57" t="s">
        <v>39</v>
      </c>
      <c r="D119" s="58" t="s">
        <v>22</v>
      </c>
      <c r="E119" s="58" t="s">
        <v>26</v>
      </c>
      <c r="F119" s="58">
        <v>380.0</v>
      </c>
      <c r="G119" s="35">
        <v>68.0</v>
      </c>
      <c r="H119" s="58">
        <v>240.0</v>
      </c>
      <c r="I119" s="35">
        <v>43.0</v>
      </c>
      <c r="J119" s="35">
        <v>355.0</v>
      </c>
      <c r="K119" s="35">
        <v>0.0</v>
      </c>
      <c r="L119" s="35">
        <v>55.0</v>
      </c>
      <c r="M119" s="35">
        <v>0.0</v>
      </c>
      <c r="N119" s="59">
        <v>0.8705</v>
      </c>
      <c r="O119" s="65">
        <v>0.0095</v>
      </c>
      <c r="P119" s="61">
        <v>31.55</v>
      </c>
      <c r="Q119" s="62">
        <v>1.45</v>
      </c>
      <c r="R119" s="35" t="s">
        <v>121</v>
      </c>
      <c r="S119" s="61">
        <v>9.3</v>
      </c>
      <c r="T119" s="35">
        <v>2.7</v>
      </c>
      <c r="U119" s="63">
        <v>30.0</v>
      </c>
      <c r="V119" s="35">
        <v>0.0</v>
      </c>
      <c r="W119" s="58">
        <v>6.0</v>
      </c>
      <c r="X119" s="35">
        <v>0.45</v>
      </c>
      <c r="Y119" s="58">
        <v>4.8</v>
      </c>
      <c r="Z119" s="35">
        <v>0.41</v>
      </c>
    </row>
    <row r="120">
      <c r="B120" s="56" t="str">
        <f t="shared" si="280"/>
        <v>Apollo</v>
      </c>
      <c r="C120" s="57" t="s">
        <v>40</v>
      </c>
      <c r="D120" s="58" t="s">
        <v>21</v>
      </c>
      <c r="E120" s="58" t="s">
        <v>28</v>
      </c>
      <c r="F120" s="58">
        <v>450.0</v>
      </c>
      <c r="G120" s="35">
        <v>77.0</v>
      </c>
      <c r="H120" s="58">
        <v>225.0</v>
      </c>
      <c r="I120" s="35">
        <v>40.0</v>
      </c>
      <c r="J120" s="35">
        <v>365.0</v>
      </c>
      <c r="K120" s="35">
        <v>0.0</v>
      </c>
      <c r="L120" s="35">
        <v>55.0</v>
      </c>
      <c r="M120" s="35">
        <v>0.0</v>
      </c>
      <c r="N120" s="59">
        <v>0.953</v>
      </c>
      <c r="O120" s="35">
        <v>0.017</v>
      </c>
      <c r="P120" s="61">
        <v>40.4</v>
      </c>
      <c r="Q120" s="62">
        <v>2.6</v>
      </c>
      <c r="R120" s="35" t="s">
        <v>121</v>
      </c>
      <c r="S120" s="61">
        <v>12.3</v>
      </c>
      <c r="T120" s="35">
        <v>2.7</v>
      </c>
      <c r="U120" s="61">
        <v>30.1</v>
      </c>
      <c r="V120" s="35">
        <v>0.9</v>
      </c>
      <c r="W120" s="64">
        <v>8.0</v>
      </c>
      <c r="X120" s="35">
        <v>0.69</v>
      </c>
      <c r="Y120" s="58">
        <v>4.6</v>
      </c>
      <c r="Z120" s="35">
        <v>0.4</v>
      </c>
    </row>
    <row r="121">
      <c r="B121" s="56" t="str">
        <f t="shared" si="280"/>
        <v>Arachne</v>
      </c>
      <c r="C121" s="57" t="s">
        <v>41</v>
      </c>
      <c r="D121" s="58" t="s">
        <v>18</v>
      </c>
      <c r="E121" s="58" t="s">
        <v>28</v>
      </c>
      <c r="F121" s="58">
        <v>445.0</v>
      </c>
      <c r="G121" s="58">
        <v>79.0</v>
      </c>
      <c r="H121" s="58">
        <v>210.0</v>
      </c>
      <c r="I121" s="35">
        <v>41.0</v>
      </c>
      <c r="J121" s="35">
        <v>375.0</v>
      </c>
      <c r="K121" s="35">
        <v>0.0</v>
      </c>
      <c r="L121" s="35">
        <v>12.0</v>
      </c>
      <c r="M121" s="35">
        <v>0.0</v>
      </c>
      <c r="N121" s="59">
        <v>1.02</v>
      </c>
      <c r="O121" s="65">
        <v>0.02</v>
      </c>
      <c r="P121" s="61">
        <v>40.0</v>
      </c>
      <c r="Q121" s="59">
        <v>2.2</v>
      </c>
      <c r="R121" s="35" t="s">
        <v>124</v>
      </c>
      <c r="S121" s="61">
        <v>16.0</v>
      </c>
      <c r="T121" s="35">
        <v>3.0</v>
      </c>
      <c r="U121" s="61">
        <v>30.1</v>
      </c>
      <c r="V121" s="35">
        <v>0.9</v>
      </c>
      <c r="W121" s="58">
        <v>9.0</v>
      </c>
      <c r="X121" s="35">
        <v>0.67</v>
      </c>
      <c r="Y121" s="58">
        <v>4.8</v>
      </c>
      <c r="Z121" s="35">
        <v>0.46</v>
      </c>
    </row>
    <row r="122">
      <c r="B122" s="56" t="str">
        <f t="shared" si="280"/>
        <v>Ares</v>
      </c>
      <c r="C122" s="57" t="s">
        <v>42</v>
      </c>
      <c r="D122" s="58" t="s">
        <v>19</v>
      </c>
      <c r="E122" s="58" t="s">
        <v>26</v>
      </c>
      <c r="F122" s="58">
        <v>485.0</v>
      </c>
      <c r="G122" s="35">
        <v>90.0</v>
      </c>
      <c r="H122" s="58">
        <v>200.0</v>
      </c>
      <c r="I122" s="35">
        <v>37.0</v>
      </c>
      <c r="J122" s="35">
        <v>360.0</v>
      </c>
      <c r="K122" s="35">
        <v>0.0</v>
      </c>
      <c r="L122" s="35">
        <v>12.0</v>
      </c>
      <c r="M122" s="35">
        <v>0.0</v>
      </c>
      <c r="N122" s="59">
        <v>0.8975</v>
      </c>
      <c r="O122" s="65">
        <v>0.0125</v>
      </c>
      <c r="P122" s="61">
        <v>38.45</v>
      </c>
      <c r="Q122" s="62">
        <v>1.55</v>
      </c>
      <c r="R122" s="35" t="s">
        <v>125</v>
      </c>
      <c r="S122" s="61">
        <v>17.0</v>
      </c>
      <c r="T122" s="35">
        <v>3.0</v>
      </c>
      <c r="U122" s="61">
        <v>30.1</v>
      </c>
      <c r="V122" s="35">
        <v>0.9</v>
      </c>
      <c r="W122" s="58">
        <v>8.0</v>
      </c>
      <c r="X122" s="62">
        <v>0.67</v>
      </c>
      <c r="Y122" s="58">
        <v>4.6</v>
      </c>
      <c r="Z122" s="62">
        <v>0.42</v>
      </c>
      <c r="AA122" s="29"/>
      <c r="AB122" s="29"/>
      <c r="AC122" s="29"/>
      <c r="AD122" s="29"/>
      <c r="AE122" s="29"/>
      <c r="AF122" s="29"/>
      <c r="AG122" s="29"/>
      <c r="AH122" s="29"/>
      <c r="AI122" s="29"/>
      <c r="AJ122" s="29"/>
      <c r="AK122" s="29"/>
      <c r="AL122" s="29"/>
      <c r="AM122" s="29"/>
      <c r="AN122" s="29"/>
      <c r="AO122" s="29"/>
    </row>
    <row r="123">
      <c r="B123" s="56" t="str">
        <f t="shared" si="280"/>
        <v>Artemis</v>
      </c>
      <c r="C123" s="57" t="s">
        <v>43</v>
      </c>
      <c r="D123" s="58" t="s">
        <v>21</v>
      </c>
      <c r="E123" s="58" t="s">
        <v>28</v>
      </c>
      <c r="F123" s="58">
        <v>450.0</v>
      </c>
      <c r="G123" s="35">
        <v>72.0</v>
      </c>
      <c r="H123" s="58">
        <v>205.0</v>
      </c>
      <c r="I123" s="35">
        <v>34.0</v>
      </c>
      <c r="J123" s="35">
        <v>365.0</v>
      </c>
      <c r="K123" s="35">
        <v>0.0</v>
      </c>
      <c r="L123" s="35">
        <v>55.0</v>
      </c>
      <c r="M123" s="35">
        <v>0.0</v>
      </c>
      <c r="N123" s="59">
        <v>0.946</v>
      </c>
      <c r="O123" s="58">
        <v>0.017</v>
      </c>
      <c r="P123" s="61">
        <v>34.95</v>
      </c>
      <c r="Q123" s="59">
        <v>2.5</v>
      </c>
      <c r="R123" s="35" t="s">
        <v>121</v>
      </c>
      <c r="S123" s="61">
        <v>12.0</v>
      </c>
      <c r="T123" s="35">
        <v>3.0</v>
      </c>
      <c r="U123" s="61">
        <v>30.1</v>
      </c>
      <c r="V123" s="35">
        <v>0.9</v>
      </c>
      <c r="W123" s="64">
        <v>8.0</v>
      </c>
      <c r="X123" s="35">
        <v>0.68</v>
      </c>
      <c r="Y123" s="58">
        <v>4.4</v>
      </c>
      <c r="Z123" s="35">
        <v>0.25</v>
      </c>
    </row>
    <row r="124">
      <c r="B124" s="56" t="str">
        <f t="shared" si="280"/>
        <v>Athena</v>
      </c>
      <c r="C124" s="57" t="s">
        <v>44</v>
      </c>
      <c r="D124" s="58" t="s">
        <v>19</v>
      </c>
      <c r="E124" s="58" t="s">
        <v>26</v>
      </c>
      <c r="F124" s="58">
        <v>500.0</v>
      </c>
      <c r="G124" s="35">
        <v>100.0</v>
      </c>
      <c r="H124" s="58">
        <v>190.0</v>
      </c>
      <c r="I124" s="35">
        <v>34.0</v>
      </c>
      <c r="J124" s="35">
        <v>365.0</v>
      </c>
      <c r="K124" s="35">
        <v>0.0</v>
      </c>
      <c r="L124" s="35">
        <v>12.0</v>
      </c>
      <c r="M124" s="35">
        <v>0.0</v>
      </c>
      <c r="N124" s="59">
        <v>0.998</v>
      </c>
      <c r="O124" s="65">
        <v>0.012</v>
      </c>
      <c r="P124" s="61">
        <v>35.5</v>
      </c>
      <c r="Q124" s="62">
        <v>1.5</v>
      </c>
      <c r="R124" s="35" t="s">
        <v>126</v>
      </c>
      <c r="S124" s="61">
        <v>19.8</v>
      </c>
      <c r="T124" s="35">
        <v>3.2</v>
      </c>
      <c r="U124" s="61">
        <v>30.1</v>
      </c>
      <c r="V124" s="35">
        <v>0.9</v>
      </c>
      <c r="W124" s="58">
        <v>8.0</v>
      </c>
      <c r="X124" s="62">
        <v>0.9</v>
      </c>
      <c r="Y124" s="58">
        <v>4.6</v>
      </c>
      <c r="Z124" s="62">
        <v>0.42</v>
      </c>
      <c r="AA124" s="29"/>
      <c r="AB124" s="29"/>
      <c r="AC124" s="29"/>
      <c r="AD124" s="29"/>
      <c r="AE124" s="29"/>
      <c r="AF124" s="29"/>
      <c r="AG124" s="29"/>
      <c r="AH124" s="29"/>
      <c r="AI124" s="29"/>
      <c r="AJ124" s="29"/>
      <c r="AK124" s="29"/>
      <c r="AL124" s="29"/>
      <c r="AM124" s="29"/>
      <c r="AN124" s="29"/>
      <c r="AO124" s="29"/>
    </row>
    <row r="125">
      <c r="B125" s="56" t="str">
        <f t="shared" si="280"/>
        <v>Awilix</v>
      </c>
      <c r="C125" s="57" t="s">
        <v>45</v>
      </c>
      <c r="D125" s="58" t="s">
        <v>18</v>
      </c>
      <c r="E125" s="58" t="s">
        <v>28</v>
      </c>
      <c r="F125" s="35">
        <v>475.0</v>
      </c>
      <c r="G125" s="35">
        <v>77.0</v>
      </c>
      <c r="H125" s="35">
        <v>220.0</v>
      </c>
      <c r="I125" s="35">
        <v>38.0</v>
      </c>
      <c r="J125" s="35">
        <v>370.0</v>
      </c>
      <c r="K125" s="35">
        <v>0.0</v>
      </c>
      <c r="L125" s="35">
        <v>16.0</v>
      </c>
      <c r="M125" s="35">
        <v>0.0</v>
      </c>
      <c r="N125" s="62">
        <v>1.0011</v>
      </c>
      <c r="O125" s="65">
        <v>0.0189</v>
      </c>
      <c r="P125" s="63">
        <v>37.84</v>
      </c>
      <c r="Q125" s="62">
        <v>2.16</v>
      </c>
      <c r="R125" s="58" t="s">
        <v>127</v>
      </c>
      <c r="S125" s="63">
        <v>13.0</v>
      </c>
      <c r="T125" s="35">
        <v>3.0</v>
      </c>
      <c r="U125" s="63">
        <v>30.1</v>
      </c>
      <c r="V125" s="35">
        <v>0.9</v>
      </c>
      <c r="W125" s="35">
        <v>10.0</v>
      </c>
      <c r="X125" s="35">
        <v>0.68</v>
      </c>
      <c r="Y125" s="35">
        <v>3.9</v>
      </c>
      <c r="Z125" s="35">
        <v>0.27</v>
      </c>
    </row>
    <row r="126">
      <c r="B126" s="56" t="str">
        <f t="shared" si="280"/>
        <v>Bacchus</v>
      </c>
      <c r="C126" s="57" t="s">
        <v>46</v>
      </c>
      <c r="D126" s="58" t="s">
        <v>19</v>
      </c>
      <c r="E126" s="58" t="s">
        <v>26</v>
      </c>
      <c r="F126" s="58">
        <v>495.0</v>
      </c>
      <c r="G126" s="35">
        <v>86.0</v>
      </c>
      <c r="H126" s="58">
        <v>200.0</v>
      </c>
      <c r="I126" s="35">
        <v>40.0</v>
      </c>
      <c r="J126" s="35">
        <v>365.0</v>
      </c>
      <c r="K126" s="35">
        <v>0.0</v>
      </c>
      <c r="L126" s="35">
        <v>12.0</v>
      </c>
      <c r="M126" s="35">
        <v>0.0</v>
      </c>
      <c r="N126" s="59">
        <v>0.88</v>
      </c>
      <c r="O126" s="65">
        <v>0.01</v>
      </c>
      <c r="P126" s="61">
        <v>37.5</v>
      </c>
      <c r="Q126" s="62">
        <v>1.5</v>
      </c>
      <c r="R126" s="35" t="s">
        <v>121</v>
      </c>
      <c r="S126" s="61">
        <v>19.0</v>
      </c>
      <c r="T126" s="35">
        <v>3.0</v>
      </c>
      <c r="U126" s="61">
        <v>30.1</v>
      </c>
      <c r="V126" s="35">
        <v>0.9</v>
      </c>
      <c r="W126" s="58">
        <v>8.0</v>
      </c>
      <c r="X126" s="62">
        <v>0.8</v>
      </c>
      <c r="Y126" s="58">
        <v>4.8</v>
      </c>
      <c r="Z126" s="62">
        <v>0.4</v>
      </c>
      <c r="AA126" s="29"/>
      <c r="AB126" s="29"/>
      <c r="AC126" s="29"/>
      <c r="AD126" s="29"/>
      <c r="AE126" s="29"/>
      <c r="AF126" s="29"/>
      <c r="AG126" s="29"/>
      <c r="AH126" s="29"/>
      <c r="AI126" s="29"/>
      <c r="AJ126" s="29"/>
      <c r="AK126" s="29"/>
      <c r="AL126" s="29"/>
      <c r="AM126" s="29"/>
      <c r="AN126" s="29"/>
      <c r="AO126" s="29"/>
    </row>
    <row r="127">
      <c r="B127" s="56" t="str">
        <f t="shared" si="280"/>
        <v>Bakasura</v>
      </c>
      <c r="C127" s="57" t="s">
        <v>47</v>
      </c>
      <c r="D127" s="58" t="s">
        <v>18</v>
      </c>
      <c r="E127" s="58" t="s">
        <v>28</v>
      </c>
      <c r="F127" s="58">
        <v>455.0</v>
      </c>
      <c r="G127" s="35">
        <v>78.0</v>
      </c>
      <c r="H127" s="58">
        <v>200.0</v>
      </c>
      <c r="I127" s="35">
        <v>39.0</v>
      </c>
      <c r="J127" s="35">
        <v>370.0</v>
      </c>
      <c r="K127" s="35">
        <v>0.0</v>
      </c>
      <c r="L127" s="35">
        <v>12.0</v>
      </c>
      <c r="M127" s="35">
        <v>0.0</v>
      </c>
      <c r="N127" s="59">
        <v>1.004</v>
      </c>
      <c r="O127" s="65">
        <v>0.016</v>
      </c>
      <c r="P127" s="61">
        <v>37.8</v>
      </c>
      <c r="Q127" s="62">
        <v>2.2</v>
      </c>
      <c r="R127" s="35" t="s">
        <v>121</v>
      </c>
      <c r="S127" s="61">
        <v>13.0</v>
      </c>
      <c r="T127" s="35">
        <v>2.8</v>
      </c>
      <c r="U127" s="61">
        <v>30.1</v>
      </c>
      <c r="V127" s="58">
        <v>0.9</v>
      </c>
      <c r="W127" s="58">
        <v>9.0</v>
      </c>
      <c r="X127" s="35">
        <v>0.68</v>
      </c>
      <c r="Y127" s="58">
        <v>4.8</v>
      </c>
      <c r="Z127" s="35">
        <v>0.46</v>
      </c>
    </row>
    <row r="128">
      <c r="B128" s="56" t="str">
        <f t="shared" si="280"/>
        <v>Bastet</v>
      </c>
      <c r="C128" s="57" t="s">
        <v>48</v>
      </c>
      <c r="D128" s="58" t="s">
        <v>18</v>
      </c>
      <c r="E128" s="58" t="s">
        <v>28</v>
      </c>
      <c r="F128" s="58">
        <v>415.0</v>
      </c>
      <c r="G128" s="58">
        <v>80.0</v>
      </c>
      <c r="H128" s="58">
        <v>230.0</v>
      </c>
      <c r="I128" s="35">
        <v>39.0</v>
      </c>
      <c r="J128" s="35">
        <v>375.0</v>
      </c>
      <c r="K128" s="35">
        <v>0.0</v>
      </c>
      <c r="L128" s="35">
        <v>12.0</v>
      </c>
      <c r="M128" s="35">
        <v>0.0</v>
      </c>
      <c r="N128" s="59">
        <v>1.0002</v>
      </c>
      <c r="O128" s="65">
        <v>0.0198</v>
      </c>
      <c r="P128" s="61">
        <v>36.79</v>
      </c>
      <c r="Q128" s="62">
        <v>2.21</v>
      </c>
      <c r="R128" s="58" t="s">
        <v>128</v>
      </c>
      <c r="S128" s="61">
        <v>12.1</v>
      </c>
      <c r="T128" s="35">
        <v>2.9</v>
      </c>
      <c r="U128" s="61">
        <v>30.1</v>
      </c>
      <c r="V128" s="35">
        <v>0.9</v>
      </c>
      <c r="W128" s="58">
        <v>9.0</v>
      </c>
      <c r="X128" s="35">
        <v>0.72</v>
      </c>
      <c r="Y128" s="58">
        <v>4.4</v>
      </c>
      <c r="Z128" s="58">
        <v>0.25</v>
      </c>
    </row>
    <row r="129">
      <c r="B129" s="56" t="str">
        <f t="shared" si="280"/>
        <v>Bellona</v>
      </c>
      <c r="C129" s="57" t="s">
        <v>49</v>
      </c>
      <c r="D129" s="58" t="s">
        <v>24</v>
      </c>
      <c r="E129" s="58" t="s">
        <v>28</v>
      </c>
      <c r="F129" s="58">
        <v>480.0</v>
      </c>
      <c r="G129" s="35">
        <v>85.0</v>
      </c>
      <c r="H129" s="58">
        <v>220.0</v>
      </c>
      <c r="I129" s="35">
        <v>35.0</v>
      </c>
      <c r="J129" s="35">
        <v>375.0</v>
      </c>
      <c r="K129" s="35">
        <v>0.0</v>
      </c>
      <c r="L129" s="35">
        <v>12.0</v>
      </c>
      <c r="M129" s="35">
        <v>0.0</v>
      </c>
      <c r="N129" s="59">
        <v>0.998</v>
      </c>
      <c r="O129" s="65">
        <v>0.012</v>
      </c>
      <c r="P129" s="61">
        <v>39.0</v>
      </c>
      <c r="Q129" s="62">
        <v>2.0</v>
      </c>
      <c r="R129" s="35" t="s">
        <v>129</v>
      </c>
      <c r="S129" s="61">
        <v>18.0</v>
      </c>
      <c r="T129" s="35">
        <v>3.0</v>
      </c>
      <c r="U129" s="61">
        <v>30.1</v>
      </c>
      <c r="V129" s="35">
        <v>0.9</v>
      </c>
      <c r="W129" s="58">
        <v>8.0</v>
      </c>
      <c r="X129" s="62">
        <v>0.8</v>
      </c>
      <c r="Y129" s="58">
        <v>4.8</v>
      </c>
      <c r="Z129" s="62">
        <v>0.4</v>
      </c>
      <c r="AA129" s="29"/>
      <c r="AB129" s="29"/>
      <c r="AC129" s="29"/>
      <c r="AD129" s="29"/>
      <c r="AE129" s="29"/>
      <c r="AF129" s="29"/>
      <c r="AG129" s="29"/>
      <c r="AH129" s="29"/>
      <c r="AI129" s="29"/>
      <c r="AJ129" s="29"/>
      <c r="AK129" s="29"/>
      <c r="AL129" s="29"/>
      <c r="AM129" s="29"/>
      <c r="AN129" s="29"/>
      <c r="AO129" s="29"/>
    </row>
    <row r="130">
      <c r="B130" s="56" t="str">
        <f t="shared" si="280"/>
        <v>Cabrakan</v>
      </c>
      <c r="C130" s="57" t="s">
        <v>50</v>
      </c>
      <c r="D130" s="58" t="s">
        <v>19</v>
      </c>
      <c r="E130" s="58" t="s">
        <v>26</v>
      </c>
      <c r="F130" s="58">
        <v>490.0</v>
      </c>
      <c r="G130" s="35">
        <v>90.0</v>
      </c>
      <c r="H130" s="58">
        <v>200.0</v>
      </c>
      <c r="I130" s="35">
        <v>34.0</v>
      </c>
      <c r="J130" s="35">
        <v>365.0</v>
      </c>
      <c r="K130" s="35">
        <v>0.0</v>
      </c>
      <c r="L130" s="35">
        <v>12.0</v>
      </c>
      <c r="M130" s="35">
        <v>0.0</v>
      </c>
      <c r="N130" s="59">
        <v>0.898</v>
      </c>
      <c r="O130" s="65">
        <v>0.012</v>
      </c>
      <c r="P130" s="61">
        <v>38.5</v>
      </c>
      <c r="Q130" s="62">
        <v>1.5</v>
      </c>
      <c r="R130" s="35" t="s">
        <v>121</v>
      </c>
      <c r="S130" s="61">
        <v>22.7</v>
      </c>
      <c r="T130" s="35">
        <v>3.3</v>
      </c>
      <c r="U130" s="61">
        <v>30.1</v>
      </c>
      <c r="V130" s="35">
        <v>0.9</v>
      </c>
      <c r="W130" s="58">
        <v>8.0</v>
      </c>
      <c r="X130" s="62">
        <v>0.75</v>
      </c>
      <c r="Y130" s="58">
        <v>4.6</v>
      </c>
      <c r="Z130" s="62">
        <v>0.42</v>
      </c>
      <c r="AA130" s="29"/>
      <c r="AB130" s="29"/>
      <c r="AC130" s="29"/>
      <c r="AD130" s="29"/>
      <c r="AE130" s="29"/>
      <c r="AF130" s="29"/>
      <c r="AG130" s="29"/>
      <c r="AH130" s="29"/>
      <c r="AI130" s="29"/>
      <c r="AJ130" s="29"/>
      <c r="AK130" s="29"/>
      <c r="AL130" s="29"/>
      <c r="AM130" s="29"/>
      <c r="AN130" s="29"/>
      <c r="AO130" s="29"/>
    </row>
    <row r="131">
      <c r="B131" s="56" t="str">
        <f t="shared" si="280"/>
        <v>Camazotz</v>
      </c>
      <c r="C131" s="66" t="s">
        <v>51</v>
      </c>
      <c r="D131" s="67" t="s">
        <v>18</v>
      </c>
      <c r="E131" s="67" t="s">
        <v>28</v>
      </c>
      <c r="F131" s="68" t="s">
        <v>130</v>
      </c>
      <c r="G131" s="69" t="s">
        <v>131</v>
      </c>
      <c r="H131" s="68" t="s">
        <v>132</v>
      </c>
      <c r="I131" s="69" t="s">
        <v>133</v>
      </c>
      <c r="J131" s="68">
        <v>375.0</v>
      </c>
      <c r="K131" s="69" t="s">
        <v>134</v>
      </c>
      <c r="L131" s="69" t="s">
        <v>135</v>
      </c>
      <c r="M131" s="69" t="s">
        <v>134</v>
      </c>
      <c r="N131" s="70">
        <v>1.0</v>
      </c>
      <c r="O131" s="71">
        <v>0.02</v>
      </c>
      <c r="P131" s="72" t="s">
        <v>136</v>
      </c>
      <c r="Q131" s="70">
        <v>2.9</v>
      </c>
      <c r="R131" s="58" t="s">
        <v>137</v>
      </c>
      <c r="S131" s="72" t="s">
        <v>138</v>
      </c>
      <c r="T131" s="68">
        <v>3.0</v>
      </c>
      <c r="U131" s="72" t="s">
        <v>139</v>
      </c>
      <c r="V131" s="69" t="s">
        <v>140</v>
      </c>
      <c r="W131" s="68" t="s">
        <v>141</v>
      </c>
      <c r="X131" s="73" t="s">
        <v>142</v>
      </c>
      <c r="Y131" s="68" t="s">
        <v>143</v>
      </c>
      <c r="Z131" s="70">
        <v>0.3</v>
      </c>
      <c r="AA131" s="29"/>
      <c r="AB131" s="29"/>
      <c r="AC131" s="29"/>
      <c r="AD131" s="29"/>
      <c r="AE131" s="29"/>
      <c r="AF131" s="29"/>
      <c r="AG131" s="29"/>
      <c r="AH131" s="29"/>
      <c r="AI131" s="29"/>
      <c r="AJ131" s="29"/>
      <c r="AK131" s="29"/>
      <c r="AL131" s="29"/>
      <c r="AM131" s="29"/>
      <c r="AN131" s="29"/>
      <c r="AO131" s="29"/>
    </row>
    <row r="132">
      <c r="B132" s="56" t="str">
        <f t="shared" si="280"/>
        <v>Cernunnos</v>
      </c>
      <c r="C132" s="66" t="s">
        <v>52</v>
      </c>
      <c r="D132" s="67" t="s">
        <v>21</v>
      </c>
      <c r="E132" s="67" t="s">
        <v>28</v>
      </c>
      <c r="F132" s="74" t="s">
        <v>144</v>
      </c>
      <c r="G132" s="69" t="s">
        <v>145</v>
      </c>
      <c r="H132" s="74" t="s">
        <v>146</v>
      </c>
      <c r="I132" s="69" t="s">
        <v>147</v>
      </c>
      <c r="J132" s="69" t="s">
        <v>148</v>
      </c>
      <c r="K132" s="69" t="s">
        <v>134</v>
      </c>
      <c r="L132" s="69" t="s">
        <v>149</v>
      </c>
      <c r="M132" s="69" t="s">
        <v>134</v>
      </c>
      <c r="N132" s="70">
        <v>1.0</v>
      </c>
      <c r="O132" s="75">
        <v>0.014</v>
      </c>
      <c r="P132" s="76" t="s">
        <v>150</v>
      </c>
      <c r="Q132" s="73" t="s">
        <v>151</v>
      </c>
      <c r="R132" s="35" t="s">
        <v>152</v>
      </c>
      <c r="S132" s="76" t="s">
        <v>138</v>
      </c>
      <c r="T132" s="69" t="s">
        <v>153</v>
      </c>
      <c r="U132" s="72">
        <v>30.0</v>
      </c>
      <c r="V132" s="69" t="s">
        <v>140</v>
      </c>
      <c r="W132" s="74" t="s">
        <v>141</v>
      </c>
      <c r="X132" s="73" t="s">
        <v>154</v>
      </c>
      <c r="Y132" s="74" t="s">
        <v>155</v>
      </c>
      <c r="Z132" s="73" t="s">
        <v>156</v>
      </c>
      <c r="AA132" s="29"/>
      <c r="AB132" s="29"/>
      <c r="AC132" s="29"/>
      <c r="AD132" s="29"/>
      <c r="AE132" s="29"/>
      <c r="AF132" s="29"/>
      <c r="AG132" s="29"/>
      <c r="AH132" s="29"/>
      <c r="AI132" s="29"/>
      <c r="AJ132" s="29"/>
      <c r="AK132" s="29"/>
      <c r="AL132" s="29"/>
      <c r="AM132" s="29"/>
      <c r="AN132" s="29"/>
      <c r="AO132" s="29"/>
    </row>
    <row r="133">
      <c r="B133" s="56" t="str">
        <f t="shared" si="280"/>
        <v>Chaac</v>
      </c>
      <c r="C133" s="57" t="s">
        <v>53</v>
      </c>
      <c r="D133" s="58" t="s">
        <v>24</v>
      </c>
      <c r="E133" s="58" t="s">
        <v>28</v>
      </c>
      <c r="F133" s="58">
        <v>480.0</v>
      </c>
      <c r="G133" s="35">
        <v>85.0</v>
      </c>
      <c r="H133" s="58">
        <v>215.0</v>
      </c>
      <c r="I133" s="35">
        <v>35.0</v>
      </c>
      <c r="J133" s="35">
        <v>375.0</v>
      </c>
      <c r="K133" s="35">
        <v>0.0</v>
      </c>
      <c r="L133" s="35">
        <v>12.0</v>
      </c>
      <c r="M133" s="35">
        <v>0.0</v>
      </c>
      <c r="N133" s="59">
        <v>1.0</v>
      </c>
      <c r="O133" s="65">
        <v>0.01</v>
      </c>
      <c r="P133" s="61">
        <v>38.9</v>
      </c>
      <c r="Q133" s="62">
        <v>2.1</v>
      </c>
      <c r="R133" s="35" t="s">
        <v>157</v>
      </c>
      <c r="S133" s="61">
        <v>18.0</v>
      </c>
      <c r="T133" s="35">
        <v>3.0</v>
      </c>
      <c r="U133" s="61">
        <v>30.1</v>
      </c>
      <c r="V133" s="35">
        <v>0.9</v>
      </c>
      <c r="W133" s="58">
        <v>7.0</v>
      </c>
      <c r="X133" s="62">
        <v>0.8</v>
      </c>
      <c r="Y133" s="58">
        <v>4.7</v>
      </c>
      <c r="Z133" s="62">
        <v>0.39</v>
      </c>
      <c r="AA133" s="29"/>
      <c r="AB133" s="29"/>
      <c r="AC133" s="29"/>
      <c r="AD133" s="29"/>
      <c r="AE133" s="29"/>
      <c r="AF133" s="29"/>
      <c r="AG133" s="29"/>
      <c r="AH133" s="29"/>
      <c r="AI133" s="29"/>
      <c r="AJ133" s="29"/>
      <c r="AK133" s="29"/>
      <c r="AL133" s="29"/>
      <c r="AM133" s="29"/>
      <c r="AN133" s="29"/>
      <c r="AO133" s="29"/>
    </row>
    <row r="134">
      <c r="B134" s="56" t="str">
        <f t="shared" si="280"/>
        <v>Chang'e</v>
      </c>
      <c r="C134" s="57" t="s">
        <v>54</v>
      </c>
      <c r="D134" s="58" t="s">
        <v>22</v>
      </c>
      <c r="E134" s="58" t="s">
        <v>26</v>
      </c>
      <c r="F134" s="58">
        <v>485.0</v>
      </c>
      <c r="G134" s="35">
        <v>70.0</v>
      </c>
      <c r="H134" s="58">
        <v>290.0</v>
      </c>
      <c r="I134" s="35">
        <v>43.0</v>
      </c>
      <c r="J134" s="35">
        <v>355.0</v>
      </c>
      <c r="K134" s="35">
        <v>0.0</v>
      </c>
      <c r="L134" s="35">
        <v>55.0</v>
      </c>
      <c r="M134" s="35">
        <v>0.0</v>
      </c>
      <c r="N134" s="59">
        <v>1.0005</v>
      </c>
      <c r="O134" s="65">
        <v>0.0095</v>
      </c>
      <c r="P134" s="61">
        <v>31.6</v>
      </c>
      <c r="Q134" s="62">
        <v>1.4</v>
      </c>
      <c r="R134" s="35" t="s">
        <v>121</v>
      </c>
      <c r="S134" s="61">
        <v>11.3</v>
      </c>
      <c r="T134" s="35">
        <v>2.7</v>
      </c>
      <c r="U134" s="63">
        <v>30.0</v>
      </c>
      <c r="V134" s="35">
        <v>0.0</v>
      </c>
      <c r="W134" s="58">
        <v>6.0</v>
      </c>
      <c r="X134" s="35">
        <v>0.45</v>
      </c>
      <c r="Y134" s="58">
        <v>5.5</v>
      </c>
      <c r="Z134" s="35">
        <v>0.44</v>
      </c>
    </row>
    <row r="135">
      <c r="B135" s="56" t="str">
        <f t="shared" si="280"/>
        <v>Chiron</v>
      </c>
      <c r="C135" s="57" t="s">
        <v>55</v>
      </c>
      <c r="D135" s="58" t="s">
        <v>21</v>
      </c>
      <c r="E135" s="58" t="s">
        <v>28</v>
      </c>
      <c r="F135" s="58">
        <v>460.0</v>
      </c>
      <c r="G135" s="35">
        <v>75.0</v>
      </c>
      <c r="H135" s="58">
        <v>225.0</v>
      </c>
      <c r="I135" s="35">
        <v>40.0</v>
      </c>
      <c r="J135" s="35">
        <v>380.0</v>
      </c>
      <c r="K135" s="35">
        <v>0.0</v>
      </c>
      <c r="L135" s="35">
        <v>55.0</v>
      </c>
      <c r="M135" s="35">
        <v>0.0</v>
      </c>
      <c r="N135" s="59">
        <v>0.999</v>
      </c>
      <c r="O135" s="35">
        <v>0.011</v>
      </c>
      <c r="P135" s="61">
        <v>34.65</v>
      </c>
      <c r="Q135" s="62">
        <v>2.35</v>
      </c>
      <c r="R135" s="35" t="s">
        <v>121</v>
      </c>
      <c r="S135" s="61">
        <v>12.2</v>
      </c>
      <c r="T135" s="35">
        <v>2.8</v>
      </c>
      <c r="U135" s="61">
        <v>30.1</v>
      </c>
      <c r="V135" s="35">
        <v>0.9</v>
      </c>
      <c r="W135" s="64">
        <v>6.0</v>
      </c>
      <c r="X135" s="35">
        <v>0.65</v>
      </c>
      <c r="Y135" s="58">
        <v>4.4</v>
      </c>
      <c r="Z135" s="35">
        <v>0.38</v>
      </c>
    </row>
    <row r="136">
      <c r="B136" s="56" t="str">
        <f t="shared" si="280"/>
        <v>Chronos</v>
      </c>
      <c r="C136" s="57" t="s">
        <v>56</v>
      </c>
      <c r="D136" s="58" t="s">
        <v>22</v>
      </c>
      <c r="E136" s="58" t="s">
        <v>26</v>
      </c>
      <c r="F136" s="58">
        <v>370.0</v>
      </c>
      <c r="G136" s="35">
        <v>70.0</v>
      </c>
      <c r="H136" s="58">
        <v>240.0</v>
      </c>
      <c r="I136" s="35">
        <v>42.0</v>
      </c>
      <c r="J136" s="58">
        <v>360.0</v>
      </c>
      <c r="K136" s="35">
        <v>0.0</v>
      </c>
      <c r="L136" s="35">
        <v>55.0</v>
      </c>
      <c r="M136" s="35">
        <v>0.0</v>
      </c>
      <c r="N136" s="59">
        <v>1.002</v>
      </c>
      <c r="O136" s="65">
        <v>0.008</v>
      </c>
      <c r="P136" s="61">
        <v>35.5</v>
      </c>
      <c r="Q136" s="62">
        <v>1.5</v>
      </c>
      <c r="R136" s="35" t="s">
        <v>121</v>
      </c>
      <c r="S136" s="61">
        <v>11.1</v>
      </c>
      <c r="T136" s="35">
        <v>2.9</v>
      </c>
      <c r="U136" s="63">
        <v>30.0</v>
      </c>
      <c r="V136" s="35">
        <v>0.0</v>
      </c>
      <c r="W136" s="58">
        <v>7.0</v>
      </c>
      <c r="X136" s="35">
        <v>0.48</v>
      </c>
      <c r="Y136" s="58">
        <v>4.4</v>
      </c>
      <c r="Z136" s="35">
        <v>0.44</v>
      </c>
    </row>
    <row r="137">
      <c r="B137" s="56" t="str">
        <f t="shared" si="280"/>
        <v>Cupid</v>
      </c>
      <c r="C137" s="57" t="s">
        <v>57</v>
      </c>
      <c r="D137" s="58" t="s">
        <v>21</v>
      </c>
      <c r="E137" s="58" t="s">
        <v>28</v>
      </c>
      <c r="F137" s="58">
        <v>445.0</v>
      </c>
      <c r="G137" s="35">
        <v>72.0</v>
      </c>
      <c r="H137" s="58">
        <v>230.0</v>
      </c>
      <c r="I137" s="35">
        <v>39.0</v>
      </c>
      <c r="J137" s="35">
        <v>365.0</v>
      </c>
      <c r="K137" s="35">
        <v>0.0</v>
      </c>
      <c r="L137" s="35">
        <v>55.0</v>
      </c>
      <c r="M137" s="35">
        <v>0.0</v>
      </c>
      <c r="N137" s="59">
        <v>0.952</v>
      </c>
      <c r="O137" s="35">
        <v>0.018</v>
      </c>
      <c r="P137" s="61">
        <v>34.7</v>
      </c>
      <c r="Q137" s="62">
        <v>2.3</v>
      </c>
      <c r="R137" s="35" t="s">
        <v>121</v>
      </c>
      <c r="S137" s="61">
        <v>11.0</v>
      </c>
      <c r="T137" s="35">
        <v>3.0</v>
      </c>
      <c r="U137" s="61">
        <v>30.1</v>
      </c>
      <c r="V137" s="35">
        <v>0.9</v>
      </c>
      <c r="W137" s="64">
        <v>8.0</v>
      </c>
      <c r="X137" s="35">
        <v>0.67</v>
      </c>
      <c r="Y137" s="58">
        <v>4.6</v>
      </c>
      <c r="Z137" s="35">
        <v>0.35</v>
      </c>
    </row>
    <row r="138">
      <c r="B138" s="56" t="str">
        <f t="shared" si="280"/>
        <v>Erlang Shen</v>
      </c>
      <c r="C138" s="57" t="s">
        <v>58</v>
      </c>
      <c r="D138" s="58" t="s">
        <v>24</v>
      </c>
      <c r="E138" s="58" t="s">
        <v>158</v>
      </c>
      <c r="F138" s="58">
        <v>475.0</v>
      </c>
      <c r="G138" s="58">
        <v>82.0</v>
      </c>
      <c r="H138" s="58">
        <v>220.0</v>
      </c>
      <c r="I138" s="58">
        <v>35.0</v>
      </c>
      <c r="J138" s="58">
        <v>375.0</v>
      </c>
      <c r="K138" s="58">
        <v>0.0</v>
      </c>
      <c r="L138" s="58">
        <v>12.0</v>
      </c>
      <c r="M138" s="58">
        <v>0.0</v>
      </c>
      <c r="N138" s="59">
        <v>1.0</v>
      </c>
      <c r="O138" s="58">
        <v>0.008</v>
      </c>
      <c r="P138" s="61">
        <v>38.0</v>
      </c>
      <c r="Q138" s="59">
        <v>2.0</v>
      </c>
      <c r="R138" s="58" t="s">
        <v>159</v>
      </c>
      <c r="S138" s="61">
        <v>17.0</v>
      </c>
      <c r="T138" s="58">
        <v>3.0</v>
      </c>
      <c r="U138" s="61">
        <v>30.0</v>
      </c>
      <c r="V138" s="58">
        <v>0.9</v>
      </c>
      <c r="W138" s="64">
        <v>8.0</v>
      </c>
      <c r="X138" s="58">
        <v>0.6</v>
      </c>
      <c r="Y138" s="58">
        <v>4.7</v>
      </c>
      <c r="Z138" s="58">
        <v>0.3</v>
      </c>
    </row>
    <row r="139">
      <c r="B139" s="56" t="str">
        <f t="shared" si="280"/>
        <v>Fafnir</v>
      </c>
      <c r="C139" s="57" t="s">
        <v>59</v>
      </c>
      <c r="D139" s="58" t="s">
        <v>160</v>
      </c>
      <c r="E139" s="58" t="s">
        <v>26</v>
      </c>
      <c r="F139" s="58">
        <v>495.0</v>
      </c>
      <c r="G139" s="35">
        <v>90.0</v>
      </c>
      <c r="H139" s="58">
        <v>200.0</v>
      </c>
      <c r="I139" s="35">
        <v>40.0</v>
      </c>
      <c r="J139" s="35">
        <v>365.0</v>
      </c>
      <c r="K139" s="35">
        <v>0.0</v>
      </c>
      <c r="L139" s="35">
        <v>12.0</v>
      </c>
      <c r="M139" s="35">
        <v>0.0</v>
      </c>
      <c r="N139" s="59">
        <v>0.9</v>
      </c>
      <c r="O139" s="65">
        <v>0.012</v>
      </c>
      <c r="P139" s="61">
        <v>37.0</v>
      </c>
      <c r="Q139" s="62">
        <v>1.55</v>
      </c>
      <c r="R139" s="35" t="s">
        <v>161</v>
      </c>
      <c r="S139" s="61">
        <v>21.0</v>
      </c>
      <c r="T139" s="35">
        <v>3.4</v>
      </c>
      <c r="U139" s="61">
        <v>30.0</v>
      </c>
      <c r="V139" s="35">
        <v>0.9</v>
      </c>
      <c r="W139" s="58">
        <v>5.0</v>
      </c>
      <c r="X139" s="35">
        <v>0.54</v>
      </c>
      <c r="Y139" s="58">
        <v>4.5</v>
      </c>
      <c r="Z139" s="35">
        <v>0.45</v>
      </c>
    </row>
    <row r="140">
      <c r="B140" s="56" t="str">
        <f t="shared" si="280"/>
        <v>Fenrir</v>
      </c>
      <c r="C140" s="57" t="s">
        <v>60</v>
      </c>
      <c r="D140" s="58" t="s">
        <v>18</v>
      </c>
      <c r="E140" s="58" t="s">
        <v>28</v>
      </c>
      <c r="F140" s="58">
        <v>455.0</v>
      </c>
      <c r="G140" s="35">
        <v>78.0</v>
      </c>
      <c r="H140" s="58">
        <v>230.0</v>
      </c>
      <c r="I140" s="35">
        <v>35.0</v>
      </c>
      <c r="J140" s="35">
        <v>370.0</v>
      </c>
      <c r="K140" s="35">
        <v>0.0</v>
      </c>
      <c r="L140" s="35">
        <v>12.0</v>
      </c>
      <c r="M140" s="35">
        <v>0.0</v>
      </c>
      <c r="N140" s="59">
        <v>1.003</v>
      </c>
      <c r="O140" s="65">
        <v>0.017</v>
      </c>
      <c r="P140" s="61">
        <v>37.7</v>
      </c>
      <c r="Q140" s="62">
        <v>2.3</v>
      </c>
      <c r="R140" s="35" t="s">
        <v>121</v>
      </c>
      <c r="S140" s="61">
        <v>14.0</v>
      </c>
      <c r="T140" s="35">
        <v>3.0</v>
      </c>
      <c r="U140" s="61">
        <v>30.1</v>
      </c>
      <c r="V140" s="35">
        <v>0.9</v>
      </c>
      <c r="W140" s="58">
        <v>8.0</v>
      </c>
      <c r="X140" s="35">
        <v>0.73</v>
      </c>
      <c r="Y140" s="58">
        <v>4.2</v>
      </c>
      <c r="Z140" s="35">
        <v>0.26</v>
      </c>
    </row>
    <row r="141">
      <c r="B141" s="56" t="str">
        <f t="shared" si="280"/>
        <v>Freya</v>
      </c>
      <c r="C141" s="57" t="s">
        <v>61</v>
      </c>
      <c r="D141" s="58" t="s">
        <v>22</v>
      </c>
      <c r="E141" s="58" t="s">
        <v>26</v>
      </c>
      <c r="F141" s="58">
        <v>405.0</v>
      </c>
      <c r="G141" s="35">
        <v>80.0</v>
      </c>
      <c r="H141" s="58">
        <v>220.0</v>
      </c>
      <c r="I141" s="35">
        <v>37.0</v>
      </c>
      <c r="J141" s="35">
        <v>375.0</v>
      </c>
      <c r="K141" s="35">
        <v>0.0</v>
      </c>
      <c r="L141" s="35">
        <v>12.0</v>
      </c>
      <c r="M141" s="35">
        <v>0.0</v>
      </c>
      <c r="N141" s="59">
        <v>0.9505</v>
      </c>
      <c r="O141" s="65">
        <v>0.0195</v>
      </c>
      <c r="P141" s="61">
        <v>35.5</v>
      </c>
      <c r="Q141" s="62">
        <v>1.5</v>
      </c>
      <c r="R141" s="35" t="s">
        <v>121</v>
      </c>
      <c r="S141" s="61">
        <v>14.2</v>
      </c>
      <c r="T141" s="35">
        <v>2.8</v>
      </c>
      <c r="U141" s="61">
        <v>30.1</v>
      </c>
      <c r="V141" s="35">
        <v>0.9</v>
      </c>
      <c r="W141" s="58">
        <v>7.0</v>
      </c>
      <c r="X141" s="35">
        <v>0.52</v>
      </c>
      <c r="Y141" s="58">
        <v>4.5</v>
      </c>
      <c r="Z141" s="35">
        <v>0.39</v>
      </c>
    </row>
    <row r="142">
      <c r="B142" s="56" t="str">
        <f t="shared" si="280"/>
        <v>Geb</v>
      </c>
      <c r="C142" s="57" t="s">
        <v>62</v>
      </c>
      <c r="D142" s="58" t="s">
        <v>19</v>
      </c>
      <c r="E142" s="58" t="s">
        <v>26</v>
      </c>
      <c r="F142" s="58">
        <v>510.0</v>
      </c>
      <c r="G142" s="35">
        <v>90.0</v>
      </c>
      <c r="H142" s="58">
        <v>190.0</v>
      </c>
      <c r="I142" s="35">
        <v>34.0</v>
      </c>
      <c r="J142" s="35">
        <v>360.0</v>
      </c>
      <c r="K142" s="35">
        <v>0.0</v>
      </c>
      <c r="L142" s="35">
        <v>12.0</v>
      </c>
      <c r="M142" s="35">
        <v>0.0</v>
      </c>
      <c r="N142" s="59">
        <v>0.998</v>
      </c>
      <c r="O142" s="65">
        <v>0.012</v>
      </c>
      <c r="P142" s="61">
        <v>38.5</v>
      </c>
      <c r="Q142" s="62">
        <v>1.5</v>
      </c>
      <c r="R142" s="35" t="s">
        <v>162</v>
      </c>
      <c r="S142" s="61">
        <v>19.0</v>
      </c>
      <c r="T142" s="35">
        <v>3.0</v>
      </c>
      <c r="U142" s="61">
        <v>30.1</v>
      </c>
      <c r="V142" s="35">
        <v>0.9</v>
      </c>
      <c r="W142" s="58">
        <v>8.0</v>
      </c>
      <c r="X142" s="62">
        <v>0.8</v>
      </c>
      <c r="Y142" s="58">
        <v>4.6</v>
      </c>
      <c r="Z142" s="62">
        <v>0.4</v>
      </c>
      <c r="AA142" s="29"/>
      <c r="AB142" s="29"/>
      <c r="AC142" s="29"/>
      <c r="AD142" s="29"/>
      <c r="AE142" s="29"/>
      <c r="AF142" s="29"/>
      <c r="AG142" s="29"/>
      <c r="AH142" s="29"/>
      <c r="AI142" s="29"/>
      <c r="AJ142" s="29"/>
      <c r="AK142" s="29"/>
      <c r="AL142" s="29"/>
      <c r="AM142" s="29"/>
      <c r="AN142" s="29"/>
      <c r="AO142" s="29"/>
    </row>
    <row r="143">
      <c r="B143" s="56" t="str">
        <f t="shared" si="280"/>
        <v>Guan Yu</v>
      </c>
      <c r="C143" s="57" t="s">
        <v>63</v>
      </c>
      <c r="D143" s="58" t="s">
        <v>24</v>
      </c>
      <c r="E143" s="58" t="s">
        <v>28</v>
      </c>
      <c r="F143" s="58">
        <v>470.0</v>
      </c>
      <c r="G143" s="35">
        <v>84.0</v>
      </c>
      <c r="H143" s="58">
        <v>220.0</v>
      </c>
      <c r="I143" s="35">
        <v>32.0</v>
      </c>
      <c r="J143" s="35">
        <v>375.0</v>
      </c>
      <c r="K143" s="35">
        <v>0.0</v>
      </c>
      <c r="L143" s="35">
        <v>12.0</v>
      </c>
      <c r="M143" s="35">
        <v>0.0</v>
      </c>
      <c r="N143" s="59">
        <v>1.001</v>
      </c>
      <c r="O143" s="65">
        <v>0.009</v>
      </c>
      <c r="P143" s="61">
        <v>37.0</v>
      </c>
      <c r="Q143" s="62">
        <v>2.0</v>
      </c>
      <c r="R143" s="35" t="s">
        <v>163</v>
      </c>
      <c r="S143" s="61">
        <v>16.0</v>
      </c>
      <c r="T143" s="35">
        <v>3.0</v>
      </c>
      <c r="U143" s="61">
        <v>30.1</v>
      </c>
      <c r="V143" s="35">
        <v>0.9</v>
      </c>
      <c r="W143" s="58">
        <v>6.0</v>
      </c>
      <c r="X143" s="62">
        <v>0.7</v>
      </c>
      <c r="Y143" s="58">
        <v>4.8</v>
      </c>
      <c r="Z143" s="62">
        <v>0.45</v>
      </c>
      <c r="AA143" s="29"/>
      <c r="AB143" s="29"/>
      <c r="AC143" s="29"/>
      <c r="AD143" s="29"/>
      <c r="AE143" s="29"/>
      <c r="AF143" s="29"/>
      <c r="AG143" s="29"/>
      <c r="AH143" s="29"/>
      <c r="AI143" s="29"/>
      <c r="AJ143" s="29"/>
      <c r="AK143" s="29"/>
      <c r="AL143" s="29"/>
      <c r="AM143" s="29"/>
      <c r="AN143" s="29"/>
      <c r="AO143" s="29"/>
    </row>
    <row r="144">
      <c r="B144" s="56" t="str">
        <f t="shared" si="280"/>
        <v>Hades</v>
      </c>
      <c r="C144" s="57" t="s">
        <v>64</v>
      </c>
      <c r="D144" s="58" t="s">
        <v>22</v>
      </c>
      <c r="E144" s="58" t="s">
        <v>26</v>
      </c>
      <c r="F144" s="58">
        <v>490.0</v>
      </c>
      <c r="G144" s="35">
        <v>80.0</v>
      </c>
      <c r="H144" s="58">
        <v>265.0</v>
      </c>
      <c r="I144" s="35">
        <v>53.0</v>
      </c>
      <c r="J144" s="35">
        <v>355.0</v>
      </c>
      <c r="K144" s="35">
        <v>0.0</v>
      </c>
      <c r="L144" s="35">
        <v>55.0</v>
      </c>
      <c r="M144" s="35">
        <v>0.0</v>
      </c>
      <c r="N144" s="59">
        <v>0.8695</v>
      </c>
      <c r="O144" s="65">
        <v>0.0105</v>
      </c>
      <c r="P144" s="61">
        <v>32.5</v>
      </c>
      <c r="Q144" s="62">
        <v>1.5</v>
      </c>
      <c r="R144" s="35" t="s">
        <v>121</v>
      </c>
      <c r="S144" s="61">
        <v>17.8</v>
      </c>
      <c r="T144" s="35">
        <v>3.2</v>
      </c>
      <c r="U144" s="61">
        <v>30.1</v>
      </c>
      <c r="V144" s="35">
        <v>0.9</v>
      </c>
      <c r="W144" s="58">
        <v>5.0</v>
      </c>
      <c r="X144" s="35">
        <v>0.54</v>
      </c>
      <c r="Y144" s="58">
        <v>5.0</v>
      </c>
      <c r="Z144" s="35">
        <v>0.36</v>
      </c>
    </row>
    <row r="145">
      <c r="B145" s="56" t="str">
        <f t="shared" si="280"/>
        <v>He Bo</v>
      </c>
      <c r="C145" s="57" t="s">
        <v>65</v>
      </c>
      <c r="D145" s="58" t="s">
        <v>22</v>
      </c>
      <c r="E145" s="58" t="s">
        <v>26</v>
      </c>
      <c r="F145" s="58">
        <v>365.0</v>
      </c>
      <c r="G145" s="35">
        <v>68.0</v>
      </c>
      <c r="H145" s="58">
        <v>298.0</v>
      </c>
      <c r="I145" s="35">
        <v>56.0</v>
      </c>
      <c r="J145" s="35">
        <v>350.0</v>
      </c>
      <c r="K145" s="35">
        <v>0.0</v>
      </c>
      <c r="L145" s="35">
        <v>55.0</v>
      </c>
      <c r="M145" s="35">
        <v>0.0</v>
      </c>
      <c r="N145" s="59">
        <v>0.861</v>
      </c>
      <c r="O145" s="65">
        <v>0.009</v>
      </c>
      <c r="P145" s="61">
        <v>33.55</v>
      </c>
      <c r="Q145" s="62">
        <v>1.45</v>
      </c>
      <c r="R145" s="35" t="s">
        <v>121</v>
      </c>
      <c r="S145" s="61">
        <v>9.4</v>
      </c>
      <c r="T145" s="35">
        <v>2.6</v>
      </c>
      <c r="U145" s="63">
        <v>30.0</v>
      </c>
      <c r="V145" s="35">
        <v>0.0</v>
      </c>
      <c r="W145" s="58">
        <v>6.0</v>
      </c>
      <c r="X145" s="35">
        <v>0.45</v>
      </c>
      <c r="Y145" s="58">
        <v>4.9</v>
      </c>
      <c r="Z145" s="35">
        <v>0.4</v>
      </c>
    </row>
    <row r="146">
      <c r="B146" s="56" t="str">
        <f t="shared" si="280"/>
        <v>Hel</v>
      </c>
      <c r="C146" s="57" t="s">
        <v>66</v>
      </c>
      <c r="D146" s="58" t="s">
        <v>22</v>
      </c>
      <c r="E146" s="58" t="s">
        <v>26</v>
      </c>
      <c r="F146" s="58">
        <v>380.0</v>
      </c>
      <c r="G146" s="35">
        <v>67.0</v>
      </c>
      <c r="H146" s="58">
        <v>300.0</v>
      </c>
      <c r="I146" s="35">
        <v>57.0</v>
      </c>
      <c r="J146" s="35">
        <v>350.0</v>
      </c>
      <c r="K146" s="35">
        <v>0.0</v>
      </c>
      <c r="L146" s="35">
        <v>55.0</v>
      </c>
      <c r="M146" s="35">
        <v>0.0</v>
      </c>
      <c r="N146" s="59">
        <v>0.861</v>
      </c>
      <c r="O146" s="65">
        <v>0.009</v>
      </c>
      <c r="P146" s="61">
        <v>33.5</v>
      </c>
      <c r="Q146" s="62">
        <v>1.5</v>
      </c>
      <c r="R146" s="35" t="s">
        <v>121</v>
      </c>
      <c r="S146" s="61">
        <v>9.4</v>
      </c>
      <c r="T146" s="35">
        <v>2.6</v>
      </c>
      <c r="U146" s="63">
        <v>30.0</v>
      </c>
      <c r="V146" s="35">
        <v>0.0</v>
      </c>
      <c r="W146" s="58">
        <v>5.0</v>
      </c>
      <c r="X146" s="35">
        <v>0.43</v>
      </c>
      <c r="Y146" s="58">
        <v>5.0</v>
      </c>
      <c r="Z146" s="35">
        <v>0.45</v>
      </c>
    </row>
    <row r="147">
      <c r="B147" s="56" t="str">
        <f t="shared" si="280"/>
        <v>Hercules</v>
      </c>
      <c r="C147" s="57" t="s">
        <v>67</v>
      </c>
      <c r="D147" s="58" t="s">
        <v>24</v>
      </c>
      <c r="E147" s="58" t="s">
        <v>28</v>
      </c>
      <c r="F147" s="58">
        <v>480.0</v>
      </c>
      <c r="G147" s="35">
        <v>86.0</v>
      </c>
      <c r="H147" s="58">
        <v>205.0</v>
      </c>
      <c r="I147" s="35">
        <v>32.0</v>
      </c>
      <c r="J147" s="35">
        <v>375.0</v>
      </c>
      <c r="K147" s="35">
        <v>0.0</v>
      </c>
      <c r="L147" s="35">
        <v>12.0</v>
      </c>
      <c r="M147" s="35">
        <v>0.0</v>
      </c>
      <c r="N147" s="59">
        <v>1.002</v>
      </c>
      <c r="O147" s="65">
        <v>0.008</v>
      </c>
      <c r="P147" s="61">
        <v>39.0</v>
      </c>
      <c r="Q147" s="62">
        <v>2.0</v>
      </c>
      <c r="R147" s="35" t="s">
        <v>164</v>
      </c>
      <c r="S147" s="61">
        <v>19.0</v>
      </c>
      <c r="T147" s="35">
        <v>3.0</v>
      </c>
      <c r="U147" s="61">
        <v>30.1</v>
      </c>
      <c r="V147" s="35">
        <v>0.9</v>
      </c>
      <c r="W147" s="58">
        <v>7.0</v>
      </c>
      <c r="X147" s="62">
        <v>0.63</v>
      </c>
      <c r="Y147" s="58">
        <v>4.3</v>
      </c>
      <c r="Z147" s="62">
        <v>0.4</v>
      </c>
      <c r="AA147" s="29"/>
      <c r="AB147" s="29"/>
      <c r="AC147" s="29"/>
      <c r="AD147" s="29"/>
      <c r="AE147" s="29"/>
      <c r="AF147" s="29"/>
      <c r="AG147" s="29"/>
      <c r="AH147" s="29"/>
      <c r="AI147" s="29"/>
      <c r="AJ147" s="29"/>
      <c r="AK147" s="29"/>
      <c r="AL147" s="29"/>
      <c r="AM147" s="29"/>
      <c r="AN147" s="29"/>
      <c r="AO147" s="29"/>
    </row>
    <row r="148">
      <c r="B148" s="56" t="str">
        <f t="shared" si="280"/>
        <v>Hou Yi</v>
      </c>
      <c r="C148" s="57" t="s">
        <v>68</v>
      </c>
      <c r="D148" s="58" t="s">
        <v>21</v>
      </c>
      <c r="E148" s="58" t="s">
        <v>28</v>
      </c>
      <c r="F148" s="58">
        <v>480.0</v>
      </c>
      <c r="G148" s="35">
        <v>78.0</v>
      </c>
      <c r="H148" s="58">
        <v>240.0</v>
      </c>
      <c r="I148" s="35">
        <v>38.0</v>
      </c>
      <c r="J148" s="35">
        <v>370.0</v>
      </c>
      <c r="K148" s="35">
        <v>0.0</v>
      </c>
      <c r="L148" s="35">
        <v>55.0</v>
      </c>
      <c r="M148" s="35">
        <v>0.0</v>
      </c>
      <c r="N148" s="59">
        <v>0.898</v>
      </c>
      <c r="O148" s="35">
        <v>0.012</v>
      </c>
      <c r="P148" s="61">
        <v>38.2</v>
      </c>
      <c r="Q148" s="62">
        <v>2.8</v>
      </c>
      <c r="R148" s="35" t="s">
        <v>121</v>
      </c>
      <c r="S148" s="61">
        <v>13.2</v>
      </c>
      <c r="T148" s="35">
        <v>2.8</v>
      </c>
      <c r="U148" s="61">
        <v>30.1</v>
      </c>
      <c r="V148" s="35">
        <v>0.9</v>
      </c>
      <c r="W148" s="64">
        <v>8.0</v>
      </c>
      <c r="X148" s="35">
        <v>0.68</v>
      </c>
      <c r="Y148" s="58">
        <v>5.0</v>
      </c>
      <c r="Z148" s="35">
        <v>0.35</v>
      </c>
    </row>
    <row r="149">
      <c r="B149" s="56" t="str">
        <f t="shared" si="280"/>
        <v>Hun Batz</v>
      </c>
      <c r="C149" s="57" t="s">
        <v>69</v>
      </c>
      <c r="D149" s="58" t="s">
        <v>18</v>
      </c>
      <c r="E149" s="58" t="s">
        <v>28</v>
      </c>
      <c r="F149" s="58">
        <v>460.0</v>
      </c>
      <c r="G149" s="58">
        <v>75.0</v>
      </c>
      <c r="H149" s="58">
        <v>220.0</v>
      </c>
      <c r="I149" s="35">
        <v>38.0</v>
      </c>
      <c r="J149" s="35">
        <v>370.0</v>
      </c>
      <c r="K149" s="35">
        <v>0.0</v>
      </c>
      <c r="L149" s="35">
        <v>12.0</v>
      </c>
      <c r="M149" s="35">
        <v>0.0</v>
      </c>
      <c r="N149" s="59">
        <v>1.0011</v>
      </c>
      <c r="O149" s="65">
        <v>0.0189</v>
      </c>
      <c r="P149" s="61">
        <v>37.84</v>
      </c>
      <c r="Q149" s="62">
        <v>2.16</v>
      </c>
      <c r="R149" s="58" t="s">
        <v>165</v>
      </c>
      <c r="S149" s="61">
        <v>13.0</v>
      </c>
      <c r="T149" s="35">
        <v>3.0</v>
      </c>
      <c r="U149" s="61">
        <v>30.1</v>
      </c>
      <c r="V149" s="35">
        <v>0.9</v>
      </c>
      <c r="W149" s="58">
        <v>10.0</v>
      </c>
      <c r="X149" s="35">
        <v>0.68</v>
      </c>
      <c r="Y149" s="58">
        <v>3.9</v>
      </c>
      <c r="Z149" s="35">
        <v>0.27</v>
      </c>
    </row>
    <row r="150">
      <c r="B150" s="56" t="str">
        <f t="shared" si="280"/>
        <v>Isis</v>
      </c>
      <c r="C150" s="57" t="s">
        <v>70</v>
      </c>
      <c r="D150" s="58" t="s">
        <v>22</v>
      </c>
      <c r="E150" s="58" t="s">
        <v>26</v>
      </c>
      <c r="F150" s="58">
        <v>365.0</v>
      </c>
      <c r="G150" s="35">
        <v>68.0</v>
      </c>
      <c r="H150" s="58">
        <v>280.0</v>
      </c>
      <c r="I150" s="35">
        <v>51.0</v>
      </c>
      <c r="J150" s="35">
        <v>355.0</v>
      </c>
      <c r="K150" s="35">
        <v>0.0</v>
      </c>
      <c r="L150" s="35">
        <v>55.0</v>
      </c>
      <c r="M150" s="35">
        <v>0.0</v>
      </c>
      <c r="N150" s="62">
        <v>1.0</v>
      </c>
      <c r="O150" s="65">
        <v>0.0</v>
      </c>
      <c r="P150" s="61">
        <v>35.5</v>
      </c>
      <c r="Q150" s="62">
        <v>1.5</v>
      </c>
      <c r="R150" s="35" t="s">
        <v>166</v>
      </c>
      <c r="S150" s="61">
        <v>9.3</v>
      </c>
      <c r="T150" s="35">
        <v>2.7</v>
      </c>
      <c r="U150" s="63">
        <v>30.0</v>
      </c>
      <c r="V150" s="35">
        <v>0.0</v>
      </c>
      <c r="W150" s="58">
        <v>6.0</v>
      </c>
      <c r="X150" s="35">
        <v>0.45</v>
      </c>
      <c r="Y150" s="58">
        <v>4.8</v>
      </c>
      <c r="Z150" s="35">
        <v>0.43</v>
      </c>
    </row>
    <row r="151">
      <c r="B151" s="56" t="str">
        <f t="shared" si="280"/>
        <v>Izanami</v>
      </c>
      <c r="C151" s="57" t="s">
        <v>71</v>
      </c>
      <c r="D151" s="58" t="s">
        <v>21</v>
      </c>
      <c r="E151" s="58" t="s">
        <v>28</v>
      </c>
      <c r="F151" s="58">
        <v>450.0</v>
      </c>
      <c r="G151" s="35">
        <v>77.0</v>
      </c>
      <c r="H151" s="58">
        <v>210.0</v>
      </c>
      <c r="I151" s="35">
        <v>35.0</v>
      </c>
      <c r="J151" s="35">
        <v>365.0</v>
      </c>
      <c r="K151" s="35">
        <v>0.0</v>
      </c>
      <c r="L151" s="35">
        <v>55.0</v>
      </c>
      <c r="M151" s="35">
        <v>0.0</v>
      </c>
      <c r="N151" s="59">
        <v>0.95</v>
      </c>
      <c r="O151" s="65">
        <v>0.017</v>
      </c>
      <c r="P151" s="61">
        <v>36.0</v>
      </c>
      <c r="Q151" s="59">
        <v>2.4</v>
      </c>
      <c r="R151" s="58" t="s">
        <v>121</v>
      </c>
      <c r="S151" s="61">
        <v>11.0</v>
      </c>
      <c r="T151" s="35">
        <v>2.9</v>
      </c>
      <c r="U151" s="63">
        <v>30.0</v>
      </c>
      <c r="V151" s="35">
        <v>0.9</v>
      </c>
      <c r="W151" s="58">
        <v>6.0</v>
      </c>
      <c r="X151" s="35">
        <v>0.7</v>
      </c>
      <c r="Y151" s="58">
        <v>4.4</v>
      </c>
      <c r="Z151" s="35">
        <v>0.38</v>
      </c>
    </row>
    <row r="152">
      <c r="B152" s="56" t="str">
        <f t="shared" si="280"/>
        <v>Janus</v>
      </c>
      <c r="C152" s="57" t="s">
        <v>72</v>
      </c>
      <c r="D152" s="58" t="s">
        <v>22</v>
      </c>
      <c r="E152" s="58" t="s">
        <v>26</v>
      </c>
      <c r="F152" s="58">
        <v>400.0</v>
      </c>
      <c r="G152" s="35">
        <v>70.0</v>
      </c>
      <c r="H152" s="58">
        <v>350.0</v>
      </c>
      <c r="I152" s="35">
        <v>58.0</v>
      </c>
      <c r="J152" s="35">
        <v>360.0</v>
      </c>
      <c r="K152" s="35">
        <v>0.0</v>
      </c>
      <c r="L152" s="35">
        <v>55.0</v>
      </c>
      <c r="M152" s="35">
        <v>0.0</v>
      </c>
      <c r="N152" s="59">
        <v>1.002</v>
      </c>
      <c r="O152" s="65">
        <v>0.008</v>
      </c>
      <c r="P152" s="61">
        <v>33.55</v>
      </c>
      <c r="Q152" s="62">
        <v>1.45</v>
      </c>
      <c r="R152" s="35" t="s">
        <v>121</v>
      </c>
      <c r="S152" s="61">
        <v>8.4</v>
      </c>
      <c r="T152" s="35">
        <v>2.6</v>
      </c>
      <c r="U152" s="63">
        <v>30.0</v>
      </c>
      <c r="V152" s="35">
        <v>0.0</v>
      </c>
      <c r="W152" s="58">
        <v>6.0</v>
      </c>
      <c r="X152" s="35">
        <v>0.45</v>
      </c>
      <c r="Y152" s="58">
        <v>5.0</v>
      </c>
      <c r="Z152" s="35">
        <v>0.45</v>
      </c>
    </row>
    <row r="153">
      <c r="B153" s="56" t="str">
        <f t="shared" si="280"/>
        <v>Jing Wei</v>
      </c>
      <c r="C153" s="57" t="s">
        <v>73</v>
      </c>
      <c r="D153" s="58" t="s">
        <v>21</v>
      </c>
      <c r="E153" s="58" t="s">
        <v>28</v>
      </c>
      <c r="F153" s="58">
        <v>445.0</v>
      </c>
      <c r="G153" s="58">
        <v>72.0</v>
      </c>
      <c r="H153" s="58">
        <v>205.0</v>
      </c>
      <c r="I153" s="35">
        <v>36.0</v>
      </c>
      <c r="J153" s="58">
        <v>365.0</v>
      </c>
      <c r="K153" s="35">
        <v>0.0</v>
      </c>
      <c r="L153" s="35">
        <v>55.0</v>
      </c>
      <c r="M153" s="35">
        <v>0.0</v>
      </c>
      <c r="N153" s="59">
        <v>0.996</v>
      </c>
      <c r="O153" s="60">
        <v>0.014</v>
      </c>
      <c r="P153" s="61">
        <v>38.5</v>
      </c>
      <c r="Q153" s="59">
        <v>2.7</v>
      </c>
      <c r="R153" s="58" t="s">
        <v>121</v>
      </c>
      <c r="S153" s="61">
        <v>11.1</v>
      </c>
      <c r="T153" s="35">
        <v>2.9</v>
      </c>
      <c r="U153" s="61">
        <v>30.1</v>
      </c>
      <c r="V153" s="35">
        <v>0.9</v>
      </c>
      <c r="W153" s="58">
        <v>7.0</v>
      </c>
      <c r="X153" s="58">
        <v>0.68</v>
      </c>
      <c r="Y153" s="58">
        <v>4.4</v>
      </c>
      <c r="Z153" s="35">
        <v>0.3</v>
      </c>
    </row>
    <row r="154">
      <c r="B154" s="56" t="str">
        <f t="shared" si="280"/>
        <v>Kali</v>
      </c>
      <c r="C154" s="57" t="s">
        <v>74</v>
      </c>
      <c r="D154" s="58" t="s">
        <v>18</v>
      </c>
      <c r="E154" s="58" t="s">
        <v>28</v>
      </c>
      <c r="F154" s="58">
        <v>470.0</v>
      </c>
      <c r="G154" s="35">
        <v>74.0</v>
      </c>
      <c r="H154" s="58">
        <v>205.0</v>
      </c>
      <c r="I154" s="35">
        <v>34.0</v>
      </c>
      <c r="J154" s="35">
        <v>375.0</v>
      </c>
      <c r="K154" s="35">
        <v>0.0</v>
      </c>
      <c r="L154" s="35">
        <v>12.0</v>
      </c>
      <c r="M154" s="35">
        <v>0.0</v>
      </c>
      <c r="N154" s="59">
        <v>0.9984</v>
      </c>
      <c r="O154" s="65">
        <v>0.0216</v>
      </c>
      <c r="P154" s="61">
        <v>36.68</v>
      </c>
      <c r="Q154" s="62">
        <v>2.32</v>
      </c>
      <c r="R154" s="58" t="s">
        <v>167</v>
      </c>
      <c r="S154" s="61">
        <v>15.1</v>
      </c>
      <c r="T154" s="35">
        <v>2.9</v>
      </c>
      <c r="U154" s="61">
        <v>30.1</v>
      </c>
      <c r="V154" s="35">
        <v>0.9</v>
      </c>
      <c r="W154" s="58">
        <v>9.0</v>
      </c>
      <c r="X154" s="35">
        <v>0.68</v>
      </c>
      <c r="Y154" s="58">
        <v>4.3</v>
      </c>
      <c r="Z154" s="35">
        <v>0.21</v>
      </c>
    </row>
    <row r="155">
      <c r="B155" s="56" t="str">
        <f t="shared" si="280"/>
        <v>Khepri</v>
      </c>
      <c r="C155" s="57" t="s">
        <v>75</v>
      </c>
      <c r="D155" s="58" t="s">
        <v>19</v>
      </c>
      <c r="E155" s="58" t="s">
        <v>26</v>
      </c>
      <c r="F155" s="58">
        <v>490.0</v>
      </c>
      <c r="G155" s="35">
        <v>90.0</v>
      </c>
      <c r="H155" s="58">
        <v>190.0</v>
      </c>
      <c r="I155" s="35">
        <v>34.0</v>
      </c>
      <c r="J155" s="35">
        <v>360.0</v>
      </c>
      <c r="K155" s="35">
        <v>0.0</v>
      </c>
      <c r="L155" s="35">
        <v>12.0</v>
      </c>
      <c r="M155" s="35">
        <v>0.0</v>
      </c>
      <c r="N155" s="59">
        <v>0.998</v>
      </c>
      <c r="O155" s="65">
        <v>0.012</v>
      </c>
      <c r="P155" s="61">
        <v>38.5</v>
      </c>
      <c r="Q155" s="62">
        <v>1.5</v>
      </c>
      <c r="R155" s="35" t="s">
        <v>168</v>
      </c>
      <c r="S155" s="61">
        <v>19.0</v>
      </c>
      <c r="T155" s="35">
        <v>3.0</v>
      </c>
      <c r="U155" s="61">
        <v>30.1</v>
      </c>
      <c r="V155" s="35">
        <v>0.9</v>
      </c>
      <c r="W155" s="58">
        <v>8.0</v>
      </c>
      <c r="X155" s="62">
        <v>0.8</v>
      </c>
      <c r="Y155" s="58">
        <v>4.6</v>
      </c>
      <c r="Z155" s="62">
        <v>0.4</v>
      </c>
      <c r="AA155" s="29"/>
      <c r="AB155" s="29"/>
      <c r="AC155" s="29"/>
      <c r="AD155" s="29"/>
      <c r="AE155" s="29"/>
      <c r="AF155" s="29"/>
      <c r="AG155" s="29"/>
      <c r="AH155" s="29"/>
      <c r="AI155" s="29"/>
      <c r="AJ155" s="29"/>
      <c r="AK155" s="29"/>
      <c r="AL155" s="29"/>
      <c r="AM155" s="29"/>
      <c r="AN155" s="29"/>
      <c r="AO155" s="29"/>
    </row>
    <row r="156">
      <c r="B156" s="56" t="str">
        <f t="shared" si="280"/>
        <v>Kukulkan</v>
      </c>
      <c r="C156" s="57" t="s">
        <v>76</v>
      </c>
      <c r="D156" s="58" t="s">
        <v>22</v>
      </c>
      <c r="E156" s="58" t="s">
        <v>26</v>
      </c>
      <c r="F156" s="58">
        <v>365.0</v>
      </c>
      <c r="G156" s="35">
        <v>68.0</v>
      </c>
      <c r="H156" s="58">
        <v>265.0</v>
      </c>
      <c r="I156" s="35">
        <v>45.0</v>
      </c>
      <c r="J156" s="35">
        <v>350.0</v>
      </c>
      <c r="K156" s="35">
        <v>0.0</v>
      </c>
      <c r="L156" s="35">
        <v>55.0</v>
      </c>
      <c r="M156" s="35">
        <v>0.0</v>
      </c>
      <c r="N156" s="62">
        <v>0.88</v>
      </c>
      <c r="O156" s="60">
        <v>0.0091</v>
      </c>
      <c r="P156" s="61">
        <v>33.55</v>
      </c>
      <c r="Q156" s="62">
        <v>1.45</v>
      </c>
      <c r="R156" s="35" t="s">
        <v>121</v>
      </c>
      <c r="S156" s="61">
        <v>13.0</v>
      </c>
      <c r="T156" s="35">
        <v>3.0</v>
      </c>
      <c r="U156" s="63">
        <v>30.0</v>
      </c>
      <c r="V156" s="35">
        <v>0.0</v>
      </c>
      <c r="W156" s="58">
        <v>7.0</v>
      </c>
      <c r="X156" s="35">
        <v>0.46</v>
      </c>
      <c r="Y156" s="58">
        <v>5.0</v>
      </c>
      <c r="Z156" s="35">
        <v>0.45</v>
      </c>
    </row>
    <row r="157">
      <c r="B157" s="56" t="str">
        <f t="shared" si="280"/>
        <v>Kumbhakarna</v>
      </c>
      <c r="C157" s="57" t="s">
        <v>77</v>
      </c>
      <c r="D157" s="58" t="s">
        <v>19</v>
      </c>
      <c r="E157" s="58" t="s">
        <v>26</v>
      </c>
      <c r="F157" s="58">
        <v>490.0</v>
      </c>
      <c r="G157" s="35">
        <v>100.0</v>
      </c>
      <c r="H157" s="58">
        <v>200.0</v>
      </c>
      <c r="I157" s="35">
        <v>34.0</v>
      </c>
      <c r="J157" s="35">
        <v>365.0</v>
      </c>
      <c r="K157" s="35">
        <v>0.0</v>
      </c>
      <c r="L157" s="35">
        <v>12.0</v>
      </c>
      <c r="M157" s="35">
        <v>0.0</v>
      </c>
      <c r="N157" s="59">
        <v>0.998</v>
      </c>
      <c r="O157" s="65">
        <v>0.012</v>
      </c>
      <c r="P157" s="61">
        <v>38.5</v>
      </c>
      <c r="Q157" s="62">
        <v>1.5</v>
      </c>
      <c r="R157" s="35" t="s">
        <v>169</v>
      </c>
      <c r="S157" s="61">
        <v>17.8</v>
      </c>
      <c r="T157" s="35">
        <v>3.2</v>
      </c>
      <c r="U157" s="61">
        <v>30.1</v>
      </c>
      <c r="V157" s="35">
        <v>0.9</v>
      </c>
      <c r="W157" s="58">
        <v>8.0</v>
      </c>
      <c r="X157" s="62">
        <v>0.75</v>
      </c>
      <c r="Y157" s="58">
        <v>4.6</v>
      </c>
      <c r="Z157" s="62">
        <v>0.42</v>
      </c>
      <c r="AA157" s="29"/>
      <c r="AB157" s="29"/>
      <c r="AC157" s="29"/>
      <c r="AD157" s="29"/>
      <c r="AE157" s="29"/>
      <c r="AF157" s="29"/>
      <c r="AG157" s="29"/>
      <c r="AH157" s="29"/>
      <c r="AI157" s="29"/>
      <c r="AJ157" s="29"/>
      <c r="AK157" s="29"/>
      <c r="AL157" s="29"/>
      <c r="AM157" s="29"/>
      <c r="AN157" s="29"/>
      <c r="AO157" s="29"/>
    </row>
    <row r="158">
      <c r="B158" s="56" t="str">
        <f t="shared" si="280"/>
        <v>Kuzenbo</v>
      </c>
      <c r="C158" s="66" t="s">
        <v>78</v>
      </c>
      <c r="D158" s="67" t="s">
        <v>19</v>
      </c>
      <c r="E158" s="67" t="s">
        <v>170</v>
      </c>
      <c r="F158" s="74" t="s">
        <v>171</v>
      </c>
      <c r="G158" s="69" t="s">
        <v>172</v>
      </c>
      <c r="H158" s="74" t="s">
        <v>173</v>
      </c>
      <c r="I158" s="69" t="s">
        <v>174</v>
      </c>
      <c r="J158" s="68">
        <v>365.0</v>
      </c>
      <c r="K158" s="69" t="s">
        <v>134</v>
      </c>
      <c r="L158" s="69" t="s">
        <v>135</v>
      </c>
      <c r="M158" s="69" t="s">
        <v>134</v>
      </c>
      <c r="N158" s="59">
        <v>0.998</v>
      </c>
      <c r="O158" s="75">
        <v>0.012</v>
      </c>
      <c r="P158" s="76" t="s">
        <v>175</v>
      </c>
      <c r="Q158" s="73" t="s">
        <v>176</v>
      </c>
      <c r="R158" s="35"/>
      <c r="S158" s="76" t="s">
        <v>177</v>
      </c>
      <c r="T158" s="69" t="s">
        <v>178</v>
      </c>
      <c r="U158" s="76" t="s">
        <v>139</v>
      </c>
      <c r="V158" s="69" t="s">
        <v>140</v>
      </c>
      <c r="W158" s="74" t="s">
        <v>141</v>
      </c>
      <c r="X158" s="73" t="s">
        <v>179</v>
      </c>
      <c r="Y158" s="74" t="s">
        <v>180</v>
      </c>
      <c r="Z158" s="73" t="s">
        <v>181</v>
      </c>
      <c r="AA158" s="29"/>
      <c r="AB158" s="29"/>
      <c r="AC158" s="29"/>
      <c r="AD158" s="29"/>
      <c r="AE158" s="29"/>
      <c r="AF158" s="29"/>
      <c r="AG158" s="29"/>
      <c r="AH158" s="29"/>
      <c r="AI158" s="29"/>
      <c r="AJ158" s="29"/>
      <c r="AK158" s="29"/>
      <c r="AL158" s="29"/>
      <c r="AM158" s="29"/>
      <c r="AN158" s="29"/>
      <c r="AO158" s="29"/>
    </row>
    <row r="159">
      <c r="B159" s="56" t="str">
        <f t="shared" si="280"/>
        <v>Loki</v>
      </c>
      <c r="C159" s="57" t="s">
        <v>79</v>
      </c>
      <c r="D159" s="58" t="s">
        <v>18</v>
      </c>
      <c r="E159" s="58" t="s">
        <v>28</v>
      </c>
      <c r="F159" s="58">
        <v>395.0</v>
      </c>
      <c r="G159" s="35">
        <v>75.0</v>
      </c>
      <c r="H159" s="58">
        <v>210.0</v>
      </c>
      <c r="I159" s="35">
        <v>35.0</v>
      </c>
      <c r="J159" s="35">
        <v>375.0</v>
      </c>
      <c r="K159" s="35">
        <v>0.0</v>
      </c>
      <c r="L159" s="35">
        <v>12.0</v>
      </c>
      <c r="M159" s="35">
        <v>0.0</v>
      </c>
      <c r="N159" s="59">
        <v>1.001</v>
      </c>
      <c r="O159" s="65">
        <v>0.019</v>
      </c>
      <c r="P159" s="61">
        <v>37.6</v>
      </c>
      <c r="Q159" s="62">
        <v>2.4</v>
      </c>
      <c r="R159" s="58" t="s">
        <v>182</v>
      </c>
      <c r="S159" s="61">
        <v>11.1</v>
      </c>
      <c r="T159" s="35">
        <v>2.9</v>
      </c>
      <c r="U159" s="61">
        <v>30.1</v>
      </c>
      <c r="V159" s="35">
        <v>0.9</v>
      </c>
      <c r="W159" s="58">
        <v>8.0</v>
      </c>
      <c r="X159" s="35">
        <v>0.7</v>
      </c>
      <c r="Y159" s="58">
        <v>4.2</v>
      </c>
      <c r="Z159" s="35">
        <v>0.35</v>
      </c>
    </row>
    <row r="160">
      <c r="B160" s="56" t="str">
        <f t="shared" si="280"/>
        <v>Medusa</v>
      </c>
      <c r="C160" s="57" t="s">
        <v>80</v>
      </c>
      <c r="D160" s="58" t="s">
        <v>21</v>
      </c>
      <c r="E160" s="58" t="s">
        <v>28</v>
      </c>
      <c r="F160" s="58">
        <v>470.0</v>
      </c>
      <c r="G160" s="35">
        <v>77.0</v>
      </c>
      <c r="H160" s="58">
        <v>220.0</v>
      </c>
      <c r="I160" s="35">
        <v>34.0</v>
      </c>
      <c r="J160" s="35">
        <v>365.0</v>
      </c>
      <c r="K160" s="35">
        <v>0.0</v>
      </c>
      <c r="L160" s="35">
        <v>55.0</v>
      </c>
      <c r="M160" s="35">
        <v>0.0</v>
      </c>
      <c r="N160" s="59">
        <v>0.946</v>
      </c>
      <c r="O160" s="35">
        <v>0.014</v>
      </c>
      <c r="P160" s="61">
        <v>38.4</v>
      </c>
      <c r="Q160" s="62">
        <v>2.6</v>
      </c>
      <c r="R160" s="35" t="s">
        <v>121</v>
      </c>
      <c r="S160" s="61">
        <v>12.0</v>
      </c>
      <c r="T160" s="35">
        <v>3.0</v>
      </c>
      <c r="U160" s="61">
        <v>30.1</v>
      </c>
      <c r="V160" s="35">
        <v>0.9</v>
      </c>
      <c r="W160" s="64">
        <v>8.0</v>
      </c>
      <c r="X160" s="35">
        <v>0.68</v>
      </c>
      <c r="Y160" s="58">
        <v>4.4</v>
      </c>
      <c r="Z160" s="35">
        <v>0.25</v>
      </c>
    </row>
    <row r="161">
      <c r="B161" s="56" t="str">
        <f t="shared" si="280"/>
        <v>Mercury</v>
      </c>
      <c r="C161" s="57" t="s">
        <v>81</v>
      </c>
      <c r="D161" s="58" t="s">
        <v>18</v>
      </c>
      <c r="E161" s="58" t="s">
        <v>28</v>
      </c>
      <c r="F161" s="58">
        <v>400.0</v>
      </c>
      <c r="G161" s="35">
        <v>75.0</v>
      </c>
      <c r="H161" s="58">
        <v>200.0</v>
      </c>
      <c r="I161" s="35">
        <v>40.0</v>
      </c>
      <c r="J161" s="58">
        <v>381.0</v>
      </c>
      <c r="K161" s="35">
        <v>0.0</v>
      </c>
      <c r="L161" s="35">
        <v>12.0</v>
      </c>
      <c r="M161" s="35">
        <v>0.0</v>
      </c>
      <c r="N161" s="59">
        <v>0.996</v>
      </c>
      <c r="O161" s="65">
        <v>0.024</v>
      </c>
      <c r="P161" s="61">
        <v>37.87</v>
      </c>
      <c r="Q161" s="62">
        <v>2.13</v>
      </c>
      <c r="R161" s="58" t="s">
        <v>183</v>
      </c>
      <c r="S161" s="61">
        <v>12.1</v>
      </c>
      <c r="T161" s="35">
        <v>2.9</v>
      </c>
      <c r="U161" s="61">
        <v>30.1</v>
      </c>
      <c r="V161" s="35">
        <v>0.9</v>
      </c>
      <c r="W161" s="58">
        <v>10.0</v>
      </c>
      <c r="X161" s="35">
        <v>0.7</v>
      </c>
      <c r="Y161" s="58">
        <v>4.4</v>
      </c>
      <c r="Z161" s="35">
        <v>0.35</v>
      </c>
    </row>
    <row r="162">
      <c r="B162" s="56" t="str">
        <f t="shared" si="280"/>
        <v>Ne Zha</v>
      </c>
      <c r="C162" s="57" t="s">
        <v>82</v>
      </c>
      <c r="D162" s="58" t="s">
        <v>18</v>
      </c>
      <c r="E162" s="58" t="s">
        <v>28</v>
      </c>
      <c r="F162" s="58">
        <v>400.0</v>
      </c>
      <c r="G162" s="35">
        <v>75.0</v>
      </c>
      <c r="H162" s="58">
        <v>200.0</v>
      </c>
      <c r="I162" s="35">
        <v>35.0</v>
      </c>
      <c r="J162" s="35">
        <v>375.0</v>
      </c>
      <c r="K162" s="35">
        <v>0.0</v>
      </c>
      <c r="L162" s="35">
        <v>12.0</v>
      </c>
      <c r="M162" s="35">
        <v>0.0</v>
      </c>
      <c r="N162" s="59">
        <v>0.999</v>
      </c>
      <c r="O162" s="65">
        <v>0.021</v>
      </c>
      <c r="P162" s="61">
        <v>44.8</v>
      </c>
      <c r="Q162" s="62">
        <v>2.2</v>
      </c>
      <c r="R162" s="58" t="s">
        <v>184</v>
      </c>
      <c r="S162" s="61">
        <v>12.1</v>
      </c>
      <c r="T162" s="35">
        <v>2.9</v>
      </c>
      <c r="U162" s="61">
        <v>30.1</v>
      </c>
      <c r="V162" s="35">
        <v>0.9</v>
      </c>
      <c r="W162" s="58">
        <v>10.0</v>
      </c>
      <c r="X162" s="35">
        <v>0.71</v>
      </c>
      <c r="Y162" s="58">
        <v>3.9</v>
      </c>
      <c r="Z162" s="58">
        <v>0.27</v>
      </c>
      <c r="AA162" s="33"/>
      <c r="AB162" s="33"/>
      <c r="AC162" s="33"/>
      <c r="AD162" s="33"/>
      <c r="AE162" s="33"/>
      <c r="AF162" s="33"/>
      <c r="AG162" s="33"/>
      <c r="AH162" s="33"/>
      <c r="AI162" s="33"/>
      <c r="AJ162" s="33"/>
      <c r="AK162" s="33"/>
      <c r="AL162" s="33"/>
      <c r="AM162" s="33"/>
      <c r="AN162" s="33"/>
      <c r="AO162" s="33"/>
    </row>
    <row r="163">
      <c r="B163" s="56" t="str">
        <f t="shared" si="280"/>
        <v>Neith</v>
      </c>
      <c r="C163" s="57" t="s">
        <v>83</v>
      </c>
      <c r="D163" s="58" t="s">
        <v>21</v>
      </c>
      <c r="E163" s="58" t="s">
        <v>28</v>
      </c>
      <c r="F163" s="58">
        <v>435.0</v>
      </c>
      <c r="G163" s="35">
        <v>75.0</v>
      </c>
      <c r="H163" s="58">
        <v>230.0</v>
      </c>
      <c r="I163" s="35">
        <v>39.0</v>
      </c>
      <c r="J163" s="35">
        <v>365.0</v>
      </c>
      <c r="K163" s="35">
        <v>0.0</v>
      </c>
      <c r="L163" s="35">
        <v>55.0</v>
      </c>
      <c r="M163" s="35">
        <v>0.0</v>
      </c>
      <c r="N163" s="59">
        <v>0.954</v>
      </c>
      <c r="O163" s="35">
        <v>0.016</v>
      </c>
      <c r="P163" s="61">
        <v>34.7</v>
      </c>
      <c r="Q163" s="62">
        <v>2.3</v>
      </c>
      <c r="R163" s="35" t="s">
        <v>121</v>
      </c>
      <c r="S163" s="61">
        <v>12.0</v>
      </c>
      <c r="T163" s="35">
        <v>3.0</v>
      </c>
      <c r="U163" s="61">
        <v>30.1</v>
      </c>
      <c r="V163" s="35">
        <v>0.9</v>
      </c>
      <c r="W163" s="64">
        <v>6.0</v>
      </c>
      <c r="X163" s="35">
        <v>0.54</v>
      </c>
      <c r="Y163" s="58">
        <v>4.4</v>
      </c>
      <c r="Z163" s="35">
        <v>0.35</v>
      </c>
    </row>
    <row r="164">
      <c r="B164" s="56" t="str">
        <f t="shared" si="280"/>
        <v>Nemesis</v>
      </c>
      <c r="C164" s="57" t="s">
        <v>84</v>
      </c>
      <c r="D164" s="58" t="s">
        <v>18</v>
      </c>
      <c r="E164" s="58" t="s">
        <v>28</v>
      </c>
      <c r="F164" s="58">
        <v>470.0</v>
      </c>
      <c r="G164" s="35">
        <v>76.0</v>
      </c>
      <c r="H164" s="58">
        <v>210.0</v>
      </c>
      <c r="I164" s="35">
        <v>38.0</v>
      </c>
      <c r="J164" s="35">
        <v>375.0</v>
      </c>
      <c r="K164" s="35">
        <v>0.0</v>
      </c>
      <c r="L164" s="35">
        <v>12.0</v>
      </c>
      <c r="M164" s="35">
        <v>0.0</v>
      </c>
      <c r="N164" s="59">
        <v>0.9984</v>
      </c>
      <c r="O164" s="65">
        <v>0.0216</v>
      </c>
      <c r="P164" s="61">
        <v>38.75</v>
      </c>
      <c r="Q164" s="62">
        <v>2.25</v>
      </c>
      <c r="R164" s="58" t="s">
        <v>185</v>
      </c>
      <c r="S164" s="61">
        <v>11.0</v>
      </c>
      <c r="T164" s="35">
        <v>3.0</v>
      </c>
      <c r="U164" s="61">
        <v>30.1</v>
      </c>
      <c r="V164" s="35">
        <v>0.9</v>
      </c>
      <c r="W164" s="58">
        <v>8.0</v>
      </c>
      <c r="X164" s="35">
        <v>0.7</v>
      </c>
      <c r="Y164" s="58">
        <v>4.3</v>
      </c>
      <c r="Z164" s="35">
        <v>0.4</v>
      </c>
    </row>
    <row r="165">
      <c r="B165" s="56" t="str">
        <f t="shared" si="280"/>
        <v>Nike</v>
      </c>
      <c r="C165" s="66" t="s">
        <v>85</v>
      </c>
      <c r="D165" s="67" t="s">
        <v>24</v>
      </c>
      <c r="E165" s="67" t="s">
        <v>28</v>
      </c>
      <c r="F165" s="68" t="s">
        <v>186</v>
      </c>
      <c r="G165" s="69" t="s">
        <v>145</v>
      </c>
      <c r="H165" s="68" t="s">
        <v>146</v>
      </c>
      <c r="I165" s="69" t="s">
        <v>175</v>
      </c>
      <c r="J165" s="68">
        <v>375.0</v>
      </c>
      <c r="K165" s="69" t="s">
        <v>134</v>
      </c>
      <c r="L165" s="69" t="s">
        <v>135</v>
      </c>
      <c r="M165" s="69" t="s">
        <v>134</v>
      </c>
      <c r="N165" s="70" t="s">
        <v>187</v>
      </c>
      <c r="O165" s="71">
        <v>0.012</v>
      </c>
      <c r="P165" s="72" t="s">
        <v>147</v>
      </c>
      <c r="Q165" s="70">
        <v>2.0</v>
      </c>
      <c r="R165" s="58" t="s">
        <v>188</v>
      </c>
      <c r="S165" s="72" t="s">
        <v>189</v>
      </c>
      <c r="T165" s="69" t="s">
        <v>190</v>
      </c>
      <c r="U165" s="72" t="s">
        <v>139</v>
      </c>
      <c r="V165" s="69" t="s">
        <v>140</v>
      </c>
      <c r="W165" s="68" t="s">
        <v>191</v>
      </c>
      <c r="X165" s="69" t="s">
        <v>192</v>
      </c>
      <c r="Y165" s="68" t="s">
        <v>180</v>
      </c>
      <c r="Z165" s="69" t="s">
        <v>193</v>
      </c>
    </row>
    <row r="166">
      <c r="B166" s="56" t="str">
        <f t="shared" si="280"/>
        <v>Nox</v>
      </c>
      <c r="C166" s="57" t="s">
        <v>86</v>
      </c>
      <c r="D166" s="58" t="s">
        <v>22</v>
      </c>
      <c r="E166" s="58" t="s">
        <v>26</v>
      </c>
      <c r="F166" s="58">
        <v>365.0</v>
      </c>
      <c r="G166" s="35">
        <v>75.0</v>
      </c>
      <c r="H166" s="58">
        <v>250.0</v>
      </c>
      <c r="I166" s="35">
        <v>38.0</v>
      </c>
      <c r="J166" s="35">
        <v>360.0</v>
      </c>
      <c r="K166" s="35">
        <v>0.0</v>
      </c>
      <c r="L166" s="35">
        <v>55.0</v>
      </c>
      <c r="M166" s="35">
        <v>0.0</v>
      </c>
      <c r="N166" s="59">
        <v>1.002</v>
      </c>
      <c r="O166" s="65">
        <v>0.008</v>
      </c>
      <c r="P166" s="61">
        <v>34.5</v>
      </c>
      <c r="Q166" s="62">
        <v>1.5</v>
      </c>
      <c r="R166" s="35" t="s">
        <v>121</v>
      </c>
      <c r="S166" s="61">
        <v>18.4</v>
      </c>
      <c r="T166" s="35">
        <v>2.6</v>
      </c>
      <c r="U166" s="63">
        <v>30.0</v>
      </c>
      <c r="V166" s="35">
        <v>0.0</v>
      </c>
      <c r="W166" s="58">
        <v>8.0</v>
      </c>
      <c r="X166" s="35">
        <v>0.6</v>
      </c>
      <c r="Y166" s="58">
        <v>5.0</v>
      </c>
      <c r="Z166" s="35">
        <v>0.4</v>
      </c>
    </row>
    <row r="167">
      <c r="B167" s="56" t="str">
        <f t="shared" si="280"/>
        <v>Nu wa</v>
      </c>
      <c r="C167" s="57" t="s">
        <v>87</v>
      </c>
      <c r="D167" s="58" t="s">
        <v>22</v>
      </c>
      <c r="E167" s="58" t="s">
        <v>26</v>
      </c>
      <c r="F167" s="58">
        <v>400.0</v>
      </c>
      <c r="G167" s="35">
        <v>75.0</v>
      </c>
      <c r="H167" s="58">
        <v>265.0</v>
      </c>
      <c r="I167" s="35">
        <v>43.0</v>
      </c>
      <c r="J167" s="35">
        <v>355.0</v>
      </c>
      <c r="K167" s="35">
        <v>0.0</v>
      </c>
      <c r="L167" s="35">
        <v>55.0</v>
      </c>
      <c r="M167" s="35">
        <v>0.0</v>
      </c>
      <c r="N167" s="59">
        <v>1.003</v>
      </c>
      <c r="O167" s="65">
        <v>0.017</v>
      </c>
      <c r="P167" s="61">
        <v>35.5</v>
      </c>
      <c r="Q167" s="62">
        <v>1.5</v>
      </c>
      <c r="R167" s="35" t="s">
        <v>121</v>
      </c>
      <c r="S167" s="61">
        <v>9.3</v>
      </c>
      <c r="T167" s="35">
        <v>2.7</v>
      </c>
      <c r="U167" s="63">
        <v>30.0</v>
      </c>
      <c r="V167" s="35">
        <v>0.0</v>
      </c>
      <c r="W167" s="58">
        <v>7.0</v>
      </c>
      <c r="X167" s="35">
        <v>0.45</v>
      </c>
      <c r="Y167" s="58">
        <v>4.6</v>
      </c>
      <c r="Z167" s="35">
        <v>0.43</v>
      </c>
    </row>
    <row r="168">
      <c r="B168" s="56" t="str">
        <f t="shared" si="280"/>
        <v>Odin</v>
      </c>
      <c r="C168" s="57" t="s">
        <v>88</v>
      </c>
      <c r="D168" s="58" t="s">
        <v>24</v>
      </c>
      <c r="E168" s="58" t="s">
        <v>28</v>
      </c>
      <c r="F168" s="58">
        <v>460.0</v>
      </c>
      <c r="G168" s="35">
        <v>80.0</v>
      </c>
      <c r="H168" s="58">
        <v>200.0</v>
      </c>
      <c r="I168" s="35">
        <v>35.0</v>
      </c>
      <c r="J168" s="35">
        <v>375.0</v>
      </c>
      <c r="K168" s="35">
        <v>0.0</v>
      </c>
      <c r="L168" s="35">
        <v>12.0</v>
      </c>
      <c r="M168" s="35">
        <v>0.0</v>
      </c>
      <c r="N168" s="59">
        <v>0.99</v>
      </c>
      <c r="O168" s="65">
        <v>0.011</v>
      </c>
      <c r="P168" s="61">
        <v>38.0</v>
      </c>
      <c r="Q168" s="62">
        <v>2.0</v>
      </c>
      <c r="R168" s="35" t="s">
        <v>194</v>
      </c>
      <c r="S168" s="61">
        <v>16.0</v>
      </c>
      <c r="T168" s="35">
        <v>3.0</v>
      </c>
      <c r="U168" s="61">
        <v>30.1</v>
      </c>
      <c r="V168" s="35">
        <v>0.9</v>
      </c>
      <c r="W168" s="58">
        <v>9.0</v>
      </c>
      <c r="X168" s="62">
        <v>0.63</v>
      </c>
      <c r="Y168" s="58">
        <v>4.1</v>
      </c>
      <c r="Z168" s="62">
        <v>0.4</v>
      </c>
      <c r="AA168" s="29"/>
      <c r="AB168" s="29"/>
      <c r="AC168" s="29"/>
      <c r="AD168" s="29"/>
      <c r="AE168" s="29"/>
      <c r="AF168" s="29"/>
      <c r="AG168" s="29"/>
      <c r="AH168" s="29"/>
      <c r="AI168" s="29"/>
      <c r="AJ168" s="29"/>
      <c r="AK168" s="29"/>
      <c r="AL168" s="29"/>
      <c r="AM168" s="29"/>
      <c r="AN168" s="29"/>
      <c r="AO168" s="29"/>
    </row>
    <row r="169">
      <c r="B169" s="56" t="str">
        <f t="shared" si="280"/>
        <v>Osiris</v>
      </c>
      <c r="C169" s="57" t="s">
        <v>89</v>
      </c>
      <c r="D169" s="58" t="s">
        <v>24</v>
      </c>
      <c r="E169" s="58" t="s">
        <v>28</v>
      </c>
      <c r="F169" s="58">
        <v>475.0</v>
      </c>
      <c r="G169" s="35">
        <v>85.0</v>
      </c>
      <c r="H169" s="58">
        <v>230.0</v>
      </c>
      <c r="I169" s="35">
        <v>40.0</v>
      </c>
      <c r="J169" s="35">
        <v>375.0</v>
      </c>
      <c r="K169" s="35">
        <v>0.0</v>
      </c>
      <c r="L169" s="35">
        <v>12.0</v>
      </c>
      <c r="M169" s="35">
        <v>0.0</v>
      </c>
      <c r="N169" s="59">
        <v>0.996</v>
      </c>
      <c r="O169" s="65">
        <v>0.014</v>
      </c>
      <c r="P169" s="61">
        <v>38.75</v>
      </c>
      <c r="Q169" s="62">
        <v>2.25</v>
      </c>
      <c r="R169" s="35" t="s">
        <v>195</v>
      </c>
      <c r="S169" s="61">
        <v>17.0</v>
      </c>
      <c r="T169" s="35">
        <v>3.0</v>
      </c>
      <c r="U169" s="61">
        <v>30.1</v>
      </c>
      <c r="V169" s="35">
        <v>0.9</v>
      </c>
      <c r="W169" s="58">
        <v>6.0</v>
      </c>
      <c r="X169" s="62">
        <v>0.8</v>
      </c>
      <c r="Y169" s="58">
        <v>4.7</v>
      </c>
      <c r="Z169" s="62">
        <v>0.39</v>
      </c>
      <c r="AA169" s="29"/>
      <c r="AB169" s="29"/>
      <c r="AC169" s="29"/>
      <c r="AD169" s="29"/>
      <c r="AE169" s="29"/>
      <c r="AF169" s="29"/>
      <c r="AG169" s="29"/>
      <c r="AH169" s="29"/>
      <c r="AI169" s="29"/>
      <c r="AJ169" s="29"/>
      <c r="AK169" s="29"/>
      <c r="AL169" s="29"/>
      <c r="AM169" s="29"/>
      <c r="AN169" s="29"/>
      <c r="AO169" s="29"/>
    </row>
    <row r="170">
      <c r="B170" s="56" t="str">
        <f t="shared" si="280"/>
        <v>Poseidon</v>
      </c>
      <c r="C170" s="57" t="s">
        <v>90</v>
      </c>
      <c r="D170" s="58" t="s">
        <v>22</v>
      </c>
      <c r="E170" s="58" t="s">
        <v>26</v>
      </c>
      <c r="F170" s="58">
        <v>380.0</v>
      </c>
      <c r="G170" s="35">
        <v>67.0</v>
      </c>
      <c r="H170" s="58">
        <v>245.0</v>
      </c>
      <c r="I170" s="35">
        <v>40.0</v>
      </c>
      <c r="J170" s="35">
        <v>360.0</v>
      </c>
      <c r="K170" s="35">
        <v>0.0</v>
      </c>
      <c r="L170" s="35">
        <v>55.0</v>
      </c>
      <c r="M170" s="35">
        <v>0.0</v>
      </c>
      <c r="N170" s="59">
        <v>0.868</v>
      </c>
      <c r="O170" s="65">
        <v>0.012</v>
      </c>
      <c r="P170" s="61">
        <v>35.5</v>
      </c>
      <c r="Q170" s="62">
        <v>1.5</v>
      </c>
      <c r="R170" s="35" t="s">
        <v>121</v>
      </c>
      <c r="S170" s="61">
        <v>7.8</v>
      </c>
      <c r="T170" s="35">
        <v>2.2</v>
      </c>
      <c r="U170" s="63">
        <v>30.0</v>
      </c>
      <c r="V170" s="35">
        <v>0.0</v>
      </c>
      <c r="W170" s="58">
        <v>6.0</v>
      </c>
      <c r="X170" s="35">
        <v>0.5</v>
      </c>
      <c r="Y170" s="58">
        <v>4.6</v>
      </c>
      <c r="Z170" s="35">
        <v>0.4</v>
      </c>
    </row>
    <row r="171">
      <c r="B171" s="56" t="str">
        <f t="shared" si="280"/>
        <v>Ra</v>
      </c>
      <c r="C171" s="57" t="s">
        <v>91</v>
      </c>
      <c r="D171" s="58" t="s">
        <v>22</v>
      </c>
      <c r="E171" s="58" t="s">
        <v>26</v>
      </c>
      <c r="F171" s="58">
        <v>385.0</v>
      </c>
      <c r="G171" s="35">
        <v>68.0</v>
      </c>
      <c r="H171" s="58">
        <v>255.0</v>
      </c>
      <c r="I171" s="35">
        <v>48.0</v>
      </c>
      <c r="J171" s="35">
        <v>350.0</v>
      </c>
      <c r="K171" s="35">
        <v>0.0</v>
      </c>
      <c r="L171" s="35">
        <v>55.0</v>
      </c>
      <c r="M171" s="35">
        <v>0.0</v>
      </c>
      <c r="N171" s="59">
        <v>0.88</v>
      </c>
      <c r="O171" s="60">
        <v>0.009</v>
      </c>
      <c r="P171" s="61">
        <v>34.5</v>
      </c>
      <c r="Q171" s="62">
        <v>1.5</v>
      </c>
      <c r="R171" s="35" t="s">
        <v>121</v>
      </c>
      <c r="S171" s="61">
        <v>10.5</v>
      </c>
      <c r="T171" s="35">
        <v>2.5</v>
      </c>
      <c r="U171" s="63">
        <v>30.0</v>
      </c>
      <c r="V171" s="35">
        <v>0.0</v>
      </c>
      <c r="W171" s="58">
        <v>7.0</v>
      </c>
      <c r="X171" s="35">
        <v>0.48</v>
      </c>
      <c r="Y171" s="58">
        <v>4.8</v>
      </c>
      <c r="Z171" s="35">
        <v>0.44</v>
      </c>
    </row>
    <row r="172">
      <c r="B172" s="56" t="str">
        <f t="shared" si="280"/>
        <v>Raijin</v>
      </c>
      <c r="C172" s="57" t="s">
        <v>92</v>
      </c>
      <c r="D172" s="58" t="s">
        <v>22</v>
      </c>
      <c r="E172" s="58" t="s">
        <v>26</v>
      </c>
      <c r="F172" s="58">
        <v>385.0</v>
      </c>
      <c r="G172" s="35">
        <v>80.0</v>
      </c>
      <c r="H172" s="58">
        <v>255.0</v>
      </c>
      <c r="I172" s="35">
        <v>43.0</v>
      </c>
      <c r="J172" s="35">
        <v>355.0</v>
      </c>
      <c r="K172" s="35">
        <v>0.0</v>
      </c>
      <c r="L172" s="35">
        <v>55.0</v>
      </c>
      <c r="M172" s="35">
        <v>0.0</v>
      </c>
      <c r="N172" s="59">
        <v>0.871</v>
      </c>
      <c r="O172" s="65">
        <v>0.009</v>
      </c>
      <c r="P172" s="61">
        <v>34.5</v>
      </c>
      <c r="Q172" s="62">
        <v>1.5</v>
      </c>
      <c r="R172" s="35" t="s">
        <v>121</v>
      </c>
      <c r="S172" s="61">
        <v>9.9</v>
      </c>
      <c r="T172" s="35">
        <v>3.1</v>
      </c>
      <c r="U172" s="61">
        <v>30.0</v>
      </c>
      <c r="V172" s="58">
        <v>0.0</v>
      </c>
      <c r="W172" s="58">
        <v>6.0</v>
      </c>
      <c r="X172" s="35">
        <v>0.45</v>
      </c>
      <c r="Y172" s="58">
        <v>4.6</v>
      </c>
      <c r="Z172" s="35">
        <v>0.46</v>
      </c>
    </row>
    <row r="173">
      <c r="B173" s="56" t="str">
        <f t="shared" si="280"/>
        <v>Rama</v>
      </c>
      <c r="C173" s="57" t="s">
        <v>93</v>
      </c>
      <c r="D173" s="58" t="s">
        <v>21</v>
      </c>
      <c r="E173" s="58" t="s">
        <v>28</v>
      </c>
      <c r="F173" s="58">
        <v>460.0</v>
      </c>
      <c r="G173" s="35">
        <v>76.0</v>
      </c>
      <c r="H173" s="58">
        <v>205.0</v>
      </c>
      <c r="I173" s="35">
        <v>34.0</v>
      </c>
      <c r="J173" s="35">
        <v>365.0</v>
      </c>
      <c r="K173" s="35">
        <v>0.0</v>
      </c>
      <c r="L173" s="35">
        <v>55.0</v>
      </c>
      <c r="M173" s="35">
        <v>0.0</v>
      </c>
      <c r="N173" s="59">
        <v>0.953</v>
      </c>
      <c r="O173" s="35">
        <v>0.017</v>
      </c>
      <c r="P173" s="61">
        <v>41.5</v>
      </c>
      <c r="Q173" s="62">
        <v>2.5</v>
      </c>
      <c r="R173" s="35" t="s">
        <v>121</v>
      </c>
      <c r="S173" s="61">
        <v>12.2</v>
      </c>
      <c r="T173" s="35">
        <v>2.8</v>
      </c>
      <c r="U173" s="61">
        <v>30.1</v>
      </c>
      <c r="V173" s="35">
        <v>0.9</v>
      </c>
      <c r="W173" s="64">
        <v>8.0</v>
      </c>
      <c r="X173" s="35">
        <v>0.65</v>
      </c>
      <c r="Y173" s="58">
        <v>4.5</v>
      </c>
      <c r="Z173" s="35">
        <v>0.25</v>
      </c>
    </row>
    <row r="174">
      <c r="B174" s="56" t="str">
        <f t="shared" si="280"/>
        <v>Ratatoskr</v>
      </c>
      <c r="C174" s="57" t="s">
        <v>94</v>
      </c>
      <c r="D174" s="58" t="s">
        <v>18</v>
      </c>
      <c r="E174" s="58" t="s">
        <v>28</v>
      </c>
      <c r="F174" s="58">
        <v>420.0</v>
      </c>
      <c r="G174" s="58">
        <v>73.0</v>
      </c>
      <c r="H174" s="58">
        <v>240.0</v>
      </c>
      <c r="I174" s="35">
        <v>41.0</v>
      </c>
      <c r="J174" s="35">
        <v>375.0</v>
      </c>
      <c r="K174" s="35">
        <v>0.0</v>
      </c>
      <c r="L174" s="35">
        <v>12.0</v>
      </c>
      <c r="M174" s="35">
        <v>0.0</v>
      </c>
      <c r="N174" s="59">
        <v>1.0</v>
      </c>
      <c r="O174" s="65">
        <v>0.02</v>
      </c>
      <c r="P174" s="61">
        <v>38.75</v>
      </c>
      <c r="Q174" s="62">
        <v>2.25</v>
      </c>
      <c r="R174" s="58" t="s">
        <v>196</v>
      </c>
      <c r="S174" s="61">
        <v>12.0</v>
      </c>
      <c r="T174" s="35">
        <v>3.0</v>
      </c>
      <c r="U174" s="61">
        <v>30.1</v>
      </c>
      <c r="V174" s="35">
        <v>0.9</v>
      </c>
      <c r="W174" s="58">
        <v>9.0</v>
      </c>
      <c r="X174" s="35">
        <v>0.7</v>
      </c>
      <c r="Y174" s="58">
        <v>4.6</v>
      </c>
      <c r="Z174" s="35">
        <v>0.46</v>
      </c>
    </row>
    <row r="175">
      <c r="B175" s="56" t="str">
        <f t="shared" si="280"/>
        <v>Ravana</v>
      </c>
      <c r="C175" s="57" t="s">
        <v>95</v>
      </c>
      <c r="D175" s="58" t="s">
        <v>24</v>
      </c>
      <c r="E175" s="58" t="s">
        <v>28</v>
      </c>
      <c r="F175" s="58">
        <v>470.0</v>
      </c>
      <c r="G175" s="35">
        <v>82.0</v>
      </c>
      <c r="H175" s="58">
        <v>230.0</v>
      </c>
      <c r="I175" s="35">
        <v>37.0</v>
      </c>
      <c r="J175" s="35">
        <v>375.0</v>
      </c>
      <c r="K175" s="35">
        <v>0.0</v>
      </c>
      <c r="L175" s="35">
        <v>12.0</v>
      </c>
      <c r="M175" s="35">
        <v>0.0</v>
      </c>
      <c r="N175" s="59">
        <v>1.0</v>
      </c>
      <c r="O175" s="65">
        <v>0.01</v>
      </c>
      <c r="P175" s="61">
        <v>35.0</v>
      </c>
      <c r="Q175" s="62">
        <v>2.0</v>
      </c>
      <c r="R175" s="35" t="s">
        <v>197</v>
      </c>
      <c r="S175" s="61">
        <v>16.1</v>
      </c>
      <c r="T175" s="35">
        <v>2.9</v>
      </c>
      <c r="U175" s="61">
        <v>30.1</v>
      </c>
      <c r="V175" s="35">
        <v>0.9</v>
      </c>
      <c r="W175" s="58">
        <v>7.0</v>
      </c>
      <c r="X175" s="62">
        <v>0.63</v>
      </c>
      <c r="Y175" s="58">
        <v>4.8</v>
      </c>
      <c r="Z175" s="62">
        <v>0.4</v>
      </c>
      <c r="AA175" s="29"/>
      <c r="AB175" s="29"/>
      <c r="AC175" s="29"/>
      <c r="AD175" s="29"/>
      <c r="AE175" s="29"/>
      <c r="AF175" s="29"/>
      <c r="AG175" s="29"/>
      <c r="AH175" s="29"/>
      <c r="AI175" s="29"/>
      <c r="AJ175" s="29"/>
      <c r="AK175" s="29"/>
      <c r="AL175" s="29"/>
      <c r="AM175" s="29"/>
      <c r="AN175" s="29"/>
      <c r="AO175" s="29"/>
    </row>
    <row r="176">
      <c r="B176" s="56" t="str">
        <f t="shared" si="280"/>
        <v>Scylla</v>
      </c>
      <c r="C176" s="57" t="s">
        <v>96</v>
      </c>
      <c r="D176" s="58" t="s">
        <v>22</v>
      </c>
      <c r="E176" s="58" t="s">
        <v>26</v>
      </c>
      <c r="F176" s="58">
        <v>365.0</v>
      </c>
      <c r="G176" s="35">
        <v>68.0</v>
      </c>
      <c r="H176" s="58">
        <v>298.0</v>
      </c>
      <c r="I176" s="35">
        <v>56.0</v>
      </c>
      <c r="J176" s="35">
        <v>350.0</v>
      </c>
      <c r="K176" s="35">
        <v>0.0</v>
      </c>
      <c r="L176" s="35">
        <v>55.0</v>
      </c>
      <c r="M176" s="35">
        <v>0.0</v>
      </c>
      <c r="N176" s="59">
        <v>1.002</v>
      </c>
      <c r="O176" s="65">
        <v>0.008</v>
      </c>
      <c r="P176" s="61">
        <v>33.55</v>
      </c>
      <c r="Q176" s="62">
        <v>1.45</v>
      </c>
      <c r="R176" s="35" t="s">
        <v>121</v>
      </c>
      <c r="S176" s="61">
        <v>9.4</v>
      </c>
      <c r="T176" s="35">
        <v>2.6</v>
      </c>
      <c r="U176" s="63">
        <v>30.0</v>
      </c>
      <c r="V176" s="35">
        <v>0.0</v>
      </c>
      <c r="W176" s="58">
        <v>6.0</v>
      </c>
      <c r="X176" s="35">
        <v>0.45</v>
      </c>
      <c r="Y176" s="58">
        <v>4.9</v>
      </c>
      <c r="Z176" s="35">
        <v>0.4</v>
      </c>
    </row>
    <row r="177">
      <c r="B177" s="56" t="str">
        <f t="shared" si="280"/>
        <v>Serqet</v>
      </c>
      <c r="C177" s="57" t="s">
        <v>97</v>
      </c>
      <c r="D177" s="58" t="s">
        <v>18</v>
      </c>
      <c r="E177" s="58" t="s">
        <v>28</v>
      </c>
      <c r="F177" s="58">
        <v>400.0</v>
      </c>
      <c r="G177" s="35">
        <v>74.0</v>
      </c>
      <c r="H177" s="58">
        <v>240.0</v>
      </c>
      <c r="I177" s="35">
        <v>40.0</v>
      </c>
      <c r="J177" s="35">
        <v>370.0</v>
      </c>
      <c r="K177" s="35">
        <v>0.0</v>
      </c>
      <c r="L177" s="35">
        <v>12.0</v>
      </c>
      <c r="M177" s="35">
        <v>0.0</v>
      </c>
      <c r="N177" s="59">
        <v>0.9984</v>
      </c>
      <c r="O177" s="65">
        <v>0.0216</v>
      </c>
      <c r="P177" s="61">
        <v>38.75</v>
      </c>
      <c r="Q177" s="62">
        <v>2.25</v>
      </c>
      <c r="R177" s="58" t="s">
        <v>183</v>
      </c>
      <c r="S177" s="61">
        <v>14.1</v>
      </c>
      <c r="T177" s="35">
        <v>2.9</v>
      </c>
      <c r="U177" s="61">
        <v>30.1</v>
      </c>
      <c r="V177" s="35">
        <v>0.9</v>
      </c>
      <c r="W177" s="58">
        <v>9.0</v>
      </c>
      <c r="X177" s="35">
        <v>0.7</v>
      </c>
      <c r="Y177" s="58">
        <v>4.3</v>
      </c>
      <c r="Z177" s="35">
        <v>0.29</v>
      </c>
    </row>
    <row r="178">
      <c r="B178" s="56" t="str">
        <f t="shared" si="280"/>
        <v>Skadi</v>
      </c>
      <c r="C178" s="57" t="s">
        <v>98</v>
      </c>
      <c r="D178" s="58" t="s">
        <v>21</v>
      </c>
      <c r="E178" s="58" t="s">
        <v>28</v>
      </c>
      <c r="F178" s="58">
        <v>470.0</v>
      </c>
      <c r="G178" s="35">
        <v>78.0</v>
      </c>
      <c r="H178" s="58">
        <v>220.0</v>
      </c>
      <c r="I178" s="35">
        <v>35.0</v>
      </c>
      <c r="J178" s="58">
        <v>375.0</v>
      </c>
      <c r="K178" s="35">
        <v>0.0</v>
      </c>
      <c r="L178" s="58">
        <v>55.0</v>
      </c>
      <c r="M178" s="35">
        <v>0.0</v>
      </c>
      <c r="N178" s="59">
        <v>0.894</v>
      </c>
      <c r="O178" s="35">
        <v>0.016</v>
      </c>
      <c r="P178" s="61">
        <v>35.5</v>
      </c>
      <c r="Q178" s="62">
        <v>2.5</v>
      </c>
      <c r="R178" s="35" t="s">
        <v>121</v>
      </c>
      <c r="S178" s="61">
        <v>11.2</v>
      </c>
      <c r="T178" s="35">
        <v>2.8</v>
      </c>
      <c r="U178" s="61">
        <v>30.1</v>
      </c>
      <c r="V178" s="35">
        <v>0.9</v>
      </c>
      <c r="W178" s="64">
        <v>8.0</v>
      </c>
      <c r="X178" s="35">
        <v>0.69</v>
      </c>
      <c r="Y178" s="58">
        <v>4.5</v>
      </c>
      <c r="Z178" s="35">
        <v>0.32</v>
      </c>
    </row>
    <row r="179">
      <c r="B179" s="56" t="str">
        <f t="shared" si="280"/>
        <v>Sobek</v>
      </c>
      <c r="C179" s="57" t="s">
        <v>99</v>
      </c>
      <c r="D179" s="58" t="s">
        <v>19</v>
      </c>
      <c r="E179" s="58" t="s">
        <v>26</v>
      </c>
      <c r="F179" s="58">
        <v>490.0</v>
      </c>
      <c r="G179" s="35">
        <v>81.0</v>
      </c>
      <c r="H179" s="58">
        <v>210.0</v>
      </c>
      <c r="I179" s="35">
        <v>35.0</v>
      </c>
      <c r="J179" s="35">
        <v>365.0</v>
      </c>
      <c r="K179" s="35">
        <v>0.0</v>
      </c>
      <c r="L179" s="35">
        <v>12.0</v>
      </c>
      <c r="M179" s="35">
        <v>0.0</v>
      </c>
      <c r="N179" s="59">
        <v>0.846</v>
      </c>
      <c r="O179" s="65">
        <v>0.014</v>
      </c>
      <c r="P179" s="61">
        <v>38.5</v>
      </c>
      <c r="Q179" s="62">
        <v>1.5</v>
      </c>
      <c r="R179" s="35" t="s">
        <v>121</v>
      </c>
      <c r="S179" s="61">
        <v>19.0</v>
      </c>
      <c r="T179" s="35">
        <v>3.0</v>
      </c>
      <c r="U179" s="61">
        <v>30.1</v>
      </c>
      <c r="V179" s="35">
        <v>0.9</v>
      </c>
      <c r="W179" s="58">
        <v>6.0</v>
      </c>
      <c r="X179" s="62">
        <v>0.75</v>
      </c>
      <c r="Y179" s="58">
        <v>4.5</v>
      </c>
      <c r="Z179" s="62">
        <v>0.43</v>
      </c>
      <c r="AA179" s="29"/>
      <c r="AB179" s="29"/>
      <c r="AC179" s="29"/>
      <c r="AD179" s="29"/>
      <c r="AE179" s="29"/>
      <c r="AF179" s="29"/>
      <c r="AG179" s="29"/>
      <c r="AH179" s="29"/>
      <c r="AI179" s="29"/>
      <c r="AJ179" s="29"/>
      <c r="AK179" s="29"/>
      <c r="AL179" s="29"/>
      <c r="AM179" s="29"/>
      <c r="AN179" s="29"/>
      <c r="AO179" s="29"/>
    </row>
    <row r="180">
      <c r="B180" s="56" t="str">
        <f t="shared" si="280"/>
        <v>Sol</v>
      </c>
      <c r="C180" s="57" t="s">
        <v>100</v>
      </c>
      <c r="D180" s="58" t="s">
        <v>22</v>
      </c>
      <c r="E180" s="58" t="s">
        <v>26</v>
      </c>
      <c r="F180" s="58">
        <v>400.0</v>
      </c>
      <c r="G180" s="35">
        <v>75.0</v>
      </c>
      <c r="H180" s="58">
        <v>300.0</v>
      </c>
      <c r="I180" s="35">
        <v>57.0</v>
      </c>
      <c r="J180" s="35">
        <v>370.0</v>
      </c>
      <c r="K180" s="35">
        <v>0.0</v>
      </c>
      <c r="L180" s="35">
        <v>55.0</v>
      </c>
      <c r="M180" s="35">
        <v>0.0</v>
      </c>
      <c r="N180" s="59">
        <v>1.002</v>
      </c>
      <c r="O180" s="65">
        <v>0.018</v>
      </c>
      <c r="P180" s="61">
        <v>33.55</v>
      </c>
      <c r="Q180" s="62">
        <v>1.45</v>
      </c>
      <c r="R180" s="35" t="s">
        <v>121</v>
      </c>
      <c r="S180" s="61">
        <v>9.4</v>
      </c>
      <c r="T180" s="35">
        <v>2.6</v>
      </c>
      <c r="U180" s="63">
        <v>30.0</v>
      </c>
      <c r="V180" s="35">
        <v>0.0</v>
      </c>
      <c r="W180" s="58">
        <v>6.0</v>
      </c>
      <c r="X180" s="35">
        <v>0.45</v>
      </c>
      <c r="Y180" s="58">
        <v>4.9</v>
      </c>
      <c r="Z180" s="35">
        <v>0.4</v>
      </c>
    </row>
    <row r="181">
      <c r="B181" s="56" t="str">
        <f t="shared" si="280"/>
        <v>Sun Wukong</v>
      </c>
      <c r="C181" s="57" t="s">
        <v>101</v>
      </c>
      <c r="D181" s="58" t="s">
        <v>24</v>
      </c>
      <c r="E181" s="58" t="s">
        <v>28</v>
      </c>
      <c r="F181" s="58">
        <v>470.0</v>
      </c>
      <c r="G181" s="35">
        <v>82.0</v>
      </c>
      <c r="H181" s="58">
        <v>205.0</v>
      </c>
      <c r="I181" s="35">
        <v>35.0</v>
      </c>
      <c r="J181" s="35">
        <v>375.0</v>
      </c>
      <c r="K181" s="35">
        <v>0.0</v>
      </c>
      <c r="L181" s="35">
        <v>12.0</v>
      </c>
      <c r="M181" s="35">
        <v>0.0</v>
      </c>
      <c r="N181" s="59">
        <v>1.001</v>
      </c>
      <c r="O181" s="65">
        <v>0.009</v>
      </c>
      <c r="P181" s="61">
        <v>39.0</v>
      </c>
      <c r="Q181" s="62">
        <v>2.0</v>
      </c>
      <c r="R181" s="35" t="s">
        <v>198</v>
      </c>
      <c r="S181" s="61">
        <v>18.0</v>
      </c>
      <c r="T181" s="35">
        <v>3.0</v>
      </c>
      <c r="U181" s="61">
        <v>30.1</v>
      </c>
      <c r="V181" s="35">
        <v>0.9</v>
      </c>
      <c r="W181" s="58">
        <v>8.0</v>
      </c>
      <c r="X181" s="62">
        <v>0.8</v>
      </c>
      <c r="Y181" s="58">
        <v>4.3</v>
      </c>
      <c r="Z181" s="62">
        <v>0.38</v>
      </c>
      <c r="AA181" s="29"/>
      <c r="AB181" s="29"/>
      <c r="AC181" s="29"/>
      <c r="AD181" s="29"/>
      <c r="AE181" s="29"/>
      <c r="AF181" s="29"/>
      <c r="AG181" s="29"/>
      <c r="AH181" s="29"/>
      <c r="AI181" s="29"/>
      <c r="AJ181" s="29"/>
      <c r="AK181" s="29"/>
      <c r="AL181" s="29"/>
      <c r="AM181" s="29"/>
      <c r="AN181" s="29"/>
      <c r="AO181" s="29"/>
    </row>
    <row r="182">
      <c r="B182" s="56" t="str">
        <f t="shared" si="280"/>
        <v>Susano</v>
      </c>
      <c r="C182" s="57" t="s">
        <v>102</v>
      </c>
      <c r="D182" s="58" t="s">
        <v>18</v>
      </c>
      <c r="E182" s="58" t="s">
        <v>28</v>
      </c>
      <c r="F182" s="58">
        <v>435.0</v>
      </c>
      <c r="G182" s="35">
        <v>76.0</v>
      </c>
      <c r="H182" s="58">
        <v>225.0</v>
      </c>
      <c r="I182" s="35">
        <v>38.0</v>
      </c>
      <c r="J182" s="35">
        <v>365.0</v>
      </c>
      <c r="K182" s="35">
        <v>0.0</v>
      </c>
      <c r="L182" s="35">
        <v>12.0</v>
      </c>
      <c r="M182" s="35">
        <v>0.0</v>
      </c>
      <c r="N182" s="59">
        <v>0.9984</v>
      </c>
      <c r="O182" s="60">
        <v>0.0216</v>
      </c>
      <c r="P182" s="61">
        <v>37.8</v>
      </c>
      <c r="Q182" s="62">
        <v>2.2</v>
      </c>
      <c r="R182" s="35" t="s">
        <v>199</v>
      </c>
      <c r="S182" s="61">
        <v>14.1</v>
      </c>
      <c r="T182" s="35">
        <v>2.9</v>
      </c>
      <c r="U182" s="61">
        <v>30.1</v>
      </c>
      <c r="V182" s="35">
        <v>0.9</v>
      </c>
      <c r="W182" s="58">
        <v>9.0</v>
      </c>
      <c r="X182" s="62">
        <v>0.7</v>
      </c>
      <c r="Y182" s="58">
        <v>4.2</v>
      </c>
      <c r="Z182" s="62">
        <v>0.27</v>
      </c>
      <c r="AA182" s="29"/>
      <c r="AB182" s="29"/>
      <c r="AC182" s="29"/>
      <c r="AD182" s="29"/>
      <c r="AE182" s="29"/>
      <c r="AF182" s="29"/>
      <c r="AG182" s="29"/>
      <c r="AH182" s="29"/>
      <c r="AI182" s="29"/>
      <c r="AJ182" s="29"/>
      <c r="AK182" s="29"/>
      <c r="AL182" s="29"/>
      <c r="AM182" s="29"/>
      <c r="AN182" s="29"/>
      <c r="AO182" s="29"/>
    </row>
    <row r="183">
      <c r="B183" s="56" t="str">
        <f t="shared" si="280"/>
        <v>Sylvanus</v>
      </c>
      <c r="C183" s="57" t="s">
        <v>103</v>
      </c>
      <c r="D183" s="58" t="s">
        <v>19</v>
      </c>
      <c r="E183" s="58" t="s">
        <v>26</v>
      </c>
      <c r="F183" s="58">
        <v>510.0</v>
      </c>
      <c r="G183" s="35">
        <v>90.0</v>
      </c>
      <c r="H183" s="58">
        <v>190.0</v>
      </c>
      <c r="I183" s="35">
        <v>34.0</v>
      </c>
      <c r="J183" s="35">
        <v>360.0</v>
      </c>
      <c r="K183" s="35">
        <v>0.0</v>
      </c>
      <c r="L183" s="35">
        <v>40.0</v>
      </c>
      <c r="M183" s="35">
        <v>0.0</v>
      </c>
      <c r="N183" s="59">
        <v>0.854</v>
      </c>
      <c r="O183" s="65">
        <v>0.006</v>
      </c>
      <c r="P183" s="61">
        <v>35.0</v>
      </c>
      <c r="Q183" s="62">
        <v>1.5</v>
      </c>
      <c r="R183" s="35" t="s">
        <v>121</v>
      </c>
      <c r="S183" s="61">
        <v>19.0</v>
      </c>
      <c r="T183" s="35">
        <v>3.0</v>
      </c>
      <c r="U183" s="61">
        <v>30.1</v>
      </c>
      <c r="V183" s="35">
        <v>0.9</v>
      </c>
      <c r="W183" s="58">
        <v>8.0</v>
      </c>
      <c r="X183" s="62">
        <v>0.8</v>
      </c>
      <c r="Y183" s="58">
        <v>4.6</v>
      </c>
      <c r="Z183" s="62">
        <v>0.4</v>
      </c>
      <c r="AA183" s="29"/>
      <c r="AB183" s="29"/>
      <c r="AC183" s="29"/>
      <c r="AD183" s="29"/>
      <c r="AE183" s="29"/>
      <c r="AF183" s="29"/>
      <c r="AG183" s="29"/>
      <c r="AH183" s="29"/>
      <c r="AI183" s="29"/>
      <c r="AJ183" s="29"/>
      <c r="AK183" s="29"/>
      <c r="AL183" s="29"/>
      <c r="AM183" s="29"/>
      <c r="AN183" s="29"/>
      <c r="AO183" s="29"/>
    </row>
    <row r="184">
      <c r="B184" s="56" t="str">
        <f t="shared" si="280"/>
        <v>Terra</v>
      </c>
      <c r="C184" s="57" t="s">
        <v>104</v>
      </c>
      <c r="D184" s="58" t="s">
        <v>160</v>
      </c>
      <c r="E184" s="58" t="s">
        <v>26</v>
      </c>
      <c r="F184" s="58">
        <v>500.0</v>
      </c>
      <c r="G184" s="35">
        <v>95.0</v>
      </c>
      <c r="H184" s="58">
        <v>200.0</v>
      </c>
      <c r="I184" s="35">
        <v>35.0</v>
      </c>
      <c r="J184" s="35">
        <v>365.0</v>
      </c>
      <c r="K184" s="35">
        <v>0.0</v>
      </c>
      <c r="L184" s="35">
        <v>12.0</v>
      </c>
      <c r="M184" s="35">
        <v>0.0</v>
      </c>
      <c r="N184" s="59">
        <v>0.9</v>
      </c>
      <c r="O184" s="65">
        <v>0.014</v>
      </c>
      <c r="P184" s="61">
        <v>38.0</v>
      </c>
      <c r="Q184" s="62">
        <v>1.55</v>
      </c>
      <c r="R184" s="35" t="s">
        <v>200</v>
      </c>
      <c r="S184" s="61">
        <v>20.0</v>
      </c>
      <c r="T184" s="35">
        <v>3.2</v>
      </c>
      <c r="U184" s="61">
        <v>30.0</v>
      </c>
      <c r="V184" s="35">
        <v>0.9</v>
      </c>
      <c r="W184" s="58">
        <v>8.0</v>
      </c>
      <c r="X184" s="62">
        <v>0.8</v>
      </c>
      <c r="Y184" s="58">
        <v>4.6</v>
      </c>
      <c r="Z184" s="62">
        <v>0.4</v>
      </c>
      <c r="AA184" s="29"/>
      <c r="AB184" s="29"/>
      <c r="AC184" s="29"/>
      <c r="AD184" s="29"/>
      <c r="AE184" s="29"/>
      <c r="AF184" s="29"/>
      <c r="AG184" s="29"/>
      <c r="AH184" s="29"/>
      <c r="AI184" s="29"/>
      <c r="AJ184" s="29"/>
      <c r="AK184" s="29"/>
      <c r="AL184" s="29"/>
      <c r="AM184" s="29"/>
      <c r="AN184" s="29"/>
      <c r="AO184" s="29"/>
    </row>
    <row r="185">
      <c r="B185" s="56" t="str">
        <f t="shared" si="280"/>
        <v>Thanatos</v>
      </c>
      <c r="C185" s="57" t="s">
        <v>105</v>
      </c>
      <c r="D185" s="58" t="s">
        <v>18</v>
      </c>
      <c r="E185" s="58" t="s">
        <v>28</v>
      </c>
      <c r="F185" s="58">
        <v>390.0</v>
      </c>
      <c r="G185" s="35">
        <v>75.0</v>
      </c>
      <c r="H185" s="58">
        <v>240.0</v>
      </c>
      <c r="I185" s="35">
        <v>38.0</v>
      </c>
      <c r="J185" s="35">
        <v>370.0</v>
      </c>
      <c r="K185" s="35">
        <v>0.0</v>
      </c>
      <c r="L185" s="35">
        <v>12.0</v>
      </c>
      <c r="M185" s="35">
        <v>0.0</v>
      </c>
      <c r="N185" s="59">
        <v>1.003</v>
      </c>
      <c r="O185" s="65">
        <v>0.017</v>
      </c>
      <c r="P185" s="61">
        <v>38.7</v>
      </c>
      <c r="Q185" s="62">
        <v>2.3</v>
      </c>
      <c r="R185" s="58" t="s">
        <v>201</v>
      </c>
      <c r="S185" s="61">
        <v>14.1</v>
      </c>
      <c r="T185" s="35">
        <v>2.9</v>
      </c>
      <c r="U185" s="61">
        <v>30.1</v>
      </c>
      <c r="V185" s="58">
        <v>0.9</v>
      </c>
      <c r="W185" s="58">
        <v>8.0</v>
      </c>
      <c r="X185" s="35">
        <v>0.67</v>
      </c>
      <c r="Y185" s="58">
        <v>4.4</v>
      </c>
      <c r="Z185" s="35">
        <v>0.38</v>
      </c>
    </row>
    <row r="186">
      <c r="B186" s="56" t="str">
        <f t="shared" si="280"/>
        <v>The Morrigan</v>
      </c>
      <c r="C186" s="57" t="s">
        <v>106</v>
      </c>
      <c r="D186" s="67" t="s">
        <v>22</v>
      </c>
      <c r="E186" s="58" t="s">
        <v>26</v>
      </c>
      <c r="F186" s="74" t="s">
        <v>202</v>
      </c>
      <c r="G186" s="69" t="s">
        <v>203</v>
      </c>
      <c r="H186" s="74" t="s">
        <v>204</v>
      </c>
      <c r="I186" s="69" t="s">
        <v>175</v>
      </c>
      <c r="J186" s="68">
        <v>365.0</v>
      </c>
      <c r="K186" s="69" t="s">
        <v>134</v>
      </c>
      <c r="L186" s="69" t="s">
        <v>149</v>
      </c>
      <c r="M186" s="69" t="s">
        <v>134</v>
      </c>
      <c r="N186" s="73" t="s">
        <v>205</v>
      </c>
      <c r="O186" s="60">
        <v>0.01</v>
      </c>
      <c r="P186" s="76" t="s">
        <v>174</v>
      </c>
      <c r="Q186" s="73" t="s">
        <v>206</v>
      </c>
      <c r="R186" s="58" t="s">
        <v>207</v>
      </c>
      <c r="S186" s="76" t="s">
        <v>135</v>
      </c>
      <c r="T186" s="69" t="s">
        <v>190</v>
      </c>
      <c r="U186" s="76" t="s">
        <v>139</v>
      </c>
      <c r="V186" s="69" t="s">
        <v>134</v>
      </c>
      <c r="W186" s="74" t="s">
        <v>208</v>
      </c>
      <c r="X186" s="68">
        <v>0.7</v>
      </c>
      <c r="Y186" s="74" t="s">
        <v>155</v>
      </c>
      <c r="Z186" s="69" t="s">
        <v>209</v>
      </c>
    </row>
    <row r="187">
      <c r="B187" s="56" t="str">
        <f t="shared" si="280"/>
        <v>Thor</v>
      </c>
      <c r="C187" s="57" t="s">
        <v>107</v>
      </c>
      <c r="D187" s="58" t="s">
        <v>18</v>
      </c>
      <c r="E187" s="58" t="s">
        <v>28</v>
      </c>
      <c r="F187" s="58">
        <v>475.0</v>
      </c>
      <c r="G187" s="35">
        <v>76.0</v>
      </c>
      <c r="H187" s="58">
        <v>240.0</v>
      </c>
      <c r="I187" s="35">
        <v>38.0</v>
      </c>
      <c r="J187" s="35">
        <v>370.0</v>
      </c>
      <c r="K187" s="35">
        <v>0.0</v>
      </c>
      <c r="L187" s="35">
        <v>12.0</v>
      </c>
      <c r="M187" s="35">
        <v>0.0</v>
      </c>
      <c r="N187" s="59">
        <v>0.9955</v>
      </c>
      <c r="O187" s="65">
        <v>0.0145</v>
      </c>
      <c r="P187" s="61">
        <v>38.6</v>
      </c>
      <c r="Q187" s="62">
        <v>2.4</v>
      </c>
      <c r="R187" s="35" t="s">
        <v>121</v>
      </c>
      <c r="S187" s="61">
        <v>14.1</v>
      </c>
      <c r="T187" s="35">
        <v>2.9</v>
      </c>
      <c r="U187" s="61">
        <v>30.1</v>
      </c>
      <c r="V187" s="58">
        <v>0.9</v>
      </c>
      <c r="W187" s="58">
        <v>9.0</v>
      </c>
      <c r="X187" s="35">
        <v>0.69</v>
      </c>
      <c r="Y187" s="58">
        <v>4.4</v>
      </c>
      <c r="Z187" s="35">
        <v>0.29</v>
      </c>
    </row>
    <row r="188">
      <c r="B188" s="56" t="str">
        <f t="shared" si="280"/>
        <v>Thoth</v>
      </c>
      <c r="C188" s="66" t="s">
        <v>108</v>
      </c>
      <c r="D188" s="67" t="s">
        <v>22</v>
      </c>
      <c r="E188" s="67" t="s">
        <v>26</v>
      </c>
      <c r="F188" s="68" t="s">
        <v>148</v>
      </c>
      <c r="G188" s="69" t="s">
        <v>203</v>
      </c>
      <c r="H188" s="68" t="s">
        <v>210</v>
      </c>
      <c r="I188" s="69" t="s">
        <v>211</v>
      </c>
      <c r="J188" s="68">
        <v>355.0</v>
      </c>
      <c r="K188" s="69" t="s">
        <v>134</v>
      </c>
      <c r="L188" s="69" t="s">
        <v>149</v>
      </c>
      <c r="M188" s="69" t="s">
        <v>134</v>
      </c>
      <c r="N188" s="70">
        <v>1.0</v>
      </c>
      <c r="O188" s="71">
        <v>0.012</v>
      </c>
      <c r="P188" s="72" t="s">
        <v>212</v>
      </c>
      <c r="Q188" s="73" t="s">
        <v>176</v>
      </c>
      <c r="R188" s="58" t="s">
        <v>121</v>
      </c>
      <c r="S188" s="72" t="s">
        <v>213</v>
      </c>
      <c r="T188" s="69" t="s">
        <v>214</v>
      </c>
      <c r="U188" s="72" t="s">
        <v>139</v>
      </c>
      <c r="V188" s="68" t="s">
        <v>134</v>
      </c>
      <c r="W188" s="68" t="s">
        <v>215</v>
      </c>
      <c r="X188" s="69" t="s">
        <v>216</v>
      </c>
      <c r="Y188" s="68" t="s">
        <v>180</v>
      </c>
      <c r="Z188" s="69" t="s">
        <v>217</v>
      </c>
    </row>
    <row r="189">
      <c r="B189" s="56" t="str">
        <f t="shared" si="280"/>
        <v>Tyr</v>
      </c>
      <c r="C189" s="57" t="s">
        <v>109</v>
      </c>
      <c r="D189" s="58" t="s">
        <v>24</v>
      </c>
      <c r="E189" s="58" t="s">
        <v>28</v>
      </c>
      <c r="F189" s="58">
        <v>475.0</v>
      </c>
      <c r="G189" s="35">
        <v>80.0</v>
      </c>
      <c r="H189" s="58">
        <v>230.0</v>
      </c>
      <c r="I189" s="35">
        <v>40.0</v>
      </c>
      <c r="J189" s="35">
        <v>375.0</v>
      </c>
      <c r="K189" s="35">
        <v>0.0</v>
      </c>
      <c r="L189" s="35">
        <v>12.0</v>
      </c>
      <c r="M189" s="35">
        <v>0.0</v>
      </c>
      <c r="N189" s="59">
        <v>1.001</v>
      </c>
      <c r="O189" s="65">
        <v>0.009</v>
      </c>
      <c r="P189" s="61">
        <v>39.0</v>
      </c>
      <c r="Q189" s="62">
        <v>2.0</v>
      </c>
      <c r="R189" s="35" t="s">
        <v>157</v>
      </c>
      <c r="S189" s="61">
        <v>15.0</v>
      </c>
      <c r="T189" s="35">
        <v>3.0</v>
      </c>
      <c r="U189" s="61">
        <v>30.1</v>
      </c>
      <c r="V189" s="35">
        <v>0.9</v>
      </c>
      <c r="W189" s="58">
        <v>8.0</v>
      </c>
      <c r="X189" s="62">
        <v>0.72</v>
      </c>
      <c r="Y189" s="58">
        <v>4.4</v>
      </c>
      <c r="Z189" s="62">
        <v>0.29</v>
      </c>
      <c r="AA189" s="29"/>
      <c r="AB189" s="29"/>
      <c r="AC189" s="29"/>
      <c r="AD189" s="29"/>
      <c r="AE189" s="29"/>
      <c r="AF189" s="29"/>
      <c r="AG189" s="29"/>
      <c r="AH189" s="29"/>
      <c r="AI189" s="29"/>
      <c r="AJ189" s="29"/>
      <c r="AK189" s="29"/>
      <c r="AL189" s="29"/>
      <c r="AM189" s="29"/>
      <c r="AN189" s="29"/>
      <c r="AO189" s="29"/>
    </row>
    <row r="190">
      <c r="B190" s="56" t="str">
        <f t="shared" si="280"/>
        <v>Ullr</v>
      </c>
      <c r="C190" s="57" t="s">
        <v>110</v>
      </c>
      <c r="D190" s="58" t="s">
        <v>21</v>
      </c>
      <c r="E190" s="58" t="s">
        <v>28</v>
      </c>
      <c r="F190" s="58">
        <v>480.0</v>
      </c>
      <c r="G190" s="35">
        <v>80.0</v>
      </c>
      <c r="H190" s="58">
        <v>230.0</v>
      </c>
      <c r="I190" s="35">
        <v>40.0</v>
      </c>
      <c r="J190" s="35">
        <v>360.0</v>
      </c>
      <c r="K190" s="35">
        <v>0.0</v>
      </c>
      <c r="L190" s="35">
        <v>55.0</v>
      </c>
      <c r="M190" s="35">
        <v>0.0</v>
      </c>
      <c r="N190" s="59">
        <v>0.945</v>
      </c>
      <c r="O190" s="35">
        <v>0.015</v>
      </c>
      <c r="P190" s="61">
        <v>37.6</v>
      </c>
      <c r="Q190" s="62">
        <v>2.4</v>
      </c>
      <c r="R190" s="35" t="s">
        <v>121</v>
      </c>
      <c r="S190" s="61">
        <v>13.0</v>
      </c>
      <c r="T190" s="35">
        <v>3.0</v>
      </c>
      <c r="U190" s="61">
        <v>30.1</v>
      </c>
      <c r="V190" s="35">
        <v>0.9</v>
      </c>
      <c r="W190" s="64">
        <v>8.0</v>
      </c>
      <c r="X190" s="35">
        <v>0.71</v>
      </c>
      <c r="Y190" s="58">
        <v>4.4</v>
      </c>
      <c r="Z190" s="35">
        <v>0.38</v>
      </c>
    </row>
    <row r="191">
      <c r="B191" s="56" t="str">
        <f t="shared" si="280"/>
        <v>Vamana</v>
      </c>
      <c r="C191" s="57" t="s">
        <v>111</v>
      </c>
      <c r="D191" s="58" t="s">
        <v>24</v>
      </c>
      <c r="E191" s="58" t="s">
        <v>28</v>
      </c>
      <c r="F191" s="58">
        <v>480.0</v>
      </c>
      <c r="G191" s="35">
        <v>85.0</v>
      </c>
      <c r="H191" s="58">
        <v>200.0</v>
      </c>
      <c r="I191" s="35">
        <v>39.0</v>
      </c>
      <c r="J191" s="35">
        <v>380.0</v>
      </c>
      <c r="K191" s="35">
        <v>0.0</v>
      </c>
      <c r="L191" s="35">
        <v>12.0</v>
      </c>
      <c r="M191" s="35">
        <v>0.0</v>
      </c>
      <c r="N191" s="59">
        <v>0.896</v>
      </c>
      <c r="O191" s="65">
        <v>0.014</v>
      </c>
      <c r="P191" s="63">
        <v>39.0</v>
      </c>
      <c r="Q191" s="62">
        <v>2.0</v>
      </c>
      <c r="R191" s="35" t="s">
        <v>121</v>
      </c>
      <c r="S191" s="61">
        <v>18.1</v>
      </c>
      <c r="T191" s="35">
        <v>2.9</v>
      </c>
      <c r="U191" s="61">
        <v>30.1</v>
      </c>
      <c r="V191" s="35">
        <v>0.9</v>
      </c>
      <c r="W191" s="58">
        <v>8.0</v>
      </c>
      <c r="X191" s="62">
        <v>0.5</v>
      </c>
      <c r="Y191" s="58">
        <v>4.7</v>
      </c>
      <c r="Z191" s="62">
        <v>0.41</v>
      </c>
      <c r="AA191" s="29"/>
      <c r="AB191" s="29"/>
      <c r="AC191" s="29"/>
      <c r="AD191" s="29"/>
      <c r="AE191" s="29"/>
      <c r="AF191" s="29"/>
      <c r="AG191" s="29"/>
      <c r="AH191" s="29"/>
      <c r="AI191" s="29"/>
      <c r="AJ191" s="29"/>
      <c r="AK191" s="29"/>
      <c r="AL191" s="29"/>
      <c r="AM191" s="29"/>
      <c r="AN191" s="29"/>
      <c r="AO191" s="29"/>
    </row>
    <row r="192">
      <c r="B192" s="56" t="str">
        <f t="shared" si="280"/>
        <v>Vulcan</v>
      </c>
      <c r="C192" s="57" t="s">
        <v>112</v>
      </c>
      <c r="D192" s="58" t="s">
        <v>22</v>
      </c>
      <c r="E192" s="58" t="s">
        <v>26</v>
      </c>
      <c r="F192" s="58">
        <v>380.0</v>
      </c>
      <c r="G192" s="35">
        <v>71.0</v>
      </c>
      <c r="H192" s="58">
        <v>245.0</v>
      </c>
      <c r="I192" s="35">
        <v>40.0</v>
      </c>
      <c r="J192" s="35">
        <v>360.0</v>
      </c>
      <c r="K192" s="35">
        <v>0.0</v>
      </c>
      <c r="L192" s="35">
        <v>55.0</v>
      </c>
      <c r="M192" s="35">
        <v>0.0</v>
      </c>
      <c r="N192" s="59">
        <v>0.899</v>
      </c>
      <c r="O192" s="65">
        <v>0.011</v>
      </c>
      <c r="P192" s="61">
        <v>34.5</v>
      </c>
      <c r="Q192" s="62">
        <v>1.5</v>
      </c>
      <c r="R192" s="35" t="s">
        <v>121</v>
      </c>
      <c r="S192" s="61">
        <v>13.0</v>
      </c>
      <c r="T192" s="35">
        <v>3.0</v>
      </c>
      <c r="U192" s="63">
        <v>30.0</v>
      </c>
      <c r="V192" s="35">
        <v>0.0</v>
      </c>
      <c r="W192" s="58">
        <v>7.0</v>
      </c>
      <c r="X192" s="35">
        <v>0.48</v>
      </c>
      <c r="Y192" s="58">
        <v>4.8</v>
      </c>
      <c r="Z192" s="35">
        <v>0.45</v>
      </c>
    </row>
    <row r="193">
      <c r="B193" s="56" t="str">
        <f t="shared" si="280"/>
        <v>Xbalanque</v>
      </c>
      <c r="C193" s="57" t="s">
        <v>113</v>
      </c>
      <c r="D193" s="58" t="s">
        <v>21</v>
      </c>
      <c r="E193" s="58" t="s">
        <v>28</v>
      </c>
      <c r="F193" s="58">
        <v>455.0</v>
      </c>
      <c r="G193" s="35">
        <v>75.0</v>
      </c>
      <c r="H193" s="58">
        <v>220.0</v>
      </c>
      <c r="I193" s="35">
        <v>37.0</v>
      </c>
      <c r="J193" s="35">
        <v>365.0</v>
      </c>
      <c r="K193" s="35">
        <v>0.0</v>
      </c>
      <c r="L193" s="35">
        <v>55.0</v>
      </c>
      <c r="M193" s="35">
        <v>0.0</v>
      </c>
      <c r="N193" s="59">
        <v>0.95</v>
      </c>
      <c r="O193" s="35">
        <v>0.01</v>
      </c>
      <c r="P193" s="61">
        <v>37.5</v>
      </c>
      <c r="Q193" s="62">
        <v>2.5</v>
      </c>
      <c r="R193" s="35" t="s">
        <v>121</v>
      </c>
      <c r="S193" s="61">
        <v>12.1</v>
      </c>
      <c r="T193" s="35">
        <v>2.9</v>
      </c>
      <c r="U193" s="61">
        <v>30.1</v>
      </c>
      <c r="V193" s="35">
        <v>0.9</v>
      </c>
      <c r="W193" s="64">
        <v>8.0</v>
      </c>
      <c r="X193" s="35">
        <v>0.68</v>
      </c>
      <c r="Y193" s="58">
        <v>4.4</v>
      </c>
      <c r="Z193" s="35">
        <v>0.4</v>
      </c>
    </row>
    <row r="194">
      <c r="B194" s="56" t="str">
        <f t="shared" si="280"/>
        <v>Xing Tian</v>
      </c>
      <c r="C194" s="57" t="s">
        <v>114</v>
      </c>
      <c r="D194" s="58" t="s">
        <v>19</v>
      </c>
      <c r="E194" s="58" t="s">
        <v>26</v>
      </c>
      <c r="F194" s="58">
        <v>495.0</v>
      </c>
      <c r="G194" s="35">
        <v>90.0</v>
      </c>
      <c r="H194" s="58">
        <v>200.0</v>
      </c>
      <c r="I194" s="35">
        <v>40.0</v>
      </c>
      <c r="J194" s="35">
        <v>360.0</v>
      </c>
      <c r="K194" s="35">
        <v>0.0</v>
      </c>
      <c r="L194" s="35">
        <v>12.0</v>
      </c>
      <c r="M194" s="35">
        <v>0.0</v>
      </c>
      <c r="N194" s="59">
        <v>0.898</v>
      </c>
      <c r="O194" s="65">
        <v>0.012</v>
      </c>
      <c r="P194" s="61">
        <v>35.45</v>
      </c>
      <c r="Q194" s="62">
        <v>1.55</v>
      </c>
      <c r="R194" s="35" t="s">
        <v>218</v>
      </c>
      <c r="S194" s="61">
        <v>20.6</v>
      </c>
      <c r="T194" s="35">
        <v>3.4</v>
      </c>
      <c r="U194" s="61">
        <v>30.1</v>
      </c>
      <c r="V194" s="35">
        <v>0.9</v>
      </c>
      <c r="W194" s="58">
        <v>5.0</v>
      </c>
      <c r="X194" s="62">
        <v>0.54</v>
      </c>
      <c r="Y194" s="58">
        <v>4.5</v>
      </c>
      <c r="Z194" s="62">
        <v>0.45</v>
      </c>
      <c r="AA194" s="29"/>
      <c r="AB194" s="29"/>
      <c r="AC194" s="29"/>
      <c r="AD194" s="29"/>
      <c r="AE194" s="29"/>
      <c r="AF194" s="29"/>
      <c r="AG194" s="29"/>
      <c r="AH194" s="29"/>
      <c r="AI194" s="29"/>
      <c r="AJ194" s="29"/>
      <c r="AK194" s="29"/>
      <c r="AL194" s="29"/>
      <c r="AM194" s="29"/>
      <c r="AN194" s="29"/>
      <c r="AO194" s="29"/>
    </row>
    <row r="195">
      <c r="B195" s="56" t="str">
        <f t="shared" si="280"/>
        <v>Ymir</v>
      </c>
      <c r="C195" s="57" t="s">
        <v>115</v>
      </c>
      <c r="D195" s="58" t="s">
        <v>19</v>
      </c>
      <c r="E195" s="58" t="s">
        <v>26</v>
      </c>
      <c r="F195" s="58">
        <v>510.0</v>
      </c>
      <c r="G195" s="35">
        <v>104.0</v>
      </c>
      <c r="H195" s="58">
        <v>200.0</v>
      </c>
      <c r="I195" s="35">
        <v>32.0</v>
      </c>
      <c r="J195" s="35">
        <v>360.0</v>
      </c>
      <c r="K195" s="35">
        <v>0.0</v>
      </c>
      <c r="L195" s="35">
        <v>12.0</v>
      </c>
      <c r="M195" s="35">
        <v>0.0</v>
      </c>
      <c r="N195" s="59">
        <v>0.848</v>
      </c>
      <c r="O195" s="65">
        <v>0.012</v>
      </c>
      <c r="P195" s="61">
        <v>38.45</v>
      </c>
      <c r="Q195" s="62">
        <v>1.55</v>
      </c>
      <c r="R195" s="35" t="s">
        <v>121</v>
      </c>
      <c r="S195" s="61">
        <v>22.7</v>
      </c>
      <c r="T195" s="35">
        <v>3.3</v>
      </c>
      <c r="U195" s="61">
        <v>30.1</v>
      </c>
      <c r="V195" s="35">
        <v>0.9</v>
      </c>
      <c r="W195" s="58">
        <v>8.0</v>
      </c>
      <c r="X195" s="62">
        <v>0.9</v>
      </c>
      <c r="Y195" s="58">
        <v>4.5</v>
      </c>
      <c r="Z195" s="62">
        <v>0.4</v>
      </c>
      <c r="AA195" s="29"/>
      <c r="AB195" s="29"/>
      <c r="AC195" s="29"/>
      <c r="AD195" s="29"/>
      <c r="AE195" s="29"/>
      <c r="AF195" s="29"/>
      <c r="AG195" s="29"/>
      <c r="AH195" s="29"/>
      <c r="AI195" s="29"/>
      <c r="AJ195" s="29"/>
      <c r="AK195" s="29"/>
      <c r="AL195" s="29"/>
      <c r="AM195" s="29"/>
      <c r="AN195" s="29"/>
      <c r="AO195" s="29"/>
    </row>
    <row r="196">
      <c r="B196" s="56" t="str">
        <f t="shared" si="280"/>
        <v>Zeus</v>
      </c>
      <c r="C196" s="57" t="s">
        <v>116</v>
      </c>
      <c r="D196" s="58" t="s">
        <v>22</v>
      </c>
      <c r="E196" s="58" t="s">
        <v>26</v>
      </c>
      <c r="F196" s="58">
        <v>380.0</v>
      </c>
      <c r="G196" s="35">
        <v>71.0</v>
      </c>
      <c r="H196" s="58">
        <v>245.0</v>
      </c>
      <c r="I196" s="35">
        <v>44.0</v>
      </c>
      <c r="J196" s="35">
        <v>355.0</v>
      </c>
      <c r="K196" s="35">
        <v>0.0</v>
      </c>
      <c r="L196" s="35">
        <v>55.0</v>
      </c>
      <c r="M196" s="35">
        <v>0.0</v>
      </c>
      <c r="N196" s="59">
        <v>0.8701</v>
      </c>
      <c r="O196" s="65">
        <v>0.0099</v>
      </c>
      <c r="P196" s="61">
        <v>35.5</v>
      </c>
      <c r="Q196" s="62">
        <v>1.5</v>
      </c>
      <c r="R196" s="35" t="s">
        <v>121</v>
      </c>
      <c r="S196" s="61">
        <v>8.3</v>
      </c>
      <c r="T196" s="35">
        <v>2.7</v>
      </c>
      <c r="U196" s="63">
        <v>30.0</v>
      </c>
      <c r="V196" s="35">
        <v>0.0</v>
      </c>
      <c r="W196" s="58">
        <v>6.0</v>
      </c>
      <c r="X196" s="35">
        <v>0.45</v>
      </c>
      <c r="Y196" s="58">
        <v>4.6</v>
      </c>
      <c r="Z196" s="35">
        <v>0.45</v>
      </c>
    </row>
    <row r="197">
      <c r="B197" s="56" t="str">
        <f t="shared" si="280"/>
        <v>Zhong Kui</v>
      </c>
      <c r="C197" s="57" t="s">
        <v>117</v>
      </c>
      <c r="D197" s="58" t="s">
        <v>22</v>
      </c>
      <c r="E197" s="58" t="s">
        <v>26</v>
      </c>
      <c r="F197" s="58">
        <v>450.0</v>
      </c>
      <c r="G197" s="35">
        <v>85.0</v>
      </c>
      <c r="H197" s="58">
        <v>250.0</v>
      </c>
      <c r="I197" s="35">
        <v>47.0</v>
      </c>
      <c r="J197" s="35">
        <v>360.0</v>
      </c>
      <c r="K197" s="35">
        <v>0.0</v>
      </c>
      <c r="L197" s="35">
        <v>55.0</v>
      </c>
      <c r="M197" s="35">
        <v>0.0</v>
      </c>
      <c r="N197" s="59">
        <v>0.86</v>
      </c>
      <c r="O197" s="65">
        <v>0.01</v>
      </c>
      <c r="P197" s="61">
        <v>33.5</v>
      </c>
      <c r="Q197" s="62">
        <v>1.5</v>
      </c>
      <c r="R197" s="35" t="s">
        <v>121</v>
      </c>
      <c r="S197" s="61">
        <v>8.4</v>
      </c>
      <c r="T197" s="35">
        <v>2.6</v>
      </c>
      <c r="U197" s="61">
        <v>30.1</v>
      </c>
      <c r="V197" s="35">
        <v>0.9</v>
      </c>
      <c r="W197" s="58">
        <v>6.0</v>
      </c>
      <c r="X197" s="35">
        <v>0.44</v>
      </c>
      <c r="Y197" s="58">
        <v>4.8</v>
      </c>
      <c r="Z197" s="35">
        <v>0.45</v>
      </c>
    </row>
    <row r="200">
      <c r="C200" s="33"/>
    </row>
    <row r="202">
      <c r="B202" s="33"/>
    </row>
    <row r="204">
      <c r="B204" s="33"/>
      <c r="C204" s="33"/>
    </row>
    <row r="205">
      <c r="B205" s="33"/>
      <c r="C205" s="33"/>
    </row>
    <row r="206">
      <c r="B206" s="33"/>
      <c r="C206" s="33"/>
    </row>
    <row r="207">
      <c r="B207" s="33"/>
      <c r="C207" s="33"/>
    </row>
    <row r="208">
      <c r="B208" s="33"/>
    </row>
    <row r="209">
      <c r="B209" s="33"/>
    </row>
    <row r="210">
      <c r="A210" s="33" t="s">
        <v>219</v>
      </c>
      <c r="B210" s="33"/>
    </row>
    <row r="211">
      <c r="A211" s="77" t="s">
        <v>52</v>
      </c>
    </row>
    <row r="212">
      <c r="A212" s="33" t="str">
        <f>IFERROR(__xludf.DUMMYFUNCTION("IMPORTHTML(""http://smite.gamepedia.com/""&amp;A211,""table"",2)"),"[TABLE] [TABLE] [TABLE] [TABLE] [TABLE]")</f>
        <v>[TABLE] [TABLE] [TABLE] [TABLE] [TABLE]</v>
      </c>
      <c r="B212" s="33"/>
      <c r="D212" s="33"/>
      <c r="E212" s="33"/>
      <c r="F212" s="33"/>
      <c r="G212" s="33"/>
      <c r="H212" s="33"/>
      <c r="J212" s="33"/>
      <c r="P212" s="78"/>
      <c r="Q212" s="79"/>
      <c r="R212" s="80"/>
      <c r="U212" s="80"/>
      <c r="W212" s="80"/>
      <c r="Y212" s="33"/>
      <c r="Z212" s="29"/>
      <c r="AA212" s="33"/>
      <c r="AB212" s="29"/>
      <c r="AC212" s="29"/>
      <c r="AD212" s="29"/>
      <c r="AE212" s="29"/>
      <c r="AF212" s="29"/>
      <c r="AG212" s="29"/>
      <c r="AH212" s="29"/>
      <c r="AI212" s="29"/>
      <c r="AJ212" s="29"/>
      <c r="AK212" s="29"/>
      <c r="AL212" s="29"/>
      <c r="AM212" s="29"/>
      <c r="AN212" s="29"/>
      <c r="AO212" s="29"/>
    </row>
    <row r="213">
      <c r="B213" s="33"/>
      <c r="J213" s="81"/>
      <c r="L213" s="81"/>
      <c r="N213" s="81"/>
      <c r="S213" s="81"/>
      <c r="U213" s="81"/>
      <c r="W213" s="81"/>
      <c r="Y213" s="81"/>
    </row>
    <row r="214">
      <c r="B214" s="33"/>
      <c r="C214" s="82" t="str">
        <f>A212</f>
        <v>[TABLE] [TABLE] [TABLE] [TABLE] [TABLE]</v>
      </c>
      <c r="D214" s="82" t="str">
        <f>B218</f>
        <v/>
      </c>
      <c r="E214" s="82" t="str">
        <f>right(B217,find(",",B217)+1)</f>
        <v>#VALUE!</v>
      </c>
      <c r="F214" s="83" t="str">
        <f>left(B227,find("(", B227)-2)</f>
        <v>#VALUE!</v>
      </c>
      <c r="G214" s="83" t="str">
        <f>MID(B227, FIND("(",B227)+2,FIND(")",B227)-7)</f>
        <v>#VALUE!</v>
      </c>
      <c r="H214" s="83" t="str">
        <f>left(B228,find("(",B228)-2)</f>
        <v>#VALUE!</v>
      </c>
      <c r="I214" s="83" t="str">
        <f>MID($B228,FIND("(",$B228)+2,FIND(")",$B228)-7)</f>
        <v>#VALUE!</v>
      </c>
      <c r="J214" s="84" t="str">
        <f>left($B229,find("(",$B229)-2)</f>
        <v>#VALUE!</v>
      </c>
      <c r="K214" s="83" t="str">
        <f>MID($B229,FIND("(",$B229)+2,FIND(")",$B229)-7)</f>
        <v>#VALUE!</v>
      </c>
      <c r="L214" s="84" t="str">
        <f>left($B230,find("(",$B230)-2)</f>
        <v>#VALUE!</v>
      </c>
      <c r="M214" s="83" t="str">
        <f>MID($B230,FIND("(",$B230)+2,FIND(")",$B230)-6)</f>
        <v>#VALUE!</v>
      </c>
      <c r="N214" s="84" t="str">
        <f>left($B231,find("(",$B231)-2)</f>
        <v>#VALUE!</v>
      </c>
      <c r="O214" s="85">
        <v>0.014</v>
      </c>
      <c r="P214" s="83" t="str">
        <f>LEFT(B233,find("(",B233)-2)</f>
        <v>#VALUE!</v>
      </c>
      <c r="Q214" s="83" t="str">
        <f>MID($B233,FIND("(",$B233)+3,FIND(")",$B233)-7)</f>
        <v>#VALUE!</v>
      </c>
      <c r="R214" s="82" t="str">
        <f>B234</f>
        <v/>
      </c>
      <c r="S214" s="86" t="str">
        <f>left($B236,find("(",$B236)-2)</f>
        <v>#VALUE!</v>
      </c>
      <c r="T214" s="82" t="str">
        <f>MID($B236,FIND("(",$B236)+2,FIND(")",$B236)-6)</f>
        <v>#VALUE!</v>
      </c>
      <c r="U214" s="86" t="str">
        <f>left($B237,find("(",$B237)-2)</f>
        <v>#VALUE!</v>
      </c>
      <c r="V214" s="82" t="str">
        <f>MID($B237,FIND("(",$B237)+2,FIND(")",$B237)-6)</f>
        <v>#VALUE!</v>
      </c>
      <c r="W214" s="86" t="str">
        <f>left($B239,find("(",$B239)-2)</f>
        <v>#VALUE!</v>
      </c>
      <c r="X214" s="82" t="str">
        <f>MID($B239,FIND("(",$B239)+2,FIND(")",$B239)-5)</f>
        <v>#VALUE!</v>
      </c>
      <c r="Y214" s="86" t="str">
        <f>left($B240,find("(",$B240)-2)</f>
        <v>#VALUE!</v>
      </c>
      <c r="Z214" s="82" t="str">
        <f>MID($B240,FIND("(",$B240)+2,FIND(")",$B240)-7)</f>
        <v>#VALUE!</v>
      </c>
    </row>
    <row r="215">
      <c r="B215" s="33"/>
      <c r="F215" t="str">
        <f>IFERROR(__xludf.DUMMYFUNCTION("SPLIT(B227,"" "")"),"#VALUE!")</f>
        <v>#VALUE!</v>
      </c>
      <c r="H215" t="str">
        <f>IFERROR(__xludf.DUMMYFUNCTION("SPLIT(B228,"" "")"),"#VALUE!")</f>
        <v>#VALUE!</v>
      </c>
      <c r="J215" t="str">
        <f>IFERROR(__xludf.DUMMYFUNCTION("SPLIT(B229,"" "")"),"#VALUE!")</f>
        <v>#VALUE!</v>
      </c>
      <c r="L215" t="str">
        <f>IFERROR(__xludf.DUMMYFUNCTION("SPLIT(B230,"" "")"),"#VALUE!")</f>
        <v>#VALUE!</v>
      </c>
      <c r="N215" t="str">
        <f>IFERROR(__xludf.DUMMYFUNCTION("SPLIT(B231,"" "")"),"#VALUE!")</f>
        <v>#VALUE!</v>
      </c>
      <c r="P215" s="87"/>
      <c r="S215" t="str">
        <f>IFERROR(__xludf.DUMMYFUNCTION("SPLIT(B236,"" "")"),"#VALUE!")</f>
        <v>#VALUE!</v>
      </c>
      <c r="U215" t="str">
        <f>IFERROR(__xludf.DUMMYFUNCTION("SPLIT(B237,"" "")"),"#VALUE!")</f>
        <v>#VALUE!</v>
      </c>
      <c r="W215" s="87" t="str">
        <f>IFERROR(__xludf.DUMMYFUNCTION("SPLIT(B239,"" "")"),"#VALUE!")</f>
        <v>#VALUE!</v>
      </c>
      <c r="Y215" t="str">
        <f>IFERROR(__xludf.DUMMYFUNCTION("SPLIT(B240,"" "")"),"#VALUE!")</f>
        <v>#VALUE!</v>
      </c>
    </row>
    <row r="216">
      <c r="B216" s="33"/>
      <c r="P216" t="str">
        <f>B233</f>
        <v/>
      </c>
    </row>
    <row r="217">
      <c r="B217" s="33"/>
      <c r="C217" s="33"/>
    </row>
    <row r="218">
      <c r="B218" s="33"/>
      <c r="C218" s="33"/>
      <c r="D218" s="33"/>
    </row>
    <row r="219">
      <c r="D219" s="33"/>
    </row>
    <row r="220">
      <c r="D220" s="33"/>
    </row>
    <row r="221">
      <c r="D221" s="33"/>
    </row>
    <row r="222">
      <c r="D222" s="33"/>
    </row>
    <row r="223">
      <c r="D223" s="33"/>
    </row>
    <row r="224">
      <c r="I224" s="33"/>
    </row>
  </sheetData>
  <mergeCells count="1">
    <mergeCell ref="B3:C3"/>
  </mergeCells>
  <conditionalFormatting sqref="F14:F99 AA85:AO86">
    <cfRule type="colorScale" priority="1">
      <colorScale>
        <cfvo type="min"/>
        <cfvo type="percentile" val="50"/>
        <cfvo type="max"/>
        <color rgb="FFFF0000"/>
        <color rgb="FFFFF2CC"/>
        <color rgb="FF00FF00"/>
      </colorScale>
    </cfRule>
  </conditionalFormatting>
  <conditionalFormatting sqref="H14:H99">
    <cfRule type="colorScale" priority="2">
      <colorScale>
        <cfvo type="min"/>
        <cfvo type="percentile" val="50"/>
        <cfvo type="max"/>
        <color rgb="FFFF0000"/>
        <color rgb="FFFFF2CC"/>
        <color rgb="FF00FF00"/>
      </colorScale>
    </cfRule>
  </conditionalFormatting>
  <conditionalFormatting sqref="J14:J99">
    <cfRule type="colorScale" priority="3">
      <colorScale>
        <cfvo type="min"/>
        <cfvo type="percentile" val="50"/>
        <cfvo type="max"/>
        <color rgb="FFFF0000"/>
        <color rgb="FFFFF2CC"/>
        <color rgb="FF00FF00"/>
      </colorScale>
    </cfRule>
  </conditionalFormatting>
  <conditionalFormatting sqref="N14:N99">
    <cfRule type="colorScale" priority="4">
      <colorScale>
        <cfvo type="min"/>
        <cfvo type="percentile" val="50"/>
        <cfvo type="max"/>
        <color rgb="FFFF0000"/>
        <color rgb="FFFFF2CC"/>
        <color rgb="FF00FF00"/>
      </colorScale>
    </cfRule>
  </conditionalFormatting>
  <conditionalFormatting sqref="P14:P99">
    <cfRule type="colorScale" priority="5">
      <colorScale>
        <cfvo type="min"/>
        <cfvo type="percentile" val="50"/>
        <cfvo type="max"/>
        <color rgb="FFFF0000"/>
        <color rgb="FFFFF2CC"/>
        <color rgb="FF00FF00"/>
      </colorScale>
    </cfRule>
  </conditionalFormatting>
  <conditionalFormatting sqref="S14:S99">
    <cfRule type="colorScale" priority="6">
      <colorScale>
        <cfvo type="min"/>
        <cfvo type="percentile" val="50"/>
        <cfvo type="max"/>
        <color rgb="FFFF0000"/>
        <color rgb="FFFFF2CC"/>
        <color rgb="FF00FF00"/>
      </colorScale>
    </cfRule>
  </conditionalFormatting>
  <conditionalFormatting sqref="U14:U99">
    <cfRule type="colorScale" priority="7">
      <colorScale>
        <cfvo type="min"/>
        <cfvo type="percentile" val="50"/>
        <cfvo type="max"/>
        <color rgb="FFFF0000"/>
        <color rgb="FFFFF2CC"/>
        <color rgb="FF00FF00"/>
      </colorScale>
    </cfRule>
  </conditionalFormatting>
  <conditionalFormatting sqref="Y14:Y99">
    <cfRule type="colorScale" priority="8">
      <colorScale>
        <cfvo type="min"/>
        <cfvo type="percentile" val="50"/>
        <cfvo type="max"/>
        <color rgb="FFFF0000"/>
        <color rgb="FFFFF2CC"/>
        <color rgb="FF00FF00"/>
      </colorScale>
    </cfRule>
  </conditionalFormatting>
  <conditionalFormatting sqref="W14:W99">
    <cfRule type="colorScale" priority="9">
      <colorScale>
        <cfvo type="min"/>
        <cfvo type="percentile" val="50"/>
        <cfvo type="max"/>
        <color rgb="FFFF0000"/>
        <color rgb="FFFFF2CC"/>
        <color rgb="FF00FF00"/>
      </colorScale>
    </cfRule>
  </conditionalFormatting>
  <dataValidations>
    <dataValidation type="decimal" allowBlank="1" showInputMessage="1" showErrorMessage="1" prompt="Enter a number between 1 and 20" sqref="F3">
      <formula1>1.0</formula1>
      <formula2>20.0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1" max="1" width="15.43"/>
    <col customWidth="1" min="2" max="2" width="12.86"/>
    <col customWidth="1" min="3" max="3" width="6.43"/>
    <col customWidth="1" min="4" max="4" width="11.14"/>
    <col customWidth="1" min="5" max="5" width="5.0"/>
    <col customWidth="1" min="6" max="6" width="6.86"/>
    <col customWidth="1" min="7" max="7" width="7.29"/>
    <col customWidth="1" min="8" max="10" width="6.86"/>
    <col customWidth="1" min="11" max="11" width="10.57"/>
    <col customWidth="1" min="12" max="12" width="6.86"/>
    <col customWidth="1" min="13" max="13" width="10.57"/>
    <col customWidth="1" min="14" max="14" width="6.86"/>
    <col customWidth="1" min="15" max="15" width="31.0"/>
    <col customWidth="1" min="16" max="16" width="10.43"/>
    <col customWidth="1" min="17" max="17" width="11.71"/>
    <col customWidth="1" min="18" max="18" width="10.43"/>
    <col customWidth="1" min="19" max="19" width="6.86"/>
    <col customWidth="1" min="20" max="20" width="9.71"/>
    <col customWidth="1" min="21" max="21" width="6.86"/>
    <col customWidth="1" min="22" max="22" width="5.43"/>
    <col customWidth="1" min="23" max="23" width="6.86"/>
    <col customWidth="1" min="24" max="24" width="17.0"/>
    <col customWidth="1" min="25" max="25" width="6.86"/>
  </cols>
  <sheetData>
    <row r="1">
      <c r="A1" s="33"/>
      <c r="M1" s="33"/>
    </row>
    <row r="2">
      <c r="A2" s="33"/>
      <c r="B2" s="7" t="s">
        <v>16</v>
      </c>
      <c r="C2" s="7">
        <v>1.0</v>
      </c>
      <c r="D2" s="8" t="s">
        <v>17</v>
      </c>
    </row>
    <row r="3">
      <c r="A3" s="33"/>
      <c r="M3" s="33"/>
    </row>
    <row r="4">
      <c r="A4" s="33"/>
      <c r="B4" s="13" t="s">
        <v>23</v>
      </c>
      <c r="C4" s="13" t="s">
        <v>3</v>
      </c>
      <c r="D4" s="14" t="s">
        <v>4</v>
      </c>
      <c r="E4" s="14" t="s">
        <v>5</v>
      </c>
      <c r="F4" s="14" t="s">
        <v>4</v>
      </c>
      <c r="G4" s="14" t="s">
        <v>6</v>
      </c>
      <c r="H4" s="14" t="s">
        <v>4</v>
      </c>
      <c r="I4" s="15" t="s">
        <v>7</v>
      </c>
      <c r="J4" s="14" t="s">
        <v>4</v>
      </c>
      <c r="K4" s="15" t="s">
        <v>8</v>
      </c>
      <c r="L4" s="14" t="s">
        <v>4</v>
      </c>
      <c r="M4" s="14" t="s">
        <v>9</v>
      </c>
      <c r="N4" s="88" t="s">
        <v>4</v>
      </c>
      <c r="O4" s="14"/>
      <c r="P4" s="15" t="s">
        <v>11</v>
      </c>
      <c r="Q4" s="88" t="s">
        <v>4</v>
      </c>
      <c r="R4" s="15" t="s">
        <v>12</v>
      </c>
      <c r="S4" s="14" t="s">
        <v>4</v>
      </c>
      <c r="T4" s="14" t="s">
        <v>13</v>
      </c>
      <c r="U4" s="14" t="s">
        <v>4</v>
      </c>
      <c r="V4" s="14" t="s">
        <v>14</v>
      </c>
      <c r="W4" s="14" t="s">
        <v>4</v>
      </c>
    </row>
    <row r="5">
      <c r="A5" s="33"/>
      <c r="B5" s="16" t="s">
        <v>220</v>
      </c>
      <c r="C5" s="2" t="str">
        <f t="shared" ref="C5:N5" si="1">MIN(C12:C28)</f>
        <v>465</v>
      </c>
      <c r="D5" s="2" t="str">
        <f t="shared" si="1"/>
        <v>73</v>
      </c>
      <c r="E5" s="2" t="str">
        <f t="shared" si="1"/>
        <v>235</v>
      </c>
      <c r="F5" s="2" t="str">
        <f t="shared" si="1"/>
        <v>34</v>
      </c>
      <c r="G5" s="2" t="str">
        <f t="shared" si="1"/>
        <v>365</v>
      </c>
      <c r="H5" s="2" t="str">
        <f t="shared" si="1"/>
        <v>0</v>
      </c>
      <c r="I5" s="2" t="str">
        <f t="shared" si="1"/>
        <v>12</v>
      </c>
      <c r="J5" s="2" t="str">
        <f t="shared" si="1"/>
        <v>0</v>
      </c>
      <c r="K5" s="26" t="str">
        <f t="shared" si="1"/>
        <v>1.01</v>
      </c>
      <c r="L5" s="89" t="str">
        <f t="shared" si="1"/>
        <v>0.015</v>
      </c>
      <c r="M5" s="90" t="str">
        <f t="shared" si="1"/>
        <v>39</v>
      </c>
      <c r="N5" s="26" t="str">
        <f t="shared" si="1"/>
        <v>2.13</v>
      </c>
      <c r="O5" s="69"/>
      <c r="P5" s="20" t="str">
        <f t="shared" ref="P5:W5" si="2">MIN(P12:P28)</f>
        <v>14</v>
      </c>
      <c r="Q5" s="21" t="str">
        <f t="shared" si="2"/>
        <v>2.8</v>
      </c>
      <c r="R5" s="20" t="str">
        <f t="shared" si="2"/>
        <v>31</v>
      </c>
      <c r="S5" s="21" t="str">
        <f t="shared" si="2"/>
        <v>0.9</v>
      </c>
      <c r="T5" s="21" t="str">
        <f t="shared" si="2"/>
        <v>8.7</v>
      </c>
      <c r="U5" s="18" t="str">
        <f t="shared" si="2"/>
        <v>0.67</v>
      </c>
      <c r="V5" s="21" t="str">
        <f t="shared" si="2"/>
        <v>4.2</v>
      </c>
      <c r="W5" s="18" t="str">
        <f t="shared" si="2"/>
        <v>0.21</v>
      </c>
    </row>
    <row r="6">
      <c r="A6" s="33"/>
      <c r="B6" s="24" t="s">
        <v>27</v>
      </c>
      <c r="C6" s="2" t="str">
        <f t="shared" ref="C6:N6" si="3">MEDIAN(C12:C28)</f>
        <v>518</v>
      </c>
      <c r="D6" s="2" t="str">
        <f t="shared" si="3"/>
        <v>75.5</v>
      </c>
      <c r="E6" s="2" t="str">
        <f t="shared" si="3"/>
        <v>258</v>
      </c>
      <c r="F6" s="2" t="str">
        <f t="shared" si="3"/>
        <v>38</v>
      </c>
      <c r="G6" s="2" t="str">
        <f t="shared" si="3"/>
        <v>375</v>
      </c>
      <c r="H6" s="2" t="str">
        <f t="shared" si="3"/>
        <v>0</v>
      </c>
      <c r="I6" s="2" t="str">
        <f t="shared" si="3"/>
        <v>12</v>
      </c>
      <c r="J6" s="2" t="str">
        <f t="shared" si="3"/>
        <v>0</v>
      </c>
      <c r="K6" s="26" t="str">
        <f t="shared" si="3"/>
        <v>1.02</v>
      </c>
      <c r="L6" s="89" t="str">
        <f t="shared" si="3"/>
        <v>0.020</v>
      </c>
      <c r="M6" s="90" t="str">
        <f t="shared" si="3"/>
        <v>40</v>
      </c>
      <c r="N6" s="26" t="str">
        <f t="shared" si="3"/>
        <v>2.25</v>
      </c>
      <c r="O6" s="69"/>
      <c r="P6" s="25" t="str">
        <f t="shared" ref="P6:W6" si="4">MEDIAN(P12:P28)</f>
        <v>16</v>
      </c>
      <c r="Q6" s="28" t="str">
        <f t="shared" si="4"/>
        <v>2.9</v>
      </c>
      <c r="R6" s="25" t="str">
        <f t="shared" si="4"/>
        <v>31</v>
      </c>
      <c r="S6" s="28" t="str">
        <f t="shared" si="4"/>
        <v>0.9</v>
      </c>
      <c r="T6" s="28" t="str">
        <f t="shared" si="4"/>
        <v>9.7</v>
      </c>
      <c r="U6" s="26" t="str">
        <f t="shared" si="4"/>
        <v>0.70</v>
      </c>
      <c r="V6" s="28" t="str">
        <f t="shared" si="4"/>
        <v>4.7</v>
      </c>
      <c r="W6" s="26" t="str">
        <f t="shared" si="4"/>
        <v>0.29</v>
      </c>
    </row>
    <row r="7">
      <c r="A7" s="55"/>
      <c r="B7" s="30" t="s">
        <v>221</v>
      </c>
      <c r="C7" s="91" t="str">
        <f t="shared" ref="C7:N7" si="5">MAX(C12:C28)</f>
        <v>552</v>
      </c>
      <c r="D7" s="91" t="str">
        <f t="shared" si="5"/>
        <v>80</v>
      </c>
      <c r="E7" s="91" t="str">
        <f t="shared" si="5"/>
        <v>281</v>
      </c>
      <c r="F7" s="91" t="str">
        <f t="shared" si="5"/>
        <v>41</v>
      </c>
      <c r="G7" s="91" t="str">
        <f t="shared" si="5"/>
        <v>381</v>
      </c>
      <c r="H7" s="91" t="str">
        <f t="shared" si="5"/>
        <v>0</v>
      </c>
      <c r="I7" s="91" t="str">
        <f t="shared" si="5"/>
        <v>16</v>
      </c>
      <c r="J7" s="91" t="str">
        <f t="shared" si="5"/>
        <v>0</v>
      </c>
      <c r="K7" s="92" t="str">
        <f t="shared" si="5"/>
        <v>1.04</v>
      </c>
      <c r="L7" s="89" t="str">
        <f t="shared" si="5"/>
        <v>0.024</v>
      </c>
      <c r="M7" s="90" t="str">
        <f t="shared" si="5"/>
        <v>47</v>
      </c>
      <c r="N7" s="92" t="str">
        <f t="shared" si="5"/>
        <v>2.90</v>
      </c>
      <c r="O7" s="93"/>
      <c r="P7" s="25" t="str">
        <f t="shared" ref="P7:W7" si="6">MAX(P12:P28)</f>
        <v>19</v>
      </c>
      <c r="Q7" s="28" t="str">
        <f t="shared" si="6"/>
        <v>3.0</v>
      </c>
      <c r="R7" s="25" t="str">
        <f t="shared" si="6"/>
        <v>31</v>
      </c>
      <c r="S7" s="28" t="str">
        <f t="shared" si="6"/>
        <v>0.9</v>
      </c>
      <c r="T7" s="28" t="str">
        <f t="shared" si="6"/>
        <v>10.7</v>
      </c>
      <c r="U7" s="26" t="str">
        <f t="shared" si="6"/>
        <v>0.73</v>
      </c>
      <c r="V7" s="28" t="str">
        <f t="shared" si="6"/>
        <v>5.3</v>
      </c>
      <c r="W7" s="26" t="str">
        <f t="shared" si="6"/>
        <v>0.46</v>
      </c>
    </row>
    <row r="8">
      <c r="A8" s="3"/>
      <c r="B8" s="33"/>
      <c r="C8" s="3"/>
      <c r="D8" s="3"/>
      <c r="E8" s="3"/>
      <c r="F8" s="3"/>
      <c r="G8" s="3"/>
      <c r="H8" s="3"/>
      <c r="I8" s="4"/>
      <c r="J8" s="94"/>
      <c r="K8" s="94"/>
      <c r="L8" s="95"/>
      <c r="M8" s="96"/>
      <c r="N8" s="95"/>
      <c r="O8" s="95"/>
      <c r="P8" s="97"/>
      <c r="Q8" s="95"/>
      <c r="R8" s="95"/>
      <c r="S8" s="94"/>
      <c r="T8" s="95"/>
      <c r="U8" s="98"/>
      <c r="V8" s="95"/>
      <c r="W8" s="98"/>
      <c r="Y8" s="95"/>
    </row>
    <row r="9">
      <c r="A9" s="99"/>
      <c r="B9" s="100" t="s">
        <v>20</v>
      </c>
      <c r="C9" s="99"/>
      <c r="D9" s="99"/>
      <c r="E9" s="99"/>
      <c r="F9" s="99"/>
      <c r="G9" s="99"/>
      <c r="H9" s="99"/>
      <c r="I9" s="101" t="str">
        <f>HYPERLINK("http://goo.gl/forms/ys65i8iBiu","HERE")</f>
        <v>HERE</v>
      </c>
      <c r="J9" s="102"/>
      <c r="K9" s="102"/>
      <c r="L9" s="103"/>
      <c r="M9" s="104"/>
      <c r="N9" s="103"/>
      <c r="O9" s="105" t="s">
        <v>31</v>
      </c>
      <c r="P9" s="106"/>
      <c r="Q9" s="103"/>
      <c r="R9" s="103"/>
      <c r="S9" s="102"/>
      <c r="T9" s="103"/>
      <c r="U9" s="107"/>
      <c r="V9" s="103"/>
      <c r="W9" s="107"/>
      <c r="X9" s="108"/>
      <c r="Y9" s="103"/>
    </row>
    <row r="10">
      <c r="A10" s="3"/>
      <c r="B10" s="3"/>
      <c r="C10" s="3"/>
      <c r="D10" s="109"/>
      <c r="E10" s="3"/>
      <c r="F10" s="4"/>
      <c r="G10" s="3"/>
      <c r="H10" s="3"/>
      <c r="I10" s="3"/>
      <c r="J10" s="4"/>
      <c r="K10" s="3"/>
      <c r="L10" s="4"/>
      <c r="M10" s="3"/>
      <c r="N10" s="110"/>
      <c r="O10" s="3"/>
      <c r="P10" s="4"/>
      <c r="Q10" s="111"/>
      <c r="R10" s="3"/>
      <c r="S10" s="4"/>
      <c r="T10" s="3"/>
      <c r="U10" s="3"/>
      <c r="V10" s="3"/>
      <c r="W10" s="3"/>
      <c r="Y10" s="3"/>
    </row>
    <row r="11">
      <c r="A11" s="3"/>
      <c r="B11" s="14" t="s">
        <v>2</v>
      </c>
      <c r="C11" s="13" t="s">
        <v>3</v>
      </c>
      <c r="D11" s="13" t="s">
        <v>4</v>
      </c>
      <c r="E11" s="13" t="s">
        <v>5</v>
      </c>
      <c r="F11" s="13" t="s">
        <v>4</v>
      </c>
      <c r="G11" s="13" t="s">
        <v>6</v>
      </c>
      <c r="H11" s="13" t="s">
        <v>4</v>
      </c>
      <c r="I11" s="112" t="s">
        <v>7</v>
      </c>
      <c r="J11" s="13" t="s">
        <v>4</v>
      </c>
      <c r="K11" s="112" t="s">
        <v>8</v>
      </c>
      <c r="L11" s="13" t="s">
        <v>4</v>
      </c>
      <c r="M11" s="13" t="s">
        <v>9</v>
      </c>
      <c r="N11" s="113" t="s">
        <v>4</v>
      </c>
      <c r="O11" s="13" t="s">
        <v>10</v>
      </c>
      <c r="P11" s="112" t="s">
        <v>11</v>
      </c>
      <c r="Q11" s="113" t="s">
        <v>4</v>
      </c>
      <c r="R11" s="112" t="s">
        <v>12</v>
      </c>
      <c r="S11" s="13" t="s">
        <v>4</v>
      </c>
      <c r="T11" s="13" t="s">
        <v>13</v>
      </c>
      <c r="U11" s="13" t="s">
        <v>4</v>
      </c>
      <c r="V11" s="13" t="s">
        <v>14</v>
      </c>
      <c r="W11" s="114" t="s">
        <v>4</v>
      </c>
      <c r="X11" s="115"/>
      <c r="Y11" s="3"/>
    </row>
    <row r="12">
      <c r="A12" s="3"/>
      <c r="B12" s="116" t="s">
        <v>41</v>
      </c>
      <c r="C12" s="1" t="str">
        <f t="array" ref="C12">INDEX('All Gods'!F$112:F$197,MATCH($B12,'All Gods'!$C$112:$C$197,0))+(D12*$C$2)</f>
        <v>524</v>
      </c>
      <c r="D12" s="1" t="str">
        <f t="array" ref="D12">INDEX('All Gods'!G$112:G$197,MATCH($B12,'All Gods'!$C$112:$C$197,0))</f>
        <v>79</v>
      </c>
      <c r="E12" s="117" t="str">
        <f t="array" ref="E12">INDEX('All Gods'!H$112:H$197,MATCH($B12,'All Gods'!$C$112:$C$197,0))+(F12*$C$2)</f>
        <v>251</v>
      </c>
      <c r="F12" s="118" t="str">
        <f t="array" ref="F12">INDEX('All Gods'!I$112:I$197,MATCH($B12,'All Gods'!$C$112:$C$197,0))</f>
        <v>41</v>
      </c>
      <c r="G12" s="117" t="str">
        <f t="array" ref="G12">INDEX('All Gods'!J$112:J$197,MATCH($B12,'All Gods'!$C$112:$C$197,0))</f>
        <v>375</v>
      </c>
      <c r="H12" s="118" t="str">
        <f t="array" ref="H12">INDEX('All Gods'!K$112:K$197,MATCH($B12,'All Gods'!$C$112:$C$197,0))</f>
        <v>0</v>
      </c>
      <c r="I12" s="1" t="str">
        <f t="array" ref="I12">INDEX('All Gods'!L$112:L$197,MATCH($B12,'All Gods'!$C$112:$C$197,0))</f>
        <v>12</v>
      </c>
      <c r="J12" s="1" t="str">
        <f t="array" ref="J12">INDEX('All Gods'!M$112:M$197,MATCH($B12,'All Gods'!$C$112:$C$197,0))</f>
        <v>0</v>
      </c>
      <c r="K12" s="119" t="str">
        <f t="array" ref="K12">INDEX('All Gods'!N$112:N$197,MATCH($B12,'All Gods'!$C$112:$C$197,0))+(L12*$C$2)</f>
        <v>1.04</v>
      </c>
      <c r="L12" s="120" t="str">
        <f t="array" ref="L12">INDEX('All Gods'!O$112:O$197,MATCH($B12,'All Gods'!$C$112:$C$197,0))</f>
        <v>0.020</v>
      </c>
      <c r="M12" s="90" t="str">
        <f t="array" ref="M12">INDEX('All Gods'!P$112:P$197,MATCH($B12,'All Gods'!$C$112:$C$197,0))+(N12*$C$2)</f>
        <v>42</v>
      </c>
      <c r="N12" s="121" t="str">
        <f t="array" ref="N12">INDEX('All Gods'!Q$112:Q$197,MATCH($B12,'All Gods'!$C$112:$C$197,0))</f>
        <v>2.20</v>
      </c>
      <c r="O12" s="122" t="str">
        <f t="array" ref="O12">INDEX('All Gods'!R$112:R$197,MATCH($B12,'All Gods'!$C$112:$C$197,0))</f>
        <v>.5/1/1x</v>
      </c>
      <c r="P12" s="90" t="str">
        <f t="array" ref="P12">INDEX('All Gods'!S$112:S$197,MATCH($B12,'All Gods'!$C$112:$C$197,0))+(Q12*$C$2)</f>
        <v>19</v>
      </c>
      <c r="Q12" s="123" t="str">
        <f t="array" ref="Q12">INDEX('All Gods'!T$112:T$197,MATCH($B12,'All Gods'!$C$112:$C$197,0))</f>
        <v>3.0</v>
      </c>
      <c r="R12" s="90" t="str">
        <f t="array" ref="R12">INDEX('All Gods'!U$112:U$197,MATCH($B12,'All Gods'!$C$112:$C$197,0))+(S12*$C$2)</f>
        <v>31</v>
      </c>
      <c r="S12" s="1" t="str">
        <f t="array" ref="S12">INDEX('All Gods'!V$112:V$197,MATCH($B12,'All Gods'!$C$112:$C$197,0))</f>
        <v>0.9</v>
      </c>
      <c r="T12" s="123" t="str">
        <f t="array" ref="T12">INDEX('All Gods'!W$112:W$197,MATCH($B12,'All Gods'!$C$112:$C$197,0))+(U12*$C$2)</f>
        <v>9.7</v>
      </c>
      <c r="U12" s="121" t="str">
        <f t="array" ref="U12">INDEX('All Gods'!X$112:X$197,MATCH($B12,'All Gods'!$C$112:$C$197,0))</f>
        <v>0.67</v>
      </c>
      <c r="V12" s="123" t="str">
        <f t="array" ref="V12">INDEX('All Gods'!Y$112:Y$197,MATCH($B12,'All Gods'!$C$112:$C$197,0))+(W12*$C$2)</f>
        <v>5.3</v>
      </c>
      <c r="W12" s="124" t="str">
        <f t="array" ref="W12">INDEX('All Gods'!Z$112:Z$197,MATCH($B12,'All Gods'!$C$112:$C$197,0))</f>
        <v>0.46</v>
      </c>
      <c r="X12" s="125"/>
      <c r="Y12" s="3"/>
    </row>
    <row r="13">
      <c r="A13" s="3"/>
      <c r="B13" s="116" t="s">
        <v>45</v>
      </c>
      <c r="C13" s="1" t="str">
        <f t="array" ref="C13">INDEX('All Gods'!F$112:F$197,MATCH($B13,'All Gods'!$C$112:$C$197,0))+(D13*$C$2)</f>
        <v>552</v>
      </c>
      <c r="D13" s="1" t="str">
        <f t="array" ref="D13">INDEX('All Gods'!G$112:G$197,MATCH($B13,'All Gods'!$C$112:$C$197,0))</f>
        <v>77</v>
      </c>
      <c r="E13" s="126" t="str">
        <f t="array" ref="E13">INDEX('All Gods'!H$112:H$197,MATCH($B13,'All Gods'!$C$112:$C$197,0))+(F13*$C$2)</f>
        <v>258</v>
      </c>
      <c r="F13" s="118" t="str">
        <f t="array" ref="F13">INDEX('All Gods'!I$112:I$197,MATCH($B13,'All Gods'!$C$112:$C$197,0))</f>
        <v>38</v>
      </c>
      <c r="G13" s="126" t="str">
        <f t="array" ref="G13">INDEX('All Gods'!J$112:J$197,MATCH($B13,'All Gods'!$C$112:$C$197,0))</f>
        <v>370</v>
      </c>
      <c r="H13" s="118" t="str">
        <f t="array" ref="H13">INDEX('All Gods'!K$112:K$197,MATCH($B13,'All Gods'!$C$112:$C$197,0))</f>
        <v>0</v>
      </c>
      <c r="I13" s="1" t="str">
        <f t="array" ref="I13">INDEX('All Gods'!L$112:L$197,MATCH($B13,'All Gods'!$C$112:$C$197,0))</f>
        <v>16</v>
      </c>
      <c r="J13" s="1" t="str">
        <f t="array" ref="J13">INDEX('All Gods'!M$112:M$197,MATCH($B13,'All Gods'!$C$112:$C$197,0))</f>
        <v>0</v>
      </c>
      <c r="K13" s="127" t="str">
        <f t="array" ref="K13">INDEX('All Gods'!N$112:N$197,MATCH($B13,'All Gods'!$C$112:$C$197,0))+(L13*$C$2)</f>
        <v>1.02</v>
      </c>
      <c r="L13" s="120" t="str">
        <f t="array" ref="L13">INDEX('All Gods'!O$112:O$197,MATCH($B13,'All Gods'!$C$112:$C$197,0))</f>
        <v>0.019</v>
      </c>
      <c r="M13" s="90" t="str">
        <f t="array" ref="M13">INDEX('All Gods'!P$112:P$197,MATCH($B13,'All Gods'!$C$112:$C$197,0))+(N13*$C$2)</f>
        <v>40</v>
      </c>
      <c r="N13" s="121" t="str">
        <f t="array" ref="N13">INDEX('All Gods'!Q$112:Q$197,MATCH($B13,'All Gods'!$C$112:$C$197,0))</f>
        <v>2.16</v>
      </c>
      <c r="O13" s="122" t="str">
        <f t="array" ref="O13">INDEX('All Gods'!R$112:R$197,MATCH($B13,'All Gods'!$C$112:$C$197,0))</f>
        <v>1/0.75/1.25x dmg.</v>
      </c>
      <c r="P13" s="90" t="str">
        <f t="array" ref="P13">INDEX('All Gods'!S$112:S$197,MATCH($B13,'All Gods'!$C$112:$C$197,0))+(Q13*$C$2)</f>
        <v>16</v>
      </c>
      <c r="Q13" s="123" t="str">
        <f t="array" ref="Q13">INDEX('All Gods'!T$112:T$197,MATCH($B13,'All Gods'!$C$112:$C$197,0))</f>
        <v>3.0</v>
      </c>
      <c r="R13" s="90" t="str">
        <f t="array" ref="R13">INDEX('All Gods'!U$112:U$197,MATCH($B13,'All Gods'!$C$112:$C$197,0))+(S13*$C$2)</f>
        <v>31</v>
      </c>
      <c r="S13" s="1" t="str">
        <f t="array" ref="S13">INDEX('All Gods'!V$112:V$197,MATCH($B13,'All Gods'!$C$112:$C$197,0))</f>
        <v>0.9</v>
      </c>
      <c r="T13" s="123" t="str">
        <f t="array" ref="T13">INDEX('All Gods'!W$112:W$197,MATCH($B13,'All Gods'!$C$112:$C$197,0))+(U13*$C$2)</f>
        <v>10.7</v>
      </c>
      <c r="U13" s="121" t="str">
        <f t="array" ref="U13">INDEX('All Gods'!X$112:X$197,MATCH($B13,'All Gods'!$C$112:$C$197,0))</f>
        <v>0.68</v>
      </c>
      <c r="V13" s="123" t="str">
        <f t="array" ref="V13">INDEX('All Gods'!Y$112:Y$197,MATCH($B13,'All Gods'!$C$112:$C$197,0))+(W13*$C$2)</f>
        <v>4.2</v>
      </c>
      <c r="W13" s="124" t="str">
        <f t="array" ref="W13">INDEX('All Gods'!Z$112:Z$197,MATCH($B13,'All Gods'!$C$112:$C$197,0))</f>
        <v>0.27</v>
      </c>
      <c r="X13" s="125"/>
      <c r="Y13" s="3"/>
    </row>
    <row r="14">
      <c r="A14" s="33"/>
      <c r="B14" s="116" t="s">
        <v>47</v>
      </c>
      <c r="C14" s="1" t="str">
        <f t="array" ref="C14">INDEX('All Gods'!F$112:F$197,MATCH($B14,'All Gods'!$C$112:$C$197,0))+(D14*$C$2)</f>
        <v>533</v>
      </c>
      <c r="D14" s="1" t="str">
        <f t="array" ref="D14">INDEX('All Gods'!G$112:G$197,MATCH($B14,'All Gods'!$C$112:$C$197,0))</f>
        <v>78</v>
      </c>
      <c r="E14" s="126" t="str">
        <f t="array" ref="E14">INDEX('All Gods'!H$112:H$197,MATCH($B14,'All Gods'!$C$112:$C$197,0))+(F14*$C$2)</f>
        <v>239</v>
      </c>
      <c r="F14" s="118" t="str">
        <f t="array" ref="F14">INDEX('All Gods'!I$112:I$197,MATCH($B14,'All Gods'!$C$112:$C$197,0))</f>
        <v>39</v>
      </c>
      <c r="G14" s="126" t="str">
        <f t="array" ref="G14">INDEX('All Gods'!J$112:J$197,MATCH($B14,'All Gods'!$C$112:$C$197,0))</f>
        <v>370</v>
      </c>
      <c r="H14" s="118" t="str">
        <f t="array" ref="H14">INDEX('All Gods'!K$112:K$197,MATCH($B14,'All Gods'!$C$112:$C$197,0))</f>
        <v>0</v>
      </c>
      <c r="I14" s="1" t="str">
        <f t="array" ref="I14">INDEX('All Gods'!L$112:L$197,MATCH($B14,'All Gods'!$C$112:$C$197,0))</f>
        <v>12</v>
      </c>
      <c r="J14" s="1" t="str">
        <f t="array" ref="J14">INDEX('All Gods'!M$112:M$197,MATCH($B14,'All Gods'!$C$112:$C$197,0))</f>
        <v>0</v>
      </c>
      <c r="K14" s="127" t="str">
        <f t="array" ref="K14">INDEX('All Gods'!N$112:N$197,MATCH($B14,'All Gods'!$C$112:$C$197,0))+(L14*$C$2)</f>
        <v>1.02</v>
      </c>
      <c r="L14" s="120" t="str">
        <f t="array" ref="L14">INDEX('All Gods'!O$112:O$197,MATCH($B14,'All Gods'!$C$112:$C$197,0))</f>
        <v>0.016</v>
      </c>
      <c r="M14" s="90" t="str">
        <f t="array" ref="M14">INDEX('All Gods'!P$112:P$197,MATCH($B14,'All Gods'!$C$112:$C$197,0))+(N14*$C$2)</f>
        <v>40</v>
      </c>
      <c r="N14" s="121" t="str">
        <f t="array" ref="N14">INDEX('All Gods'!Q$112:Q$197,MATCH($B14,'All Gods'!$C$112:$C$197,0))</f>
        <v>2.20</v>
      </c>
      <c r="O14" s="122" t="str">
        <f t="array" ref="O14">INDEX('All Gods'!R$112:R$197,MATCH($B14,'All Gods'!$C$112:$C$197,0))</f>
        <v>N/A</v>
      </c>
      <c r="P14" s="90" t="str">
        <f t="array" ref="P14">INDEX('All Gods'!S$112:S$197,MATCH($B14,'All Gods'!$C$112:$C$197,0))+(Q14*$C$2)</f>
        <v>16</v>
      </c>
      <c r="Q14" s="123" t="str">
        <f t="array" ref="Q14">INDEX('All Gods'!T$112:T$197,MATCH($B14,'All Gods'!$C$112:$C$197,0))</f>
        <v>2.8</v>
      </c>
      <c r="R14" s="90" t="str">
        <f t="array" ref="R14">INDEX('All Gods'!U$112:U$197,MATCH($B14,'All Gods'!$C$112:$C$197,0))+(S14*$C$2)</f>
        <v>31</v>
      </c>
      <c r="S14" s="1" t="str">
        <f t="array" ref="S14">INDEX('All Gods'!V$112:V$197,MATCH($B14,'All Gods'!$C$112:$C$197,0))</f>
        <v>0.9</v>
      </c>
      <c r="T14" s="123" t="str">
        <f t="array" ref="T14">INDEX('All Gods'!W$112:W$197,MATCH($B14,'All Gods'!$C$112:$C$197,0))+(U14*$C$2)</f>
        <v>9.7</v>
      </c>
      <c r="U14" s="121" t="str">
        <f t="array" ref="U14">INDEX('All Gods'!X$112:X$197,MATCH($B14,'All Gods'!$C$112:$C$197,0))</f>
        <v>0.68</v>
      </c>
      <c r="V14" s="123" t="str">
        <f t="array" ref="V14">INDEX('All Gods'!Y$112:Y$197,MATCH($B14,'All Gods'!$C$112:$C$197,0))+(W14*$C$2)</f>
        <v>5.3</v>
      </c>
      <c r="W14" s="124" t="str">
        <f t="array" ref="W14">INDEX('All Gods'!Z$112:Z$197,MATCH($B14,'All Gods'!$C$112:$C$197,0))</f>
        <v>0.46</v>
      </c>
      <c r="X14" s="125"/>
      <c r="Y14" s="3"/>
    </row>
    <row r="15">
      <c r="A15" s="3"/>
      <c r="B15" s="116" t="s">
        <v>48</v>
      </c>
      <c r="C15" s="1" t="str">
        <f t="array" ref="C15">INDEX('All Gods'!F$112:F$197,MATCH($B15,'All Gods'!$C$112:$C$197,0))+(D15*$C$2)</f>
        <v>495</v>
      </c>
      <c r="D15" s="1" t="str">
        <f t="array" ref="D15">INDEX('All Gods'!G$112:G$197,MATCH($B15,'All Gods'!$C$112:$C$197,0))</f>
        <v>80</v>
      </c>
      <c r="E15" s="126" t="str">
        <f t="array" ref="E15">INDEX('All Gods'!H$112:H$197,MATCH($B15,'All Gods'!$C$112:$C$197,0))+(F15*$C$2)</f>
        <v>269</v>
      </c>
      <c r="F15" s="118" t="str">
        <f t="array" ref="F15">INDEX('All Gods'!I$112:I$197,MATCH($B15,'All Gods'!$C$112:$C$197,0))</f>
        <v>39</v>
      </c>
      <c r="G15" s="126" t="str">
        <f t="array" ref="G15">INDEX('All Gods'!J$112:J$197,MATCH($B15,'All Gods'!$C$112:$C$197,0))</f>
        <v>375</v>
      </c>
      <c r="H15" s="118" t="str">
        <f t="array" ref="H15">INDEX('All Gods'!K$112:K$197,MATCH($B15,'All Gods'!$C$112:$C$197,0))</f>
        <v>0</v>
      </c>
      <c r="I15" s="1" t="str">
        <f t="array" ref="I15">INDEX('All Gods'!L$112:L$197,MATCH($B15,'All Gods'!$C$112:$C$197,0))</f>
        <v>12</v>
      </c>
      <c r="J15" s="1" t="str">
        <f t="array" ref="J15">INDEX('All Gods'!M$112:M$197,MATCH($B15,'All Gods'!$C$112:$C$197,0))</f>
        <v>0</v>
      </c>
      <c r="K15" s="127" t="str">
        <f t="array" ref="K15">INDEX('All Gods'!N$112:N$197,MATCH($B15,'All Gods'!$C$112:$C$197,0))+(L15*$C$2)</f>
        <v>1.02</v>
      </c>
      <c r="L15" s="120" t="str">
        <f t="array" ref="L15">INDEX('All Gods'!O$112:O$197,MATCH($B15,'All Gods'!$C$112:$C$197,0))</f>
        <v>0.020</v>
      </c>
      <c r="M15" s="90" t="str">
        <f t="array" ref="M15">INDEX('All Gods'!P$112:P$197,MATCH($B15,'All Gods'!$C$112:$C$197,0))+(N15*$C$2)</f>
        <v>39</v>
      </c>
      <c r="N15" s="121" t="str">
        <f t="array" ref="N15">INDEX('All Gods'!Q$112:Q$197,MATCH($B15,'All Gods'!$C$112:$C$197,0))</f>
        <v>2.21</v>
      </c>
      <c r="O15" s="122" t="str">
        <f t="array" ref="O15">INDEX('All Gods'!R$112:R$197,MATCH($B15,'All Gods'!$C$112:$C$197,0))</f>
        <v>1/.7/1.3x dmg.</v>
      </c>
      <c r="P15" s="90" t="str">
        <f t="array" ref="P15">INDEX('All Gods'!S$112:S$197,MATCH($B15,'All Gods'!$C$112:$C$197,0))+(Q15*$C$2)</f>
        <v>15</v>
      </c>
      <c r="Q15" s="123" t="str">
        <f t="array" ref="Q15">INDEX('All Gods'!T$112:T$197,MATCH($B15,'All Gods'!$C$112:$C$197,0))</f>
        <v>2.9</v>
      </c>
      <c r="R15" s="90" t="str">
        <f t="array" ref="R15">INDEX('All Gods'!U$112:U$197,MATCH($B15,'All Gods'!$C$112:$C$197,0))+(S15*$C$2)</f>
        <v>31</v>
      </c>
      <c r="S15" s="1" t="str">
        <f t="array" ref="S15">INDEX('All Gods'!V$112:V$197,MATCH($B15,'All Gods'!$C$112:$C$197,0))</f>
        <v>0.9</v>
      </c>
      <c r="T15" s="123" t="str">
        <f t="array" ref="T15">INDEX('All Gods'!W$112:W$197,MATCH($B15,'All Gods'!$C$112:$C$197,0))+(U15*$C$2)</f>
        <v>9.7</v>
      </c>
      <c r="U15" s="121" t="str">
        <f t="array" ref="U15">INDEX('All Gods'!X$112:X$197,MATCH($B15,'All Gods'!$C$112:$C$197,0))</f>
        <v>0.72</v>
      </c>
      <c r="V15" s="123" t="str">
        <f t="array" ref="V15">INDEX('All Gods'!Y$112:Y$197,MATCH($B15,'All Gods'!$C$112:$C$197,0))+(W15*$C$2)</f>
        <v>4.7</v>
      </c>
      <c r="W15" s="124" t="str">
        <f t="array" ref="W15">INDEX('All Gods'!Z$112:Z$197,MATCH($B15,'All Gods'!$C$112:$C$197,0))</f>
        <v>0.25</v>
      </c>
      <c r="X15" s="125"/>
      <c r="Y15" s="3"/>
    </row>
    <row r="16">
      <c r="A16" s="3"/>
      <c r="B16" s="116" t="s">
        <v>51</v>
      </c>
      <c r="C16" s="1" t="str">
        <f t="array" ref="C16">INDEX('All Gods'!F$112:F$197,MATCH($B16,'All Gods'!$C$112:$C$197,0))+(D16*$C$2)</f>
        <v>518</v>
      </c>
      <c r="D16" s="1" t="str">
        <f t="array" ref="D16">INDEX('All Gods'!G$112:G$197,MATCH($B16,'All Gods'!$C$112:$C$197,0))</f>
        <v>78</v>
      </c>
      <c r="E16" s="126" t="str">
        <f t="array" ref="E16">INDEX('All Gods'!H$112:H$197,MATCH($B16,'All Gods'!$C$112:$C$197,0))+(F16*$C$2)</f>
        <v>250</v>
      </c>
      <c r="F16" s="118" t="str">
        <f t="array" ref="F16">INDEX('All Gods'!I$112:I$197,MATCH($B16,'All Gods'!$C$112:$C$197,0))</f>
        <v>35</v>
      </c>
      <c r="G16" s="126" t="str">
        <f t="array" ref="G16">INDEX('All Gods'!J$112:J$197,MATCH($B16,'All Gods'!$C$112:$C$197,0))</f>
        <v>375</v>
      </c>
      <c r="H16" s="118" t="str">
        <f t="array" ref="H16">INDEX('All Gods'!K$112:K$197,MATCH($B16,'All Gods'!$C$112:$C$197,0))</f>
        <v>0</v>
      </c>
      <c r="I16" s="1" t="str">
        <f t="array" ref="I16">INDEX('All Gods'!L$112:L$197,MATCH($B16,'All Gods'!$C$112:$C$197,0))</f>
        <v>12</v>
      </c>
      <c r="J16" s="1" t="str">
        <f t="array" ref="J16">INDEX('All Gods'!M$112:M$197,MATCH($B16,'All Gods'!$C$112:$C$197,0))</f>
        <v>0</v>
      </c>
      <c r="K16" s="127" t="str">
        <f t="array" ref="K16">INDEX('All Gods'!N$112:N$197,MATCH($B16,'All Gods'!$C$112:$C$197,0))+(L16*$C$2)</f>
        <v>1.02</v>
      </c>
      <c r="L16" s="120" t="str">
        <f t="array" ref="L16">INDEX('All Gods'!O$112:O$197,MATCH($B16,'All Gods'!$C$112:$C$197,0))</f>
        <v>0.020</v>
      </c>
      <c r="M16" s="90" t="str">
        <f t="array" ref="M16">INDEX('All Gods'!P$112:P$197,MATCH($B16,'All Gods'!$C$112:$C$197,0))+(N16*$C$2)</f>
        <v>42</v>
      </c>
      <c r="N16" s="121" t="str">
        <f t="array" ref="N16">INDEX('All Gods'!Q$112:Q$197,MATCH($B16,'All Gods'!$C$112:$C$197,0))</f>
        <v>2.90</v>
      </c>
      <c r="O16" s="122" t="str">
        <f t="array" ref="O16">INDEX('All Gods'!R$112:R$197,MATCH($B16,'All Gods'!$C$112:$C$197,0))</f>
        <v>1/1/1x dmg &amp; swing time; 3rd attack hits all enemies in the melee area</v>
      </c>
      <c r="P16" s="90" t="str">
        <f t="array" ref="P16">INDEX('All Gods'!S$112:S$197,MATCH($B16,'All Gods'!$C$112:$C$197,0))+(Q16*$C$2)</f>
        <v>16</v>
      </c>
      <c r="Q16" s="123" t="str">
        <f t="array" ref="Q16">INDEX('All Gods'!T$112:T$197,MATCH($B16,'All Gods'!$C$112:$C$197,0))</f>
        <v>3.0</v>
      </c>
      <c r="R16" s="128" t="str">
        <f t="array" ref="R16">INDEX('All Gods'!U$112:U$197,MATCH($B16,'All Gods'!$C$112:$C$197,0))+(S16*$C$2)</f>
        <v>31</v>
      </c>
      <c r="S16" s="1" t="str">
        <f t="array" ref="S16">INDEX('All Gods'!V$112:V$197,MATCH($B16,'All Gods'!$C$112:$C$197,0))</f>
        <v>0.9</v>
      </c>
      <c r="T16" s="123" t="str">
        <f t="array" ref="T16">INDEX('All Gods'!W$112:W$197,MATCH($B16,'All Gods'!$C$112:$C$197,0))+(U16*$C$2)</f>
        <v>8.7</v>
      </c>
      <c r="U16" s="121" t="str">
        <f t="array" ref="U16">INDEX('All Gods'!X$112:X$197,MATCH($B16,'All Gods'!$C$112:$C$197,0))</f>
        <v>0.67</v>
      </c>
      <c r="V16" s="123" t="str">
        <f t="array" ref="V16">INDEX('All Gods'!Y$112:Y$197,MATCH($B16,'All Gods'!$C$112:$C$197,0))+(W16*$C$2)</f>
        <v>4.7</v>
      </c>
      <c r="W16" s="124" t="str">
        <f t="array" ref="W16">INDEX('All Gods'!Z$112:Z$197,MATCH($B16,'All Gods'!$C$112:$C$197,0))</f>
        <v>0.30</v>
      </c>
      <c r="X16" s="125"/>
      <c r="Y16" s="3"/>
    </row>
    <row r="17">
      <c r="A17" s="3"/>
      <c r="B17" s="116" t="s">
        <v>60</v>
      </c>
      <c r="C17" s="1" t="str">
        <f t="array" ref="C17">INDEX('All Gods'!F$112:F$197,MATCH($B17,'All Gods'!$C$112:$C$197,0))+(D17*$C$2)</f>
        <v>533</v>
      </c>
      <c r="D17" s="1" t="str">
        <f t="array" ref="D17">INDEX('All Gods'!G$112:G$197,MATCH($B17,'All Gods'!$C$112:$C$197,0))</f>
        <v>78</v>
      </c>
      <c r="E17" s="126" t="str">
        <f t="array" ref="E17">INDEX('All Gods'!H$112:H$197,MATCH($B17,'All Gods'!$C$112:$C$197,0))+(F17*$C$2)</f>
        <v>265</v>
      </c>
      <c r="F17" s="118" t="str">
        <f t="array" ref="F17">INDEX('All Gods'!I$112:I$197,MATCH($B17,'All Gods'!$C$112:$C$197,0))</f>
        <v>35</v>
      </c>
      <c r="G17" s="126" t="str">
        <f t="array" ref="G17">INDEX('All Gods'!J$112:J$197,MATCH($B17,'All Gods'!$C$112:$C$197,0))</f>
        <v>370</v>
      </c>
      <c r="H17" s="118" t="str">
        <f t="array" ref="H17">INDEX('All Gods'!K$112:K$197,MATCH($B17,'All Gods'!$C$112:$C$197,0))</f>
        <v>0</v>
      </c>
      <c r="I17" s="1" t="str">
        <f t="array" ref="I17">INDEX('All Gods'!L$112:L$197,MATCH($B17,'All Gods'!$C$112:$C$197,0))</f>
        <v>12</v>
      </c>
      <c r="J17" s="1" t="str">
        <f t="array" ref="J17">INDEX('All Gods'!M$112:M$197,MATCH($B17,'All Gods'!$C$112:$C$197,0))</f>
        <v>0</v>
      </c>
      <c r="K17" s="127" t="str">
        <f t="array" ref="K17">INDEX('All Gods'!N$112:N$197,MATCH($B17,'All Gods'!$C$112:$C$197,0))+(L17*$C$2)</f>
        <v>1.02</v>
      </c>
      <c r="L17" s="120" t="str">
        <f t="array" ref="L17">INDEX('All Gods'!O$112:O$197,MATCH($B17,'All Gods'!$C$112:$C$197,0))</f>
        <v>0.017</v>
      </c>
      <c r="M17" s="90" t="str">
        <f t="array" ref="M17">INDEX('All Gods'!P$112:P$197,MATCH($B17,'All Gods'!$C$112:$C$197,0))+(N17*$C$2)</f>
        <v>40</v>
      </c>
      <c r="N17" s="121" t="str">
        <f t="array" ref="N17">INDEX('All Gods'!Q$112:Q$197,MATCH($B17,'All Gods'!$C$112:$C$197,0))</f>
        <v>2.30</v>
      </c>
      <c r="O17" s="122" t="str">
        <f t="array" ref="O17">INDEX('All Gods'!R$112:R$197,MATCH($B17,'All Gods'!$C$112:$C$197,0))</f>
        <v>N/A</v>
      </c>
      <c r="P17" s="90" t="str">
        <f t="array" ref="P17">INDEX('All Gods'!S$112:S$197,MATCH($B17,'All Gods'!$C$112:$C$197,0))+(Q17*$C$2)</f>
        <v>17</v>
      </c>
      <c r="Q17" s="123" t="str">
        <f t="array" ref="Q17">INDEX('All Gods'!T$112:T$197,MATCH($B17,'All Gods'!$C$112:$C$197,0))</f>
        <v>3.0</v>
      </c>
      <c r="R17" s="90" t="str">
        <f t="array" ref="R17">INDEX('All Gods'!U$112:U$197,MATCH($B17,'All Gods'!$C$112:$C$197,0))+(S17*$C$2)</f>
        <v>31</v>
      </c>
      <c r="S17" s="1" t="str">
        <f t="array" ref="S17">INDEX('All Gods'!V$112:V$197,MATCH($B17,'All Gods'!$C$112:$C$197,0))</f>
        <v>0.9</v>
      </c>
      <c r="T17" s="123" t="str">
        <f t="array" ref="T17">INDEX('All Gods'!W$112:W$197,MATCH($B17,'All Gods'!$C$112:$C$197,0))+(U17*$C$2)</f>
        <v>8.7</v>
      </c>
      <c r="U17" s="121" t="str">
        <f t="array" ref="U17">INDEX('All Gods'!X$112:X$197,MATCH($B17,'All Gods'!$C$112:$C$197,0))</f>
        <v>0.73</v>
      </c>
      <c r="V17" s="123" t="str">
        <f t="array" ref="V17">INDEX('All Gods'!Y$112:Y$197,MATCH($B17,'All Gods'!$C$112:$C$197,0))+(W17*$C$2)</f>
        <v>4.5</v>
      </c>
      <c r="W17" s="124" t="str">
        <f t="array" ref="W17">INDEX('All Gods'!Z$112:Z$197,MATCH($B17,'All Gods'!$C$112:$C$197,0))</f>
        <v>0.26</v>
      </c>
      <c r="X17" s="125"/>
      <c r="Y17" s="3"/>
    </row>
    <row r="18">
      <c r="A18" s="3"/>
      <c r="B18" s="116" t="s">
        <v>69</v>
      </c>
      <c r="C18" s="1" t="str">
        <f t="array" ref="C18">INDEX('All Gods'!F$112:F$197,MATCH($B18,'All Gods'!$C$112:$C$197,0))+(D18*$C$2)</f>
        <v>535</v>
      </c>
      <c r="D18" s="1" t="str">
        <f t="array" ref="D18">INDEX('All Gods'!G$112:G$197,MATCH($B18,'All Gods'!$C$112:$C$197,0))</f>
        <v>75</v>
      </c>
      <c r="E18" s="129" t="str">
        <f t="array" ref="E18">INDEX('All Gods'!H$112:H$197,MATCH($B18,'All Gods'!$C$112:$C$197,0))+(F18*$C$2)</f>
        <v>258</v>
      </c>
      <c r="F18" s="118" t="str">
        <f t="array" ref="F18">INDEX('All Gods'!I$112:I$197,MATCH($B18,'All Gods'!$C$112:$C$197,0))</f>
        <v>38</v>
      </c>
      <c r="G18" s="129" t="str">
        <f t="array" ref="G18">INDEX('All Gods'!J$112:J$197,MATCH($B18,'All Gods'!$C$112:$C$197,0))</f>
        <v>370</v>
      </c>
      <c r="H18" s="118" t="str">
        <f t="array" ref="H18">INDEX('All Gods'!K$112:K$197,MATCH($B18,'All Gods'!$C$112:$C$197,0))</f>
        <v>0</v>
      </c>
      <c r="I18" s="1" t="str">
        <f t="array" ref="I18">INDEX('All Gods'!L$112:L$197,MATCH($B18,'All Gods'!$C$112:$C$197,0))</f>
        <v>12</v>
      </c>
      <c r="J18" s="1" t="str">
        <f t="array" ref="J18">INDEX('All Gods'!M$112:M$197,MATCH($B18,'All Gods'!$C$112:$C$197,0))</f>
        <v>0</v>
      </c>
      <c r="K18" s="130" t="str">
        <f t="array" ref="K18">INDEX('All Gods'!N$112:N$197,MATCH($B18,'All Gods'!$C$112:$C$197,0))+(L18*$C$2)</f>
        <v>1.02</v>
      </c>
      <c r="L18" s="120" t="str">
        <f t="array" ref="L18">INDEX('All Gods'!O$112:O$197,MATCH($B18,'All Gods'!$C$112:$C$197,0))</f>
        <v>0.019</v>
      </c>
      <c r="M18" s="90" t="str">
        <f t="array" ref="M18">INDEX('All Gods'!P$112:P$197,MATCH($B18,'All Gods'!$C$112:$C$197,0))+(N18*$C$2)</f>
        <v>40</v>
      </c>
      <c r="N18" s="121" t="str">
        <f t="array" ref="N18">INDEX('All Gods'!Q$112:Q$197,MATCH($B18,'All Gods'!$C$112:$C$197,0))</f>
        <v>2.16</v>
      </c>
      <c r="O18" s="122" t="str">
        <f t="array" ref="O18">INDEX('All Gods'!R$112:R$197,MATCH($B18,'All Gods'!$C$112:$C$197,0))</f>
        <v>1/.75/1.25x dmg.</v>
      </c>
      <c r="P18" s="90" t="str">
        <f t="array" ref="P18">INDEX('All Gods'!S$112:S$197,MATCH($B18,'All Gods'!$C$112:$C$197,0))+(Q18*$C$2)</f>
        <v>16</v>
      </c>
      <c r="Q18" s="123" t="str">
        <f t="array" ref="Q18">INDEX('All Gods'!T$112:T$197,MATCH($B18,'All Gods'!$C$112:$C$197,0))</f>
        <v>3.0</v>
      </c>
      <c r="R18" s="90" t="str">
        <f t="array" ref="R18">INDEX('All Gods'!U$112:U$197,MATCH($B18,'All Gods'!$C$112:$C$197,0))+(S18*$C$2)</f>
        <v>31</v>
      </c>
      <c r="S18" s="1" t="str">
        <f t="array" ref="S18">INDEX('All Gods'!V$112:V$197,MATCH($B18,'All Gods'!$C$112:$C$197,0))</f>
        <v>0.9</v>
      </c>
      <c r="T18" s="123" t="str">
        <f t="array" ref="T18">INDEX('All Gods'!W$112:W$197,MATCH($B18,'All Gods'!$C$112:$C$197,0))+(U18*$C$2)</f>
        <v>10.7</v>
      </c>
      <c r="U18" s="121" t="str">
        <f t="array" ref="U18">INDEX('All Gods'!X$112:X$197,MATCH($B18,'All Gods'!$C$112:$C$197,0))</f>
        <v>0.68</v>
      </c>
      <c r="V18" s="123" t="str">
        <f t="array" ref="V18">INDEX('All Gods'!Y$112:Y$197,MATCH($B18,'All Gods'!$C$112:$C$197,0))+(W18*$C$2)</f>
        <v>4.2</v>
      </c>
      <c r="W18" s="124" t="str">
        <f t="array" ref="W18">INDEX('All Gods'!Z$112:Z$197,MATCH($B18,'All Gods'!$C$112:$C$197,0))</f>
        <v>0.27</v>
      </c>
      <c r="X18" s="125"/>
      <c r="Y18" s="3"/>
    </row>
    <row r="19">
      <c r="A19" s="3"/>
      <c r="B19" s="116" t="s">
        <v>74</v>
      </c>
      <c r="C19" s="1" t="str">
        <f t="array" ref="C19">INDEX('All Gods'!F$112:F$197,MATCH($B19,'All Gods'!$C$112:$C$197,0))+(D19*$C$2)</f>
        <v>544</v>
      </c>
      <c r="D19" s="1" t="str">
        <f t="array" ref="D19">INDEX('All Gods'!G$112:G$197,MATCH($B19,'All Gods'!$C$112:$C$197,0))</f>
        <v>74</v>
      </c>
      <c r="E19" s="131" t="str">
        <f t="array" ref="E19">INDEX('All Gods'!H$112:H$197,MATCH($B19,'All Gods'!$C$112:$C$197,0))+(F19*$C$2)</f>
        <v>239</v>
      </c>
      <c r="F19" s="118" t="str">
        <f t="array" ref="F19">INDEX('All Gods'!I$112:I$197,MATCH($B19,'All Gods'!$C$112:$C$197,0))</f>
        <v>34</v>
      </c>
      <c r="G19" s="131" t="str">
        <f t="array" ref="G19">INDEX('All Gods'!J$112:J$197,MATCH($B19,'All Gods'!$C$112:$C$197,0))</f>
        <v>375</v>
      </c>
      <c r="H19" s="118" t="str">
        <f t="array" ref="H19">INDEX('All Gods'!K$112:K$197,MATCH($B19,'All Gods'!$C$112:$C$197,0))</f>
        <v>0</v>
      </c>
      <c r="I19" s="1" t="str">
        <f t="array" ref="I19">INDEX('All Gods'!L$112:L$197,MATCH($B19,'All Gods'!$C$112:$C$197,0))</f>
        <v>12</v>
      </c>
      <c r="J19" s="1" t="str">
        <f t="array" ref="J19">INDEX('All Gods'!M$112:M$197,MATCH($B19,'All Gods'!$C$112:$C$197,0))</f>
        <v>0</v>
      </c>
      <c r="K19" s="132" t="str">
        <f t="array" ref="K19">INDEX('All Gods'!N$112:N$197,MATCH($B19,'All Gods'!$C$112:$C$197,0))+(L19*$C$2)</f>
        <v>1.02</v>
      </c>
      <c r="L19" s="120" t="str">
        <f t="array" ref="L19">INDEX('All Gods'!O$112:O$197,MATCH($B19,'All Gods'!$C$112:$C$197,0))</f>
        <v>0.022</v>
      </c>
      <c r="M19" s="90" t="str">
        <f t="array" ref="M19">INDEX('All Gods'!P$112:P$197,MATCH($B19,'All Gods'!$C$112:$C$197,0))+(N19*$C$2)</f>
        <v>39</v>
      </c>
      <c r="N19" s="121" t="str">
        <f t="array" ref="N19">INDEX('All Gods'!Q$112:Q$197,MATCH($B19,'All Gods'!$C$112:$C$197,0))</f>
        <v>2.32</v>
      </c>
      <c r="O19" s="122" t="str">
        <f t="array" ref="O19">INDEX('All Gods'!R$112:R$197,MATCH($B19,'All Gods'!$C$112:$C$197,0))</f>
        <v>1/.5/.5x dmg &amp; swing</v>
      </c>
      <c r="P19" s="90" t="str">
        <f t="array" ref="P19">INDEX('All Gods'!S$112:S$197,MATCH($B19,'All Gods'!$C$112:$C$197,0))+(Q19*$C$2)</f>
        <v>18</v>
      </c>
      <c r="Q19" s="123" t="str">
        <f t="array" ref="Q19">INDEX('All Gods'!T$112:T$197,MATCH($B19,'All Gods'!$C$112:$C$197,0))</f>
        <v>2.9</v>
      </c>
      <c r="R19" s="90" t="str">
        <f t="array" ref="R19">INDEX('All Gods'!U$112:U$197,MATCH($B19,'All Gods'!$C$112:$C$197,0))+(S19*$C$2)</f>
        <v>31</v>
      </c>
      <c r="S19" s="1" t="str">
        <f t="array" ref="S19">INDEX('All Gods'!V$112:V$197,MATCH($B19,'All Gods'!$C$112:$C$197,0))</f>
        <v>0.9</v>
      </c>
      <c r="T19" s="123" t="str">
        <f t="array" ref="T19">INDEX('All Gods'!W$112:W$197,MATCH($B19,'All Gods'!$C$112:$C$197,0))+(U19*$C$2)</f>
        <v>9.7</v>
      </c>
      <c r="U19" s="121" t="str">
        <f t="array" ref="U19">INDEX('All Gods'!X$112:X$197,MATCH($B19,'All Gods'!$C$112:$C$197,0))</f>
        <v>0.68</v>
      </c>
      <c r="V19" s="123" t="str">
        <f t="array" ref="V19">INDEX('All Gods'!Y$112:Y$197,MATCH($B19,'All Gods'!$C$112:$C$197,0))+(W19*$C$2)</f>
        <v>4.5</v>
      </c>
      <c r="W19" s="124" t="str">
        <f t="array" ref="W19">INDEX('All Gods'!Z$112:Z$197,MATCH($B19,'All Gods'!$C$112:$C$197,0))</f>
        <v>0.21</v>
      </c>
      <c r="X19" s="125"/>
      <c r="Y19" s="3"/>
    </row>
    <row r="20">
      <c r="A20" s="3"/>
      <c r="B20" s="116" t="s">
        <v>79</v>
      </c>
      <c r="C20" s="1" t="str">
        <f t="array" ref="C20">INDEX('All Gods'!F$112:F$197,MATCH($B20,'All Gods'!$C$112:$C$197,0))+(D20*$C$2)</f>
        <v>470</v>
      </c>
      <c r="D20" s="1" t="str">
        <f t="array" ref="D20">INDEX('All Gods'!G$112:G$197,MATCH($B20,'All Gods'!$C$112:$C$197,0))</f>
        <v>75</v>
      </c>
      <c r="E20" s="133" t="str">
        <f t="array" ref="E20">INDEX('All Gods'!H$112:H$197,MATCH($B20,'All Gods'!$C$112:$C$197,0))+(F20*$C$2)</f>
        <v>245</v>
      </c>
      <c r="F20" s="118" t="str">
        <f t="array" ref="F20">INDEX('All Gods'!I$112:I$197,MATCH($B20,'All Gods'!$C$112:$C$197,0))</f>
        <v>35</v>
      </c>
      <c r="G20" s="133" t="str">
        <f t="array" ref="G20">INDEX('All Gods'!J$112:J$197,MATCH($B20,'All Gods'!$C$112:$C$197,0))</f>
        <v>375</v>
      </c>
      <c r="H20" s="118" t="str">
        <f t="array" ref="H20">INDEX('All Gods'!K$112:K$197,MATCH($B20,'All Gods'!$C$112:$C$197,0))</f>
        <v>0</v>
      </c>
      <c r="I20" s="1" t="str">
        <f t="array" ref="I20">INDEX('All Gods'!L$112:L$197,MATCH($B20,'All Gods'!$C$112:$C$197,0))</f>
        <v>12</v>
      </c>
      <c r="J20" s="1" t="str">
        <f t="array" ref="J20">INDEX('All Gods'!M$112:M$197,MATCH($B20,'All Gods'!$C$112:$C$197,0))</f>
        <v>0</v>
      </c>
      <c r="K20" s="134" t="str">
        <f t="array" ref="K20">INDEX('All Gods'!N$112:N$197,MATCH($B20,'All Gods'!$C$112:$C$197,0))+(L20*$C$2)</f>
        <v>1.02</v>
      </c>
      <c r="L20" s="120" t="str">
        <f t="array" ref="L20">INDEX('All Gods'!O$112:O$197,MATCH($B20,'All Gods'!$C$112:$C$197,0))</f>
        <v>0.019</v>
      </c>
      <c r="M20" s="90" t="str">
        <f t="array" ref="M20">INDEX('All Gods'!P$112:P$197,MATCH($B20,'All Gods'!$C$112:$C$197,0))+(N20*$C$2)</f>
        <v>40</v>
      </c>
      <c r="N20" s="121" t="str">
        <f t="array" ref="N20">INDEX('All Gods'!Q$112:Q$197,MATCH($B20,'All Gods'!$C$112:$C$197,0))</f>
        <v>2.40</v>
      </c>
      <c r="O20" s="122" t="str">
        <f t="array" ref="O20">INDEX('All Gods'!R$112:R$197,MATCH($B20,'All Gods'!$C$112:$C$197,0))</f>
        <v>1/.5/.5/.5/1.5x dmg &amp; swing</v>
      </c>
      <c r="P20" s="90" t="str">
        <f t="array" ref="P20">INDEX('All Gods'!S$112:S$197,MATCH($B20,'All Gods'!$C$112:$C$197,0))+(Q20*$C$2)</f>
        <v>14</v>
      </c>
      <c r="Q20" s="123" t="str">
        <f t="array" ref="Q20">INDEX('All Gods'!T$112:T$197,MATCH($B20,'All Gods'!$C$112:$C$197,0))</f>
        <v>2.9</v>
      </c>
      <c r="R20" s="90" t="str">
        <f t="array" ref="R20">INDEX('All Gods'!U$112:U$197,MATCH($B20,'All Gods'!$C$112:$C$197,0))+(S20*$C$2)</f>
        <v>31</v>
      </c>
      <c r="S20" s="1" t="str">
        <f t="array" ref="S20">INDEX('All Gods'!V$112:V$197,MATCH($B20,'All Gods'!$C$112:$C$197,0))</f>
        <v>0.9</v>
      </c>
      <c r="T20" s="123" t="str">
        <f t="array" ref="T20">INDEX('All Gods'!W$112:W$197,MATCH($B20,'All Gods'!$C$112:$C$197,0))+(U20*$C$2)</f>
        <v>8.7</v>
      </c>
      <c r="U20" s="121" t="str">
        <f t="array" ref="U20">INDEX('All Gods'!X$112:X$197,MATCH($B20,'All Gods'!$C$112:$C$197,0))</f>
        <v>0.70</v>
      </c>
      <c r="V20" s="123" t="str">
        <f t="array" ref="V20">INDEX('All Gods'!Y$112:Y$197,MATCH($B20,'All Gods'!$C$112:$C$197,0))+(W20*$C$2)</f>
        <v>4.6</v>
      </c>
      <c r="W20" s="124" t="str">
        <f t="array" ref="W20">INDEX('All Gods'!Z$112:Z$197,MATCH($B20,'All Gods'!$C$112:$C$197,0))</f>
        <v>0.35</v>
      </c>
      <c r="X20" s="125"/>
      <c r="Y20" s="3"/>
    </row>
    <row r="21">
      <c r="A21" s="3"/>
      <c r="B21" s="116" t="s">
        <v>81</v>
      </c>
      <c r="C21" s="1" t="str">
        <f t="array" ref="C21">INDEX('All Gods'!F$112:F$197,MATCH($B21,'All Gods'!$C$112:$C$197,0))+(D21*$C$2)</f>
        <v>475</v>
      </c>
      <c r="D21" s="1" t="str">
        <f t="array" ref="D21">INDEX('All Gods'!G$112:G$197,MATCH($B21,'All Gods'!$C$112:$C$197,0))</f>
        <v>75</v>
      </c>
      <c r="E21" s="135" t="str">
        <f t="array" ref="E21">INDEX('All Gods'!H$112:H$197,MATCH($B21,'All Gods'!$C$112:$C$197,0))+(F21*$C$2)</f>
        <v>240</v>
      </c>
      <c r="F21" s="118" t="str">
        <f t="array" ref="F21">INDEX('All Gods'!I$112:I$197,MATCH($B21,'All Gods'!$C$112:$C$197,0))</f>
        <v>40</v>
      </c>
      <c r="G21" s="135" t="str">
        <f t="array" ref="G21">INDEX('All Gods'!J$112:J$197,MATCH($B21,'All Gods'!$C$112:$C$197,0))</f>
        <v>381</v>
      </c>
      <c r="H21" s="118" t="str">
        <f t="array" ref="H21">INDEX('All Gods'!K$112:K$197,MATCH($B21,'All Gods'!$C$112:$C$197,0))</f>
        <v>0</v>
      </c>
      <c r="I21" s="1" t="str">
        <f t="array" ref="I21">INDEX('All Gods'!L$112:L$197,MATCH($B21,'All Gods'!$C$112:$C$197,0))</f>
        <v>12</v>
      </c>
      <c r="J21" s="1" t="str">
        <f t="array" ref="J21">INDEX('All Gods'!M$112:M$197,MATCH($B21,'All Gods'!$C$112:$C$197,0))</f>
        <v>0</v>
      </c>
      <c r="K21" s="136" t="str">
        <f t="array" ref="K21">INDEX('All Gods'!N$112:N$197,MATCH($B21,'All Gods'!$C$112:$C$197,0))+(L21*$C$2)</f>
        <v>1.02</v>
      </c>
      <c r="L21" s="120" t="str">
        <f t="array" ref="L21">INDEX('All Gods'!O$112:O$197,MATCH($B21,'All Gods'!$C$112:$C$197,0))</f>
        <v>0.024</v>
      </c>
      <c r="M21" s="90" t="str">
        <f t="array" ref="M21">INDEX('All Gods'!P$112:P$197,MATCH($B21,'All Gods'!$C$112:$C$197,0))+(N21*$C$2)</f>
        <v>40</v>
      </c>
      <c r="N21" s="121" t="str">
        <f t="array" ref="N21">INDEX('All Gods'!Q$112:Q$197,MATCH($B21,'All Gods'!$C$112:$C$197,0))</f>
        <v>2.13</v>
      </c>
      <c r="O21" s="122" t="str">
        <f t="array" ref="O21">INDEX('All Gods'!R$112:R$197,MATCH($B21,'All Gods'!$C$112:$C$197,0))</f>
        <v>1/.75/1.25x dmg</v>
      </c>
      <c r="P21" s="90" t="str">
        <f t="array" ref="P21">INDEX('All Gods'!S$112:S$197,MATCH($B21,'All Gods'!$C$112:$C$197,0))+(Q21*$C$2)</f>
        <v>15</v>
      </c>
      <c r="Q21" s="123" t="str">
        <f t="array" ref="Q21">INDEX('All Gods'!T$112:T$197,MATCH($B21,'All Gods'!$C$112:$C$197,0))</f>
        <v>2.9</v>
      </c>
      <c r="R21" s="90" t="str">
        <f t="array" ref="R21">INDEX('All Gods'!U$112:U$197,MATCH($B21,'All Gods'!$C$112:$C$197,0))+(S21*$C$2)</f>
        <v>31</v>
      </c>
      <c r="S21" s="1" t="str">
        <f t="array" ref="S21">INDEX('All Gods'!V$112:V$197,MATCH($B21,'All Gods'!$C$112:$C$197,0))</f>
        <v>0.9</v>
      </c>
      <c r="T21" s="123" t="str">
        <f t="array" ref="T21">INDEX('All Gods'!W$112:W$197,MATCH($B21,'All Gods'!$C$112:$C$197,0))+(U21*$C$2)</f>
        <v>10.7</v>
      </c>
      <c r="U21" s="121" t="str">
        <f t="array" ref="U21">INDEX('All Gods'!X$112:X$197,MATCH($B21,'All Gods'!$C$112:$C$197,0))</f>
        <v>0.70</v>
      </c>
      <c r="V21" s="123" t="str">
        <f t="array" ref="V21">INDEX('All Gods'!Y$112:Y$197,MATCH($B21,'All Gods'!$C$112:$C$197,0))+(W21*$C$2)</f>
        <v>4.8</v>
      </c>
      <c r="W21" s="124" t="str">
        <f t="array" ref="W21">INDEX('All Gods'!Z$112:Z$197,MATCH($B21,'All Gods'!$C$112:$C$197,0))</f>
        <v>0.35</v>
      </c>
      <c r="X21" s="125"/>
      <c r="Y21" s="3"/>
    </row>
    <row r="22">
      <c r="A22" s="3"/>
      <c r="B22" s="116" t="s">
        <v>82</v>
      </c>
      <c r="C22" s="1" t="str">
        <f t="array" ref="C22">INDEX('All Gods'!F$112:F$197,MATCH($B22,'All Gods'!$C$112:$C$197,0))+(D22*$C$2)</f>
        <v>475</v>
      </c>
      <c r="D22" s="1" t="str">
        <f t="array" ref="D22">INDEX('All Gods'!G$112:G$197,MATCH($B22,'All Gods'!$C$112:$C$197,0))</f>
        <v>75</v>
      </c>
      <c r="E22" s="135" t="str">
        <f t="array" ref="E22">INDEX('All Gods'!H$112:H$197,MATCH($B22,'All Gods'!$C$112:$C$197,0))+(F22*$C$2)</f>
        <v>235</v>
      </c>
      <c r="F22" s="118" t="str">
        <f t="array" ref="F22">INDEX('All Gods'!I$112:I$197,MATCH($B22,'All Gods'!$C$112:$C$197,0))</f>
        <v>35</v>
      </c>
      <c r="G22" s="135" t="str">
        <f t="array" ref="G22">INDEX('All Gods'!J$112:J$197,MATCH($B22,'All Gods'!$C$112:$C$197,0))</f>
        <v>375</v>
      </c>
      <c r="H22" s="118" t="str">
        <f t="array" ref="H22">INDEX('All Gods'!K$112:K$197,MATCH($B22,'All Gods'!$C$112:$C$197,0))</f>
        <v>0</v>
      </c>
      <c r="I22" s="1" t="str">
        <f t="array" ref="I22">INDEX('All Gods'!L$112:L$197,MATCH($B22,'All Gods'!$C$112:$C$197,0))</f>
        <v>12</v>
      </c>
      <c r="J22" s="1" t="str">
        <f t="array" ref="J22">INDEX('All Gods'!M$112:M$197,MATCH($B22,'All Gods'!$C$112:$C$197,0))</f>
        <v>0</v>
      </c>
      <c r="K22" s="136" t="str">
        <f t="array" ref="K22">INDEX('All Gods'!N$112:N$197,MATCH($B22,'All Gods'!$C$112:$C$197,0))+(L22*$C$2)</f>
        <v>1.02</v>
      </c>
      <c r="L22" s="120" t="str">
        <f t="array" ref="L22">INDEX('All Gods'!O$112:O$197,MATCH($B22,'All Gods'!$C$112:$C$197,0))</f>
        <v>0.021</v>
      </c>
      <c r="M22" s="90" t="str">
        <f t="array" ref="M22">INDEX('All Gods'!P$112:P$197,MATCH($B22,'All Gods'!$C$112:$C$197,0))+(N22*$C$2)</f>
        <v>47</v>
      </c>
      <c r="N22" s="121" t="str">
        <f t="array" ref="N22">INDEX('All Gods'!Q$112:Q$197,MATCH($B22,'All Gods'!$C$112:$C$197,0))</f>
        <v>2.20</v>
      </c>
      <c r="O22" s="122" t="str">
        <f t="array" ref="O22">INDEX('All Gods'!R$112:R$197,MATCH($B22,'All Gods'!$C$112:$C$197,0))</f>
        <v>1/1/1.5/2x dmg/swing/final AoE</v>
      </c>
      <c r="P22" s="90" t="str">
        <f t="array" ref="P22">INDEX('All Gods'!S$112:S$197,MATCH($B22,'All Gods'!$C$112:$C$197,0))+(Q22*$C$2)</f>
        <v>15</v>
      </c>
      <c r="Q22" s="123" t="str">
        <f t="array" ref="Q22">INDEX('All Gods'!T$112:T$197,MATCH($B22,'All Gods'!$C$112:$C$197,0))</f>
        <v>2.9</v>
      </c>
      <c r="R22" s="90" t="str">
        <f t="array" ref="R22">INDEX('All Gods'!U$112:U$197,MATCH($B22,'All Gods'!$C$112:$C$197,0))+(S22*$C$2)</f>
        <v>31</v>
      </c>
      <c r="S22" s="1" t="str">
        <f t="array" ref="S22">INDEX('All Gods'!V$112:V$197,MATCH($B22,'All Gods'!$C$112:$C$197,0))</f>
        <v>0.9</v>
      </c>
      <c r="T22" s="123" t="str">
        <f t="array" ref="T22">INDEX('All Gods'!W$112:W$197,MATCH($B22,'All Gods'!$C$112:$C$197,0))+(U22*$C$2)</f>
        <v>10.7</v>
      </c>
      <c r="U22" s="121" t="str">
        <f t="array" ref="U22">INDEX('All Gods'!X$112:X$197,MATCH($B22,'All Gods'!$C$112:$C$197,0))</f>
        <v>0.71</v>
      </c>
      <c r="V22" s="123" t="str">
        <f t="array" ref="V22">INDEX('All Gods'!Y$112:Y$197,MATCH($B22,'All Gods'!$C$112:$C$197,0))+(W22*$C$2)</f>
        <v>4.2</v>
      </c>
      <c r="W22" s="124" t="str">
        <f t="array" ref="W22">INDEX('All Gods'!Z$112:Z$197,MATCH($B22,'All Gods'!$C$112:$C$197,0))</f>
        <v>0.27</v>
      </c>
      <c r="X22" s="125"/>
      <c r="Y22" s="3"/>
    </row>
    <row r="23">
      <c r="A23" s="3"/>
      <c r="B23" s="116" t="s">
        <v>84</v>
      </c>
      <c r="C23" s="1" t="str">
        <f t="array" ref="C23">INDEX('All Gods'!F$112:F$197,MATCH($B23,'All Gods'!$C$112:$C$197,0))+(D23*$C$2)</f>
        <v>546</v>
      </c>
      <c r="D23" s="1" t="str">
        <f t="array" ref="D23">INDEX('All Gods'!G$112:G$197,MATCH($B23,'All Gods'!$C$112:$C$197,0))</f>
        <v>76</v>
      </c>
      <c r="E23" s="137" t="str">
        <f t="array" ref="E23">INDEX('All Gods'!H$112:H$197,MATCH($B23,'All Gods'!$C$112:$C$197,0))+(F23*$C$2)</f>
        <v>248</v>
      </c>
      <c r="F23" s="118" t="str">
        <f t="array" ref="F23">INDEX('All Gods'!I$112:I$197,MATCH($B23,'All Gods'!$C$112:$C$197,0))</f>
        <v>38</v>
      </c>
      <c r="G23" s="137" t="str">
        <f t="array" ref="G23">INDEX('All Gods'!J$112:J$197,MATCH($B23,'All Gods'!$C$112:$C$197,0))</f>
        <v>375</v>
      </c>
      <c r="H23" s="118" t="str">
        <f t="array" ref="H23">INDEX('All Gods'!K$112:K$197,MATCH($B23,'All Gods'!$C$112:$C$197,0))</f>
        <v>0</v>
      </c>
      <c r="I23" s="1" t="str">
        <f t="array" ref="I23">INDEX('All Gods'!L$112:L$197,MATCH($B23,'All Gods'!$C$112:$C$197,0))</f>
        <v>12</v>
      </c>
      <c r="J23" s="1" t="str">
        <f t="array" ref="J23">INDEX('All Gods'!M$112:M$197,MATCH($B23,'All Gods'!$C$112:$C$197,0))</f>
        <v>0</v>
      </c>
      <c r="K23" s="138" t="str">
        <f t="array" ref="K23">INDEX('All Gods'!N$112:N$197,MATCH($B23,'All Gods'!$C$112:$C$197,0))+(L23*$C$2)</f>
        <v>1.02</v>
      </c>
      <c r="L23" s="120" t="str">
        <f t="array" ref="L23">INDEX('All Gods'!O$112:O$197,MATCH($B23,'All Gods'!$C$112:$C$197,0))</f>
        <v>0.022</v>
      </c>
      <c r="M23" s="90" t="str">
        <f t="array" ref="M23">INDEX('All Gods'!P$112:P$197,MATCH($B23,'All Gods'!$C$112:$C$197,0))+(N23*$C$2)</f>
        <v>41</v>
      </c>
      <c r="N23" s="121" t="str">
        <f t="array" ref="N23">INDEX('All Gods'!Q$112:Q$197,MATCH($B23,'All Gods'!$C$112:$C$197,0))</f>
        <v>2.25</v>
      </c>
      <c r="O23" s="122" t="str">
        <f t="array" ref="O23">INDEX('All Gods'!R$112:R$197,MATCH($B23,'All Gods'!$C$112:$C$197,0))</f>
        <v>1/1/.75/1.25 dmg/swing</v>
      </c>
      <c r="P23" s="90" t="str">
        <f t="array" ref="P23">INDEX('All Gods'!S$112:S$197,MATCH($B23,'All Gods'!$C$112:$C$197,0))+(Q23*$C$2)</f>
        <v>14</v>
      </c>
      <c r="Q23" s="123" t="str">
        <f t="array" ref="Q23">INDEX('All Gods'!T$112:T$197,MATCH($B23,'All Gods'!$C$112:$C$197,0))</f>
        <v>3.0</v>
      </c>
      <c r="R23" s="90" t="str">
        <f t="array" ref="R23">INDEX('All Gods'!U$112:U$197,MATCH($B23,'All Gods'!$C$112:$C$197,0))+(S23*$C$2)</f>
        <v>31</v>
      </c>
      <c r="S23" s="1" t="str">
        <f t="array" ref="S23">INDEX('All Gods'!V$112:V$197,MATCH($B23,'All Gods'!$C$112:$C$197,0))</f>
        <v>0.9</v>
      </c>
      <c r="T23" s="123" t="str">
        <f t="array" ref="T23">INDEX('All Gods'!W$112:W$197,MATCH($B23,'All Gods'!$C$112:$C$197,0))+(U23*$C$2)</f>
        <v>8.7</v>
      </c>
      <c r="U23" s="121" t="str">
        <f t="array" ref="U23">INDEX('All Gods'!X$112:X$197,MATCH($B23,'All Gods'!$C$112:$C$197,0))</f>
        <v>0.70</v>
      </c>
      <c r="V23" s="123" t="str">
        <f t="array" ref="V23">INDEX('All Gods'!Y$112:Y$197,MATCH($B23,'All Gods'!$C$112:$C$197,0))+(W23*$C$2)</f>
        <v>4.7</v>
      </c>
      <c r="W23" s="124" t="str">
        <f t="array" ref="W23">INDEX('All Gods'!Z$112:Z$197,MATCH($B23,'All Gods'!$C$112:$C$197,0))</f>
        <v>0.40</v>
      </c>
      <c r="X23" s="125"/>
      <c r="Y23" s="3"/>
    </row>
    <row r="24">
      <c r="A24" s="3"/>
      <c r="B24" s="116" t="s">
        <v>94</v>
      </c>
      <c r="C24" s="1" t="str">
        <f t="array" ref="C24">INDEX('All Gods'!F$112:F$197,MATCH($B24,'All Gods'!$C$112:$C$197,0))+(D24*$C$2)</f>
        <v>493</v>
      </c>
      <c r="D24" s="1" t="str">
        <f t="array" ref="D24">INDEX('All Gods'!G$112:G$197,MATCH($B24,'All Gods'!$C$112:$C$197,0))</f>
        <v>73</v>
      </c>
      <c r="E24" s="139" t="str">
        <f t="array" ref="E24">INDEX('All Gods'!H$112:H$197,MATCH($B24,'All Gods'!$C$112:$C$197,0))+(F24*$C$2)</f>
        <v>281</v>
      </c>
      <c r="F24" s="118" t="str">
        <f t="array" ref="F24">INDEX('All Gods'!I$112:I$197,MATCH($B24,'All Gods'!$C$112:$C$197,0))</f>
        <v>41</v>
      </c>
      <c r="G24" s="139" t="str">
        <f t="array" ref="G24">INDEX('All Gods'!J$112:J$197,MATCH($B24,'All Gods'!$C$112:$C$197,0))</f>
        <v>375</v>
      </c>
      <c r="H24" s="118" t="str">
        <f t="array" ref="H24">INDEX('All Gods'!K$112:K$197,MATCH($B24,'All Gods'!$C$112:$C$197,0))</f>
        <v>0</v>
      </c>
      <c r="I24" s="1" t="str">
        <f t="array" ref="I24">INDEX('All Gods'!L$112:L$197,MATCH($B24,'All Gods'!$C$112:$C$197,0))</f>
        <v>12</v>
      </c>
      <c r="J24" s="1" t="str">
        <f t="array" ref="J24">INDEX('All Gods'!M$112:M$197,MATCH($B24,'All Gods'!$C$112:$C$197,0))</f>
        <v>0</v>
      </c>
      <c r="K24" s="140" t="str">
        <f t="array" ref="K24">INDEX('All Gods'!N$112:N$197,MATCH($B24,'All Gods'!$C$112:$C$197,0))+(L24*$C$2)</f>
        <v>1.02</v>
      </c>
      <c r="L24" s="120" t="str">
        <f t="array" ref="L24">INDEX('All Gods'!O$112:O$197,MATCH($B24,'All Gods'!$C$112:$C$197,0))</f>
        <v>0.020</v>
      </c>
      <c r="M24" s="90" t="str">
        <f t="array" ref="M24">INDEX('All Gods'!P$112:P$197,MATCH($B24,'All Gods'!$C$112:$C$197,0))+(N24*$C$2)</f>
        <v>41</v>
      </c>
      <c r="N24" s="121" t="str">
        <f t="array" ref="N24">INDEX('All Gods'!Q$112:Q$197,MATCH($B24,'All Gods'!$C$112:$C$197,0))</f>
        <v>2.25</v>
      </c>
      <c r="O24" s="122" t="str">
        <f t="array" ref="O24">INDEX('All Gods'!R$112:R$197,MATCH($B24,'All Gods'!$C$112:$C$197,0))</f>
        <v>1/.5/.5/1.25x dmg/swing/final AoE</v>
      </c>
      <c r="P24" s="90" t="str">
        <f t="array" ref="P24">INDEX('All Gods'!S$112:S$197,MATCH($B24,'All Gods'!$C$112:$C$197,0))+(Q24*$C$2)</f>
        <v>15</v>
      </c>
      <c r="Q24" s="123" t="str">
        <f t="array" ref="Q24">INDEX('All Gods'!T$112:T$197,MATCH($B24,'All Gods'!$C$112:$C$197,0))</f>
        <v>3.0</v>
      </c>
      <c r="R24" s="90" t="str">
        <f t="array" ref="R24">INDEX('All Gods'!U$112:U$197,MATCH($B24,'All Gods'!$C$112:$C$197,0))+(S24*$C$2)</f>
        <v>31</v>
      </c>
      <c r="S24" s="1" t="str">
        <f t="array" ref="S24">INDEX('All Gods'!V$112:V$197,MATCH($B24,'All Gods'!$C$112:$C$197,0))</f>
        <v>0.9</v>
      </c>
      <c r="T24" s="123" t="str">
        <f t="array" ref="T24">INDEX('All Gods'!W$112:W$197,MATCH($B24,'All Gods'!$C$112:$C$197,0))+(U24*$C$2)</f>
        <v>9.7</v>
      </c>
      <c r="U24" s="121" t="str">
        <f t="array" ref="U24">INDEX('All Gods'!X$112:X$197,MATCH($B24,'All Gods'!$C$112:$C$197,0))</f>
        <v>0.70</v>
      </c>
      <c r="V24" s="123" t="str">
        <f t="array" ref="V24">INDEX('All Gods'!Y$112:Y$197,MATCH($B24,'All Gods'!$C$112:$C$197,0))+(W24*$C$2)</f>
        <v>5.1</v>
      </c>
      <c r="W24" s="124" t="str">
        <f t="array" ref="W24">INDEX('All Gods'!Z$112:Z$197,MATCH($B24,'All Gods'!$C$112:$C$197,0))</f>
        <v>0.46</v>
      </c>
      <c r="X24" s="125"/>
      <c r="Y24" s="3"/>
    </row>
    <row r="25">
      <c r="A25" s="3"/>
      <c r="B25" s="116" t="s">
        <v>97</v>
      </c>
      <c r="C25" s="1" t="str">
        <f t="array" ref="C25">INDEX('All Gods'!F$112:F$197,MATCH($B25,'All Gods'!$C$112:$C$197,0))+(D25*$C$2)</f>
        <v>474</v>
      </c>
      <c r="D25" s="1" t="str">
        <f t="array" ref="D25">INDEX('All Gods'!G$112:G$197,MATCH($B25,'All Gods'!$C$112:$C$197,0))</f>
        <v>74</v>
      </c>
      <c r="E25" s="141" t="str">
        <f t="array" ref="E25">INDEX('All Gods'!H$112:H$197,MATCH($B25,'All Gods'!$C$112:$C$197,0))+(F25*$C$2)</f>
        <v>280</v>
      </c>
      <c r="F25" s="118" t="str">
        <f t="array" ref="F25">INDEX('All Gods'!I$112:I$197,MATCH($B25,'All Gods'!$C$112:$C$197,0))</f>
        <v>40</v>
      </c>
      <c r="G25" s="141" t="str">
        <f t="array" ref="G25">INDEX('All Gods'!J$112:J$197,MATCH($B25,'All Gods'!$C$112:$C$197,0))</f>
        <v>370</v>
      </c>
      <c r="H25" s="118" t="str">
        <f t="array" ref="H25">INDEX('All Gods'!K$112:K$197,MATCH($B25,'All Gods'!$C$112:$C$197,0))</f>
        <v>0</v>
      </c>
      <c r="I25" s="1" t="str">
        <f t="array" ref="I25">INDEX('All Gods'!L$112:L$197,MATCH($B25,'All Gods'!$C$112:$C$197,0))</f>
        <v>12</v>
      </c>
      <c r="J25" s="1" t="str">
        <f t="array" ref="J25">INDEX('All Gods'!M$112:M$197,MATCH($B25,'All Gods'!$C$112:$C$197,0))</f>
        <v>0</v>
      </c>
      <c r="K25" s="142" t="str">
        <f t="array" ref="K25">INDEX('All Gods'!N$112:N$197,MATCH($B25,'All Gods'!$C$112:$C$197,0))+(L25*$C$2)</f>
        <v>1.02</v>
      </c>
      <c r="L25" s="120" t="str">
        <f t="array" ref="L25">INDEX('All Gods'!O$112:O$197,MATCH($B25,'All Gods'!$C$112:$C$197,0))</f>
        <v>0.022</v>
      </c>
      <c r="M25" s="90" t="str">
        <f t="array" ref="M25">INDEX('All Gods'!P$112:P$197,MATCH($B25,'All Gods'!$C$112:$C$197,0))+(N25*$C$2)</f>
        <v>41</v>
      </c>
      <c r="N25" s="121" t="str">
        <f t="array" ref="N25">INDEX('All Gods'!Q$112:Q$197,MATCH($B25,'All Gods'!$C$112:$C$197,0))</f>
        <v>2.25</v>
      </c>
      <c r="O25" s="122" t="str">
        <f t="array" ref="O25">INDEX('All Gods'!R$112:R$197,MATCH($B25,'All Gods'!$C$112:$C$197,0))</f>
        <v>1/.75/1.25x dmg</v>
      </c>
      <c r="P25" s="90" t="str">
        <f t="array" ref="P25">INDEX('All Gods'!S$112:S$197,MATCH($B25,'All Gods'!$C$112:$C$197,0))+(Q25*$C$2)</f>
        <v>17</v>
      </c>
      <c r="Q25" s="123" t="str">
        <f t="array" ref="Q25">INDEX('All Gods'!T$112:T$197,MATCH($B25,'All Gods'!$C$112:$C$197,0))</f>
        <v>2.9</v>
      </c>
      <c r="R25" s="90" t="str">
        <f t="array" ref="R25">INDEX('All Gods'!U$112:U$197,MATCH($B25,'All Gods'!$C$112:$C$197,0))+(S25*$C$2)</f>
        <v>31</v>
      </c>
      <c r="S25" s="1" t="str">
        <f t="array" ref="S25">INDEX('All Gods'!V$112:V$197,MATCH($B25,'All Gods'!$C$112:$C$197,0))</f>
        <v>0.9</v>
      </c>
      <c r="T25" s="123" t="str">
        <f t="array" ref="T25">INDEX('All Gods'!W$112:W$197,MATCH($B25,'All Gods'!$C$112:$C$197,0))+(U25*$C$2)</f>
        <v>9.7</v>
      </c>
      <c r="U25" s="121" t="str">
        <f t="array" ref="U25">INDEX('All Gods'!X$112:X$197,MATCH($B25,'All Gods'!$C$112:$C$197,0))</f>
        <v>0.70</v>
      </c>
      <c r="V25" s="123" t="str">
        <f t="array" ref="V25">INDEX('All Gods'!Y$112:Y$197,MATCH($B25,'All Gods'!$C$112:$C$197,0))+(W25*$C$2)</f>
        <v>4.6</v>
      </c>
      <c r="W25" s="124" t="str">
        <f t="array" ref="W25">INDEX('All Gods'!Z$112:Z$197,MATCH($B25,'All Gods'!$C$112:$C$197,0))</f>
        <v>0.29</v>
      </c>
      <c r="X25" s="125"/>
      <c r="Y25" s="3"/>
    </row>
    <row r="26">
      <c r="A26" s="3"/>
      <c r="B26" s="116" t="s">
        <v>102</v>
      </c>
      <c r="C26" s="1" t="str">
        <f t="array" ref="C26">INDEX('All Gods'!F$112:F$197,MATCH($B26,'All Gods'!$C$112:$C$197,0))+(D26*$C$2)</f>
        <v>511</v>
      </c>
      <c r="D26" s="1" t="str">
        <f t="array" ref="D26">INDEX('All Gods'!G$112:G$197,MATCH($B26,'All Gods'!$C$112:$C$197,0))</f>
        <v>76</v>
      </c>
      <c r="E26" s="141" t="str">
        <f t="array" ref="E26">INDEX('All Gods'!H$112:H$197,MATCH($B26,'All Gods'!$C$112:$C$197,0))+(F26*$C$2)</f>
        <v>263</v>
      </c>
      <c r="F26" s="118" t="str">
        <f t="array" ref="F26">INDEX('All Gods'!I$112:I$197,MATCH($B26,'All Gods'!$C$112:$C$197,0))</f>
        <v>38</v>
      </c>
      <c r="G26" s="141" t="str">
        <f t="array" ref="G26">INDEX('All Gods'!J$112:J$197,MATCH($B26,'All Gods'!$C$112:$C$197,0))</f>
        <v>365</v>
      </c>
      <c r="H26" s="118" t="str">
        <f t="array" ref="H26">INDEX('All Gods'!K$112:K$197,MATCH($B26,'All Gods'!$C$112:$C$197,0))</f>
        <v>0</v>
      </c>
      <c r="I26" s="1" t="str">
        <f t="array" ref="I26">INDEX('All Gods'!L$112:L$197,MATCH($B26,'All Gods'!$C$112:$C$197,0))</f>
        <v>12</v>
      </c>
      <c r="J26" s="1" t="str">
        <f t="array" ref="J26">INDEX('All Gods'!M$112:M$197,MATCH($B26,'All Gods'!$C$112:$C$197,0))</f>
        <v>0</v>
      </c>
      <c r="K26" s="142" t="str">
        <f t="array" ref="K26">INDEX('All Gods'!N$112:N$197,MATCH($B26,'All Gods'!$C$112:$C$197,0))+(L26*$C$2)</f>
        <v>1.02</v>
      </c>
      <c r="L26" s="120" t="str">
        <f t="array" ref="L26">INDEX('All Gods'!O$112:O$197,MATCH($B26,'All Gods'!$C$112:$C$197,0))</f>
        <v>0.022</v>
      </c>
      <c r="M26" s="90" t="str">
        <f t="array" ref="M26">INDEX('All Gods'!P$112:P$197,MATCH($B26,'All Gods'!$C$112:$C$197,0))+(N26*$C$2)</f>
        <v>40</v>
      </c>
      <c r="N26" s="121" t="str">
        <f t="array" ref="N26">INDEX('All Gods'!Q$112:Q$197,MATCH($B26,'All Gods'!$C$112:$C$197,0))</f>
        <v>2.20</v>
      </c>
      <c r="O26" s="122" t="str">
        <f t="array" ref="O26">INDEX('All Gods'!R$112:R$197,MATCH($B26,'All Gods'!$C$112:$C$197,0))</f>
        <v>1/1/1.25x dmg/swing</v>
      </c>
      <c r="P26" s="90" t="str">
        <f t="array" ref="P26">INDEX('All Gods'!S$112:S$197,MATCH($B26,'All Gods'!$C$112:$C$197,0))+(Q26*$C$2)</f>
        <v>17</v>
      </c>
      <c r="Q26" s="123" t="str">
        <f t="array" ref="Q26">INDEX('All Gods'!T$112:T$197,MATCH($B26,'All Gods'!$C$112:$C$197,0))</f>
        <v>2.9</v>
      </c>
      <c r="R26" s="90" t="str">
        <f t="array" ref="R26">INDEX('All Gods'!U$112:U$197,MATCH($B26,'All Gods'!$C$112:$C$197,0))+(S26*$C$2)</f>
        <v>31</v>
      </c>
      <c r="S26" s="1" t="str">
        <f t="array" ref="S26">INDEX('All Gods'!V$112:V$197,MATCH($B26,'All Gods'!$C$112:$C$197,0))</f>
        <v>0.9</v>
      </c>
      <c r="T26" s="123" t="str">
        <f t="array" ref="T26">INDEX('All Gods'!W$112:W$197,MATCH($B26,'All Gods'!$C$112:$C$197,0))+(U26*$C$2)</f>
        <v>9.7</v>
      </c>
      <c r="U26" s="121" t="str">
        <f t="array" ref="U26">INDEX('All Gods'!X$112:X$197,MATCH($B26,'All Gods'!$C$112:$C$197,0))</f>
        <v>0.70</v>
      </c>
      <c r="V26" s="123" t="str">
        <f t="array" ref="V26">INDEX('All Gods'!Y$112:Y$197,MATCH($B26,'All Gods'!$C$112:$C$197,0))+(W26*$C$2)</f>
        <v>4.5</v>
      </c>
      <c r="W26" s="124" t="str">
        <f t="array" ref="W26">INDEX('All Gods'!Z$112:Z$197,MATCH($B26,'All Gods'!$C$112:$C$197,0))</f>
        <v>0.27</v>
      </c>
      <c r="X26" s="125"/>
      <c r="Y26" s="3"/>
    </row>
    <row r="27">
      <c r="A27" s="3"/>
      <c r="B27" s="116" t="s">
        <v>105</v>
      </c>
      <c r="C27" s="1" t="str">
        <f t="array" ref="C27">INDEX('All Gods'!F$112:F$197,MATCH($B27,'All Gods'!$C$112:$C$197,0))+(D27*$C$2)</f>
        <v>465</v>
      </c>
      <c r="D27" s="1" t="str">
        <f t="array" ref="D27">INDEX('All Gods'!G$112:G$197,MATCH($B27,'All Gods'!$C$112:$C$197,0))</f>
        <v>75</v>
      </c>
      <c r="E27" s="143" t="str">
        <f t="array" ref="E27">INDEX('All Gods'!H$112:H$197,MATCH($B27,'All Gods'!$C$112:$C$197,0))+(F27*$C$2)</f>
        <v>278</v>
      </c>
      <c r="F27" s="118" t="str">
        <f t="array" ref="F27">INDEX('All Gods'!I$112:I$197,MATCH($B27,'All Gods'!$C$112:$C$197,0))</f>
        <v>38</v>
      </c>
      <c r="G27" s="143" t="str">
        <f t="array" ref="G27">INDEX('All Gods'!J$112:J$197,MATCH($B27,'All Gods'!$C$112:$C$197,0))</f>
        <v>370</v>
      </c>
      <c r="H27" s="118" t="str">
        <f t="array" ref="H27">INDEX('All Gods'!K$112:K$197,MATCH($B27,'All Gods'!$C$112:$C$197,0))</f>
        <v>0</v>
      </c>
      <c r="I27" s="1" t="str">
        <f t="array" ref="I27">INDEX('All Gods'!L$112:L$197,MATCH($B27,'All Gods'!$C$112:$C$197,0))</f>
        <v>12</v>
      </c>
      <c r="J27" s="1" t="str">
        <f t="array" ref="J27">INDEX('All Gods'!M$112:M$197,MATCH($B27,'All Gods'!$C$112:$C$197,0))</f>
        <v>0</v>
      </c>
      <c r="K27" s="144" t="str">
        <f t="array" ref="K27">INDEX('All Gods'!N$112:N$197,MATCH($B27,'All Gods'!$C$112:$C$197,0))+(L27*$C$2)</f>
        <v>1.02</v>
      </c>
      <c r="L27" s="120" t="str">
        <f t="array" ref="L27">INDEX('All Gods'!O$112:O$197,MATCH($B27,'All Gods'!$C$112:$C$197,0))</f>
        <v>0.017</v>
      </c>
      <c r="M27" s="90" t="str">
        <f t="array" ref="M27">INDEX('All Gods'!P$112:P$197,MATCH($B27,'All Gods'!$C$112:$C$197,0))+(N27*$C$2)</f>
        <v>41</v>
      </c>
      <c r="N27" s="121" t="str">
        <f t="array" ref="N27">INDEX('All Gods'!Q$112:Q$197,MATCH($B27,'All Gods'!$C$112:$C$197,0))</f>
        <v>2.30</v>
      </c>
      <c r="O27" s="122" t="str">
        <f t="array" ref="O27">INDEX('All Gods'!R$112:R$197,MATCH($B27,'All Gods'!$C$112:$C$197,0))</f>
        <v>1/.75/1.5x dmg/swing/final AoE</v>
      </c>
      <c r="P27" s="90" t="str">
        <f t="array" ref="P27">INDEX('All Gods'!S$112:S$197,MATCH($B27,'All Gods'!$C$112:$C$197,0))+(Q27*$C$2)</f>
        <v>17</v>
      </c>
      <c r="Q27" s="123" t="str">
        <f t="array" ref="Q27">INDEX('All Gods'!T$112:T$197,MATCH($B27,'All Gods'!$C$112:$C$197,0))</f>
        <v>2.9</v>
      </c>
      <c r="R27" s="90" t="str">
        <f t="array" ref="R27">INDEX('All Gods'!U$112:U$197,MATCH($B27,'All Gods'!$C$112:$C$197,0))+(S27*$C$2)</f>
        <v>31</v>
      </c>
      <c r="S27" s="1" t="str">
        <f t="array" ref="S27">INDEX('All Gods'!V$112:V$197,MATCH($B27,'All Gods'!$C$112:$C$197,0))</f>
        <v>0.9</v>
      </c>
      <c r="T27" s="123" t="str">
        <f t="array" ref="T27">INDEX('All Gods'!W$112:W$197,MATCH($B27,'All Gods'!$C$112:$C$197,0))+(U27*$C$2)</f>
        <v>8.7</v>
      </c>
      <c r="U27" s="121" t="str">
        <f t="array" ref="U27">INDEX('All Gods'!X$112:X$197,MATCH($B27,'All Gods'!$C$112:$C$197,0))</f>
        <v>0.67</v>
      </c>
      <c r="V27" s="123" t="str">
        <f t="array" ref="V27">INDEX('All Gods'!Y$112:Y$197,MATCH($B27,'All Gods'!$C$112:$C$197,0))+(W27*$C$2)</f>
        <v>4.8</v>
      </c>
      <c r="W27" s="124" t="str">
        <f t="array" ref="W27">INDEX('All Gods'!Z$112:Z$197,MATCH($B27,'All Gods'!$C$112:$C$197,0))</f>
        <v>0.38</v>
      </c>
      <c r="X27" s="125"/>
      <c r="Y27" s="3"/>
    </row>
    <row r="28">
      <c r="A28" s="3"/>
      <c r="B28" s="116" t="s">
        <v>107</v>
      </c>
      <c r="C28" s="1" t="str">
        <f t="array" ref="C28">INDEX('All Gods'!F$112:F$197,MATCH($B28,'All Gods'!$C$112:$C$197,0))+(D28*$C$2)</f>
        <v>551</v>
      </c>
      <c r="D28" s="1" t="str">
        <f t="array" ref="D28">INDEX('All Gods'!G$112:G$197,MATCH($B28,'All Gods'!$C$112:$C$197,0))</f>
        <v>76</v>
      </c>
      <c r="E28" s="145" t="str">
        <f t="array" ref="E28">INDEX('All Gods'!H$112:H$197,MATCH($B28,'All Gods'!$C$112:$C$197,0))+(F28*$C$2)</f>
        <v>278</v>
      </c>
      <c r="F28" s="118" t="str">
        <f t="array" ref="F28">INDEX('All Gods'!I$112:I$197,MATCH($B28,'All Gods'!$C$112:$C$197,0))</f>
        <v>38</v>
      </c>
      <c r="G28" s="145" t="str">
        <f t="array" ref="G28">INDEX('All Gods'!J$112:J$197,MATCH($B28,'All Gods'!$C$112:$C$197,0))</f>
        <v>370</v>
      </c>
      <c r="H28" s="118" t="str">
        <f t="array" ref="H28">INDEX('All Gods'!K$112:K$197,MATCH($B28,'All Gods'!$C$112:$C$197,0))</f>
        <v>0</v>
      </c>
      <c r="I28" s="1" t="str">
        <f t="array" ref="I28">INDEX('All Gods'!L$112:L$197,MATCH($B28,'All Gods'!$C$112:$C$197,0))</f>
        <v>12</v>
      </c>
      <c r="J28" s="1" t="str">
        <f t="array" ref="J28">INDEX('All Gods'!M$112:M$197,MATCH($B28,'All Gods'!$C$112:$C$197,0))</f>
        <v>0</v>
      </c>
      <c r="K28" s="146" t="str">
        <f t="array" ref="K28">INDEX('All Gods'!N$112:N$197,MATCH($B28,'All Gods'!$C$112:$C$197,0))+(L28*$C$2)</f>
        <v>1.01</v>
      </c>
      <c r="L28" s="120" t="str">
        <f t="array" ref="L28">INDEX('All Gods'!O$112:O$197,MATCH($B28,'All Gods'!$C$112:$C$197,0))</f>
        <v>0.015</v>
      </c>
      <c r="M28" s="90" t="str">
        <f t="array" ref="M28">INDEX('All Gods'!P$112:P$197,MATCH($B28,'All Gods'!$C$112:$C$197,0))+(N28*$C$2)</f>
        <v>41</v>
      </c>
      <c r="N28" s="121" t="str">
        <f t="array" ref="N28">INDEX('All Gods'!Q$112:Q$197,MATCH($B28,'All Gods'!$C$112:$C$197,0))</f>
        <v>2.40</v>
      </c>
      <c r="O28" s="122" t="str">
        <f t="array" ref="O28">INDEX('All Gods'!R$112:R$197,MATCH($B28,'All Gods'!$C$112:$C$197,0))</f>
        <v>N/A</v>
      </c>
      <c r="P28" s="90" t="str">
        <f t="array" ref="P28">INDEX('All Gods'!S$112:S$197,MATCH($B28,'All Gods'!$C$112:$C$197,0))+(Q28*$C$2)</f>
        <v>17</v>
      </c>
      <c r="Q28" s="123" t="str">
        <f t="array" ref="Q28">INDEX('All Gods'!T$112:T$197,MATCH($B28,'All Gods'!$C$112:$C$197,0))</f>
        <v>2.9</v>
      </c>
      <c r="R28" s="90" t="str">
        <f t="array" ref="R28">INDEX('All Gods'!U$112:U$197,MATCH($B28,'All Gods'!$C$112:$C$197,0))+(S28*$C$2)</f>
        <v>31</v>
      </c>
      <c r="S28" s="1" t="str">
        <f t="array" ref="S28">INDEX('All Gods'!V$112:V$197,MATCH($B28,'All Gods'!$C$112:$C$197,0))</f>
        <v>0.9</v>
      </c>
      <c r="T28" s="123" t="str">
        <f t="array" ref="T28">INDEX('All Gods'!W$112:W$197,MATCH($B28,'All Gods'!$C$112:$C$197,0))+(U28*$C$2)</f>
        <v>9.7</v>
      </c>
      <c r="U28" s="121" t="str">
        <f t="array" ref="U28">INDEX('All Gods'!X$112:X$197,MATCH($B28,'All Gods'!$C$112:$C$197,0))</f>
        <v>0.69</v>
      </c>
      <c r="V28" s="123" t="str">
        <f t="array" ref="V28">INDEX('All Gods'!Y$112:Y$197,MATCH($B28,'All Gods'!$C$112:$C$197,0))+(W28*$C$2)</f>
        <v>4.7</v>
      </c>
      <c r="W28" s="124" t="str">
        <f t="array" ref="W28">INDEX('All Gods'!Z$112:Z$197,MATCH($B28,'All Gods'!$C$112:$C$197,0))</f>
        <v>0.29</v>
      </c>
      <c r="X28" s="125"/>
      <c r="Y28" s="3"/>
    </row>
    <row r="29">
      <c r="A29" s="3"/>
      <c r="B29" s="33"/>
      <c r="C29" s="3"/>
      <c r="D29" s="3"/>
      <c r="E29" s="3"/>
      <c r="F29" s="3"/>
      <c r="G29" s="3"/>
      <c r="H29" s="3"/>
      <c r="I29" s="3"/>
      <c r="J29" s="3"/>
      <c r="K29" s="4"/>
      <c r="L29" s="3"/>
      <c r="M29" s="4"/>
      <c r="N29" s="3"/>
      <c r="O29" s="3"/>
      <c r="P29" s="3"/>
      <c r="Q29" s="3"/>
      <c r="R29" s="4"/>
      <c r="S29" s="3"/>
      <c r="T29" s="4"/>
      <c r="U29" s="3"/>
      <c r="V29" s="3"/>
      <c r="W29" s="3"/>
      <c r="X29" s="3"/>
      <c r="Y29" s="3"/>
    </row>
    <row r="30">
      <c r="A30" s="3"/>
      <c r="D30" s="3"/>
      <c r="E30" s="3"/>
      <c r="F30" s="3"/>
      <c r="G30" s="3"/>
      <c r="H30" s="3"/>
      <c r="I30" s="3"/>
      <c r="J30" s="3"/>
      <c r="K30" s="4"/>
      <c r="L30" s="3"/>
      <c r="M30" s="4"/>
      <c r="N30" s="3"/>
      <c r="O30" s="3"/>
      <c r="P30" s="3"/>
      <c r="Q30" s="3"/>
      <c r="R30" s="4"/>
      <c r="S30" s="3"/>
      <c r="T30" s="4"/>
      <c r="U30" s="3"/>
      <c r="V30" s="3"/>
      <c r="W30" s="3"/>
      <c r="X30" s="3"/>
      <c r="Y30" s="3"/>
    </row>
  </sheetData>
  <conditionalFormatting sqref="C12:C29">
    <cfRule type="colorScale" priority="1">
      <colorScale>
        <cfvo type="min"/>
        <cfvo type="percentile" val="50"/>
        <cfvo type="max"/>
        <color rgb="FFFF0000"/>
        <color rgb="FFFFF2CC"/>
        <color rgb="FF00FF00"/>
      </colorScale>
    </cfRule>
  </conditionalFormatting>
  <conditionalFormatting sqref="E12:E28">
    <cfRule type="colorScale" priority="2">
      <colorScale>
        <cfvo type="min"/>
        <cfvo type="percentile" val="50"/>
        <cfvo type="max"/>
        <color rgb="FFFF0000"/>
        <color rgb="FFFFF2CC"/>
        <color rgb="FF00FF00"/>
      </colorScale>
    </cfRule>
  </conditionalFormatting>
  <conditionalFormatting sqref="G12:G28">
    <cfRule type="colorScale" priority="3">
      <colorScale>
        <cfvo type="min"/>
        <cfvo type="percentile" val="50"/>
        <cfvo type="max"/>
        <color rgb="FFFF0000"/>
        <color rgb="FFFFF2CC"/>
        <color rgb="FF00FF00"/>
      </colorScale>
    </cfRule>
  </conditionalFormatting>
  <conditionalFormatting sqref="K12:K28">
    <cfRule type="colorScale" priority="4">
      <colorScale>
        <cfvo type="min"/>
        <cfvo type="percentile" val="50"/>
        <cfvo type="max"/>
        <color rgb="FFFF0000"/>
        <color rgb="FFFFF2CC"/>
        <color rgb="FF00FF00"/>
      </colorScale>
    </cfRule>
  </conditionalFormatting>
  <conditionalFormatting sqref="M12:M28">
    <cfRule type="colorScale" priority="5">
      <colorScale>
        <cfvo type="min"/>
        <cfvo type="percentile" val="50"/>
        <cfvo type="max"/>
        <color rgb="FFFF0000"/>
        <color rgb="FFFFF2CC"/>
        <color rgb="FF00FF00"/>
      </colorScale>
    </cfRule>
  </conditionalFormatting>
  <conditionalFormatting sqref="P12:P28">
    <cfRule type="colorScale" priority="6">
      <colorScale>
        <cfvo type="min"/>
        <cfvo type="percentile" val="50"/>
        <cfvo type="max"/>
        <color rgb="FFFF0000"/>
        <color rgb="FFFFF2CC"/>
        <color rgb="FF00FF00"/>
      </colorScale>
    </cfRule>
  </conditionalFormatting>
  <conditionalFormatting sqref="R12:R15 R17:R28">
    <cfRule type="colorScale" priority="7">
      <colorScale>
        <cfvo type="min"/>
        <cfvo type="percentile" val="50"/>
        <cfvo type="max"/>
        <color rgb="FFFF0000"/>
        <color rgb="FFFFF2CC"/>
        <color rgb="FF00FF00"/>
      </colorScale>
    </cfRule>
  </conditionalFormatting>
  <conditionalFormatting sqref="T12:T28">
    <cfRule type="colorScale" priority="8">
      <colorScale>
        <cfvo type="min"/>
        <cfvo type="percentile" val="50"/>
        <cfvo type="max"/>
        <color rgb="FFFF0000"/>
        <color rgb="FFFFF2CC"/>
        <color rgb="FF00FF00"/>
      </colorScale>
    </cfRule>
  </conditionalFormatting>
  <conditionalFormatting sqref="V12:V28">
    <cfRule type="colorScale" priority="9">
      <colorScale>
        <cfvo type="min"/>
        <cfvo type="percentile" val="50"/>
        <cfvo type="max"/>
        <color rgb="FFFF0000"/>
        <color rgb="FFFFF2CC"/>
        <color rgb="FF00FF00"/>
      </colorScale>
    </cfRule>
  </conditionalFormatting>
  <conditionalFormatting sqref="X12:X28">
    <cfRule type="colorScale" priority="10">
      <colorScale>
        <cfvo type="min"/>
        <cfvo type="percent" val="50"/>
        <cfvo type="max"/>
        <color rgb="FFFF0000"/>
        <color rgb="FFFFF2CC"/>
        <color rgb="FF00FF00"/>
      </colorScale>
    </cfRule>
  </conditionalFormatting>
  <dataValidations>
    <dataValidation type="decimal" allowBlank="1" showInputMessage="1" showErrorMessage="1" prompt="Enter a number between 1 and 20" sqref="C2">
      <formula1>1.0</formula1>
      <formula2>20.0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2" max="2" width="13.14"/>
    <col customWidth="1" min="3" max="3" width="5.0"/>
    <col customWidth="1" min="4" max="4" width="7.29"/>
    <col customWidth="1" min="5" max="5" width="5.0"/>
    <col customWidth="1" min="6" max="6" width="7.29"/>
    <col customWidth="1" min="7" max="7" width="7.14"/>
    <col customWidth="1" min="8" max="8" width="8.29"/>
    <col customWidth="1" min="9" max="9" width="7.14"/>
    <col customWidth="1" min="10" max="10" width="7.29"/>
    <col customWidth="1" min="11" max="11" width="10.57"/>
    <col customWidth="1" min="12" max="12" width="7.29"/>
    <col customWidth="1" min="13" max="13" width="8.14"/>
    <col customWidth="1" min="14" max="14" width="7.29"/>
    <col customWidth="1" min="15" max="15" width="25.71"/>
    <col customWidth="1" min="16" max="16" width="10.86"/>
    <col customWidth="1" min="17" max="17" width="7.29"/>
    <col customWidth="1" min="18" max="18" width="10.14"/>
    <col customWidth="1" min="19" max="19" width="7.29"/>
    <col customWidth="1" min="20" max="20" width="5.14"/>
    <col customWidth="1" min="21" max="21" width="7.29"/>
    <col customWidth="1" min="22" max="22" width="5.43"/>
    <col customWidth="1" min="23" max="23" width="7.29"/>
    <col customWidth="1" min="24" max="24" width="6.86"/>
    <col customWidth="1" min="25" max="25" width="5.43"/>
    <col customWidth="1" min="26" max="26" width="6.86"/>
  </cols>
  <sheetData>
    <row r="1">
      <c r="F1" s="94"/>
      <c r="G1" s="94"/>
      <c r="H1" s="94"/>
      <c r="I1" s="94"/>
      <c r="J1" s="94"/>
      <c r="K1" s="94"/>
      <c r="L1" s="94"/>
      <c r="M1" s="94"/>
      <c r="N1" s="95"/>
      <c r="O1" s="96"/>
      <c r="P1" s="94"/>
      <c r="Q1" s="95"/>
      <c r="R1" s="147"/>
      <c r="S1" s="94"/>
      <c r="T1" s="95"/>
      <c r="U1" s="94"/>
      <c r="V1" s="95"/>
      <c r="W1" s="98"/>
      <c r="X1" s="95"/>
      <c r="Y1" s="98"/>
      <c r="Z1" s="95"/>
    </row>
    <row r="2">
      <c r="B2" s="148" t="s">
        <v>16</v>
      </c>
      <c r="C2" s="148">
        <v>20.0</v>
      </c>
      <c r="D2" s="8" t="s">
        <v>17</v>
      </c>
      <c r="E2" s="149"/>
      <c r="F2" s="149"/>
      <c r="G2" s="149"/>
      <c r="H2" s="149"/>
      <c r="I2" s="150"/>
      <c r="J2" s="149"/>
      <c r="K2" s="150"/>
      <c r="L2" s="149"/>
      <c r="M2" s="149"/>
      <c r="N2" s="151"/>
      <c r="O2" s="149"/>
      <c r="P2" s="150"/>
      <c r="Q2" s="151"/>
      <c r="R2" s="150"/>
      <c r="S2" s="149"/>
      <c r="T2" s="149"/>
      <c r="U2" s="149"/>
      <c r="V2" s="149"/>
      <c r="W2" s="149"/>
    </row>
    <row r="3">
      <c r="D3" s="149"/>
      <c r="E3" s="149"/>
      <c r="F3" s="149"/>
      <c r="G3" s="149"/>
      <c r="H3" s="149"/>
      <c r="I3" s="150"/>
      <c r="J3" s="149"/>
      <c r="K3" s="150"/>
      <c r="L3" s="149"/>
      <c r="M3" s="149"/>
      <c r="N3" s="151"/>
      <c r="O3" s="149"/>
      <c r="P3" s="150"/>
      <c r="Q3" s="151"/>
      <c r="R3" s="150"/>
      <c r="S3" s="149"/>
      <c r="T3" s="149"/>
      <c r="U3" s="149"/>
      <c r="V3" s="149"/>
      <c r="W3" s="149"/>
    </row>
    <row r="4">
      <c r="B4" s="13" t="s">
        <v>23</v>
      </c>
      <c r="C4" s="14" t="s">
        <v>3</v>
      </c>
      <c r="D4" s="14" t="s">
        <v>4</v>
      </c>
      <c r="E4" s="14" t="s">
        <v>5</v>
      </c>
      <c r="F4" s="14" t="s">
        <v>4</v>
      </c>
      <c r="G4" s="14" t="s">
        <v>6</v>
      </c>
      <c r="H4" s="14" t="s">
        <v>4</v>
      </c>
      <c r="I4" s="15" t="s">
        <v>7</v>
      </c>
      <c r="J4" s="14" t="s">
        <v>4</v>
      </c>
      <c r="K4" s="15" t="s">
        <v>8</v>
      </c>
      <c r="L4" s="14" t="s">
        <v>4</v>
      </c>
      <c r="M4" s="14" t="s">
        <v>9</v>
      </c>
      <c r="N4" s="88" t="s">
        <v>4</v>
      </c>
      <c r="O4" s="14"/>
      <c r="P4" s="15" t="s">
        <v>11</v>
      </c>
      <c r="Q4" s="88" t="s">
        <v>4</v>
      </c>
      <c r="R4" s="15" t="s">
        <v>12</v>
      </c>
      <c r="S4" s="14" t="s">
        <v>4</v>
      </c>
      <c r="T4" s="14" t="s">
        <v>13</v>
      </c>
      <c r="U4" s="14" t="s">
        <v>4</v>
      </c>
      <c r="V4" s="14" t="s">
        <v>14</v>
      </c>
      <c r="W4" s="14" t="s">
        <v>4</v>
      </c>
    </row>
    <row r="5">
      <c r="B5" s="16" t="s">
        <v>220</v>
      </c>
      <c r="C5" s="2" t="str">
        <f t="shared" ref="C5:N5" si="1">MIN(C12:C24)</f>
        <v>2060</v>
      </c>
      <c r="D5" s="2" t="str">
        <f t="shared" si="1"/>
        <v>80</v>
      </c>
      <c r="E5" s="2" t="str">
        <f t="shared" si="1"/>
        <v>845</v>
      </c>
      <c r="F5" s="2" t="str">
        <f t="shared" si="1"/>
        <v>32</v>
      </c>
      <c r="G5" s="2" t="str">
        <f t="shared" si="1"/>
        <v>375</v>
      </c>
      <c r="H5" s="2" t="str">
        <f t="shared" si="1"/>
        <v>0</v>
      </c>
      <c r="I5" s="2" t="str">
        <f t="shared" si="1"/>
        <v>12</v>
      </c>
      <c r="J5" s="2" t="str">
        <f t="shared" si="1"/>
        <v>0</v>
      </c>
      <c r="K5" s="26" t="str">
        <f t="shared" si="1"/>
        <v>1.16</v>
      </c>
      <c r="L5" s="89" t="str">
        <f t="shared" si="1"/>
        <v>0.008</v>
      </c>
      <c r="M5" s="90" t="str">
        <f t="shared" si="1"/>
        <v>75</v>
      </c>
      <c r="N5" s="26" t="str">
        <f t="shared" si="1"/>
        <v>2.00</v>
      </c>
      <c r="O5" s="69"/>
      <c r="P5" s="20" t="str">
        <f t="shared" ref="P5:W5" si="2">MIN(P12:P24)</f>
        <v>74</v>
      </c>
      <c r="Q5" s="21" t="str">
        <f t="shared" si="2"/>
        <v>2.9</v>
      </c>
      <c r="R5" s="20" t="str">
        <f t="shared" si="2"/>
        <v>48</v>
      </c>
      <c r="S5" s="21" t="str">
        <f t="shared" si="2"/>
        <v>0.9</v>
      </c>
      <c r="T5" s="21" t="str">
        <f t="shared" si="2"/>
        <v>18.0</v>
      </c>
      <c r="U5" s="18" t="str">
        <f t="shared" si="2"/>
        <v>0.50</v>
      </c>
      <c r="V5" s="21" t="str">
        <f t="shared" si="2"/>
        <v>10.2</v>
      </c>
      <c r="W5" s="18" t="str">
        <f t="shared" si="2"/>
        <v>0.29</v>
      </c>
    </row>
    <row r="6" ht="15.0" customHeight="1">
      <c r="B6" s="24" t="s">
        <v>27</v>
      </c>
      <c r="C6" s="2" t="str">
        <f t="shared" ref="C6:N6" si="3">MEDIAN(C12:C24)</f>
        <v>2115</v>
      </c>
      <c r="D6" s="2" t="str">
        <f t="shared" si="3"/>
        <v>83</v>
      </c>
      <c r="E6" s="2" t="str">
        <f t="shared" si="3"/>
        <v>920</v>
      </c>
      <c r="F6" s="2" t="str">
        <f t="shared" si="3"/>
        <v>35</v>
      </c>
      <c r="G6" s="2" t="str">
        <f t="shared" si="3"/>
        <v>375</v>
      </c>
      <c r="H6" s="2" t="str">
        <f t="shared" si="3"/>
        <v>0</v>
      </c>
      <c r="I6" s="2" t="str">
        <f t="shared" si="3"/>
        <v>12</v>
      </c>
      <c r="J6" s="2" t="str">
        <f t="shared" si="3"/>
        <v>0</v>
      </c>
      <c r="K6" s="26" t="str">
        <f t="shared" si="3"/>
        <v>1.20</v>
      </c>
      <c r="L6" s="89" t="str">
        <f t="shared" si="3"/>
        <v>0.010</v>
      </c>
      <c r="M6" s="90" t="str">
        <f t="shared" si="3"/>
        <v>79</v>
      </c>
      <c r="N6" s="26" t="str">
        <f t="shared" si="3"/>
        <v>2.00</v>
      </c>
      <c r="O6" s="69"/>
      <c r="P6" s="25" t="str">
        <f t="shared" ref="P6:W6" si="4">MEDIAN(P12:P24)</f>
        <v>77</v>
      </c>
      <c r="Q6" s="28" t="str">
        <f t="shared" si="4"/>
        <v>3.0</v>
      </c>
      <c r="R6" s="25" t="str">
        <f t="shared" si="4"/>
        <v>48</v>
      </c>
      <c r="S6" s="28" t="str">
        <f t="shared" si="4"/>
        <v>0.9</v>
      </c>
      <c r="T6" s="28" t="str">
        <f t="shared" si="4"/>
        <v>22.0</v>
      </c>
      <c r="U6" s="26" t="str">
        <f t="shared" si="4"/>
        <v>0.71</v>
      </c>
      <c r="V6" s="28" t="str">
        <f t="shared" si="4"/>
        <v>12.5</v>
      </c>
      <c r="W6" s="26" t="str">
        <f t="shared" si="4"/>
        <v>0.40</v>
      </c>
    </row>
    <row r="7">
      <c r="B7" s="30" t="s">
        <v>221</v>
      </c>
      <c r="C7" s="91" t="str">
        <f t="shared" ref="C7:N7" si="5">MAX(C12:C24)</f>
        <v>2200</v>
      </c>
      <c r="D7" s="91" t="str">
        <f t="shared" si="5"/>
        <v>86</v>
      </c>
      <c r="E7" s="91" t="str">
        <f t="shared" si="5"/>
        <v>1030</v>
      </c>
      <c r="F7" s="91" t="str">
        <f t="shared" si="5"/>
        <v>40</v>
      </c>
      <c r="G7" s="91" t="str">
        <f t="shared" si="5"/>
        <v>380</v>
      </c>
      <c r="H7" s="91" t="str">
        <f t="shared" si="5"/>
        <v>0</v>
      </c>
      <c r="I7" s="91" t="str">
        <f t="shared" si="5"/>
        <v>12</v>
      </c>
      <c r="J7" s="91" t="str">
        <f t="shared" si="5"/>
        <v>0</v>
      </c>
      <c r="K7" s="92" t="str">
        <f t="shared" si="5"/>
        <v>1.28</v>
      </c>
      <c r="L7" s="89" t="str">
        <f t="shared" si="5"/>
        <v>0.014</v>
      </c>
      <c r="M7" s="90" t="str">
        <f t="shared" si="5"/>
        <v>84</v>
      </c>
      <c r="N7" s="92" t="str">
        <f t="shared" si="5"/>
        <v>2.25</v>
      </c>
      <c r="O7" s="93"/>
      <c r="P7" s="25" t="str">
        <f t="shared" ref="P7:W7" si="6">MAX(P12:P24)</f>
        <v>79</v>
      </c>
      <c r="Q7" s="28" t="str">
        <f t="shared" si="6"/>
        <v>3.0</v>
      </c>
      <c r="R7" s="25" t="str">
        <f t="shared" si="6"/>
        <v>48</v>
      </c>
      <c r="S7" s="28" t="str">
        <f t="shared" si="6"/>
        <v>0.9</v>
      </c>
      <c r="T7" s="28" t="str">
        <f t="shared" si="6"/>
        <v>24.0</v>
      </c>
      <c r="U7" s="26" t="str">
        <f t="shared" si="6"/>
        <v>0.80</v>
      </c>
      <c r="V7" s="28" t="str">
        <f t="shared" si="6"/>
        <v>13.8</v>
      </c>
      <c r="W7" s="26" t="str">
        <f t="shared" si="6"/>
        <v>0.45</v>
      </c>
    </row>
    <row r="8">
      <c r="B8" s="33"/>
      <c r="D8" s="33"/>
      <c r="E8" s="33"/>
    </row>
    <row r="9">
      <c r="A9" s="108"/>
      <c r="B9" s="100" t="s">
        <v>20</v>
      </c>
      <c r="C9" s="99"/>
      <c r="D9" s="99"/>
      <c r="E9" s="99"/>
      <c r="F9" s="99"/>
      <c r="G9" s="99"/>
      <c r="H9" s="99"/>
      <c r="I9" s="101" t="str">
        <f>HYPERLINK("http://goo.gl/forms/ys65i8iBiu","HERE")</f>
        <v>HERE</v>
      </c>
      <c r="J9" s="108"/>
      <c r="K9" s="108"/>
      <c r="L9" s="108"/>
      <c r="M9" s="108"/>
      <c r="N9" s="108"/>
      <c r="O9" s="105" t="s">
        <v>31</v>
      </c>
      <c r="P9" s="108"/>
      <c r="Q9" s="108"/>
      <c r="R9" s="108"/>
      <c r="S9" s="108"/>
      <c r="T9" s="108"/>
      <c r="U9" s="108"/>
      <c r="V9" s="108"/>
      <c r="W9" s="108"/>
      <c r="X9" s="108"/>
      <c r="Y9" s="108"/>
      <c r="Z9" s="108"/>
    </row>
    <row r="10">
      <c r="B10" s="33"/>
      <c r="D10" s="33"/>
      <c r="E10" s="33"/>
    </row>
    <row r="11">
      <c r="B11" s="14" t="s">
        <v>2</v>
      </c>
      <c r="C11" s="14" t="s">
        <v>3</v>
      </c>
      <c r="D11" s="14" t="s">
        <v>4</v>
      </c>
      <c r="E11" s="14" t="s">
        <v>5</v>
      </c>
      <c r="F11" s="14" t="s">
        <v>4</v>
      </c>
      <c r="G11" s="14" t="s">
        <v>6</v>
      </c>
      <c r="H11" s="14" t="s">
        <v>4</v>
      </c>
      <c r="I11" s="15" t="s">
        <v>7</v>
      </c>
      <c r="J11" s="14" t="s">
        <v>4</v>
      </c>
      <c r="K11" s="15" t="s">
        <v>8</v>
      </c>
      <c r="L11" s="14" t="s">
        <v>4</v>
      </c>
      <c r="M11" s="14" t="s">
        <v>9</v>
      </c>
      <c r="N11" s="14" t="s">
        <v>4</v>
      </c>
      <c r="O11" s="14" t="s">
        <v>10</v>
      </c>
      <c r="P11" s="15" t="s">
        <v>11</v>
      </c>
      <c r="Q11" s="14" t="s">
        <v>4</v>
      </c>
      <c r="R11" s="15" t="s">
        <v>12</v>
      </c>
      <c r="S11" s="14" t="s">
        <v>4</v>
      </c>
      <c r="T11" s="14" t="s">
        <v>13</v>
      </c>
      <c r="U11" s="14" t="s">
        <v>4</v>
      </c>
      <c r="V11" s="14" t="s">
        <v>14</v>
      </c>
      <c r="W11" s="14" t="s">
        <v>4</v>
      </c>
    </row>
    <row r="12">
      <c r="B12" s="58" t="s">
        <v>35</v>
      </c>
      <c r="C12" s="1" t="str">
        <f t="array" ref="C12">INDEX('All Gods'!F$112:F$197,MATCH($B12,'All Gods'!$C$112:$C$197,0))+(D12*$C$2)</f>
        <v>2110</v>
      </c>
      <c r="D12" s="1" t="str">
        <f t="array" ref="D12">INDEX('All Gods'!G$112:G$197,MATCH($B12,'All Gods'!$C$112:$C$197,0))</f>
        <v>82</v>
      </c>
      <c r="E12" s="1" t="str">
        <f t="array" ref="E12">INDEX('All Gods'!H$112:H$197,MATCH($B12,'All Gods'!$C$112:$C$197,0))+(F12*$C$2)</f>
        <v>920</v>
      </c>
      <c r="F12" s="1" t="str">
        <f t="array" ref="F12">INDEX('All Gods'!I$112:I$197,MATCH($B12,'All Gods'!$C$112:$C$197,0))</f>
        <v>35</v>
      </c>
      <c r="G12" s="1" t="str">
        <f t="array" ref="G12">INDEX('All Gods'!J$112:J$197,MATCH($B12,'All Gods'!$C$112:$C$197,0))</f>
        <v>375</v>
      </c>
      <c r="H12" s="1" t="str">
        <f t="array" ref="H12">INDEX('All Gods'!K$112:K$197,MATCH($B12,'All Gods'!$C$112:$C$197,0))</f>
        <v>0</v>
      </c>
      <c r="I12" s="1" t="str">
        <f t="array" ref="I12">INDEX('All Gods'!L$112:L$197,MATCH($B12,'All Gods'!$C$112:$C$197,0))</f>
        <v>12</v>
      </c>
      <c r="J12" s="1" t="str">
        <f t="array" ref="J12">INDEX('All Gods'!M$112:M$197,MATCH($B12,'All Gods'!$C$112:$C$197,0))</f>
        <v>0</v>
      </c>
      <c r="K12" s="121" t="str">
        <f t="array" ref="K12">INDEX('All Gods'!N$112:N$197,MATCH($B12,'All Gods'!$C$112:$C$197,0))+(L12*$C$2)</f>
        <v>1.24</v>
      </c>
      <c r="L12" s="89" t="str">
        <f t="array" ref="L12">INDEX('All Gods'!O$112:O$197,MATCH($B12,'All Gods'!$C$112:$C$197,0))</f>
        <v>0.012</v>
      </c>
      <c r="M12" s="90" t="str">
        <f t="array" ref="M12">INDEX('All Gods'!P$112:P$197,MATCH($B12,'All Gods'!$C$112:$C$197,0))+(N12*$C$2)</f>
        <v>79</v>
      </c>
      <c r="N12" s="121" t="str">
        <f t="array" ref="N12">INDEX('All Gods'!Q$112:Q$197,MATCH($B12,'All Gods'!$C$112:$C$197,0))</f>
        <v>2.00</v>
      </c>
      <c r="O12" s="122" t="str">
        <f t="array" ref="O12">INDEX('All Gods'!R$112:R$197,MATCH($B12,'All Gods'!$C$112:$C$197,0))</f>
        <v>1/.5/1 dmg/swing</v>
      </c>
      <c r="P12" s="90" t="str">
        <f t="array" ref="P12">INDEX('All Gods'!S$112:S$197,MATCH($B12,'All Gods'!$C$112:$C$197,0))+(Q12*$C$2)</f>
        <v>78</v>
      </c>
      <c r="Q12" s="123" t="str">
        <f t="array" ref="Q12">INDEX('All Gods'!T$112:T$197,MATCH($B12,'All Gods'!$C$112:$C$197,0))</f>
        <v>3.0</v>
      </c>
      <c r="R12" s="90" t="str">
        <f t="array" ref="R12">INDEX('All Gods'!U$112:U$197,MATCH($B12,'All Gods'!$C$112:$C$197,0))+(S12*$C$2)</f>
        <v>48</v>
      </c>
      <c r="S12" s="1" t="str">
        <f t="array" ref="S12">INDEX('All Gods'!V$112:V$197,MATCH($B12,'All Gods'!$C$112:$C$197,0))</f>
        <v>0.9</v>
      </c>
      <c r="T12" s="123" t="str">
        <f t="array" ref="T12">INDEX('All Gods'!W$112:W$197,MATCH($B12,'All Gods'!$C$112:$C$197,0))+(U12*$C$2)</f>
        <v>24.0</v>
      </c>
      <c r="U12" s="121" t="str">
        <f t="array" ref="U12">INDEX('All Gods'!X$112:X$197,MATCH($B12,'All Gods'!$C$112:$C$197,0))</f>
        <v>0.80</v>
      </c>
      <c r="V12" s="1" t="str">
        <f t="array" ref="V12">INDEX('All Gods'!Y$112:Y$197,MATCH($B12,'All Gods'!$C$112:$C$197,0))+(W12*$C$2)</f>
        <v>12.8</v>
      </c>
      <c r="W12" s="121" t="str">
        <f t="array" ref="W12">INDEX('All Gods'!Z$112:Z$197,MATCH($B12,'All Gods'!$C$112:$C$197,0))</f>
        <v>0.40</v>
      </c>
    </row>
    <row r="13">
      <c r="B13" s="58" t="s">
        <v>49</v>
      </c>
      <c r="C13" s="1" t="str">
        <f t="array" ref="C13">INDEX('All Gods'!F$112:F$197,MATCH($B13,'All Gods'!$C$112:$C$197,0))+(D13*$C$2)</f>
        <v>2180</v>
      </c>
      <c r="D13" s="1" t="str">
        <f t="array" ref="D13">INDEX('All Gods'!G$112:G$197,MATCH($B13,'All Gods'!$C$112:$C$197,0))</f>
        <v>85</v>
      </c>
      <c r="E13" s="1" t="str">
        <f t="array" ref="E13">INDEX('All Gods'!H$112:H$197,MATCH($B13,'All Gods'!$C$112:$C$197,0))+(F13*$C$2)</f>
        <v>920</v>
      </c>
      <c r="F13" s="1" t="str">
        <f t="array" ref="F13">INDEX('All Gods'!I$112:I$197,MATCH($B13,'All Gods'!$C$112:$C$197,0))</f>
        <v>35</v>
      </c>
      <c r="G13" s="1" t="str">
        <f t="array" ref="G13">INDEX('All Gods'!J$112:J$197,MATCH($B13,'All Gods'!$C$112:$C$197,0))</f>
        <v>375</v>
      </c>
      <c r="H13" s="1" t="str">
        <f t="array" ref="H13">INDEX('All Gods'!K$112:K$197,MATCH($B13,'All Gods'!$C$112:$C$197,0))</f>
        <v>0</v>
      </c>
      <c r="I13" s="1" t="str">
        <f t="array" ref="I13">INDEX('All Gods'!L$112:L$197,MATCH($B13,'All Gods'!$C$112:$C$197,0))</f>
        <v>12</v>
      </c>
      <c r="J13" s="1" t="str">
        <f t="array" ref="J13">INDEX('All Gods'!M$112:M$197,MATCH($B13,'All Gods'!$C$112:$C$197,0))</f>
        <v>0</v>
      </c>
      <c r="K13" s="121" t="str">
        <f t="array" ref="K13">INDEX('All Gods'!N$112:N$197,MATCH($B13,'All Gods'!$C$112:$C$197,0))+(L13*$C$2)</f>
        <v>1.24</v>
      </c>
      <c r="L13" s="89" t="str">
        <f t="array" ref="L13">INDEX('All Gods'!O$112:O$197,MATCH($B13,'All Gods'!$C$112:$C$197,0))</f>
        <v>0.012</v>
      </c>
      <c r="M13" s="90" t="str">
        <f t="array" ref="M13">INDEX('All Gods'!P$112:P$197,MATCH($B13,'All Gods'!$C$112:$C$197,0))+(N13*$C$2)</f>
        <v>79</v>
      </c>
      <c r="N13" s="121" t="str">
        <f t="array" ref="N13">INDEX('All Gods'!Q$112:Q$197,MATCH($B13,'All Gods'!$C$112:$C$197,0))</f>
        <v>2.00</v>
      </c>
      <c r="O13" s="122" t="str">
        <f t="array" ref="O13">INDEX('All Gods'!R$112:R$197,MATCH($B13,'All Gods'!$C$112:$C$197,0))</f>
        <v>special</v>
      </c>
      <c r="P13" s="90" t="str">
        <f t="array" ref="P13">INDEX('All Gods'!S$112:S$197,MATCH($B13,'All Gods'!$C$112:$C$197,0))+(Q13*$C$2)</f>
        <v>78</v>
      </c>
      <c r="Q13" s="123" t="str">
        <f t="array" ref="Q13">INDEX('All Gods'!T$112:T$197,MATCH($B13,'All Gods'!$C$112:$C$197,0))</f>
        <v>3.0</v>
      </c>
      <c r="R13" s="90" t="str">
        <f t="array" ref="R13">INDEX('All Gods'!U$112:U$197,MATCH($B13,'All Gods'!$C$112:$C$197,0))+(S13*$C$2)</f>
        <v>48</v>
      </c>
      <c r="S13" s="1" t="str">
        <f t="array" ref="S13">INDEX('All Gods'!V$112:V$197,MATCH($B13,'All Gods'!$C$112:$C$197,0))</f>
        <v>0.9</v>
      </c>
      <c r="T13" s="123" t="str">
        <f t="array" ref="T13">INDEX('All Gods'!W$112:W$197,MATCH($B13,'All Gods'!$C$112:$C$197,0))+(U13*$C$2)</f>
        <v>24.0</v>
      </c>
      <c r="U13" s="121" t="str">
        <f t="array" ref="U13">INDEX('All Gods'!X$112:X$197,MATCH($B13,'All Gods'!$C$112:$C$197,0))</f>
        <v>0.80</v>
      </c>
      <c r="V13" s="1" t="str">
        <f t="array" ref="V13">INDEX('All Gods'!Y$112:Y$197,MATCH($B13,'All Gods'!$C$112:$C$197,0))+(W13*$C$2)</f>
        <v>12.8</v>
      </c>
      <c r="W13" s="121" t="str">
        <f t="array" ref="W13">INDEX('All Gods'!Z$112:Z$197,MATCH($B13,'All Gods'!$C$112:$C$197,0))</f>
        <v>0.40</v>
      </c>
    </row>
    <row r="14">
      <c r="B14" s="58" t="s">
        <v>53</v>
      </c>
      <c r="C14" s="1" t="str">
        <f t="array" ref="C14">INDEX('All Gods'!F$112:F$197,MATCH($B14,'All Gods'!$C$112:$C$197,0))+(D14*$C$2)</f>
        <v>2180</v>
      </c>
      <c r="D14" s="1" t="str">
        <f t="array" ref="D14">INDEX('All Gods'!G$112:G$197,MATCH($B14,'All Gods'!$C$112:$C$197,0))</f>
        <v>85</v>
      </c>
      <c r="E14" s="1" t="str">
        <f t="array" ref="E14">INDEX('All Gods'!H$112:H$197,MATCH($B14,'All Gods'!$C$112:$C$197,0))+(F14*$C$2)</f>
        <v>915</v>
      </c>
      <c r="F14" s="1" t="str">
        <f t="array" ref="F14">INDEX('All Gods'!I$112:I$197,MATCH($B14,'All Gods'!$C$112:$C$197,0))</f>
        <v>35</v>
      </c>
      <c r="G14" s="1" t="str">
        <f t="array" ref="G14">INDEX('All Gods'!J$112:J$197,MATCH($B14,'All Gods'!$C$112:$C$197,0))</f>
        <v>375</v>
      </c>
      <c r="H14" s="1" t="str">
        <f t="array" ref="H14">INDEX('All Gods'!K$112:K$197,MATCH($B14,'All Gods'!$C$112:$C$197,0))</f>
        <v>0</v>
      </c>
      <c r="I14" s="1" t="str">
        <f t="array" ref="I14">INDEX('All Gods'!L$112:L$197,MATCH($B14,'All Gods'!$C$112:$C$197,0))</f>
        <v>12</v>
      </c>
      <c r="J14" s="1" t="str">
        <f t="array" ref="J14">INDEX('All Gods'!M$112:M$197,MATCH($B14,'All Gods'!$C$112:$C$197,0))</f>
        <v>0</v>
      </c>
      <c r="K14" s="121" t="str">
        <f t="array" ref="K14">INDEX('All Gods'!N$112:N$197,MATCH($B14,'All Gods'!$C$112:$C$197,0))+(L14*$C$2)</f>
        <v>1.20</v>
      </c>
      <c r="L14" s="89" t="str">
        <f t="array" ref="L14">INDEX('All Gods'!O$112:O$197,MATCH($B14,'All Gods'!$C$112:$C$197,0))</f>
        <v>0.010</v>
      </c>
      <c r="M14" s="90" t="str">
        <f t="array" ref="M14">INDEX('All Gods'!P$112:P$197,MATCH($B14,'All Gods'!$C$112:$C$197,0))+(N14*$C$2)</f>
        <v>81</v>
      </c>
      <c r="N14" s="121" t="str">
        <f t="array" ref="N14">INDEX('All Gods'!Q$112:Q$197,MATCH($B14,'All Gods'!$C$112:$C$197,0))</f>
        <v>2.10</v>
      </c>
      <c r="O14" s="122" t="str">
        <f t="array" ref="O14">INDEX('All Gods'!R$112:R$197,MATCH($B14,'All Gods'!$C$112:$C$197,0))</f>
        <v>1/.5/1.5x dmg</v>
      </c>
      <c r="P14" s="90" t="str">
        <f t="array" ref="P14">INDEX('All Gods'!S$112:S$197,MATCH($B14,'All Gods'!$C$112:$C$197,0))+(Q14*$C$2)</f>
        <v>78</v>
      </c>
      <c r="Q14" s="123" t="str">
        <f t="array" ref="Q14">INDEX('All Gods'!T$112:T$197,MATCH($B14,'All Gods'!$C$112:$C$197,0))</f>
        <v>3.0</v>
      </c>
      <c r="R14" s="90" t="str">
        <f t="array" ref="R14">INDEX('All Gods'!U$112:U$197,MATCH($B14,'All Gods'!$C$112:$C$197,0))+(S14*$C$2)</f>
        <v>48</v>
      </c>
      <c r="S14" s="1" t="str">
        <f t="array" ref="S14">INDEX('All Gods'!V$112:V$197,MATCH($B14,'All Gods'!$C$112:$C$197,0))</f>
        <v>0.9</v>
      </c>
      <c r="T14" s="123" t="str">
        <f t="array" ref="T14">INDEX('All Gods'!W$112:W$197,MATCH($B14,'All Gods'!$C$112:$C$197,0))+(U14*$C$2)</f>
        <v>23.0</v>
      </c>
      <c r="U14" s="121" t="str">
        <f t="array" ref="U14">INDEX('All Gods'!X$112:X$197,MATCH($B14,'All Gods'!$C$112:$C$197,0))</f>
        <v>0.80</v>
      </c>
      <c r="V14" s="1" t="str">
        <f t="array" ref="V14">INDEX('All Gods'!Y$112:Y$197,MATCH($B14,'All Gods'!$C$112:$C$197,0))+(W14*$C$2)</f>
        <v>12.5</v>
      </c>
      <c r="W14" s="121" t="str">
        <f t="array" ref="W14">INDEX('All Gods'!Z$112:Z$197,MATCH($B14,'All Gods'!$C$112:$C$197,0))</f>
        <v>0.39</v>
      </c>
    </row>
    <row r="15">
      <c r="B15" s="58" t="s">
        <v>58</v>
      </c>
      <c r="C15" s="1" t="str">
        <f t="array" ref="C15">INDEX('All Gods'!F$112:F$197,MATCH($B15,'All Gods'!$C$112:$C$197,0))+(D15*$C$2)</f>
        <v>2115</v>
      </c>
      <c r="D15" s="1" t="str">
        <f t="array" ref="D15">INDEX('All Gods'!G$112:G$197,MATCH($B15,'All Gods'!$C$112:$C$197,0))</f>
        <v>82</v>
      </c>
      <c r="E15" s="1" t="str">
        <f t="array" ref="E15">INDEX('All Gods'!H$112:H$197,MATCH($B15,'All Gods'!$C$112:$C$197,0))+(F15*$C$2)</f>
        <v>920</v>
      </c>
      <c r="F15" s="1" t="str">
        <f t="array" ref="F15">INDEX('All Gods'!I$112:I$197,MATCH($B15,'All Gods'!$C$112:$C$197,0))</f>
        <v>35</v>
      </c>
      <c r="G15" s="1" t="str">
        <f t="array" ref="G15">INDEX('All Gods'!J$112:J$197,MATCH($B15,'All Gods'!$C$112:$C$197,0))</f>
        <v>375</v>
      </c>
      <c r="H15" s="1" t="str">
        <f t="array" ref="H15">INDEX('All Gods'!K$112:K$197,MATCH($B15,'All Gods'!$C$112:$C$197,0))</f>
        <v>0</v>
      </c>
      <c r="I15" s="1" t="str">
        <f t="array" ref="I15">INDEX('All Gods'!L$112:L$197,MATCH($B15,'All Gods'!$C$112:$C$197,0))</f>
        <v>12</v>
      </c>
      <c r="J15" s="1" t="str">
        <f t="array" ref="J15">INDEX('All Gods'!M$112:M$197,MATCH($B15,'All Gods'!$C$112:$C$197,0))</f>
        <v>0</v>
      </c>
      <c r="K15" s="121" t="str">
        <f t="array" ref="K15">INDEX('All Gods'!N$112:N$197,MATCH($B15,'All Gods'!$C$112:$C$197,0))+(L15*$C$2)</f>
        <v>1.16</v>
      </c>
      <c r="L15" s="1" t="str">
        <f t="array" ref="L15">INDEX('All Gods'!O$112:O$197,MATCH($B15,'All Gods'!$C$112:$C$197,0))</f>
        <v>0.008</v>
      </c>
      <c r="M15" s="90" t="str">
        <f t="array" ref="M15">INDEX('All Gods'!P$112:P$197,MATCH($B15,'All Gods'!$C$112:$C$197,0))+(N15*$C$2)</f>
        <v>78</v>
      </c>
      <c r="N15" s="121" t="str">
        <f t="array" ref="N15">INDEX('All Gods'!Q$112:Q$197,MATCH($B15,'All Gods'!$C$112:$C$197,0))</f>
        <v>2.00</v>
      </c>
      <c r="O15" s="122" t="str">
        <f t="array" ref="O15">INDEX('All Gods'!R$112:R$197,MATCH($B15,'All Gods'!$C$112:$C$197,0))</f>
        <v>.75/.75/.75/1.1/.9 speed, 4th hit AOE</v>
      </c>
      <c r="P15" s="90" t="str">
        <f t="array" ref="P15">INDEX('All Gods'!S$112:S$197,MATCH($B15,'All Gods'!$C$112:$C$197,0))+(Q15*$C$2)</f>
        <v>77</v>
      </c>
      <c r="Q15" s="123" t="str">
        <f t="array" ref="Q15">INDEX('All Gods'!T$112:T$197,MATCH($B15,'All Gods'!$C$112:$C$197,0))</f>
        <v>3.0</v>
      </c>
      <c r="R15" s="128" t="str">
        <f t="array" ref="R15">INDEX('All Gods'!U$112:U$197,MATCH($B15,'All Gods'!$C$112:$C$197,0))+(S15*$C$2)</f>
        <v>48</v>
      </c>
      <c r="S15" s="1" t="str">
        <f t="array" ref="S15">INDEX('All Gods'!V$112:V$197,MATCH($B15,'All Gods'!$C$112:$C$197,0))</f>
        <v>0.9</v>
      </c>
      <c r="T15" s="123" t="str">
        <f t="array" ref="T15">INDEX('All Gods'!W$112:W$197,MATCH($B15,'All Gods'!$C$112:$C$197,0))+(U15*$C$2)</f>
        <v>20.0</v>
      </c>
      <c r="U15" s="1" t="str">
        <f t="array" ref="U15">INDEX('All Gods'!X$112:X$197,MATCH($B15,'All Gods'!$C$112:$C$197,0))</f>
        <v>0.6</v>
      </c>
      <c r="V15" s="1" t="str">
        <f t="array" ref="V15">INDEX('All Gods'!Y$112:Y$197,MATCH($B15,'All Gods'!$C$112:$C$197,0))+(W15*$C$2)</f>
        <v>10.7</v>
      </c>
      <c r="W15" s="1" t="str">
        <f t="array" ref="W15">INDEX('All Gods'!Z$112:Z$197,MATCH($B15,'All Gods'!$C$112:$C$197,0))</f>
        <v>0.3</v>
      </c>
    </row>
    <row r="16">
      <c r="B16" s="58" t="s">
        <v>63</v>
      </c>
      <c r="C16" s="1" t="str">
        <f t="array" ref="C16">INDEX('All Gods'!F$112:F$197,MATCH($B16,'All Gods'!$C$112:$C$197,0))+(D16*$C$2)</f>
        <v>2150</v>
      </c>
      <c r="D16" s="1" t="str">
        <f t="array" ref="D16">INDEX('All Gods'!G$112:G$197,MATCH($B16,'All Gods'!$C$112:$C$197,0))</f>
        <v>84</v>
      </c>
      <c r="E16" s="1" t="str">
        <f t="array" ref="E16">INDEX('All Gods'!H$112:H$197,MATCH($B16,'All Gods'!$C$112:$C$197,0))+(F16*$C$2)</f>
        <v>860</v>
      </c>
      <c r="F16" s="1" t="str">
        <f t="array" ref="F16">INDEX('All Gods'!I$112:I$197,MATCH($B16,'All Gods'!$C$112:$C$197,0))</f>
        <v>32</v>
      </c>
      <c r="G16" s="1" t="str">
        <f t="array" ref="G16">INDEX('All Gods'!J$112:J$197,MATCH($B16,'All Gods'!$C$112:$C$197,0))</f>
        <v>375</v>
      </c>
      <c r="H16" s="1" t="str">
        <f t="array" ref="H16">INDEX('All Gods'!K$112:K$197,MATCH($B16,'All Gods'!$C$112:$C$197,0))</f>
        <v>0</v>
      </c>
      <c r="I16" s="1" t="str">
        <f t="array" ref="I16">INDEX('All Gods'!L$112:L$197,MATCH($B16,'All Gods'!$C$112:$C$197,0))</f>
        <v>12</v>
      </c>
      <c r="J16" s="1" t="str">
        <f t="array" ref="J16">INDEX('All Gods'!M$112:M$197,MATCH($B16,'All Gods'!$C$112:$C$197,0))</f>
        <v>0</v>
      </c>
      <c r="K16" s="121" t="str">
        <f t="array" ref="K16">INDEX('All Gods'!N$112:N$197,MATCH($B16,'All Gods'!$C$112:$C$197,0))+(L16*$C$2)</f>
        <v>1.18</v>
      </c>
      <c r="L16" s="89" t="str">
        <f t="array" ref="L16">INDEX('All Gods'!O$112:O$197,MATCH($B16,'All Gods'!$C$112:$C$197,0))</f>
        <v>0.009</v>
      </c>
      <c r="M16" s="90" t="str">
        <f t="array" ref="M16">INDEX('All Gods'!P$112:P$197,MATCH($B16,'All Gods'!$C$112:$C$197,0))+(N16*$C$2)</f>
        <v>77</v>
      </c>
      <c r="N16" s="121" t="str">
        <f t="array" ref="N16">INDEX('All Gods'!Q$112:Q$197,MATCH($B16,'All Gods'!$C$112:$C$197,0))</f>
        <v>2.00</v>
      </c>
      <c r="O16" s="122" t="str">
        <f t="array" ref="O16">INDEX('All Gods'!R$112:R$197,MATCH($B16,'All Gods'!$C$112:$C$197,0))</f>
        <v>1/1/1.3/1.75x dmg/swing</v>
      </c>
      <c r="P16" s="90" t="str">
        <f t="array" ref="P16">INDEX('All Gods'!S$112:S$197,MATCH($B16,'All Gods'!$C$112:$C$197,0))+(Q16*$C$2)</f>
        <v>76</v>
      </c>
      <c r="Q16" s="123" t="str">
        <f t="array" ref="Q16">INDEX('All Gods'!T$112:T$197,MATCH($B16,'All Gods'!$C$112:$C$197,0))</f>
        <v>3.0</v>
      </c>
      <c r="R16" s="90" t="str">
        <f t="array" ref="R16">INDEX('All Gods'!U$112:U$197,MATCH($B16,'All Gods'!$C$112:$C$197,0))+(S16*$C$2)</f>
        <v>48</v>
      </c>
      <c r="S16" s="1" t="str">
        <f t="array" ref="S16">INDEX('All Gods'!V$112:V$197,MATCH($B16,'All Gods'!$C$112:$C$197,0))</f>
        <v>0.9</v>
      </c>
      <c r="T16" s="123" t="str">
        <f t="array" ref="T16">INDEX('All Gods'!W$112:W$197,MATCH($B16,'All Gods'!$C$112:$C$197,0))+(U16*$C$2)</f>
        <v>20.0</v>
      </c>
      <c r="U16" s="121" t="str">
        <f t="array" ref="U16">INDEX('All Gods'!X$112:X$197,MATCH($B16,'All Gods'!$C$112:$C$197,0))</f>
        <v>0.70</v>
      </c>
      <c r="V16" s="1" t="str">
        <f t="array" ref="V16">INDEX('All Gods'!Y$112:Y$197,MATCH($B16,'All Gods'!$C$112:$C$197,0))+(W16*$C$2)</f>
        <v>13.8</v>
      </c>
      <c r="W16" s="121" t="str">
        <f t="array" ref="W16">INDEX('All Gods'!Z$112:Z$197,MATCH($B16,'All Gods'!$C$112:$C$197,0))</f>
        <v>0.45</v>
      </c>
    </row>
    <row r="17">
      <c r="B17" s="58" t="s">
        <v>67</v>
      </c>
      <c r="C17" s="1" t="str">
        <f t="array" ref="C17">INDEX('All Gods'!F$112:F$197,MATCH($B17,'All Gods'!$C$112:$C$197,0))+(D17*$C$2)</f>
        <v>2200</v>
      </c>
      <c r="D17" s="1" t="str">
        <f t="array" ref="D17">INDEX('All Gods'!G$112:G$197,MATCH($B17,'All Gods'!$C$112:$C$197,0))</f>
        <v>86</v>
      </c>
      <c r="E17" s="1" t="str">
        <f t="array" ref="E17">INDEX('All Gods'!H$112:H$197,MATCH($B17,'All Gods'!$C$112:$C$197,0))+(F17*$C$2)</f>
        <v>845</v>
      </c>
      <c r="F17" s="1" t="str">
        <f t="array" ref="F17">INDEX('All Gods'!I$112:I$197,MATCH($B17,'All Gods'!$C$112:$C$197,0))</f>
        <v>32</v>
      </c>
      <c r="G17" s="1" t="str">
        <f t="array" ref="G17">INDEX('All Gods'!J$112:J$197,MATCH($B17,'All Gods'!$C$112:$C$197,0))</f>
        <v>375</v>
      </c>
      <c r="H17" s="1" t="str">
        <f t="array" ref="H17">INDEX('All Gods'!K$112:K$197,MATCH($B17,'All Gods'!$C$112:$C$197,0))</f>
        <v>0</v>
      </c>
      <c r="I17" s="1" t="str">
        <f t="array" ref="I17">INDEX('All Gods'!L$112:L$197,MATCH($B17,'All Gods'!$C$112:$C$197,0))</f>
        <v>12</v>
      </c>
      <c r="J17" s="1" t="str">
        <f t="array" ref="J17">INDEX('All Gods'!M$112:M$197,MATCH($B17,'All Gods'!$C$112:$C$197,0))</f>
        <v>0</v>
      </c>
      <c r="K17" s="121" t="str">
        <f t="array" ref="K17">INDEX('All Gods'!N$112:N$197,MATCH($B17,'All Gods'!$C$112:$C$197,0))+(L17*$C$2)</f>
        <v>1.16</v>
      </c>
      <c r="L17" s="89" t="str">
        <f t="array" ref="L17">INDEX('All Gods'!O$112:O$197,MATCH($B17,'All Gods'!$C$112:$C$197,0))</f>
        <v>0.008</v>
      </c>
      <c r="M17" s="90" t="str">
        <f t="array" ref="M17">INDEX('All Gods'!P$112:P$197,MATCH($B17,'All Gods'!$C$112:$C$197,0))+(N17*$C$2)</f>
        <v>79</v>
      </c>
      <c r="N17" s="121" t="str">
        <f t="array" ref="N17">INDEX('All Gods'!Q$112:Q$197,MATCH($B17,'All Gods'!$C$112:$C$197,0))</f>
        <v>2.00</v>
      </c>
      <c r="O17" s="122" t="str">
        <f t="array" ref="O17">INDEX('All Gods'!R$112:R$197,MATCH($B17,'All Gods'!$C$112:$C$197,0))</f>
        <v>1/1/1.5x dmg/swing</v>
      </c>
      <c r="P17" s="90" t="str">
        <f t="array" ref="P17">INDEX('All Gods'!S$112:S$197,MATCH($B17,'All Gods'!$C$112:$C$197,0))+(Q17*$C$2)</f>
        <v>79</v>
      </c>
      <c r="Q17" s="123" t="str">
        <f t="array" ref="Q17">INDEX('All Gods'!T$112:T$197,MATCH($B17,'All Gods'!$C$112:$C$197,0))</f>
        <v>3.0</v>
      </c>
      <c r="R17" s="90" t="str">
        <f t="array" ref="R17">INDEX('All Gods'!U$112:U$197,MATCH($B17,'All Gods'!$C$112:$C$197,0))+(S17*$C$2)</f>
        <v>48</v>
      </c>
      <c r="S17" s="1" t="str">
        <f t="array" ref="S17">INDEX('All Gods'!V$112:V$197,MATCH($B17,'All Gods'!$C$112:$C$197,0))</f>
        <v>0.9</v>
      </c>
      <c r="T17" s="123" t="str">
        <f t="array" ref="T17">INDEX('All Gods'!W$112:W$197,MATCH($B17,'All Gods'!$C$112:$C$197,0))+(U17*$C$2)</f>
        <v>19.6</v>
      </c>
      <c r="U17" s="121" t="str">
        <f t="array" ref="U17">INDEX('All Gods'!X$112:X$197,MATCH($B17,'All Gods'!$C$112:$C$197,0))</f>
        <v>0.63</v>
      </c>
      <c r="V17" s="1" t="str">
        <f t="array" ref="V17">INDEX('All Gods'!Y$112:Y$197,MATCH($B17,'All Gods'!$C$112:$C$197,0))+(W17*$C$2)</f>
        <v>12.3</v>
      </c>
      <c r="W17" s="121" t="str">
        <f t="array" ref="W17">INDEX('All Gods'!Z$112:Z$197,MATCH($B17,'All Gods'!$C$112:$C$197,0))</f>
        <v>0.40</v>
      </c>
    </row>
    <row r="18">
      <c r="B18" s="58" t="s">
        <v>85</v>
      </c>
      <c r="C18" s="1" t="str">
        <f t="array" ref="C18">INDEX('All Gods'!F$112:F$197,MATCH($B18,'All Gods'!$C$112:$C$197,0))+(D18*$C$2)</f>
        <v>2070</v>
      </c>
      <c r="D18" s="1" t="str">
        <f t="array" ref="D18">INDEX('All Gods'!G$112:G$197,MATCH($B18,'All Gods'!$C$112:$C$197,0))</f>
        <v>80</v>
      </c>
      <c r="E18" s="1" t="str">
        <f t="array" ref="E18">INDEX('All Gods'!H$112:H$197,MATCH($B18,'All Gods'!$C$112:$C$197,0))+(F18*$C$2)</f>
        <v>980</v>
      </c>
      <c r="F18" s="1" t="str">
        <f t="array" ref="F18">INDEX('All Gods'!I$112:I$197,MATCH($B18,'All Gods'!$C$112:$C$197,0))</f>
        <v>38</v>
      </c>
      <c r="G18" s="152" t="str">
        <f t="array" ref="G18">INDEX('All Gods'!J$112:J$197,MATCH($B18,'All Gods'!$C$112:$C$197,0))</f>
        <v>375</v>
      </c>
      <c r="H18" s="1" t="str">
        <f t="array" ref="H18">INDEX('All Gods'!K$112:K$197,MATCH($B18,'All Gods'!$C$112:$C$197,0))</f>
        <v>0</v>
      </c>
      <c r="I18" s="1" t="str">
        <f t="array" ref="I18">INDEX('All Gods'!L$112:L$197,MATCH($B18,'All Gods'!$C$112:$C$197,0))</f>
        <v>12</v>
      </c>
      <c r="J18" s="1" t="str">
        <f t="array" ref="J18">INDEX('All Gods'!M$112:M$197,MATCH($B18,'All Gods'!$C$112:$C$197,0))</f>
        <v>0</v>
      </c>
      <c r="K18" s="121" t="str">
        <f t="array" ref="K18">INDEX('All Gods'!N$112:N$197,MATCH($B18,'All Gods'!$C$112:$C$197,0))+(L18*$C$2)</f>
        <v>1.24</v>
      </c>
      <c r="L18" s="89" t="str">
        <f t="array" ref="L18">INDEX('All Gods'!O$112:O$197,MATCH($B18,'All Gods'!$C$112:$C$197,0))</f>
        <v>0.012</v>
      </c>
      <c r="M18" s="90" t="str">
        <f t="array" ref="M18">INDEX('All Gods'!P$112:P$197,MATCH($B18,'All Gods'!$C$112:$C$197,0))+(N18*$C$2)</f>
        <v>77</v>
      </c>
      <c r="N18" s="121" t="str">
        <f t="array" ref="N18">INDEX('All Gods'!Q$112:Q$197,MATCH($B18,'All Gods'!$C$112:$C$197,0))</f>
        <v>2.00</v>
      </c>
      <c r="O18" s="122" t="str">
        <f t="array" ref="O18">INDEX('All Gods'!R$112:R$197,MATCH($B18,'All Gods'!$C$112:$C$197,0))</f>
        <v>0.5/0.5/1.5x damage and 1/1/1.5x swing time</v>
      </c>
      <c r="P18" s="90" t="str">
        <f t="array" ref="P18">INDEX('All Gods'!S$112:S$197,MATCH($B18,'All Gods'!$C$112:$C$197,0))+(Q18*$C$2)</f>
        <v>75</v>
      </c>
      <c r="Q18" s="123" t="str">
        <f t="array" ref="Q18">INDEX('All Gods'!T$112:T$197,MATCH($B18,'All Gods'!$C$112:$C$197,0))</f>
        <v>3</v>
      </c>
      <c r="R18" s="128" t="str">
        <f t="array" ref="R18">INDEX('All Gods'!U$112:U$197,MATCH($B18,'All Gods'!$C$112:$C$197,0))+(S18*$C$2)</f>
        <v>48</v>
      </c>
      <c r="S18" s="1" t="str">
        <f t="array" ref="S18">INDEX('All Gods'!V$112:V$197,MATCH($B18,'All Gods'!$C$112:$C$197,0))</f>
        <v>0.9</v>
      </c>
      <c r="T18" s="123" t="str">
        <f t="array" ref="T18">INDEX('All Gods'!W$112:W$197,MATCH($B18,'All Gods'!$C$112:$C$197,0))+(U18*$C$2)</f>
        <v>23.0</v>
      </c>
      <c r="U18" s="1" t="str">
        <f t="array" ref="U18">INDEX('All Gods'!X$112:X$197,MATCH($B18,'All Gods'!$C$112:$C$197,0))</f>
        <v>0.8</v>
      </c>
      <c r="V18" s="1" t="str">
        <f t="array" ref="V18">INDEX('All Gods'!Y$112:Y$197,MATCH($B18,'All Gods'!$C$112:$C$197,0))+(W18*$C$2)</f>
        <v>12.4</v>
      </c>
      <c r="W18" s="1" t="str">
        <f t="array" ref="W18">INDEX('All Gods'!Z$112:Z$197,MATCH($B18,'All Gods'!$C$112:$C$197,0))</f>
        <v>0.39</v>
      </c>
    </row>
    <row r="19">
      <c r="B19" s="58" t="s">
        <v>88</v>
      </c>
      <c r="C19" s="1" t="str">
        <f t="array" ref="C19">INDEX('All Gods'!F$112:F$197,MATCH($B19,'All Gods'!$C$112:$C$197,0))+(D19*$C$2)</f>
        <v>2060</v>
      </c>
      <c r="D19" s="1" t="str">
        <f t="array" ref="D19">INDEX('All Gods'!G$112:G$197,MATCH($B19,'All Gods'!$C$112:$C$197,0))</f>
        <v>80</v>
      </c>
      <c r="E19" s="1" t="str">
        <f t="array" ref="E19">INDEX('All Gods'!H$112:H$197,MATCH($B19,'All Gods'!$C$112:$C$197,0))+(F19*$C$2)</f>
        <v>900</v>
      </c>
      <c r="F19" s="1" t="str">
        <f t="array" ref="F19">INDEX('All Gods'!I$112:I$197,MATCH($B19,'All Gods'!$C$112:$C$197,0))</f>
        <v>35</v>
      </c>
      <c r="G19" s="1" t="str">
        <f t="array" ref="G19">INDEX('All Gods'!J$112:J$197,MATCH($B19,'All Gods'!$C$112:$C$197,0))</f>
        <v>375</v>
      </c>
      <c r="H19" s="1" t="str">
        <f t="array" ref="H19">INDEX('All Gods'!K$112:K$197,MATCH($B19,'All Gods'!$C$112:$C$197,0))</f>
        <v>0</v>
      </c>
      <c r="I19" s="1" t="str">
        <f t="array" ref="I19">INDEX('All Gods'!L$112:L$197,MATCH($B19,'All Gods'!$C$112:$C$197,0))</f>
        <v>12</v>
      </c>
      <c r="J19" s="1" t="str">
        <f t="array" ref="J19">INDEX('All Gods'!M$112:M$197,MATCH($B19,'All Gods'!$C$112:$C$197,0))</f>
        <v>0</v>
      </c>
      <c r="K19" s="121" t="str">
        <f t="array" ref="K19">INDEX('All Gods'!N$112:N$197,MATCH($B19,'All Gods'!$C$112:$C$197,0))+(L19*$C$2)</f>
        <v>1.21</v>
      </c>
      <c r="L19" s="89" t="str">
        <f t="array" ref="L19">INDEX('All Gods'!O$112:O$197,MATCH($B19,'All Gods'!$C$112:$C$197,0))</f>
        <v>0.011</v>
      </c>
      <c r="M19" s="90" t="str">
        <f t="array" ref="M19">INDEX('All Gods'!P$112:P$197,MATCH($B19,'All Gods'!$C$112:$C$197,0))+(N19*$C$2)</f>
        <v>78</v>
      </c>
      <c r="N19" s="121" t="str">
        <f t="array" ref="N19">INDEX('All Gods'!Q$112:Q$197,MATCH($B19,'All Gods'!$C$112:$C$197,0))</f>
        <v>2.00</v>
      </c>
      <c r="O19" s="122" t="str">
        <f t="array" ref="O19">INDEX('All Gods'!R$112:R$197,MATCH($B19,'All Gods'!$C$112:$C$197,0))</f>
        <v>1/1/1/1.5x dmg/swing</v>
      </c>
      <c r="P19" s="90" t="str">
        <f t="array" ref="P19">INDEX('All Gods'!S$112:S$197,MATCH($B19,'All Gods'!$C$112:$C$197,0))+(Q19*$C$2)</f>
        <v>76</v>
      </c>
      <c r="Q19" s="123" t="str">
        <f t="array" ref="Q19">INDEX('All Gods'!T$112:T$197,MATCH($B19,'All Gods'!$C$112:$C$197,0))</f>
        <v>3.0</v>
      </c>
      <c r="R19" s="90" t="str">
        <f t="array" ref="R19">INDEX('All Gods'!U$112:U$197,MATCH($B19,'All Gods'!$C$112:$C$197,0))+(S19*$C$2)</f>
        <v>48</v>
      </c>
      <c r="S19" s="1" t="str">
        <f t="array" ref="S19">INDEX('All Gods'!V$112:V$197,MATCH($B19,'All Gods'!$C$112:$C$197,0))</f>
        <v>0.9</v>
      </c>
      <c r="T19" s="123" t="str">
        <f t="array" ref="T19">INDEX('All Gods'!W$112:W$197,MATCH($B19,'All Gods'!$C$112:$C$197,0))+(U19*$C$2)</f>
        <v>21.6</v>
      </c>
      <c r="U19" s="121" t="str">
        <f t="array" ref="U19">INDEX('All Gods'!X$112:X$197,MATCH($B19,'All Gods'!$C$112:$C$197,0))</f>
        <v>0.63</v>
      </c>
      <c r="V19" s="1" t="str">
        <f t="array" ref="V19">INDEX('All Gods'!Y$112:Y$197,MATCH($B19,'All Gods'!$C$112:$C$197,0))+(W19*$C$2)</f>
        <v>12.1</v>
      </c>
      <c r="W19" s="121" t="str">
        <f t="array" ref="W19">INDEX('All Gods'!Z$112:Z$197,MATCH($B19,'All Gods'!$C$112:$C$197,0))</f>
        <v>0.40</v>
      </c>
    </row>
    <row r="20">
      <c r="B20" s="58" t="s">
        <v>89</v>
      </c>
      <c r="C20" s="1" t="str">
        <f t="array" ref="C20">INDEX('All Gods'!F$112:F$197,MATCH($B20,'All Gods'!$C$112:$C$197,0))+(D20*$C$2)</f>
        <v>2175</v>
      </c>
      <c r="D20" s="1" t="str">
        <f t="array" ref="D20">INDEX('All Gods'!G$112:G$197,MATCH($B20,'All Gods'!$C$112:$C$197,0))</f>
        <v>85</v>
      </c>
      <c r="E20" s="1" t="str">
        <f t="array" ref="E20">INDEX('All Gods'!H$112:H$197,MATCH($B20,'All Gods'!$C$112:$C$197,0))+(F20*$C$2)</f>
        <v>1030</v>
      </c>
      <c r="F20" s="1" t="str">
        <f t="array" ref="F20">INDEX('All Gods'!I$112:I$197,MATCH($B20,'All Gods'!$C$112:$C$197,0))</f>
        <v>40</v>
      </c>
      <c r="G20" s="1" t="str">
        <f t="array" ref="G20">INDEX('All Gods'!J$112:J$197,MATCH($B20,'All Gods'!$C$112:$C$197,0))</f>
        <v>375</v>
      </c>
      <c r="H20" s="1" t="str">
        <f t="array" ref="H20">INDEX('All Gods'!K$112:K$197,MATCH($B20,'All Gods'!$C$112:$C$197,0))</f>
        <v>0</v>
      </c>
      <c r="I20" s="1" t="str">
        <f t="array" ref="I20">INDEX('All Gods'!L$112:L$197,MATCH($B20,'All Gods'!$C$112:$C$197,0))</f>
        <v>12</v>
      </c>
      <c r="J20" s="1" t="str">
        <f t="array" ref="J20">INDEX('All Gods'!M$112:M$197,MATCH($B20,'All Gods'!$C$112:$C$197,0))</f>
        <v>0</v>
      </c>
      <c r="K20" s="121" t="str">
        <f t="array" ref="K20">INDEX('All Gods'!N$112:N$197,MATCH($B20,'All Gods'!$C$112:$C$197,0))+(L20*$C$2)</f>
        <v>1.28</v>
      </c>
      <c r="L20" s="89" t="str">
        <f t="array" ref="L20">INDEX('All Gods'!O$112:O$197,MATCH($B20,'All Gods'!$C$112:$C$197,0))</f>
        <v>0.014</v>
      </c>
      <c r="M20" s="90" t="str">
        <f t="array" ref="M20">INDEX('All Gods'!P$112:P$197,MATCH($B20,'All Gods'!$C$112:$C$197,0))+(N20*$C$2)</f>
        <v>84</v>
      </c>
      <c r="N20" s="121" t="str">
        <f t="array" ref="N20">INDEX('All Gods'!Q$112:Q$197,MATCH($B20,'All Gods'!$C$112:$C$197,0))</f>
        <v>2.25</v>
      </c>
      <c r="O20" s="122" t="str">
        <f t="array" ref="O20">INDEX('All Gods'!R$112:R$197,MATCH($B20,'All Gods'!$C$112:$C$197,0))</f>
        <v>0.5/1/0.5/1x dmg. last 2 hit all</v>
      </c>
      <c r="P20" s="90" t="str">
        <f t="array" ref="P20">INDEX('All Gods'!S$112:S$197,MATCH($B20,'All Gods'!$C$112:$C$197,0))+(Q20*$C$2)</f>
        <v>77</v>
      </c>
      <c r="Q20" s="123" t="str">
        <f t="array" ref="Q20">INDEX('All Gods'!T$112:T$197,MATCH($B20,'All Gods'!$C$112:$C$197,0))</f>
        <v>3.0</v>
      </c>
      <c r="R20" s="90" t="str">
        <f t="array" ref="R20">INDEX('All Gods'!U$112:U$197,MATCH($B20,'All Gods'!$C$112:$C$197,0))+(S20*$C$2)</f>
        <v>48</v>
      </c>
      <c r="S20" s="1" t="str">
        <f t="array" ref="S20">INDEX('All Gods'!V$112:V$197,MATCH($B20,'All Gods'!$C$112:$C$197,0))</f>
        <v>0.9</v>
      </c>
      <c r="T20" s="123" t="str">
        <f t="array" ref="T20">INDEX('All Gods'!W$112:W$197,MATCH($B20,'All Gods'!$C$112:$C$197,0))+(U20*$C$2)</f>
        <v>22.0</v>
      </c>
      <c r="U20" s="121" t="str">
        <f t="array" ref="U20">INDEX('All Gods'!X$112:X$197,MATCH($B20,'All Gods'!$C$112:$C$197,0))</f>
        <v>0.80</v>
      </c>
      <c r="V20" s="1" t="str">
        <f t="array" ref="V20">INDEX('All Gods'!Y$112:Y$197,MATCH($B20,'All Gods'!$C$112:$C$197,0))+(W20*$C$2)</f>
        <v>12.5</v>
      </c>
      <c r="W20" s="121" t="str">
        <f t="array" ref="W20">INDEX('All Gods'!Z$112:Z$197,MATCH($B20,'All Gods'!$C$112:$C$197,0))</f>
        <v>0.39</v>
      </c>
    </row>
    <row r="21">
      <c r="B21" s="58" t="s">
        <v>95</v>
      </c>
      <c r="C21" s="1" t="str">
        <f t="array" ref="C21">INDEX('All Gods'!F$112:F$197,MATCH($B21,'All Gods'!$C$112:$C$197,0))+(D21*$C$2)</f>
        <v>2110</v>
      </c>
      <c r="D21" s="1" t="str">
        <f t="array" ref="D21">INDEX('All Gods'!G$112:G$197,MATCH($B21,'All Gods'!$C$112:$C$197,0))</f>
        <v>82</v>
      </c>
      <c r="E21" s="1" t="str">
        <f t="array" ref="E21">INDEX('All Gods'!H$112:H$197,MATCH($B21,'All Gods'!$C$112:$C$197,0))+(F21*$C$2)</f>
        <v>970</v>
      </c>
      <c r="F21" s="1" t="str">
        <f t="array" ref="F21">INDEX('All Gods'!I$112:I$197,MATCH($B21,'All Gods'!$C$112:$C$197,0))</f>
        <v>37</v>
      </c>
      <c r="G21" s="1" t="str">
        <f t="array" ref="G21">INDEX('All Gods'!J$112:J$197,MATCH($B21,'All Gods'!$C$112:$C$197,0))</f>
        <v>375</v>
      </c>
      <c r="H21" s="1" t="str">
        <f t="array" ref="H21">INDEX('All Gods'!K$112:K$197,MATCH($B21,'All Gods'!$C$112:$C$197,0))</f>
        <v>0</v>
      </c>
      <c r="I21" s="1" t="str">
        <f t="array" ref="I21">INDEX('All Gods'!L$112:L$197,MATCH($B21,'All Gods'!$C$112:$C$197,0))</f>
        <v>12</v>
      </c>
      <c r="J21" s="1" t="str">
        <f t="array" ref="J21">INDEX('All Gods'!M$112:M$197,MATCH($B21,'All Gods'!$C$112:$C$197,0))</f>
        <v>0</v>
      </c>
      <c r="K21" s="121" t="str">
        <f t="array" ref="K21">INDEX('All Gods'!N$112:N$197,MATCH($B21,'All Gods'!$C$112:$C$197,0))+(L21*$C$2)</f>
        <v>1.20</v>
      </c>
      <c r="L21" s="89" t="str">
        <f t="array" ref="L21">INDEX('All Gods'!O$112:O$197,MATCH($B21,'All Gods'!$C$112:$C$197,0))</f>
        <v>0.010</v>
      </c>
      <c r="M21" s="90" t="str">
        <f t="array" ref="M21">INDEX('All Gods'!P$112:P$197,MATCH($B21,'All Gods'!$C$112:$C$197,0))+(N21*$C$2)</f>
        <v>75</v>
      </c>
      <c r="N21" s="121" t="str">
        <f t="array" ref="N21">INDEX('All Gods'!Q$112:Q$197,MATCH($B21,'All Gods'!$C$112:$C$197,0))</f>
        <v>2.00</v>
      </c>
      <c r="O21" s="122" t="str">
        <f t="array" ref="O21">INDEX('All Gods'!R$112:R$197,MATCH($B21,'All Gods'!$C$112:$C$197,0))</f>
        <v>0.75/.5/1.25x dmg</v>
      </c>
      <c r="P21" s="90" t="str">
        <f t="array" ref="P21">INDEX('All Gods'!S$112:S$197,MATCH($B21,'All Gods'!$C$112:$C$197,0))+(Q21*$C$2)</f>
        <v>74</v>
      </c>
      <c r="Q21" s="123" t="str">
        <f t="array" ref="Q21">INDEX('All Gods'!T$112:T$197,MATCH($B21,'All Gods'!$C$112:$C$197,0))</f>
        <v>2.9</v>
      </c>
      <c r="R21" s="90" t="str">
        <f t="array" ref="R21">INDEX('All Gods'!U$112:U$197,MATCH($B21,'All Gods'!$C$112:$C$197,0))+(S21*$C$2)</f>
        <v>48</v>
      </c>
      <c r="S21" s="1" t="str">
        <f t="array" ref="S21">INDEX('All Gods'!V$112:V$197,MATCH($B21,'All Gods'!$C$112:$C$197,0))</f>
        <v>0.9</v>
      </c>
      <c r="T21" s="123" t="str">
        <f t="array" ref="T21">INDEX('All Gods'!W$112:W$197,MATCH($B21,'All Gods'!$C$112:$C$197,0))+(U21*$C$2)</f>
        <v>19.6</v>
      </c>
      <c r="U21" s="121" t="str">
        <f t="array" ref="U21">INDEX('All Gods'!X$112:X$197,MATCH($B21,'All Gods'!$C$112:$C$197,0))</f>
        <v>0.63</v>
      </c>
      <c r="V21" s="1" t="str">
        <f t="array" ref="V21">INDEX('All Gods'!Y$112:Y$197,MATCH($B21,'All Gods'!$C$112:$C$197,0))+(W21*$C$2)</f>
        <v>12.8</v>
      </c>
      <c r="W21" s="121" t="str">
        <f t="array" ref="W21">INDEX('All Gods'!Z$112:Z$197,MATCH($B21,'All Gods'!$C$112:$C$197,0))</f>
        <v>0.40</v>
      </c>
    </row>
    <row r="22">
      <c r="B22" s="58" t="s">
        <v>101</v>
      </c>
      <c r="C22" s="1" t="str">
        <f t="array" ref="C22">INDEX('All Gods'!F$112:F$197,MATCH($B22,'All Gods'!$C$112:$C$197,0))+(D22*$C$2)</f>
        <v>2110</v>
      </c>
      <c r="D22" s="1" t="str">
        <f t="array" ref="D22">INDEX('All Gods'!G$112:G$197,MATCH($B22,'All Gods'!$C$112:$C$197,0))</f>
        <v>82</v>
      </c>
      <c r="E22" s="1" t="str">
        <f t="array" ref="E22">INDEX('All Gods'!H$112:H$197,MATCH($B22,'All Gods'!$C$112:$C$197,0))+(F22*$C$2)</f>
        <v>905</v>
      </c>
      <c r="F22" s="1" t="str">
        <f t="array" ref="F22">INDEX('All Gods'!I$112:I$197,MATCH($B22,'All Gods'!$C$112:$C$197,0))</f>
        <v>35</v>
      </c>
      <c r="G22" s="1" t="str">
        <f t="array" ref="G22">INDEX('All Gods'!J$112:J$197,MATCH($B22,'All Gods'!$C$112:$C$197,0))</f>
        <v>375</v>
      </c>
      <c r="H22" s="1" t="str">
        <f t="array" ref="H22">INDEX('All Gods'!K$112:K$197,MATCH($B22,'All Gods'!$C$112:$C$197,0))</f>
        <v>0</v>
      </c>
      <c r="I22" s="1" t="str">
        <f t="array" ref="I22">INDEX('All Gods'!L$112:L$197,MATCH($B22,'All Gods'!$C$112:$C$197,0))</f>
        <v>12</v>
      </c>
      <c r="J22" s="1" t="str">
        <f t="array" ref="J22">INDEX('All Gods'!M$112:M$197,MATCH($B22,'All Gods'!$C$112:$C$197,0))</f>
        <v>0</v>
      </c>
      <c r="K22" s="121" t="str">
        <f t="array" ref="K22">INDEX('All Gods'!N$112:N$197,MATCH($B22,'All Gods'!$C$112:$C$197,0))+(L22*$C$2)</f>
        <v>1.18</v>
      </c>
      <c r="L22" s="89" t="str">
        <f t="array" ref="L22">INDEX('All Gods'!O$112:O$197,MATCH($B22,'All Gods'!$C$112:$C$197,0))</f>
        <v>0.009</v>
      </c>
      <c r="M22" s="90" t="str">
        <f t="array" ref="M22">INDEX('All Gods'!P$112:P$197,MATCH($B22,'All Gods'!$C$112:$C$197,0))+(N22*$C$2)</f>
        <v>79</v>
      </c>
      <c r="N22" s="121" t="str">
        <f t="array" ref="N22">INDEX('All Gods'!Q$112:Q$197,MATCH($B22,'All Gods'!$C$112:$C$197,0))</f>
        <v>2.00</v>
      </c>
      <c r="O22" s="122" t="str">
        <f t="array" ref="O22">INDEX('All Gods'!R$112:R$197,MATCH($B22,'All Gods'!$C$112:$C$197,0))</f>
        <v>1/.75/1/1.25x dmg</v>
      </c>
      <c r="P22" s="90" t="str">
        <f t="array" ref="P22">INDEX('All Gods'!S$112:S$197,MATCH($B22,'All Gods'!$C$112:$C$197,0))+(Q22*$C$2)</f>
        <v>78</v>
      </c>
      <c r="Q22" s="123" t="str">
        <f t="array" ref="Q22">INDEX('All Gods'!T$112:T$197,MATCH($B22,'All Gods'!$C$112:$C$197,0))</f>
        <v>3.0</v>
      </c>
      <c r="R22" s="90" t="str">
        <f t="array" ref="R22">INDEX('All Gods'!U$112:U$197,MATCH($B22,'All Gods'!$C$112:$C$197,0))+(S22*$C$2)</f>
        <v>48</v>
      </c>
      <c r="S22" s="1" t="str">
        <f t="array" ref="S22">INDEX('All Gods'!V$112:V$197,MATCH($B22,'All Gods'!$C$112:$C$197,0))</f>
        <v>0.9</v>
      </c>
      <c r="T22" s="123" t="str">
        <f t="array" ref="T22">INDEX('All Gods'!W$112:W$197,MATCH($B22,'All Gods'!$C$112:$C$197,0))+(U22*$C$2)</f>
        <v>24.0</v>
      </c>
      <c r="U22" s="121" t="str">
        <f t="array" ref="U22">INDEX('All Gods'!X$112:X$197,MATCH($B22,'All Gods'!$C$112:$C$197,0))</f>
        <v>0.80</v>
      </c>
      <c r="V22" s="1" t="str">
        <f t="array" ref="V22">INDEX('All Gods'!Y$112:Y$197,MATCH($B22,'All Gods'!$C$112:$C$197,0))+(W22*$C$2)</f>
        <v>11.9</v>
      </c>
      <c r="W22" s="121" t="str">
        <f t="array" ref="W22">INDEX('All Gods'!Z$112:Z$197,MATCH($B22,'All Gods'!$C$112:$C$197,0))</f>
        <v>0.38</v>
      </c>
    </row>
    <row r="23">
      <c r="B23" s="58" t="s">
        <v>109</v>
      </c>
      <c r="C23" s="1" t="str">
        <f t="array" ref="C23">INDEX('All Gods'!F$112:F$197,MATCH($B23,'All Gods'!$C$112:$C$197,0))+(D23*$C$2)</f>
        <v>2075</v>
      </c>
      <c r="D23" s="1" t="str">
        <f t="array" ref="D23">INDEX('All Gods'!G$112:G$197,MATCH($B23,'All Gods'!$C$112:$C$197,0))</f>
        <v>80</v>
      </c>
      <c r="E23" s="1" t="str">
        <f t="array" ref="E23">INDEX('All Gods'!H$112:H$197,MATCH($B23,'All Gods'!$C$112:$C$197,0))+(F23*$C$2)</f>
        <v>1030</v>
      </c>
      <c r="F23" s="1" t="str">
        <f t="array" ref="F23">INDEX('All Gods'!I$112:I$197,MATCH($B23,'All Gods'!$C$112:$C$197,0))</f>
        <v>40</v>
      </c>
      <c r="G23" s="1" t="str">
        <f t="array" ref="G23">INDEX('All Gods'!J$112:J$197,MATCH($B23,'All Gods'!$C$112:$C$197,0))</f>
        <v>375</v>
      </c>
      <c r="H23" s="1" t="str">
        <f t="array" ref="H23">INDEX('All Gods'!K$112:K$197,MATCH($B23,'All Gods'!$C$112:$C$197,0))</f>
        <v>0</v>
      </c>
      <c r="I23" s="1" t="str">
        <f t="array" ref="I23">INDEX('All Gods'!L$112:L$197,MATCH($B23,'All Gods'!$C$112:$C$197,0))</f>
        <v>12</v>
      </c>
      <c r="J23" s="1" t="str">
        <f t="array" ref="J23">INDEX('All Gods'!M$112:M$197,MATCH($B23,'All Gods'!$C$112:$C$197,0))</f>
        <v>0</v>
      </c>
      <c r="K23" s="121" t="str">
        <f t="array" ref="K23">INDEX('All Gods'!N$112:N$197,MATCH($B23,'All Gods'!$C$112:$C$197,0))+(L23*$C$2)</f>
        <v>1.18</v>
      </c>
      <c r="L23" s="89" t="str">
        <f t="array" ref="L23">INDEX('All Gods'!O$112:O$197,MATCH($B23,'All Gods'!$C$112:$C$197,0))</f>
        <v>0.009</v>
      </c>
      <c r="M23" s="90" t="str">
        <f t="array" ref="M23">INDEX('All Gods'!P$112:P$197,MATCH($B23,'All Gods'!$C$112:$C$197,0))+(N23*$C$2)</f>
        <v>79</v>
      </c>
      <c r="N23" s="121" t="str">
        <f t="array" ref="N23">INDEX('All Gods'!Q$112:Q$197,MATCH($B23,'All Gods'!$C$112:$C$197,0))</f>
        <v>2.00</v>
      </c>
      <c r="O23" s="122" t="str">
        <f t="array" ref="O23">INDEX('All Gods'!R$112:R$197,MATCH($B23,'All Gods'!$C$112:$C$197,0))</f>
        <v>1/.5/1.5x dmg</v>
      </c>
      <c r="P23" s="90" t="str">
        <f t="array" ref="P23">INDEX('All Gods'!S$112:S$197,MATCH($B23,'All Gods'!$C$112:$C$197,0))+(Q23*$C$2)</f>
        <v>75</v>
      </c>
      <c r="Q23" s="123" t="str">
        <f t="array" ref="Q23">INDEX('All Gods'!T$112:T$197,MATCH($B23,'All Gods'!$C$112:$C$197,0))</f>
        <v>3.0</v>
      </c>
      <c r="R23" s="90" t="str">
        <f t="array" ref="R23">INDEX('All Gods'!U$112:U$197,MATCH($B23,'All Gods'!$C$112:$C$197,0))+(S23*$C$2)</f>
        <v>48</v>
      </c>
      <c r="S23" s="1" t="str">
        <f t="array" ref="S23">INDEX('All Gods'!V$112:V$197,MATCH($B23,'All Gods'!$C$112:$C$197,0))</f>
        <v>0.9</v>
      </c>
      <c r="T23" s="123" t="str">
        <f t="array" ref="T23">INDEX('All Gods'!W$112:W$197,MATCH($B23,'All Gods'!$C$112:$C$197,0))+(U23*$C$2)</f>
        <v>22.4</v>
      </c>
      <c r="U23" s="121" t="str">
        <f t="array" ref="U23">INDEX('All Gods'!X$112:X$197,MATCH($B23,'All Gods'!$C$112:$C$197,0))</f>
        <v>0.72</v>
      </c>
      <c r="V23" s="1" t="str">
        <f t="array" ref="V23">INDEX('All Gods'!Y$112:Y$197,MATCH($B23,'All Gods'!$C$112:$C$197,0))+(W23*$C$2)</f>
        <v>10.2</v>
      </c>
      <c r="W23" s="121" t="str">
        <f t="array" ref="W23">INDEX('All Gods'!Z$112:Z$197,MATCH($B23,'All Gods'!$C$112:$C$197,0))</f>
        <v>0.29</v>
      </c>
    </row>
    <row r="24">
      <c r="B24" s="58" t="s">
        <v>111</v>
      </c>
      <c r="C24" s="1" t="str">
        <f t="array" ref="C24">INDEX('All Gods'!F$112:F$197,MATCH($B24,'All Gods'!$C$112:$C$197,0))+(D24*$C$2)</f>
        <v>2180</v>
      </c>
      <c r="D24" s="1" t="str">
        <f t="array" ref="D24">INDEX('All Gods'!G$112:G$197,MATCH($B24,'All Gods'!$C$112:$C$197,0))</f>
        <v>85</v>
      </c>
      <c r="E24" s="1" t="str">
        <f t="array" ref="E24">INDEX('All Gods'!H$112:H$197,MATCH($B24,'All Gods'!$C$112:$C$197,0))+(F24*$C$2)</f>
        <v>980</v>
      </c>
      <c r="F24" s="1" t="str">
        <f t="array" ref="F24">INDEX('All Gods'!I$112:I$197,MATCH($B24,'All Gods'!$C$112:$C$197,0))</f>
        <v>39</v>
      </c>
      <c r="G24" s="1" t="str">
        <f t="array" ref="G24">INDEX('All Gods'!J$112:J$197,MATCH($B24,'All Gods'!$C$112:$C$197,0))</f>
        <v>380</v>
      </c>
      <c r="H24" s="1" t="str">
        <f t="array" ref="H24">INDEX('All Gods'!K$112:K$197,MATCH($B24,'All Gods'!$C$112:$C$197,0))</f>
        <v>0</v>
      </c>
      <c r="I24" s="1" t="str">
        <f t="array" ref="I24">INDEX('All Gods'!L$112:L$197,MATCH($B24,'All Gods'!$C$112:$C$197,0))</f>
        <v>12</v>
      </c>
      <c r="J24" s="1" t="str">
        <f t="array" ref="J24">INDEX('All Gods'!M$112:M$197,MATCH($B24,'All Gods'!$C$112:$C$197,0))</f>
        <v>0</v>
      </c>
      <c r="K24" s="121" t="str">
        <f t="array" ref="K24">INDEX('All Gods'!N$112:N$197,MATCH($B24,'All Gods'!$C$112:$C$197,0))+(L24*$C$2)</f>
        <v>1.18</v>
      </c>
      <c r="L24" s="89" t="str">
        <f t="array" ref="L24">INDEX('All Gods'!O$112:O$197,MATCH($B24,'All Gods'!$C$112:$C$197,0))</f>
        <v>0.014</v>
      </c>
      <c r="M24" s="90" t="str">
        <f t="array" ref="M24">INDEX('All Gods'!P$112:P$197,MATCH($B24,'All Gods'!$C$112:$C$197,0))+(N24*$C$2)</f>
        <v>79</v>
      </c>
      <c r="N24" s="121" t="str">
        <f t="array" ref="N24">INDEX('All Gods'!Q$112:Q$197,MATCH($B24,'All Gods'!$C$112:$C$197,0))</f>
        <v>2.00</v>
      </c>
      <c r="O24" s="122" t="str">
        <f t="array" ref="O24">INDEX('All Gods'!R$112:R$197,MATCH($B24,'All Gods'!$C$112:$C$197,0))</f>
        <v>N/A</v>
      </c>
      <c r="P24" s="90" t="str">
        <f t="array" ref="P24">INDEX('All Gods'!S$112:S$197,MATCH($B24,'All Gods'!$C$112:$C$197,0))+(Q24*$C$2)</f>
        <v>76</v>
      </c>
      <c r="Q24" s="123" t="str">
        <f t="array" ref="Q24">INDEX('All Gods'!T$112:T$197,MATCH($B24,'All Gods'!$C$112:$C$197,0))</f>
        <v>2.9</v>
      </c>
      <c r="R24" s="90" t="str">
        <f t="array" ref="R24">INDEX('All Gods'!U$112:U$197,MATCH($B24,'All Gods'!$C$112:$C$197,0))+(S24*$C$2)</f>
        <v>48</v>
      </c>
      <c r="S24" s="1" t="str">
        <f t="array" ref="S24">INDEX('All Gods'!V$112:V$197,MATCH($B24,'All Gods'!$C$112:$C$197,0))</f>
        <v>0.9</v>
      </c>
      <c r="T24" s="123" t="str">
        <f t="array" ref="T24">INDEX('All Gods'!W$112:W$197,MATCH($B24,'All Gods'!$C$112:$C$197,0))+(U24*$C$2)</f>
        <v>18.0</v>
      </c>
      <c r="U24" s="121" t="str">
        <f t="array" ref="U24">INDEX('All Gods'!X$112:X$197,MATCH($B24,'All Gods'!$C$112:$C$197,0))</f>
        <v>0.50</v>
      </c>
      <c r="V24" s="1" t="str">
        <f t="array" ref="V24">INDEX('All Gods'!Y$112:Y$197,MATCH($B24,'All Gods'!$C$112:$C$197,0))+(W24*$C$2)</f>
        <v>12.9</v>
      </c>
      <c r="W24" s="121" t="str">
        <f t="array" ref="W24">INDEX('All Gods'!Z$112:Z$197,MATCH($B24,'All Gods'!$C$112:$C$197,0))</f>
        <v>0.41</v>
      </c>
    </row>
  </sheetData>
  <conditionalFormatting sqref="C12:C24">
    <cfRule type="colorScale" priority="1">
      <colorScale>
        <cfvo type="min"/>
        <cfvo type="percentile" val="50"/>
        <cfvo type="max"/>
        <color rgb="FFFF0000"/>
        <color rgb="FFFFF2CC"/>
        <color rgb="FF00FF00"/>
      </colorScale>
    </cfRule>
  </conditionalFormatting>
  <conditionalFormatting sqref="E12:E24">
    <cfRule type="colorScale" priority="2">
      <colorScale>
        <cfvo type="min"/>
        <cfvo type="percentile" val="50"/>
        <cfvo type="max"/>
        <color rgb="FFFF0000"/>
        <color rgb="FFFFF2CC"/>
        <color rgb="FF00FF00"/>
      </colorScale>
    </cfRule>
  </conditionalFormatting>
  <conditionalFormatting sqref="G12:G24">
    <cfRule type="colorScale" priority="3">
      <colorScale>
        <cfvo type="min"/>
        <cfvo type="percentile" val="50"/>
        <cfvo type="max"/>
        <color rgb="FFFF0000"/>
        <color rgb="FFFFF2CC"/>
        <color rgb="FF00FF00"/>
      </colorScale>
    </cfRule>
  </conditionalFormatting>
  <conditionalFormatting sqref="K12:K24">
    <cfRule type="colorScale" priority="4">
      <colorScale>
        <cfvo type="min"/>
        <cfvo type="percentile" val="50"/>
        <cfvo type="max"/>
        <color rgb="FFFF0000"/>
        <color rgb="FFFFF2CC"/>
        <color rgb="FF00FF00"/>
      </colorScale>
    </cfRule>
  </conditionalFormatting>
  <conditionalFormatting sqref="M12:M24">
    <cfRule type="colorScale" priority="5">
      <colorScale>
        <cfvo type="min"/>
        <cfvo type="percentile" val="50"/>
        <cfvo type="max"/>
        <color rgb="FFFF0000"/>
        <color rgb="FFFFF2CC"/>
        <color rgb="FF00FF00"/>
      </colorScale>
    </cfRule>
  </conditionalFormatting>
  <conditionalFormatting sqref="P12:P24">
    <cfRule type="colorScale" priority="6">
      <colorScale>
        <cfvo type="min"/>
        <cfvo type="percentile" val="50"/>
        <cfvo type="max"/>
        <color rgb="FFFF0000"/>
        <color rgb="FFFFF2CC"/>
        <color rgb="FF00FF00"/>
      </colorScale>
    </cfRule>
  </conditionalFormatting>
  <conditionalFormatting sqref="R12:R14 R16:R17 R19:R24">
    <cfRule type="colorScale" priority="7">
      <colorScale>
        <cfvo type="min"/>
        <cfvo type="percentile" val="50"/>
        <cfvo type="max"/>
        <color rgb="FFFF0000"/>
        <color rgb="FFFFF2CC"/>
        <color rgb="FF00FF00"/>
      </colorScale>
    </cfRule>
  </conditionalFormatting>
  <conditionalFormatting sqref="T12:T24">
    <cfRule type="colorScale" priority="8">
      <colorScale>
        <cfvo type="min"/>
        <cfvo type="percentile" val="50"/>
        <cfvo type="max"/>
        <color rgb="FFFF0000"/>
        <color rgb="FFFFF2CC"/>
        <color rgb="FF00FF00"/>
      </colorScale>
    </cfRule>
  </conditionalFormatting>
  <conditionalFormatting sqref="V12:V24">
    <cfRule type="colorScale" priority="9">
      <colorScale>
        <cfvo type="min"/>
        <cfvo type="percentile" val="50"/>
        <cfvo type="max"/>
        <color rgb="FFFF0000"/>
        <color rgb="FFFFF2CC"/>
        <color rgb="FF00FF00"/>
      </colorScale>
    </cfRule>
  </conditionalFormatting>
  <dataValidations>
    <dataValidation type="decimal" allowBlank="1" showInputMessage="1" showErrorMessage="1" prompt="Enter a number between 1 and 20" sqref="C2">
      <formula1>1.0</formula1>
      <formula2>20.0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2" max="2" width="14.14"/>
    <col customWidth="1" min="3" max="3" width="5.0"/>
    <col customWidth="1" min="4" max="4" width="7.14"/>
    <col customWidth="1" min="5" max="5" width="5.0"/>
    <col customWidth="1" min="6" max="6" width="7.29"/>
    <col customWidth="1" min="7" max="7" width="7.14"/>
    <col customWidth="1" min="8" max="8" width="7.29"/>
    <col customWidth="1" min="9" max="9" width="7.14"/>
    <col customWidth="1" min="10" max="10" width="7.29"/>
    <col customWidth="1" min="11" max="11" width="10.57"/>
    <col customWidth="1" min="12" max="12" width="7.29"/>
    <col customWidth="1" min="13" max="13" width="8.14"/>
    <col customWidth="1" min="14" max="14" width="7.29"/>
    <col customWidth="1" min="15" max="15" width="21.29"/>
    <col customWidth="1" min="16" max="16" width="10.86"/>
    <col customWidth="1" min="17" max="17" width="7.29"/>
    <col customWidth="1" min="18" max="18" width="10.14"/>
    <col customWidth="1" min="19" max="19" width="7.29"/>
    <col customWidth="1" min="20" max="20" width="4.57"/>
    <col customWidth="1" min="21" max="21" width="7.29"/>
    <col customWidth="1" min="22" max="22" width="5.43"/>
    <col customWidth="1" min="23" max="23" width="7.29"/>
    <col customWidth="1" min="24" max="24" width="6.86"/>
    <col customWidth="1" min="25" max="25" width="5.43"/>
    <col customWidth="1" min="26" max="26" width="6.86"/>
  </cols>
  <sheetData>
    <row r="1">
      <c r="A1" s="33" t="s">
        <v>31</v>
      </c>
      <c r="F1" s="94"/>
      <c r="G1" s="94"/>
      <c r="H1" s="94"/>
      <c r="I1" s="94"/>
      <c r="J1" s="94"/>
      <c r="K1" s="94"/>
      <c r="L1" s="94"/>
      <c r="M1" s="94"/>
      <c r="N1" s="95"/>
      <c r="O1" s="96"/>
      <c r="P1" s="94"/>
      <c r="Q1" s="95"/>
      <c r="R1" s="147"/>
      <c r="S1" s="94"/>
      <c r="T1" s="95"/>
      <c r="U1" s="94"/>
      <c r="V1" s="95"/>
      <c r="W1" s="98"/>
      <c r="X1" s="95"/>
      <c r="Y1" s="98"/>
      <c r="Z1" s="95"/>
    </row>
    <row r="2">
      <c r="B2" s="148" t="s">
        <v>16</v>
      </c>
      <c r="C2" s="148">
        <v>20.0</v>
      </c>
      <c r="D2" s="8" t="s">
        <v>17</v>
      </c>
    </row>
    <row r="3">
      <c r="B3" s="3"/>
      <c r="D3" s="3"/>
      <c r="E3" s="3"/>
    </row>
    <row r="4">
      <c r="B4" s="13" t="s">
        <v>23</v>
      </c>
      <c r="C4" s="14" t="s">
        <v>3</v>
      </c>
      <c r="D4" s="14" t="s">
        <v>4</v>
      </c>
      <c r="E4" s="14" t="s">
        <v>5</v>
      </c>
      <c r="F4" s="14" t="s">
        <v>4</v>
      </c>
      <c r="G4" s="14" t="s">
        <v>6</v>
      </c>
      <c r="H4" s="14" t="s">
        <v>4</v>
      </c>
      <c r="I4" s="15" t="s">
        <v>7</v>
      </c>
      <c r="J4" s="14" t="s">
        <v>4</v>
      </c>
      <c r="K4" s="15" t="s">
        <v>8</v>
      </c>
      <c r="L4" s="14" t="s">
        <v>4</v>
      </c>
      <c r="M4" s="14" t="s">
        <v>9</v>
      </c>
      <c r="N4" s="88" t="s">
        <v>4</v>
      </c>
      <c r="O4" s="14"/>
      <c r="P4" s="15" t="s">
        <v>11</v>
      </c>
      <c r="Q4" s="88" t="s">
        <v>4</v>
      </c>
      <c r="R4" s="15" t="s">
        <v>12</v>
      </c>
      <c r="S4" s="14" t="s">
        <v>4</v>
      </c>
      <c r="T4" s="14" t="s">
        <v>13</v>
      </c>
      <c r="U4" s="14" t="s">
        <v>4</v>
      </c>
      <c r="V4" s="14" t="s">
        <v>14</v>
      </c>
      <c r="W4" s="14" t="s">
        <v>4</v>
      </c>
    </row>
    <row r="5" ht="17.25" customHeight="1">
      <c r="B5" s="16" t="s">
        <v>220</v>
      </c>
      <c r="C5" s="2" t="str">
        <f t="shared" ref="C5:N5" si="1">MIN(C12:C25)</f>
        <v>2110</v>
      </c>
      <c r="D5" s="2" t="str">
        <f t="shared" si="1"/>
        <v>81</v>
      </c>
      <c r="E5" s="2" t="str">
        <f t="shared" si="1"/>
        <v>840</v>
      </c>
      <c r="F5" s="2" t="str">
        <f t="shared" si="1"/>
        <v>32</v>
      </c>
      <c r="G5" s="2" t="str">
        <f t="shared" si="1"/>
        <v>360</v>
      </c>
      <c r="H5" s="2" t="str">
        <f t="shared" si="1"/>
        <v>0</v>
      </c>
      <c r="I5" s="2" t="str">
        <f t="shared" si="1"/>
        <v>12</v>
      </c>
      <c r="J5" s="2" t="str">
        <f t="shared" si="1"/>
        <v>0</v>
      </c>
      <c r="K5" s="26" t="str">
        <f t="shared" si="1"/>
        <v>0.97</v>
      </c>
      <c r="L5" s="89" t="str">
        <f t="shared" si="1"/>
        <v>0.006</v>
      </c>
      <c r="M5" s="90" t="str">
        <f t="shared" si="1"/>
        <v>65</v>
      </c>
      <c r="N5" s="26" t="str">
        <f t="shared" si="1"/>
        <v>1.50</v>
      </c>
      <c r="O5" s="69"/>
      <c r="P5" s="20" t="str">
        <f t="shared" ref="P5:W5" si="2">MIN(P12:P25)</f>
        <v>77</v>
      </c>
      <c r="Q5" s="21" t="str">
        <f t="shared" si="2"/>
        <v>3.0</v>
      </c>
      <c r="R5" s="20" t="str">
        <f t="shared" si="2"/>
        <v>48</v>
      </c>
      <c r="S5" s="21" t="str">
        <f t="shared" si="2"/>
        <v>0.9</v>
      </c>
      <c r="T5" s="21" t="str">
        <f t="shared" si="2"/>
        <v>15.8</v>
      </c>
      <c r="U5" s="18" t="str">
        <f t="shared" si="2"/>
        <v>0.54</v>
      </c>
      <c r="V5" s="21" t="str">
        <f t="shared" si="2"/>
        <v>12.5</v>
      </c>
      <c r="W5" s="18" t="str">
        <f t="shared" si="2"/>
        <v>0.40</v>
      </c>
    </row>
    <row r="6">
      <c r="B6" s="24" t="s">
        <v>27</v>
      </c>
      <c r="C6" s="2" t="str">
        <f t="shared" ref="C6:N6" si="3">MEDIAN(C12:C25)</f>
        <v>2302.5</v>
      </c>
      <c r="D6" s="2" t="str">
        <f t="shared" si="3"/>
        <v>90</v>
      </c>
      <c r="E6" s="2" t="str">
        <f t="shared" si="3"/>
        <v>880</v>
      </c>
      <c r="F6" s="2" t="str">
        <f t="shared" si="3"/>
        <v>34</v>
      </c>
      <c r="G6" s="2" t="str">
        <f t="shared" si="3"/>
        <v>365</v>
      </c>
      <c r="H6" s="2" t="str">
        <f t="shared" si="3"/>
        <v>0</v>
      </c>
      <c r="I6" s="2" t="str">
        <f t="shared" si="3"/>
        <v>12</v>
      </c>
      <c r="J6" s="2" t="str">
        <f t="shared" si="3"/>
        <v>0</v>
      </c>
      <c r="K6" s="26" t="str">
        <f t="shared" si="3"/>
        <v>1.14</v>
      </c>
      <c r="L6" s="89" t="str">
        <f t="shared" si="3"/>
        <v>0.012</v>
      </c>
      <c r="M6" s="90" t="str">
        <f t="shared" si="3"/>
        <v>69</v>
      </c>
      <c r="N6" s="26" t="str">
        <f t="shared" si="3"/>
        <v>1.50</v>
      </c>
      <c r="O6" s="69"/>
      <c r="P6" s="25" t="str">
        <f t="shared" ref="P6:W6" si="4">MEDIAN(P12:P25)</f>
        <v>82</v>
      </c>
      <c r="Q6" s="28" t="str">
        <f t="shared" si="4"/>
        <v>3.2</v>
      </c>
      <c r="R6" s="25" t="str">
        <f t="shared" si="4"/>
        <v>48</v>
      </c>
      <c r="S6" s="28" t="str">
        <f t="shared" si="4"/>
        <v>0.9</v>
      </c>
      <c r="T6" s="28" t="str">
        <f t="shared" si="4"/>
        <v>24.0</v>
      </c>
      <c r="U6" s="26" t="str">
        <f t="shared" si="4"/>
        <v>0.80</v>
      </c>
      <c r="V6" s="28" t="str">
        <f t="shared" si="4"/>
        <v>13.0</v>
      </c>
      <c r="W6" s="26" t="str">
        <f t="shared" si="4"/>
        <v>0.42</v>
      </c>
    </row>
    <row r="7">
      <c r="B7" s="30" t="s">
        <v>221</v>
      </c>
      <c r="C7" s="91" t="str">
        <f t="shared" ref="C7:N7" si="5">MAX(C12:C25)</f>
        <v>2590</v>
      </c>
      <c r="D7" s="91" t="str">
        <f t="shared" si="5"/>
        <v>104</v>
      </c>
      <c r="E7" s="91" t="str">
        <f t="shared" si="5"/>
        <v>1000</v>
      </c>
      <c r="F7" s="91" t="str">
        <f t="shared" si="5"/>
        <v>40</v>
      </c>
      <c r="G7" s="91" t="str">
        <f t="shared" si="5"/>
        <v>365</v>
      </c>
      <c r="H7" s="91" t="str">
        <f t="shared" si="5"/>
        <v>0</v>
      </c>
      <c r="I7" s="91" t="str">
        <f t="shared" si="5"/>
        <v>40</v>
      </c>
      <c r="J7" s="91" t="str">
        <f t="shared" si="5"/>
        <v>0</v>
      </c>
      <c r="K7" s="92" t="str">
        <f t="shared" si="5"/>
        <v>1.24</v>
      </c>
      <c r="L7" s="89" t="str">
        <f t="shared" si="5"/>
        <v>0.014</v>
      </c>
      <c r="M7" s="90" t="str">
        <f t="shared" si="5"/>
        <v>69</v>
      </c>
      <c r="N7" s="92" t="str">
        <f t="shared" si="5"/>
        <v>1.55</v>
      </c>
      <c r="O7" s="93"/>
      <c r="P7" s="25" t="str">
        <f t="shared" ref="P7:W7" si="6">MAX(P12:P25)</f>
        <v>89</v>
      </c>
      <c r="Q7" s="28" t="str">
        <f t="shared" si="6"/>
        <v>3.4</v>
      </c>
      <c r="R7" s="25" t="str">
        <f t="shared" si="6"/>
        <v>48</v>
      </c>
      <c r="S7" s="28" t="str">
        <f t="shared" si="6"/>
        <v>0.9</v>
      </c>
      <c r="T7" s="28" t="str">
        <f t="shared" si="6"/>
        <v>26.0</v>
      </c>
      <c r="U7" s="26" t="str">
        <f t="shared" si="6"/>
        <v>0.90</v>
      </c>
      <c r="V7" s="28" t="str">
        <f t="shared" si="6"/>
        <v>13.5</v>
      </c>
      <c r="W7" s="26" t="str">
        <f t="shared" si="6"/>
        <v>0.45</v>
      </c>
    </row>
    <row r="8">
      <c r="B8" s="33"/>
      <c r="D8" s="33"/>
      <c r="E8" s="33"/>
    </row>
    <row r="9">
      <c r="A9" s="108"/>
      <c r="B9" s="100" t="s">
        <v>20</v>
      </c>
      <c r="C9" s="99"/>
      <c r="D9" s="99"/>
      <c r="E9" s="99"/>
      <c r="F9" s="99"/>
      <c r="G9" s="99"/>
      <c r="H9" s="99"/>
      <c r="I9" s="101" t="str">
        <f>HYPERLINK("http://goo.gl/forms/ys65i8iBiu","HERE")</f>
        <v>HERE</v>
      </c>
      <c r="J9" s="108"/>
      <c r="K9" s="108"/>
      <c r="L9" s="108"/>
      <c r="M9" s="108"/>
      <c r="N9" s="108"/>
      <c r="O9" s="105" t="s">
        <v>31</v>
      </c>
      <c r="P9" s="108"/>
      <c r="Q9" s="108"/>
      <c r="R9" s="108"/>
      <c r="S9" s="108"/>
      <c r="T9" s="108"/>
      <c r="U9" s="108"/>
      <c r="V9" s="108"/>
      <c r="W9" s="108"/>
      <c r="X9" s="108"/>
      <c r="Y9" s="108"/>
      <c r="Z9" s="108"/>
    </row>
    <row r="10">
      <c r="B10" s="33"/>
      <c r="D10" s="33"/>
      <c r="E10" s="33"/>
    </row>
    <row r="11">
      <c r="B11" s="1" t="s">
        <v>2</v>
      </c>
      <c r="C11" s="14" t="s">
        <v>3</v>
      </c>
      <c r="D11" s="14" t="s">
        <v>4</v>
      </c>
      <c r="E11" s="14" t="s">
        <v>5</v>
      </c>
      <c r="F11" s="14" t="s">
        <v>4</v>
      </c>
      <c r="G11" s="14" t="s">
        <v>6</v>
      </c>
      <c r="H11" s="14" t="s">
        <v>4</v>
      </c>
      <c r="I11" s="15" t="s">
        <v>7</v>
      </c>
      <c r="J11" s="14" t="s">
        <v>4</v>
      </c>
      <c r="K11" s="15" t="s">
        <v>8</v>
      </c>
      <c r="L11" s="14" t="s">
        <v>4</v>
      </c>
      <c r="M11" s="14" t="s">
        <v>9</v>
      </c>
      <c r="N11" s="88" t="s">
        <v>4</v>
      </c>
      <c r="O11" s="14" t="s">
        <v>222</v>
      </c>
      <c r="P11" s="15" t="s">
        <v>11</v>
      </c>
      <c r="Q11" s="88" t="s">
        <v>4</v>
      </c>
      <c r="R11" s="15" t="s">
        <v>12</v>
      </c>
      <c r="S11" s="14" t="s">
        <v>4</v>
      </c>
      <c r="T11" s="14" t="s">
        <v>13</v>
      </c>
      <c r="U11" s="14" t="s">
        <v>4</v>
      </c>
      <c r="V11" s="14" t="s">
        <v>14</v>
      </c>
      <c r="W11" s="14" t="s">
        <v>4</v>
      </c>
    </row>
    <row r="12">
      <c r="B12" s="58" t="s">
        <v>42</v>
      </c>
      <c r="C12" s="1" t="str">
        <f t="array" ref="C12">INDEX('All Gods'!F$112:F$197,MATCH($B12,'All Gods'!$C$112:$C$197,0))+(D12*$C$2)</f>
        <v>2285</v>
      </c>
      <c r="D12" s="1" t="str">
        <f t="array" ref="D12">INDEX('All Gods'!G$112:G$197,MATCH($B12,'All Gods'!$C$112:$C$197,0))</f>
        <v>90</v>
      </c>
      <c r="E12" s="1" t="str">
        <f t="array" ref="E12">INDEX('All Gods'!H$112:H$197,MATCH($B12,'All Gods'!$C$112:$C$197,0))+(F12*$C$2)</f>
        <v>940</v>
      </c>
      <c r="F12" s="1" t="str">
        <f t="array" ref="F12">INDEX('All Gods'!I$112:I$197,MATCH($B12,'All Gods'!$C$112:$C$197,0))</f>
        <v>37</v>
      </c>
      <c r="G12" s="1" t="str">
        <f t="array" ref="G12">INDEX('All Gods'!J$112:J$197,MATCH($B12,'All Gods'!$C$112:$C$197,0))</f>
        <v>360</v>
      </c>
      <c r="H12" s="1" t="str">
        <f t="array" ref="H12">INDEX('All Gods'!K$112:K$197,MATCH($B12,'All Gods'!$C$112:$C$197,0))</f>
        <v>0</v>
      </c>
      <c r="I12" s="1" t="str">
        <f t="array" ref="I12">INDEX('All Gods'!L$112:L$197,MATCH($B12,'All Gods'!$C$112:$C$197,0))</f>
        <v>12</v>
      </c>
      <c r="J12" s="1" t="str">
        <f t="array" ref="J12">INDEX('All Gods'!M$112:M$197,MATCH($B12,'All Gods'!$C$112:$C$197,0))</f>
        <v>0</v>
      </c>
      <c r="K12" s="121" t="str">
        <f t="array" ref="K12">INDEX('All Gods'!N$112:N$197,MATCH($B12,'All Gods'!$C$112:$C$197,0))+(L12*$C$2)</f>
        <v>1.15</v>
      </c>
      <c r="L12" s="89" t="str">
        <f t="array" ref="L12">INDEX('All Gods'!O$112:O$197,MATCH($B12,'All Gods'!$C$112:$C$197,0))</f>
        <v>0.013</v>
      </c>
      <c r="M12" s="90" t="str">
        <f t="array" ref="M12">INDEX('All Gods'!P$112:P$197,MATCH($B12,'All Gods'!$C$112:$C$197,0))+(N12*$C$2)</f>
        <v>69</v>
      </c>
      <c r="N12" s="121" t="str">
        <f t="array" ref="N12">INDEX('All Gods'!Q$112:Q$197,MATCH($B12,'All Gods'!$C$112:$C$197,0))</f>
        <v>1.55</v>
      </c>
      <c r="O12" s="122" t="str">
        <f t="array" ref="O12">INDEX('All Gods'!R$112:R$197,MATCH($B12,'All Gods'!$C$112:$C$197,0))</f>
        <v>1/.75/1/1.25x dmg/swing</v>
      </c>
      <c r="P12" s="90" t="str">
        <f t="array" ref="P12">INDEX('All Gods'!S$112:S$197,MATCH($B12,'All Gods'!$C$112:$C$197,0))+(Q12*$C$2)</f>
        <v>77</v>
      </c>
      <c r="Q12" s="123" t="str">
        <f t="array" ref="Q12">INDEX('All Gods'!T$112:T$197,MATCH($B12,'All Gods'!$C$112:$C$197,0))</f>
        <v>3.0</v>
      </c>
      <c r="R12" s="90" t="str">
        <f t="array" ref="R12">INDEX('All Gods'!U$112:U$197,MATCH($B12,'All Gods'!$C$112:$C$197,0))+(S12*$C$2)</f>
        <v>48</v>
      </c>
      <c r="S12" s="1" t="str">
        <f t="array" ref="S12">INDEX('All Gods'!V$112:V$197,MATCH($B12,'All Gods'!$C$112:$C$197,0))</f>
        <v>0.9</v>
      </c>
      <c r="T12" s="123" t="str">
        <f t="array" ref="T12">INDEX('All Gods'!W$112:W$197,MATCH($B12,'All Gods'!$C$112:$C$197,0))+(U12*$C$2)</f>
        <v>21.4</v>
      </c>
      <c r="U12" s="121" t="str">
        <f t="array" ref="U12">INDEX('All Gods'!X$112:X$197,MATCH($B12,'All Gods'!$C$112:$C$197,0))</f>
        <v>0.67</v>
      </c>
      <c r="V12" s="123" t="str">
        <f t="array" ref="V12">INDEX('All Gods'!Y$112:Y$197,MATCH($B12,'All Gods'!$C$112:$C$197,0))+(W12*$C$2)</f>
        <v>13.0</v>
      </c>
      <c r="W12" s="121" t="str">
        <f t="array" ref="W12">INDEX('All Gods'!Z$112:Z$197,MATCH($B12,'All Gods'!$C$112:$C$197,0))</f>
        <v>0.42</v>
      </c>
    </row>
    <row r="13">
      <c r="B13" s="58" t="s">
        <v>44</v>
      </c>
      <c r="C13" s="1" t="str">
        <f t="array" ref="C13">INDEX('All Gods'!F$112:F$197,MATCH($B13,'All Gods'!$C$112:$C$197,0))+(D13*$C$2)</f>
        <v>2500</v>
      </c>
      <c r="D13" s="1" t="str">
        <f t="array" ref="D13">INDEX('All Gods'!G$112:G$197,MATCH($B13,'All Gods'!$C$112:$C$197,0))</f>
        <v>100</v>
      </c>
      <c r="E13" s="1" t="str">
        <f t="array" ref="E13">INDEX('All Gods'!H$112:H$197,MATCH($B13,'All Gods'!$C$112:$C$197,0))+(F13*$C$2)</f>
        <v>870</v>
      </c>
      <c r="F13" s="1" t="str">
        <f t="array" ref="F13">INDEX('All Gods'!I$112:I$197,MATCH($B13,'All Gods'!$C$112:$C$197,0))</f>
        <v>34</v>
      </c>
      <c r="G13" s="1" t="str">
        <f t="array" ref="G13">INDEX('All Gods'!J$112:J$197,MATCH($B13,'All Gods'!$C$112:$C$197,0))</f>
        <v>365</v>
      </c>
      <c r="H13" s="1" t="str">
        <f t="array" ref="H13">INDEX('All Gods'!K$112:K$197,MATCH($B13,'All Gods'!$C$112:$C$197,0))</f>
        <v>0</v>
      </c>
      <c r="I13" s="1" t="str">
        <f t="array" ref="I13">INDEX('All Gods'!L$112:L$197,MATCH($B13,'All Gods'!$C$112:$C$197,0))</f>
        <v>12</v>
      </c>
      <c r="J13" s="1" t="str">
        <f t="array" ref="J13">INDEX('All Gods'!M$112:M$197,MATCH($B13,'All Gods'!$C$112:$C$197,0))</f>
        <v>0</v>
      </c>
      <c r="K13" s="121" t="str">
        <f t="array" ref="K13">INDEX('All Gods'!N$112:N$197,MATCH($B13,'All Gods'!$C$112:$C$197,0))+(L13*$C$2)</f>
        <v>1.24</v>
      </c>
      <c r="L13" s="89" t="str">
        <f t="array" ref="L13">INDEX('All Gods'!O$112:O$197,MATCH($B13,'All Gods'!$C$112:$C$197,0))</f>
        <v>0.012</v>
      </c>
      <c r="M13" s="90" t="str">
        <f t="array" ref="M13">INDEX('All Gods'!P$112:P$197,MATCH($B13,'All Gods'!$C$112:$C$197,0))+(N13*$C$2)</f>
        <v>66</v>
      </c>
      <c r="N13" s="121" t="str">
        <f t="array" ref="N13">INDEX('All Gods'!Q$112:Q$197,MATCH($B13,'All Gods'!$C$112:$C$197,0))</f>
        <v>1.50</v>
      </c>
      <c r="O13" s="122" t="str">
        <f t="array" ref="O13">INDEX('All Gods'!R$112:R$197,MATCH($B13,'All Gods'!$C$112:$C$197,0))</f>
        <v>1/1/2x dmg/swing</v>
      </c>
      <c r="P13" s="90" t="str">
        <f t="array" ref="P13">INDEX('All Gods'!S$112:S$197,MATCH($B13,'All Gods'!$C$112:$C$197,0))+(Q13*$C$2)</f>
        <v>84</v>
      </c>
      <c r="Q13" s="123" t="str">
        <f t="array" ref="Q13">INDEX('All Gods'!T$112:T$197,MATCH($B13,'All Gods'!$C$112:$C$197,0))</f>
        <v>3.2</v>
      </c>
      <c r="R13" s="90" t="str">
        <f t="array" ref="R13">INDEX('All Gods'!U$112:U$197,MATCH($B13,'All Gods'!$C$112:$C$197,0))+(S13*$C$2)</f>
        <v>48</v>
      </c>
      <c r="S13" s="1" t="str">
        <f t="array" ref="S13">INDEX('All Gods'!V$112:V$197,MATCH($B13,'All Gods'!$C$112:$C$197,0))</f>
        <v>0.9</v>
      </c>
      <c r="T13" s="123" t="str">
        <f t="array" ref="T13">INDEX('All Gods'!W$112:W$197,MATCH($B13,'All Gods'!$C$112:$C$197,0))+(U13*$C$2)</f>
        <v>26.0</v>
      </c>
      <c r="U13" s="121" t="str">
        <f t="array" ref="U13">INDEX('All Gods'!X$112:X$197,MATCH($B13,'All Gods'!$C$112:$C$197,0))</f>
        <v>0.90</v>
      </c>
      <c r="V13" s="123" t="str">
        <f t="array" ref="V13">INDEX('All Gods'!Y$112:Y$197,MATCH($B13,'All Gods'!$C$112:$C$197,0))+(W13*$C$2)</f>
        <v>13.0</v>
      </c>
      <c r="W13" s="121" t="str">
        <f t="array" ref="W13">INDEX('All Gods'!Z$112:Z$197,MATCH($B13,'All Gods'!$C$112:$C$197,0))</f>
        <v>0.42</v>
      </c>
    </row>
    <row r="14">
      <c r="B14" s="58" t="s">
        <v>46</v>
      </c>
      <c r="C14" s="1" t="str">
        <f t="array" ref="C14">INDEX('All Gods'!F$112:F$197,MATCH($B14,'All Gods'!$C$112:$C$197,0))+(D14*$C$2)</f>
        <v>2215</v>
      </c>
      <c r="D14" s="1" t="str">
        <f t="array" ref="D14">INDEX('All Gods'!G$112:G$197,MATCH($B14,'All Gods'!$C$112:$C$197,0))</f>
        <v>86</v>
      </c>
      <c r="E14" s="1" t="str">
        <f t="array" ref="E14">INDEX('All Gods'!H$112:H$197,MATCH($B14,'All Gods'!$C$112:$C$197,0))+(F14*$C$2)</f>
        <v>1000</v>
      </c>
      <c r="F14" s="1" t="str">
        <f t="array" ref="F14">INDEX('All Gods'!I$112:I$197,MATCH($B14,'All Gods'!$C$112:$C$197,0))</f>
        <v>40</v>
      </c>
      <c r="G14" s="1" t="str">
        <f t="array" ref="G14">INDEX('All Gods'!J$112:J$197,MATCH($B14,'All Gods'!$C$112:$C$197,0))</f>
        <v>365</v>
      </c>
      <c r="H14" s="1" t="str">
        <f t="array" ref="H14">INDEX('All Gods'!K$112:K$197,MATCH($B14,'All Gods'!$C$112:$C$197,0))</f>
        <v>0</v>
      </c>
      <c r="I14" s="1" t="str">
        <f t="array" ref="I14">INDEX('All Gods'!L$112:L$197,MATCH($B14,'All Gods'!$C$112:$C$197,0))</f>
        <v>12</v>
      </c>
      <c r="J14" s="1" t="str">
        <f t="array" ref="J14">INDEX('All Gods'!M$112:M$197,MATCH($B14,'All Gods'!$C$112:$C$197,0))</f>
        <v>0</v>
      </c>
      <c r="K14" s="121" t="str">
        <f t="array" ref="K14">INDEX('All Gods'!N$112:N$197,MATCH($B14,'All Gods'!$C$112:$C$197,0))+(L14*$C$2)</f>
        <v>1.08</v>
      </c>
      <c r="L14" s="89" t="str">
        <f t="array" ref="L14">INDEX('All Gods'!O$112:O$197,MATCH($B14,'All Gods'!$C$112:$C$197,0))</f>
        <v>0.010</v>
      </c>
      <c r="M14" s="90" t="str">
        <f t="array" ref="M14">INDEX('All Gods'!P$112:P$197,MATCH($B14,'All Gods'!$C$112:$C$197,0))+(N14*$C$2)</f>
        <v>68</v>
      </c>
      <c r="N14" s="121" t="str">
        <f t="array" ref="N14">INDEX('All Gods'!Q$112:Q$197,MATCH($B14,'All Gods'!$C$112:$C$197,0))</f>
        <v>1.50</v>
      </c>
      <c r="O14" s="122" t="str">
        <f t="array" ref="O14">INDEX('All Gods'!R$112:R$197,MATCH($B14,'All Gods'!$C$112:$C$197,0))</f>
        <v>N/A</v>
      </c>
      <c r="P14" s="90" t="str">
        <f t="array" ref="P14">INDEX('All Gods'!S$112:S$197,MATCH($B14,'All Gods'!$C$112:$C$197,0))+(Q14*$C$2)</f>
        <v>79</v>
      </c>
      <c r="Q14" s="123" t="str">
        <f t="array" ref="Q14">INDEX('All Gods'!T$112:T$197,MATCH($B14,'All Gods'!$C$112:$C$197,0))</f>
        <v>3.0</v>
      </c>
      <c r="R14" s="90" t="str">
        <f t="array" ref="R14">INDEX('All Gods'!U$112:U$197,MATCH($B14,'All Gods'!$C$112:$C$197,0))+(S14*$C$2)</f>
        <v>48</v>
      </c>
      <c r="S14" s="1" t="str">
        <f t="array" ref="S14">INDEX('All Gods'!V$112:V$197,MATCH($B14,'All Gods'!$C$112:$C$197,0))</f>
        <v>0.9</v>
      </c>
      <c r="T14" s="123" t="str">
        <f t="array" ref="T14">INDEX('All Gods'!W$112:W$197,MATCH($B14,'All Gods'!$C$112:$C$197,0))+(U14*$C$2)</f>
        <v>24.0</v>
      </c>
      <c r="U14" s="121" t="str">
        <f t="array" ref="U14">INDEX('All Gods'!X$112:X$197,MATCH($B14,'All Gods'!$C$112:$C$197,0))</f>
        <v>0.80</v>
      </c>
      <c r="V14" s="123" t="str">
        <f t="array" ref="V14">INDEX('All Gods'!Y$112:Y$197,MATCH($B14,'All Gods'!$C$112:$C$197,0))+(W14*$C$2)</f>
        <v>12.8</v>
      </c>
      <c r="W14" s="121" t="str">
        <f t="array" ref="W14">INDEX('All Gods'!Z$112:Z$197,MATCH($B14,'All Gods'!$C$112:$C$197,0))</f>
        <v>0.40</v>
      </c>
    </row>
    <row r="15">
      <c r="B15" s="58" t="s">
        <v>50</v>
      </c>
      <c r="C15" s="1" t="str">
        <f t="array" ref="C15">INDEX('All Gods'!F$112:F$197,MATCH($B15,'All Gods'!$C$112:$C$197,0))+(D15*$C$2)</f>
        <v>2290</v>
      </c>
      <c r="D15" s="1" t="str">
        <f t="array" ref="D15">INDEX('All Gods'!G$112:G$197,MATCH($B15,'All Gods'!$C$112:$C$197,0))</f>
        <v>90</v>
      </c>
      <c r="E15" s="1" t="str">
        <f t="array" ref="E15">INDEX('All Gods'!H$112:H$197,MATCH($B15,'All Gods'!$C$112:$C$197,0))+(F15*$C$2)</f>
        <v>880</v>
      </c>
      <c r="F15" s="1" t="str">
        <f t="array" ref="F15">INDEX('All Gods'!I$112:I$197,MATCH($B15,'All Gods'!$C$112:$C$197,0))</f>
        <v>34</v>
      </c>
      <c r="G15" s="1" t="str">
        <f t="array" ref="G15">INDEX('All Gods'!J$112:J$197,MATCH($B15,'All Gods'!$C$112:$C$197,0))</f>
        <v>365</v>
      </c>
      <c r="H15" s="1" t="str">
        <f t="array" ref="H15">INDEX('All Gods'!K$112:K$197,MATCH($B15,'All Gods'!$C$112:$C$197,0))</f>
        <v>0</v>
      </c>
      <c r="I15" s="1" t="str">
        <f t="array" ref="I15">INDEX('All Gods'!L$112:L$197,MATCH($B15,'All Gods'!$C$112:$C$197,0))</f>
        <v>12</v>
      </c>
      <c r="J15" s="1" t="str">
        <f t="array" ref="J15">INDEX('All Gods'!M$112:M$197,MATCH($B15,'All Gods'!$C$112:$C$197,0))</f>
        <v>0</v>
      </c>
      <c r="K15" s="121" t="str">
        <f t="array" ref="K15">INDEX('All Gods'!N$112:N$197,MATCH($B15,'All Gods'!$C$112:$C$197,0))+(L15*$C$2)</f>
        <v>1.14</v>
      </c>
      <c r="L15" s="89" t="str">
        <f t="array" ref="L15">INDEX('All Gods'!O$112:O$197,MATCH($B15,'All Gods'!$C$112:$C$197,0))</f>
        <v>0.012</v>
      </c>
      <c r="M15" s="90" t="str">
        <f t="array" ref="M15">INDEX('All Gods'!P$112:P$197,MATCH($B15,'All Gods'!$C$112:$C$197,0))+(N15*$C$2)</f>
        <v>69</v>
      </c>
      <c r="N15" s="121" t="str">
        <f t="array" ref="N15">INDEX('All Gods'!Q$112:Q$197,MATCH($B15,'All Gods'!$C$112:$C$197,0))</f>
        <v>1.50</v>
      </c>
      <c r="O15" s="122" t="str">
        <f t="array" ref="O15">INDEX('All Gods'!R$112:R$197,MATCH($B15,'All Gods'!$C$112:$C$197,0))</f>
        <v>N/A</v>
      </c>
      <c r="P15" s="90" t="str">
        <f t="array" ref="P15">INDEX('All Gods'!S$112:S$197,MATCH($B15,'All Gods'!$C$112:$C$197,0))+(Q15*$C$2)</f>
        <v>89</v>
      </c>
      <c r="Q15" s="123" t="str">
        <f t="array" ref="Q15">INDEX('All Gods'!T$112:T$197,MATCH($B15,'All Gods'!$C$112:$C$197,0))</f>
        <v>3.3</v>
      </c>
      <c r="R15" s="90" t="str">
        <f t="array" ref="R15">INDEX('All Gods'!U$112:U$197,MATCH($B15,'All Gods'!$C$112:$C$197,0))+(S15*$C$2)</f>
        <v>48</v>
      </c>
      <c r="S15" s="1" t="str">
        <f t="array" ref="S15">INDEX('All Gods'!V$112:V$197,MATCH($B15,'All Gods'!$C$112:$C$197,0))</f>
        <v>0.9</v>
      </c>
      <c r="T15" s="123" t="str">
        <f t="array" ref="T15">INDEX('All Gods'!W$112:W$197,MATCH($B15,'All Gods'!$C$112:$C$197,0))+(U15*$C$2)</f>
        <v>23.0</v>
      </c>
      <c r="U15" s="121" t="str">
        <f t="array" ref="U15">INDEX('All Gods'!X$112:X$197,MATCH($B15,'All Gods'!$C$112:$C$197,0))</f>
        <v>0.75</v>
      </c>
      <c r="V15" s="123" t="str">
        <f t="array" ref="V15">INDEX('All Gods'!Y$112:Y$197,MATCH($B15,'All Gods'!$C$112:$C$197,0))+(W15*$C$2)</f>
        <v>13.0</v>
      </c>
      <c r="W15" s="121" t="str">
        <f t="array" ref="W15">INDEX('All Gods'!Z$112:Z$197,MATCH($B15,'All Gods'!$C$112:$C$197,0))</f>
        <v>0.42</v>
      </c>
    </row>
    <row r="16">
      <c r="B16" s="58" t="s">
        <v>59</v>
      </c>
      <c r="C16" s="1" t="str">
        <f t="array" ref="C16">INDEX('All Gods'!F$112:F$197,MATCH($B16,'All Gods'!$C$112:$C$197,0))+(D16*$C$2)</f>
        <v>2295</v>
      </c>
      <c r="D16" s="1" t="str">
        <f t="array" ref="D16">INDEX('All Gods'!G$112:G$197,MATCH($B16,'All Gods'!$C$112:$C$197,0))</f>
        <v>90</v>
      </c>
      <c r="E16" s="1" t="str">
        <f t="array" ref="E16">INDEX('All Gods'!H$112:H$197,MATCH($B16,'All Gods'!$C$112:$C$197,0))+(F16*$C$2)</f>
        <v>1000</v>
      </c>
      <c r="F16" s="1" t="str">
        <f t="array" ref="F16">INDEX('All Gods'!I$112:I$197,MATCH($B16,'All Gods'!$C$112:$C$197,0))</f>
        <v>40</v>
      </c>
      <c r="G16" s="1" t="str">
        <f t="array" ref="G16">INDEX('All Gods'!J$112:J$197,MATCH($B16,'All Gods'!$C$112:$C$197,0))</f>
        <v>365</v>
      </c>
      <c r="H16" s="1" t="str">
        <f t="array" ref="H16">INDEX('All Gods'!K$112:K$197,MATCH($B16,'All Gods'!$C$112:$C$197,0))</f>
        <v>0</v>
      </c>
      <c r="I16" s="1" t="str">
        <f t="array" ref="I16">INDEX('All Gods'!L$112:L$197,MATCH($B16,'All Gods'!$C$112:$C$197,0))</f>
        <v>12</v>
      </c>
      <c r="J16" s="1" t="str">
        <f t="array" ref="J16">INDEX('All Gods'!M$112:M$197,MATCH($B16,'All Gods'!$C$112:$C$197,0))</f>
        <v>0</v>
      </c>
      <c r="K16" s="121" t="str">
        <f t="array" ref="K16">INDEX('All Gods'!N$112:N$197,MATCH($B16,'All Gods'!$C$112:$C$197,0))+(L16*$C$2)</f>
        <v>1.14</v>
      </c>
      <c r="L16" s="89" t="str">
        <f t="array" ref="L16">INDEX('All Gods'!O$112:O$197,MATCH($B16,'All Gods'!$C$112:$C$197,0))</f>
        <v>0.012</v>
      </c>
      <c r="M16" s="90" t="str">
        <f t="array" ref="M16">INDEX('All Gods'!P$112:P$197,MATCH($B16,'All Gods'!$C$112:$C$197,0))+(N16*$C$2)</f>
        <v>68</v>
      </c>
      <c r="N16" s="121" t="str">
        <f t="array" ref="N16">INDEX('All Gods'!Q$112:Q$197,MATCH($B16,'All Gods'!$C$112:$C$197,0))</f>
        <v>1.55</v>
      </c>
      <c r="O16" s="122" t="str">
        <f t="array" ref="O16">INDEX('All Gods'!R$112:R$197,MATCH($B16,'All Gods'!$C$112:$C$197,0))</f>
        <v>1/1/1/1x dmg &amp; swing</v>
      </c>
      <c r="P16" s="90" t="str">
        <f t="array" ref="P16">INDEX('All Gods'!S$112:S$197,MATCH($B16,'All Gods'!$C$112:$C$197,0))+(Q16*$C$2)</f>
        <v>89</v>
      </c>
      <c r="Q16" s="123" t="str">
        <f t="array" ref="Q16">INDEX('All Gods'!T$112:T$197,MATCH($B16,'All Gods'!$C$112:$C$197,0))</f>
        <v>3.4</v>
      </c>
      <c r="R16" s="90" t="str">
        <f t="array" ref="R16">INDEX('All Gods'!U$112:U$197,MATCH($B16,'All Gods'!$C$112:$C$197,0))+(S16*$C$2)</f>
        <v>48</v>
      </c>
      <c r="S16" s="1" t="str">
        <f t="array" ref="S16">INDEX('All Gods'!V$112:V$197,MATCH($B16,'All Gods'!$C$112:$C$197,0))</f>
        <v>0.9</v>
      </c>
      <c r="T16" s="123" t="str">
        <f t="array" ref="T16">INDEX('All Gods'!W$112:W$197,MATCH($B16,'All Gods'!$C$112:$C$197,0))+(U16*$C$2)</f>
        <v>15.8</v>
      </c>
      <c r="U16" s="1" t="str">
        <f t="array" ref="U16">INDEX('All Gods'!X$112:X$197,MATCH($B16,'All Gods'!$C$112:$C$197,0))</f>
        <v>0.54</v>
      </c>
      <c r="V16" s="123" t="str">
        <f t="array" ref="V16">INDEX('All Gods'!Y$112:Y$197,MATCH($B16,'All Gods'!$C$112:$C$197,0))+(W16*$C$2)</f>
        <v>13.5</v>
      </c>
      <c r="W16" s="1" t="str">
        <f t="array" ref="W16">INDEX('All Gods'!Z$112:Z$197,MATCH($B16,'All Gods'!$C$112:$C$197,0))</f>
        <v>0.45</v>
      </c>
    </row>
    <row r="17">
      <c r="B17" s="58" t="s">
        <v>62</v>
      </c>
      <c r="C17" s="1" t="str">
        <f t="array" ref="C17">INDEX('All Gods'!F$112:F$197,MATCH($B17,'All Gods'!$C$112:$C$197,0))+(D17*$C$2)</f>
        <v>2310</v>
      </c>
      <c r="D17" s="1" t="str">
        <f t="array" ref="D17">INDEX('All Gods'!G$112:G$197,MATCH($B17,'All Gods'!$C$112:$C$197,0))</f>
        <v>90</v>
      </c>
      <c r="E17" s="1" t="str">
        <f t="array" ref="E17">INDEX('All Gods'!H$112:H$197,MATCH($B17,'All Gods'!$C$112:$C$197,0))+(F17*$C$2)</f>
        <v>870</v>
      </c>
      <c r="F17" s="1" t="str">
        <f t="array" ref="F17">INDEX('All Gods'!I$112:I$197,MATCH($B17,'All Gods'!$C$112:$C$197,0))</f>
        <v>34</v>
      </c>
      <c r="G17" s="1" t="str">
        <f t="array" ref="G17">INDEX('All Gods'!J$112:J$197,MATCH($B17,'All Gods'!$C$112:$C$197,0))</f>
        <v>360</v>
      </c>
      <c r="H17" s="1" t="str">
        <f t="array" ref="H17">INDEX('All Gods'!K$112:K$197,MATCH($B17,'All Gods'!$C$112:$C$197,0))</f>
        <v>0</v>
      </c>
      <c r="I17" s="1" t="str">
        <f t="array" ref="I17">INDEX('All Gods'!L$112:L$197,MATCH($B17,'All Gods'!$C$112:$C$197,0))</f>
        <v>12</v>
      </c>
      <c r="J17" s="1" t="str">
        <f t="array" ref="J17">INDEX('All Gods'!M$112:M$197,MATCH($B17,'All Gods'!$C$112:$C$197,0))</f>
        <v>0</v>
      </c>
      <c r="K17" s="121" t="str">
        <f t="array" ref="K17">INDEX('All Gods'!N$112:N$197,MATCH($B17,'All Gods'!$C$112:$C$197,0))+(L17*$C$2)</f>
        <v>1.24</v>
      </c>
      <c r="L17" s="89" t="str">
        <f t="array" ref="L17">INDEX('All Gods'!O$112:O$197,MATCH($B17,'All Gods'!$C$112:$C$197,0))</f>
        <v>0.012</v>
      </c>
      <c r="M17" s="90" t="str">
        <f t="array" ref="M17">INDEX('All Gods'!P$112:P$197,MATCH($B17,'All Gods'!$C$112:$C$197,0))+(N17*$C$2)</f>
        <v>69</v>
      </c>
      <c r="N17" s="121" t="str">
        <f t="array" ref="N17">INDEX('All Gods'!Q$112:Q$197,MATCH($B17,'All Gods'!$C$112:$C$197,0))</f>
        <v>1.50</v>
      </c>
      <c r="O17" s="122" t="str">
        <f t="array" ref="O17">INDEX('All Gods'!R$112:R$197,MATCH($B17,'All Gods'!$C$112:$C$197,0))</f>
        <v>1/1/1/1x dmg</v>
      </c>
      <c r="P17" s="90" t="str">
        <f t="array" ref="P17">INDEX('All Gods'!S$112:S$197,MATCH($B17,'All Gods'!$C$112:$C$197,0))+(Q17*$C$2)</f>
        <v>79</v>
      </c>
      <c r="Q17" s="123" t="str">
        <f t="array" ref="Q17">INDEX('All Gods'!T$112:T$197,MATCH($B17,'All Gods'!$C$112:$C$197,0))</f>
        <v>3.0</v>
      </c>
      <c r="R17" s="90" t="str">
        <f t="array" ref="R17">INDEX('All Gods'!U$112:U$197,MATCH($B17,'All Gods'!$C$112:$C$197,0))+(S17*$C$2)</f>
        <v>48</v>
      </c>
      <c r="S17" s="1" t="str">
        <f t="array" ref="S17">INDEX('All Gods'!V$112:V$197,MATCH($B17,'All Gods'!$C$112:$C$197,0))</f>
        <v>0.9</v>
      </c>
      <c r="T17" s="123" t="str">
        <f t="array" ref="T17">INDEX('All Gods'!W$112:W$197,MATCH($B17,'All Gods'!$C$112:$C$197,0))+(U17*$C$2)</f>
        <v>24.0</v>
      </c>
      <c r="U17" s="121" t="str">
        <f t="array" ref="U17">INDEX('All Gods'!X$112:X$197,MATCH($B17,'All Gods'!$C$112:$C$197,0))</f>
        <v>0.80</v>
      </c>
      <c r="V17" s="123" t="str">
        <f t="array" ref="V17">INDEX('All Gods'!Y$112:Y$197,MATCH($B17,'All Gods'!$C$112:$C$197,0))+(W17*$C$2)</f>
        <v>12.6</v>
      </c>
      <c r="W17" s="121" t="str">
        <f t="array" ref="W17">INDEX('All Gods'!Z$112:Z$197,MATCH($B17,'All Gods'!$C$112:$C$197,0))</f>
        <v>0.40</v>
      </c>
    </row>
    <row r="18">
      <c r="B18" s="58" t="s">
        <v>75</v>
      </c>
      <c r="C18" s="1" t="str">
        <f t="array" ref="C18">INDEX('All Gods'!F$112:F$197,MATCH($B18,'All Gods'!$C$112:$C$197,0))+(D18*$C$2)</f>
        <v>2290</v>
      </c>
      <c r="D18" s="1" t="str">
        <f t="array" ref="D18">INDEX('All Gods'!G$112:G$197,MATCH($B18,'All Gods'!$C$112:$C$197,0))</f>
        <v>90</v>
      </c>
      <c r="E18" s="1" t="str">
        <f t="array" ref="E18">INDEX('All Gods'!H$112:H$197,MATCH($B18,'All Gods'!$C$112:$C$197,0))+(F18*$C$2)</f>
        <v>870</v>
      </c>
      <c r="F18" s="1" t="str">
        <f t="array" ref="F18">INDEX('All Gods'!I$112:I$197,MATCH($B18,'All Gods'!$C$112:$C$197,0))</f>
        <v>34</v>
      </c>
      <c r="G18" s="1" t="str">
        <f t="array" ref="G18">INDEX('All Gods'!J$112:J$197,MATCH($B18,'All Gods'!$C$112:$C$197,0))</f>
        <v>360</v>
      </c>
      <c r="H18" s="1" t="str">
        <f t="array" ref="H18">INDEX('All Gods'!K$112:K$197,MATCH($B18,'All Gods'!$C$112:$C$197,0))</f>
        <v>0</v>
      </c>
      <c r="I18" s="1" t="str">
        <f t="array" ref="I18">INDEX('All Gods'!L$112:L$197,MATCH($B18,'All Gods'!$C$112:$C$197,0))</f>
        <v>12</v>
      </c>
      <c r="J18" s="1" t="str">
        <f t="array" ref="J18">INDEX('All Gods'!M$112:M$197,MATCH($B18,'All Gods'!$C$112:$C$197,0))</f>
        <v>0</v>
      </c>
      <c r="K18" s="121" t="str">
        <f t="array" ref="K18">INDEX('All Gods'!N$112:N$197,MATCH($B18,'All Gods'!$C$112:$C$197,0))+(L18*$C$2)</f>
        <v>1.24</v>
      </c>
      <c r="L18" s="89" t="str">
        <f t="array" ref="L18">INDEX('All Gods'!O$112:O$197,MATCH($B18,'All Gods'!$C$112:$C$197,0))</f>
        <v>0.012</v>
      </c>
      <c r="M18" s="90" t="str">
        <f t="array" ref="M18">INDEX('All Gods'!P$112:P$197,MATCH($B18,'All Gods'!$C$112:$C$197,0))+(N18*$C$2)</f>
        <v>69</v>
      </c>
      <c r="N18" s="121" t="str">
        <f t="array" ref="N18">INDEX('All Gods'!Q$112:Q$197,MATCH($B18,'All Gods'!$C$112:$C$197,0))</f>
        <v>1.50</v>
      </c>
      <c r="O18" s="122" t="str">
        <f t="array" ref="O18">INDEX('All Gods'!R$112:R$197,MATCH($B18,'All Gods'!$C$112:$C$197,0))</f>
        <v>1x/0.5x/1.5x</v>
      </c>
      <c r="P18" s="90" t="str">
        <f t="array" ref="P18">INDEX('All Gods'!S$112:S$197,MATCH($B18,'All Gods'!$C$112:$C$197,0))+(Q18*$C$2)</f>
        <v>79</v>
      </c>
      <c r="Q18" s="123" t="str">
        <f t="array" ref="Q18">INDEX('All Gods'!T$112:T$197,MATCH($B18,'All Gods'!$C$112:$C$197,0))</f>
        <v>3.0</v>
      </c>
      <c r="R18" s="90" t="str">
        <f t="array" ref="R18">INDEX('All Gods'!U$112:U$197,MATCH($B18,'All Gods'!$C$112:$C$197,0))+(S18*$C$2)</f>
        <v>48</v>
      </c>
      <c r="S18" s="1" t="str">
        <f t="array" ref="S18">INDEX('All Gods'!V$112:V$197,MATCH($B18,'All Gods'!$C$112:$C$197,0))</f>
        <v>0.9</v>
      </c>
      <c r="T18" s="123" t="str">
        <f t="array" ref="T18">INDEX('All Gods'!W$112:W$197,MATCH($B18,'All Gods'!$C$112:$C$197,0))+(U18*$C$2)</f>
        <v>24.0</v>
      </c>
      <c r="U18" s="121" t="str">
        <f t="array" ref="U18">INDEX('All Gods'!X$112:X$197,MATCH($B18,'All Gods'!$C$112:$C$197,0))</f>
        <v>0.80</v>
      </c>
      <c r="V18" s="123" t="str">
        <f t="array" ref="V18">INDEX('All Gods'!Y$112:Y$197,MATCH($B18,'All Gods'!$C$112:$C$197,0))+(W18*$C$2)</f>
        <v>12.6</v>
      </c>
      <c r="W18" s="121" t="str">
        <f t="array" ref="W18">INDEX('All Gods'!Z$112:Z$197,MATCH($B18,'All Gods'!$C$112:$C$197,0))</f>
        <v>0.40</v>
      </c>
    </row>
    <row r="19">
      <c r="B19" s="58" t="s">
        <v>77</v>
      </c>
      <c r="C19" s="1" t="str">
        <f t="array" ref="C19">INDEX('All Gods'!F$112:F$197,MATCH($B19,'All Gods'!$C$112:$C$197,0))+(D19*$C$2)</f>
        <v>2490</v>
      </c>
      <c r="D19" s="1" t="str">
        <f t="array" ref="D19">INDEX('All Gods'!G$112:G$197,MATCH($B19,'All Gods'!$C$112:$C$197,0))</f>
        <v>100</v>
      </c>
      <c r="E19" s="1" t="str">
        <f t="array" ref="E19">INDEX('All Gods'!H$112:H$197,MATCH($B19,'All Gods'!$C$112:$C$197,0))+(F19*$C$2)</f>
        <v>880</v>
      </c>
      <c r="F19" s="1" t="str">
        <f t="array" ref="F19">INDEX('All Gods'!I$112:I$197,MATCH($B19,'All Gods'!$C$112:$C$197,0))</f>
        <v>34</v>
      </c>
      <c r="G19" s="1" t="str">
        <f t="array" ref="G19">INDEX('All Gods'!J$112:J$197,MATCH($B19,'All Gods'!$C$112:$C$197,0))</f>
        <v>365</v>
      </c>
      <c r="H19" s="1" t="str">
        <f t="array" ref="H19">INDEX('All Gods'!K$112:K$197,MATCH($B19,'All Gods'!$C$112:$C$197,0))</f>
        <v>0</v>
      </c>
      <c r="I19" s="1" t="str">
        <f t="array" ref="I19">INDEX('All Gods'!L$112:L$197,MATCH($B19,'All Gods'!$C$112:$C$197,0))</f>
        <v>12</v>
      </c>
      <c r="J19" s="1" t="str">
        <f t="array" ref="J19">INDEX('All Gods'!M$112:M$197,MATCH($B19,'All Gods'!$C$112:$C$197,0))</f>
        <v>0</v>
      </c>
      <c r="K19" s="121" t="str">
        <f t="array" ref="K19">INDEX('All Gods'!N$112:N$197,MATCH($B19,'All Gods'!$C$112:$C$197,0))+(L19*$C$2)</f>
        <v>1.24</v>
      </c>
      <c r="L19" s="89" t="str">
        <f t="array" ref="L19">INDEX('All Gods'!O$112:O$197,MATCH($B19,'All Gods'!$C$112:$C$197,0))</f>
        <v>0.012</v>
      </c>
      <c r="M19" s="90" t="str">
        <f t="array" ref="M19">INDEX('All Gods'!P$112:P$197,MATCH($B19,'All Gods'!$C$112:$C$197,0))+(N19*$C$2)</f>
        <v>69</v>
      </c>
      <c r="N19" s="121" t="str">
        <f t="array" ref="N19">INDEX('All Gods'!Q$112:Q$197,MATCH($B19,'All Gods'!$C$112:$C$197,0))</f>
        <v>1.50</v>
      </c>
      <c r="O19" s="122" t="str">
        <f t="array" ref="O19">INDEX('All Gods'!R$112:R$197,MATCH($B19,'All Gods'!$C$112:$C$197,0))</f>
        <v>1/0.75/1.25 dmg</v>
      </c>
      <c r="P19" s="90" t="str">
        <f t="array" ref="P19">INDEX('All Gods'!S$112:S$197,MATCH($B19,'All Gods'!$C$112:$C$197,0))+(Q19*$C$2)</f>
        <v>82</v>
      </c>
      <c r="Q19" s="123" t="str">
        <f t="array" ref="Q19">INDEX('All Gods'!T$112:T$197,MATCH($B19,'All Gods'!$C$112:$C$197,0))</f>
        <v>3.2</v>
      </c>
      <c r="R19" s="90" t="str">
        <f t="array" ref="R19">INDEX('All Gods'!U$112:U$197,MATCH($B19,'All Gods'!$C$112:$C$197,0))+(S19*$C$2)</f>
        <v>48</v>
      </c>
      <c r="S19" s="1" t="str">
        <f t="array" ref="S19">INDEX('All Gods'!V$112:V$197,MATCH($B19,'All Gods'!$C$112:$C$197,0))</f>
        <v>0.9</v>
      </c>
      <c r="T19" s="123" t="str">
        <f t="array" ref="T19">INDEX('All Gods'!W$112:W$197,MATCH($B19,'All Gods'!$C$112:$C$197,0))+(U19*$C$2)</f>
        <v>23.0</v>
      </c>
      <c r="U19" s="121" t="str">
        <f t="array" ref="U19">INDEX('All Gods'!X$112:X$197,MATCH($B19,'All Gods'!$C$112:$C$197,0))</f>
        <v>0.75</v>
      </c>
      <c r="V19" s="123" t="str">
        <f t="array" ref="V19">INDEX('All Gods'!Y$112:Y$197,MATCH($B19,'All Gods'!$C$112:$C$197,0))+(W19*$C$2)</f>
        <v>13.0</v>
      </c>
      <c r="W19" s="121" t="str">
        <f t="array" ref="W19">INDEX('All Gods'!Z$112:Z$197,MATCH($B19,'All Gods'!$C$112:$C$197,0))</f>
        <v>0.42</v>
      </c>
    </row>
    <row r="20">
      <c r="B20" s="58" t="s">
        <v>78</v>
      </c>
      <c r="C20" s="1" t="str">
        <f t="array" ref="C20">INDEX('All Gods'!F$112:F$197,MATCH($B20,'All Gods'!$C$112:$C$197,0))+(D20*$C$2)</f>
        <v>2400</v>
      </c>
      <c r="D20" s="1" t="str">
        <f t="array" ref="D20">INDEX('All Gods'!G$112:G$197,MATCH($B20,'All Gods'!$C$112:$C$197,0))</f>
        <v>95</v>
      </c>
      <c r="E20" s="1" t="str">
        <f t="array" ref="E20">INDEX('All Gods'!H$112:H$197,MATCH($B20,'All Gods'!$C$112:$C$197,0))+(F20*$C$2)</f>
        <v>880</v>
      </c>
      <c r="F20" s="1" t="str">
        <f t="array" ref="F20">INDEX('All Gods'!I$112:I$197,MATCH($B20,'All Gods'!$C$112:$C$197,0))</f>
        <v>34</v>
      </c>
      <c r="G20" s="1" t="str">
        <f t="array" ref="G20">INDEX('All Gods'!J$112:J$197,MATCH($B20,'All Gods'!$C$112:$C$197,0))</f>
        <v>365</v>
      </c>
      <c r="H20" s="1" t="str">
        <f t="array" ref="H20">INDEX('All Gods'!K$112:K$197,MATCH($B20,'All Gods'!$C$112:$C$197,0))</f>
        <v>0</v>
      </c>
      <c r="I20" s="1" t="str">
        <f t="array" ref="I20">INDEX('All Gods'!L$112:L$197,MATCH($B20,'All Gods'!$C$112:$C$197,0))</f>
        <v>12</v>
      </c>
      <c r="J20" s="1" t="str">
        <f t="array" ref="J20">INDEX('All Gods'!M$112:M$197,MATCH($B20,'All Gods'!$C$112:$C$197,0))</f>
        <v>0</v>
      </c>
      <c r="K20" s="121" t="str">
        <f t="array" ref="K20">INDEX('All Gods'!N$112:N$197,MATCH($B20,'All Gods'!$C$112:$C$197,0))+(L20*$C$2)</f>
        <v>1.24</v>
      </c>
      <c r="L20" s="89" t="str">
        <f t="array" ref="L20">INDEX('All Gods'!O$112:O$197,MATCH($B20,'All Gods'!$C$112:$C$197,0))</f>
        <v>0.012</v>
      </c>
      <c r="M20" s="90" t="str">
        <f t="array" ref="M20">INDEX('All Gods'!P$112:P$197,MATCH($B20,'All Gods'!$C$112:$C$197,0))+(N20*$C$2)</f>
        <v>68</v>
      </c>
      <c r="N20" s="121" t="str">
        <f t="array" ref="N20">INDEX('All Gods'!Q$112:Q$197,MATCH($B20,'All Gods'!$C$112:$C$197,0))</f>
        <v>1.5</v>
      </c>
      <c r="O20" s="122" t="str">
        <f t="array" ref="O20">INDEX('All Gods'!R$112:R$197,MATCH($B20,'All Gods'!$C$112:$C$197,0))</f>
        <v/>
      </c>
      <c r="P20" s="90" t="str">
        <f t="array" ref="P20">INDEX('All Gods'!S$112:S$197,MATCH($B20,'All Gods'!$C$112:$C$197,0))+(Q20*$C$2)</f>
        <v>82</v>
      </c>
      <c r="Q20" s="123" t="str">
        <f t="array" ref="Q20">INDEX('All Gods'!T$112:T$197,MATCH($B20,'All Gods'!$C$112:$C$197,0))</f>
        <v>3.2</v>
      </c>
      <c r="R20" s="90" t="str">
        <f t="array" ref="R20">INDEX('All Gods'!U$112:U$197,MATCH($B20,'All Gods'!$C$112:$C$197,0))+(S20*$C$2)</f>
        <v>48</v>
      </c>
      <c r="S20" s="1" t="str">
        <f t="array" ref="S20">INDEX('All Gods'!V$112:V$197,MATCH($B20,'All Gods'!$C$112:$C$197,0))</f>
        <v>0.9</v>
      </c>
      <c r="T20" s="123" t="str">
        <f t="array" ref="T20">INDEX('All Gods'!W$112:W$197,MATCH($B20,'All Gods'!$C$112:$C$197,0))+(U20*$C$2)</f>
        <v>25.0</v>
      </c>
      <c r="U20" s="121" t="str">
        <f t="array" ref="U20">INDEX('All Gods'!X$112:X$197,MATCH($B20,'All Gods'!$C$112:$C$197,0))</f>
        <v>0.85</v>
      </c>
      <c r="V20" s="123" t="str">
        <f t="array" ref="V20">INDEX('All Gods'!Y$112:Y$197,MATCH($B20,'All Gods'!$C$112:$C$197,0))+(W20*$C$2)</f>
        <v>13.0</v>
      </c>
      <c r="W20" s="121" t="str">
        <f t="array" ref="W20">INDEX('All Gods'!Z$112:Z$197,MATCH($B20,'All Gods'!$C$112:$C$197,0))</f>
        <v>0.42</v>
      </c>
    </row>
    <row r="21">
      <c r="B21" s="58" t="s">
        <v>99</v>
      </c>
      <c r="C21" s="1" t="str">
        <f t="array" ref="C21">INDEX('All Gods'!F$112:F$197,MATCH($B21,'All Gods'!$C$112:$C$197,0))+(D21*$C$2)</f>
        <v>2110</v>
      </c>
      <c r="D21" s="1" t="str">
        <f t="array" ref="D21">INDEX('All Gods'!G$112:G$197,MATCH($B21,'All Gods'!$C$112:$C$197,0))</f>
        <v>81</v>
      </c>
      <c r="E21" s="1" t="str">
        <f t="array" ref="E21">INDEX('All Gods'!H$112:H$197,MATCH($B21,'All Gods'!$C$112:$C$197,0))+(F21*$C$2)</f>
        <v>910</v>
      </c>
      <c r="F21" s="1" t="str">
        <f t="array" ref="F21">INDEX('All Gods'!I$112:I$197,MATCH($B21,'All Gods'!$C$112:$C$197,0))</f>
        <v>35</v>
      </c>
      <c r="G21" s="1" t="str">
        <f t="array" ref="G21">INDEX('All Gods'!J$112:J$197,MATCH($B21,'All Gods'!$C$112:$C$197,0))</f>
        <v>365</v>
      </c>
      <c r="H21" s="1" t="str">
        <f t="array" ref="H21">INDEX('All Gods'!K$112:K$197,MATCH($B21,'All Gods'!$C$112:$C$197,0))</f>
        <v>0</v>
      </c>
      <c r="I21" s="1" t="str">
        <f t="array" ref="I21">INDEX('All Gods'!L$112:L$197,MATCH($B21,'All Gods'!$C$112:$C$197,0))</f>
        <v>12</v>
      </c>
      <c r="J21" s="1" t="str">
        <f t="array" ref="J21">INDEX('All Gods'!M$112:M$197,MATCH($B21,'All Gods'!$C$112:$C$197,0))</f>
        <v>0</v>
      </c>
      <c r="K21" s="121" t="str">
        <f t="array" ref="K21">INDEX('All Gods'!N$112:N$197,MATCH($B21,'All Gods'!$C$112:$C$197,0))+(L21*$C$2)</f>
        <v>1.13</v>
      </c>
      <c r="L21" s="89" t="str">
        <f t="array" ref="L21">INDEX('All Gods'!O$112:O$197,MATCH($B21,'All Gods'!$C$112:$C$197,0))</f>
        <v>0.014</v>
      </c>
      <c r="M21" s="90" t="str">
        <f t="array" ref="M21">INDEX('All Gods'!P$112:P$197,MATCH($B21,'All Gods'!$C$112:$C$197,0))+(N21*$C$2)</f>
        <v>69</v>
      </c>
      <c r="N21" s="121" t="str">
        <f t="array" ref="N21">INDEX('All Gods'!Q$112:Q$197,MATCH($B21,'All Gods'!$C$112:$C$197,0))</f>
        <v>1.50</v>
      </c>
      <c r="O21" s="122" t="str">
        <f t="array" ref="O21">INDEX('All Gods'!R$112:R$197,MATCH($B21,'All Gods'!$C$112:$C$197,0))</f>
        <v>N/A</v>
      </c>
      <c r="P21" s="90" t="str">
        <f t="array" ref="P21">INDEX('All Gods'!S$112:S$197,MATCH($B21,'All Gods'!$C$112:$C$197,0))+(Q21*$C$2)</f>
        <v>79</v>
      </c>
      <c r="Q21" s="123" t="str">
        <f t="array" ref="Q21">INDEX('All Gods'!T$112:T$197,MATCH($B21,'All Gods'!$C$112:$C$197,0))</f>
        <v>3.0</v>
      </c>
      <c r="R21" s="90" t="str">
        <f t="array" ref="R21">INDEX('All Gods'!U$112:U$197,MATCH($B21,'All Gods'!$C$112:$C$197,0))+(S21*$C$2)</f>
        <v>48</v>
      </c>
      <c r="S21" s="1" t="str">
        <f t="array" ref="S21">INDEX('All Gods'!V$112:V$197,MATCH($B21,'All Gods'!$C$112:$C$197,0))</f>
        <v>0.9</v>
      </c>
      <c r="T21" s="123" t="str">
        <f t="array" ref="T21">INDEX('All Gods'!W$112:W$197,MATCH($B21,'All Gods'!$C$112:$C$197,0))+(U21*$C$2)</f>
        <v>21.0</v>
      </c>
      <c r="U21" s="121" t="str">
        <f t="array" ref="U21">INDEX('All Gods'!X$112:X$197,MATCH($B21,'All Gods'!$C$112:$C$197,0))</f>
        <v>0.75</v>
      </c>
      <c r="V21" s="123" t="str">
        <f t="array" ref="V21">INDEX('All Gods'!Y$112:Y$197,MATCH($B21,'All Gods'!$C$112:$C$197,0))+(W21*$C$2)</f>
        <v>13.1</v>
      </c>
      <c r="W21" s="121" t="str">
        <f t="array" ref="W21">INDEX('All Gods'!Z$112:Z$197,MATCH($B21,'All Gods'!$C$112:$C$197,0))</f>
        <v>0.43</v>
      </c>
    </row>
    <row r="22">
      <c r="B22" s="58" t="s">
        <v>103</v>
      </c>
      <c r="C22" s="1" t="str">
        <f t="array" ref="C22">INDEX('All Gods'!F$112:F$197,MATCH($B22,'All Gods'!$C$112:$C$197,0))+(D22*$C$2)</f>
        <v>2310</v>
      </c>
      <c r="D22" s="1" t="str">
        <f t="array" ref="D22">INDEX('All Gods'!G$112:G$197,MATCH($B22,'All Gods'!$C$112:$C$197,0))</f>
        <v>90</v>
      </c>
      <c r="E22" s="1" t="str">
        <f t="array" ref="E22">INDEX('All Gods'!H$112:H$197,MATCH($B22,'All Gods'!$C$112:$C$197,0))+(F22*$C$2)</f>
        <v>870</v>
      </c>
      <c r="F22" s="1" t="str">
        <f t="array" ref="F22">INDEX('All Gods'!I$112:I$197,MATCH($B22,'All Gods'!$C$112:$C$197,0))</f>
        <v>34</v>
      </c>
      <c r="G22" s="1" t="str">
        <f t="array" ref="G22">INDEX('All Gods'!J$112:J$197,MATCH($B22,'All Gods'!$C$112:$C$197,0))</f>
        <v>360</v>
      </c>
      <c r="H22" s="1" t="str">
        <f t="array" ref="H22">INDEX('All Gods'!K$112:K$197,MATCH($B22,'All Gods'!$C$112:$C$197,0))</f>
        <v>0</v>
      </c>
      <c r="I22" s="1" t="str">
        <f t="array" ref="I22">INDEX('All Gods'!L$112:L$197,MATCH($B22,'All Gods'!$C$112:$C$197,0))</f>
        <v>40</v>
      </c>
      <c r="J22" s="1" t="str">
        <f t="array" ref="J22">INDEX('All Gods'!M$112:M$197,MATCH($B22,'All Gods'!$C$112:$C$197,0))</f>
        <v>0</v>
      </c>
      <c r="K22" s="121" t="str">
        <f t="array" ref="K22">INDEX('All Gods'!N$112:N$197,MATCH($B22,'All Gods'!$C$112:$C$197,0))+(L22*$C$2)</f>
        <v>0.97</v>
      </c>
      <c r="L22" s="89" t="str">
        <f t="array" ref="L22">INDEX('All Gods'!O$112:O$197,MATCH($B22,'All Gods'!$C$112:$C$197,0))</f>
        <v>0.006</v>
      </c>
      <c r="M22" s="90" t="str">
        <f t="array" ref="M22">INDEX('All Gods'!P$112:P$197,MATCH($B22,'All Gods'!$C$112:$C$197,0))+(N22*$C$2)</f>
        <v>65</v>
      </c>
      <c r="N22" s="121" t="str">
        <f t="array" ref="N22">INDEX('All Gods'!Q$112:Q$197,MATCH($B22,'All Gods'!$C$112:$C$197,0))</f>
        <v>1.50</v>
      </c>
      <c r="O22" s="122" t="str">
        <f t="array" ref="O22">INDEX('All Gods'!R$112:R$197,MATCH($B22,'All Gods'!$C$112:$C$197,0))</f>
        <v>N/A</v>
      </c>
      <c r="P22" s="90" t="str">
        <f t="array" ref="P22">INDEX('All Gods'!S$112:S$197,MATCH($B22,'All Gods'!$C$112:$C$197,0))+(Q22*$C$2)</f>
        <v>79</v>
      </c>
      <c r="Q22" s="123" t="str">
        <f t="array" ref="Q22">INDEX('All Gods'!T$112:T$197,MATCH($B22,'All Gods'!$C$112:$C$197,0))</f>
        <v>3.0</v>
      </c>
      <c r="R22" s="90" t="str">
        <f t="array" ref="R22">INDEX('All Gods'!U$112:U$197,MATCH($B22,'All Gods'!$C$112:$C$197,0))+(S22*$C$2)</f>
        <v>48</v>
      </c>
      <c r="S22" s="1" t="str">
        <f t="array" ref="S22">INDEX('All Gods'!V$112:V$197,MATCH($B22,'All Gods'!$C$112:$C$197,0))</f>
        <v>0.9</v>
      </c>
      <c r="T22" s="123" t="str">
        <f t="array" ref="T22">INDEX('All Gods'!W$112:W$197,MATCH($B22,'All Gods'!$C$112:$C$197,0))+(U22*$C$2)</f>
        <v>24.0</v>
      </c>
      <c r="U22" s="121" t="str">
        <f t="array" ref="U22">INDEX('All Gods'!X$112:X$197,MATCH($B22,'All Gods'!$C$112:$C$197,0))</f>
        <v>0.80</v>
      </c>
      <c r="V22" s="123" t="str">
        <f t="array" ref="V22">INDEX('All Gods'!Y$112:Y$197,MATCH($B22,'All Gods'!$C$112:$C$197,0))+(W22*$C$2)</f>
        <v>12.6</v>
      </c>
      <c r="W22" s="121" t="str">
        <f t="array" ref="W22">INDEX('All Gods'!Z$112:Z$197,MATCH($B22,'All Gods'!$C$112:$C$197,0))</f>
        <v>0.40</v>
      </c>
    </row>
    <row r="23">
      <c r="B23" s="58" t="s">
        <v>104</v>
      </c>
      <c r="C23" s="1" t="str">
        <f t="array" ref="C23">INDEX('All Gods'!F$112:F$197,MATCH($B23,'All Gods'!$C$112:$C$197,0))+(D23*$C$2)</f>
        <v>2400</v>
      </c>
      <c r="D23" s="1" t="str">
        <f t="array" ref="D23">INDEX('All Gods'!G$112:G$197,MATCH($B23,'All Gods'!$C$112:$C$197,0))</f>
        <v>95</v>
      </c>
      <c r="E23" s="1" t="str">
        <f t="array" ref="E23">INDEX('All Gods'!H$112:H$197,MATCH($B23,'All Gods'!$C$112:$C$197,0))+(F23*$C$2)</f>
        <v>900</v>
      </c>
      <c r="F23" s="1" t="str">
        <f t="array" ref="F23">INDEX('All Gods'!I$112:I$197,MATCH($B23,'All Gods'!$C$112:$C$197,0))</f>
        <v>35</v>
      </c>
      <c r="G23" s="1" t="str">
        <f t="array" ref="G23">INDEX('All Gods'!J$112:J$197,MATCH($B23,'All Gods'!$C$112:$C$197,0))</f>
        <v>365</v>
      </c>
      <c r="H23" s="1" t="str">
        <f t="array" ref="H23">INDEX('All Gods'!K$112:K$197,MATCH($B23,'All Gods'!$C$112:$C$197,0))</f>
        <v>0</v>
      </c>
      <c r="I23" s="1" t="str">
        <f t="array" ref="I23">INDEX('All Gods'!L$112:L$197,MATCH($B23,'All Gods'!$C$112:$C$197,0))</f>
        <v>12</v>
      </c>
      <c r="J23" s="1" t="str">
        <f t="array" ref="J23">INDEX('All Gods'!M$112:M$197,MATCH($B23,'All Gods'!$C$112:$C$197,0))</f>
        <v>0</v>
      </c>
      <c r="K23" s="121" t="str">
        <f t="array" ref="K23">INDEX('All Gods'!N$112:N$197,MATCH($B23,'All Gods'!$C$112:$C$197,0))+(L23*$C$2)</f>
        <v>1.18</v>
      </c>
      <c r="L23" s="89" t="str">
        <f t="array" ref="L23">INDEX('All Gods'!O$112:O$197,MATCH($B23,'All Gods'!$C$112:$C$197,0))</f>
        <v>0.014</v>
      </c>
      <c r="M23" s="90" t="str">
        <f t="array" ref="M23">INDEX('All Gods'!P$112:P$197,MATCH($B23,'All Gods'!$C$112:$C$197,0))+(N23*$C$2)</f>
        <v>69</v>
      </c>
      <c r="N23" s="121" t="str">
        <f t="array" ref="N23">INDEX('All Gods'!Q$112:Q$197,MATCH($B23,'All Gods'!$C$112:$C$197,0))</f>
        <v>1.55</v>
      </c>
      <c r="O23" s="122" t="str">
        <f t="array" ref="O23">INDEX('All Gods'!R$112:R$197,MATCH($B23,'All Gods'!$C$112:$C$197,0))</f>
        <v>1-1-1-1x dmg &amp; swing time</v>
      </c>
      <c r="P23" s="90" t="str">
        <f t="array" ref="P23">INDEX('All Gods'!S$112:S$197,MATCH($B23,'All Gods'!$C$112:$C$197,0))+(Q23*$C$2)</f>
        <v>84</v>
      </c>
      <c r="Q23" s="123" t="str">
        <f t="array" ref="Q23">INDEX('All Gods'!T$112:T$197,MATCH($B23,'All Gods'!$C$112:$C$197,0))</f>
        <v>3.2</v>
      </c>
      <c r="R23" s="90" t="str">
        <f t="array" ref="R23">INDEX('All Gods'!U$112:U$197,MATCH($B23,'All Gods'!$C$112:$C$197,0))+(S23*$C$2)</f>
        <v>48</v>
      </c>
      <c r="S23" s="1" t="str">
        <f t="array" ref="S23">INDEX('All Gods'!V$112:V$197,MATCH($B23,'All Gods'!$C$112:$C$197,0))</f>
        <v>0.9</v>
      </c>
      <c r="T23" s="123" t="str">
        <f t="array" ref="T23">INDEX('All Gods'!W$112:W$197,MATCH($B23,'All Gods'!$C$112:$C$197,0))+(U23*$C$2)</f>
        <v>24.0</v>
      </c>
      <c r="U23" s="121" t="str">
        <f t="array" ref="U23">INDEX('All Gods'!X$112:X$197,MATCH($B23,'All Gods'!$C$112:$C$197,0))</f>
        <v>0.80</v>
      </c>
      <c r="V23" s="123" t="str">
        <f t="array" ref="V23">INDEX('All Gods'!Y$112:Y$197,MATCH($B23,'All Gods'!$C$112:$C$197,0))+(W23*$C$2)</f>
        <v>12.6</v>
      </c>
      <c r="W23" s="121" t="str">
        <f t="array" ref="W23">INDEX('All Gods'!Z$112:Z$197,MATCH($B23,'All Gods'!$C$112:$C$197,0))</f>
        <v>0.40</v>
      </c>
    </row>
    <row r="24">
      <c r="B24" s="58" t="s">
        <v>114</v>
      </c>
      <c r="C24" s="1" t="str">
        <f t="array" ref="C24">INDEX('All Gods'!F$112:F$197,MATCH($B24,'All Gods'!$C$112:$C$197,0))+(D24*$C$2)</f>
        <v>2295</v>
      </c>
      <c r="D24" s="1" t="str">
        <f t="array" ref="D24">INDEX('All Gods'!G$112:G$197,MATCH($B24,'All Gods'!$C$112:$C$197,0))</f>
        <v>90</v>
      </c>
      <c r="E24" s="1" t="str">
        <f t="array" ref="E24">INDEX('All Gods'!H$112:H$197,MATCH($B24,'All Gods'!$C$112:$C$197,0))+(F24*$C$2)</f>
        <v>1000</v>
      </c>
      <c r="F24" s="1" t="str">
        <f t="array" ref="F24">INDEX('All Gods'!I$112:I$197,MATCH($B24,'All Gods'!$C$112:$C$197,0))</f>
        <v>40</v>
      </c>
      <c r="G24" s="1" t="str">
        <f t="array" ref="G24">INDEX('All Gods'!J$112:J$197,MATCH($B24,'All Gods'!$C$112:$C$197,0))</f>
        <v>360</v>
      </c>
      <c r="H24" s="1" t="str">
        <f t="array" ref="H24">INDEX('All Gods'!K$112:K$197,MATCH($B24,'All Gods'!$C$112:$C$197,0))</f>
        <v>0</v>
      </c>
      <c r="I24" s="1" t="str">
        <f t="array" ref="I24">INDEX('All Gods'!L$112:L$197,MATCH($B24,'All Gods'!$C$112:$C$197,0))</f>
        <v>12</v>
      </c>
      <c r="J24" s="1" t="str">
        <f t="array" ref="J24">INDEX('All Gods'!M$112:M$197,MATCH($B24,'All Gods'!$C$112:$C$197,0))</f>
        <v>0</v>
      </c>
      <c r="K24" s="121" t="str">
        <f t="array" ref="K24">INDEX('All Gods'!N$112:N$197,MATCH($B24,'All Gods'!$C$112:$C$197,0))+(L24*$C$2)</f>
        <v>1.14</v>
      </c>
      <c r="L24" s="89" t="str">
        <f t="array" ref="L24">INDEX('All Gods'!O$112:O$197,MATCH($B24,'All Gods'!$C$112:$C$197,0))</f>
        <v>0.012</v>
      </c>
      <c r="M24" s="90" t="str">
        <f t="array" ref="M24">INDEX('All Gods'!P$112:P$197,MATCH($B24,'All Gods'!$C$112:$C$197,0))+(N24*$C$2)</f>
        <v>66</v>
      </c>
      <c r="N24" s="121" t="str">
        <f t="array" ref="N24">INDEX('All Gods'!Q$112:Q$197,MATCH($B24,'All Gods'!$C$112:$C$197,0))</f>
        <v>1.55</v>
      </c>
      <c r="O24" s="122" t="str">
        <f t="array" ref="O24">INDEX('All Gods'!R$112:R$197,MATCH($B24,'All Gods'!$C$112:$C$197,0))</f>
        <v>1/1/1/1x dmg/swing</v>
      </c>
      <c r="P24" s="90" t="str">
        <f t="array" ref="P24">INDEX('All Gods'!S$112:S$197,MATCH($B24,'All Gods'!$C$112:$C$197,0))+(Q24*$C$2)</f>
        <v>89</v>
      </c>
      <c r="Q24" s="123" t="str">
        <f t="array" ref="Q24">INDEX('All Gods'!T$112:T$197,MATCH($B24,'All Gods'!$C$112:$C$197,0))</f>
        <v>3.4</v>
      </c>
      <c r="R24" s="90" t="str">
        <f t="array" ref="R24">INDEX('All Gods'!U$112:U$197,MATCH($B24,'All Gods'!$C$112:$C$197,0))+(S24*$C$2)</f>
        <v>48</v>
      </c>
      <c r="S24" s="1" t="str">
        <f t="array" ref="S24">INDEX('All Gods'!V$112:V$197,MATCH($B24,'All Gods'!$C$112:$C$197,0))</f>
        <v>0.9</v>
      </c>
      <c r="T24" s="123" t="str">
        <f t="array" ref="T24">INDEX('All Gods'!W$112:W$197,MATCH($B24,'All Gods'!$C$112:$C$197,0))+(U24*$C$2)</f>
        <v>15.8</v>
      </c>
      <c r="U24" s="121" t="str">
        <f t="array" ref="U24">INDEX('All Gods'!X$112:X$197,MATCH($B24,'All Gods'!$C$112:$C$197,0))</f>
        <v>0.54</v>
      </c>
      <c r="V24" s="123" t="str">
        <f t="array" ref="V24">INDEX('All Gods'!Y$112:Y$197,MATCH($B24,'All Gods'!$C$112:$C$197,0))+(W24*$C$2)</f>
        <v>13.5</v>
      </c>
      <c r="W24" s="121" t="str">
        <f t="array" ref="W24">INDEX('All Gods'!Z$112:Z$197,MATCH($B24,'All Gods'!$C$112:$C$197,0))</f>
        <v>0.45</v>
      </c>
    </row>
    <row r="25">
      <c r="B25" s="58" t="s">
        <v>115</v>
      </c>
      <c r="C25" s="1" t="str">
        <f t="array" ref="C25">INDEX('All Gods'!F$112:F$197,MATCH($B25,'All Gods'!$C$112:$C$197,0))+(D25*$C$2)</f>
        <v>2590</v>
      </c>
      <c r="D25" s="1" t="str">
        <f t="array" ref="D25">INDEX('All Gods'!G$112:G$197,MATCH($B25,'All Gods'!$C$112:$C$197,0))</f>
        <v>104</v>
      </c>
      <c r="E25" s="1" t="str">
        <f t="array" ref="E25">INDEX('All Gods'!H$112:H$197,MATCH($B25,'All Gods'!$C$112:$C$197,0))+(F25*$C$2)</f>
        <v>840</v>
      </c>
      <c r="F25" s="1" t="str">
        <f t="array" ref="F25">INDEX('All Gods'!I$112:I$197,MATCH($B25,'All Gods'!$C$112:$C$197,0))</f>
        <v>32</v>
      </c>
      <c r="G25" s="1" t="str">
        <f t="array" ref="G25">INDEX('All Gods'!J$112:J$197,MATCH($B25,'All Gods'!$C$112:$C$197,0))</f>
        <v>360</v>
      </c>
      <c r="H25" s="1" t="str">
        <f t="array" ref="H25">INDEX('All Gods'!K$112:K$197,MATCH($B25,'All Gods'!$C$112:$C$197,0))</f>
        <v>0</v>
      </c>
      <c r="I25" s="1" t="str">
        <f t="array" ref="I25">INDEX('All Gods'!L$112:L$197,MATCH($B25,'All Gods'!$C$112:$C$197,0))</f>
        <v>12</v>
      </c>
      <c r="J25" s="1" t="str">
        <f t="array" ref="J25">INDEX('All Gods'!M$112:M$197,MATCH($B25,'All Gods'!$C$112:$C$197,0))</f>
        <v>0</v>
      </c>
      <c r="K25" s="121" t="str">
        <f t="array" ref="K25">INDEX('All Gods'!N$112:N$197,MATCH($B25,'All Gods'!$C$112:$C$197,0))+(L25*$C$2)</f>
        <v>1.09</v>
      </c>
      <c r="L25" s="89" t="str">
        <f t="array" ref="L25">INDEX('All Gods'!O$112:O$197,MATCH($B25,'All Gods'!$C$112:$C$197,0))</f>
        <v>0.012</v>
      </c>
      <c r="M25" s="90" t="str">
        <f t="array" ref="M25">INDEX('All Gods'!P$112:P$197,MATCH($B25,'All Gods'!$C$112:$C$197,0))+(N25*$C$2)</f>
        <v>69</v>
      </c>
      <c r="N25" s="121" t="str">
        <f t="array" ref="N25">INDEX('All Gods'!Q$112:Q$197,MATCH($B25,'All Gods'!$C$112:$C$197,0))</f>
        <v>1.55</v>
      </c>
      <c r="O25" s="122" t="str">
        <f t="array" ref="O25">INDEX('All Gods'!R$112:R$197,MATCH($B25,'All Gods'!$C$112:$C$197,0))</f>
        <v>N/A</v>
      </c>
      <c r="P25" s="90" t="str">
        <f t="array" ref="P25">INDEX('All Gods'!S$112:S$197,MATCH($B25,'All Gods'!$C$112:$C$197,0))+(Q25*$C$2)</f>
        <v>89</v>
      </c>
      <c r="Q25" s="123" t="str">
        <f t="array" ref="Q25">INDEX('All Gods'!T$112:T$197,MATCH($B25,'All Gods'!$C$112:$C$197,0))</f>
        <v>3.3</v>
      </c>
      <c r="R25" s="90" t="str">
        <f t="array" ref="R25">INDEX('All Gods'!U$112:U$197,MATCH($B25,'All Gods'!$C$112:$C$197,0))+(S25*$C$2)</f>
        <v>48</v>
      </c>
      <c r="S25" s="1" t="str">
        <f t="array" ref="S25">INDEX('All Gods'!V$112:V$197,MATCH($B25,'All Gods'!$C$112:$C$197,0))</f>
        <v>0.9</v>
      </c>
      <c r="T25" s="123" t="str">
        <f t="array" ref="T25">INDEX('All Gods'!W$112:W$197,MATCH($B25,'All Gods'!$C$112:$C$197,0))+(U25*$C$2)</f>
        <v>26.0</v>
      </c>
      <c r="U25" s="121" t="str">
        <f t="array" ref="U25">INDEX('All Gods'!X$112:X$197,MATCH($B25,'All Gods'!$C$112:$C$197,0))</f>
        <v>0.90</v>
      </c>
      <c r="V25" s="123" t="str">
        <f t="array" ref="V25">INDEX('All Gods'!Y$112:Y$197,MATCH($B25,'All Gods'!$C$112:$C$197,0))+(W25*$C$2)</f>
        <v>12.5</v>
      </c>
      <c r="W25" s="121" t="str">
        <f t="array" ref="W25">INDEX('All Gods'!Z$112:Z$197,MATCH($B25,'All Gods'!$C$112:$C$197,0))</f>
        <v>0.40</v>
      </c>
    </row>
  </sheetData>
  <conditionalFormatting sqref="C12:C25">
    <cfRule type="colorScale" priority="1">
      <colorScale>
        <cfvo type="min"/>
        <cfvo type="percentile" val="50"/>
        <cfvo type="max"/>
        <color rgb="FFFF0000"/>
        <color rgb="FFFFF2CC"/>
        <color rgb="FF00FF00"/>
      </colorScale>
    </cfRule>
  </conditionalFormatting>
  <conditionalFormatting sqref="E12:E25">
    <cfRule type="colorScale" priority="2">
      <colorScale>
        <cfvo type="min"/>
        <cfvo type="percentile" val="50"/>
        <cfvo type="max"/>
        <color rgb="FFFF0000"/>
        <color rgb="FFFFF2CC"/>
        <color rgb="FF00FF00"/>
      </colorScale>
    </cfRule>
  </conditionalFormatting>
  <conditionalFormatting sqref="G12:G25">
    <cfRule type="colorScale" priority="3">
      <colorScale>
        <cfvo type="min"/>
        <cfvo type="percentile" val="50"/>
        <cfvo type="max"/>
        <color rgb="FFFF0000"/>
        <color rgb="FFFFF2CC"/>
        <color rgb="FF00FF00"/>
      </colorScale>
    </cfRule>
  </conditionalFormatting>
  <conditionalFormatting sqref="K12:K25">
    <cfRule type="colorScale" priority="4">
      <colorScale>
        <cfvo type="min"/>
        <cfvo type="percentile" val="50"/>
        <cfvo type="max"/>
        <color rgb="FFFF0000"/>
        <color rgb="FFFFF2CC"/>
        <color rgb="FF00FF00"/>
      </colorScale>
    </cfRule>
  </conditionalFormatting>
  <conditionalFormatting sqref="M12:M25">
    <cfRule type="colorScale" priority="5">
      <colorScale>
        <cfvo type="min"/>
        <cfvo type="percentile" val="50"/>
        <cfvo type="max"/>
        <color rgb="FFFF0000"/>
        <color rgb="FFFFF2CC"/>
        <color rgb="FF00FF00"/>
      </colorScale>
    </cfRule>
  </conditionalFormatting>
  <conditionalFormatting sqref="P12:P25">
    <cfRule type="colorScale" priority="6">
      <colorScale>
        <cfvo type="min"/>
        <cfvo type="percentile" val="50"/>
        <cfvo type="max"/>
        <color rgb="FFFF0000"/>
        <color rgb="FFFFF2CC"/>
        <color rgb="FF00FF00"/>
      </colorScale>
    </cfRule>
  </conditionalFormatting>
  <conditionalFormatting sqref="R12:R25">
    <cfRule type="colorScale" priority="7">
      <colorScale>
        <cfvo type="min"/>
        <cfvo type="percentile" val="50"/>
        <cfvo type="max"/>
        <color rgb="FFFF0000"/>
        <color rgb="FFFFF2CC"/>
        <color rgb="FF00FF00"/>
      </colorScale>
    </cfRule>
  </conditionalFormatting>
  <conditionalFormatting sqref="T12:T25">
    <cfRule type="colorScale" priority="8">
      <colorScale>
        <cfvo type="min"/>
        <cfvo type="percentile" val="50"/>
        <cfvo type="max"/>
        <color rgb="FFFF0000"/>
        <color rgb="FFFFF2CC"/>
        <color rgb="FF00FF00"/>
      </colorScale>
    </cfRule>
  </conditionalFormatting>
  <conditionalFormatting sqref="V12:V25">
    <cfRule type="colorScale" priority="9">
      <colorScale>
        <cfvo type="min"/>
        <cfvo type="percentile" val="50"/>
        <cfvo type="max"/>
        <color rgb="FFFF0000"/>
        <color rgb="FFFFF2CC"/>
        <color rgb="FF00FF00"/>
      </colorScale>
    </cfRule>
  </conditionalFormatting>
  <dataValidations>
    <dataValidation type="decimal" allowBlank="1" showInputMessage="1" showErrorMessage="1" prompt="Enter a number between 1 and 20" sqref="C2">
      <formula1>1.0</formula1>
      <formula2>20.0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2" max="2" width="13.14"/>
    <col customWidth="1" min="3" max="3" width="5.0"/>
    <col customWidth="1" min="4" max="4" width="7.14"/>
    <col customWidth="1" min="5" max="5" width="5.0"/>
    <col customWidth="1" min="6" max="6" width="7.29"/>
    <col customWidth="1" min="7" max="7" width="7.14"/>
    <col customWidth="1" min="8" max="8" width="7.29"/>
    <col customWidth="1" min="9" max="9" width="7.14"/>
    <col customWidth="1" min="10" max="10" width="7.29"/>
    <col customWidth="1" min="11" max="11" width="10.57"/>
    <col customWidth="1" min="12" max="12" width="7.29"/>
    <col customWidth="1" min="13" max="13" width="8.14"/>
    <col customWidth="1" min="14" max="14" width="7.29"/>
    <col customWidth="1" min="15" max="15" width="32.57"/>
    <col customWidth="1" min="16" max="16" width="10.86"/>
    <col customWidth="1" min="17" max="17" width="7.29"/>
    <col customWidth="1" min="18" max="18" width="10.14"/>
    <col customWidth="1" min="19" max="19" width="7.29"/>
    <col customWidth="1" min="20" max="20" width="4.57"/>
    <col customWidth="1" min="21" max="21" width="7.29"/>
    <col customWidth="1" min="22" max="22" width="5.43"/>
    <col customWidth="1" min="23" max="23" width="7.29"/>
    <col customWidth="1" min="24" max="24" width="6.86"/>
    <col customWidth="1" min="25" max="25" width="5.43"/>
    <col customWidth="1" min="26" max="26" width="6.86"/>
  </cols>
  <sheetData>
    <row r="2">
      <c r="B2" s="148" t="s">
        <v>16</v>
      </c>
      <c r="C2" s="148">
        <v>20.0</v>
      </c>
      <c r="D2" s="8" t="s">
        <v>17</v>
      </c>
      <c r="F2" s="94"/>
      <c r="G2" s="94"/>
      <c r="H2" s="94"/>
      <c r="I2" s="94"/>
      <c r="J2" s="94"/>
      <c r="K2" s="94"/>
      <c r="L2" s="94"/>
      <c r="M2" s="94"/>
      <c r="N2" s="95"/>
      <c r="O2" s="96"/>
      <c r="P2" s="94"/>
      <c r="Q2" s="95"/>
      <c r="R2" s="147"/>
      <c r="S2" s="94"/>
      <c r="T2" s="95"/>
      <c r="U2" s="94"/>
      <c r="V2" s="95"/>
      <c r="W2" s="98"/>
      <c r="X2" s="95"/>
      <c r="Y2" s="98"/>
      <c r="Z2" s="95"/>
    </row>
    <row r="4">
      <c r="B4" s="13" t="s">
        <v>23</v>
      </c>
      <c r="C4" s="14" t="s">
        <v>3</v>
      </c>
      <c r="D4" s="14" t="s">
        <v>4</v>
      </c>
      <c r="E4" s="14" t="s">
        <v>5</v>
      </c>
      <c r="F4" s="14" t="s">
        <v>4</v>
      </c>
      <c r="G4" s="14" t="s">
        <v>6</v>
      </c>
      <c r="H4" s="14" t="s">
        <v>4</v>
      </c>
      <c r="I4" s="15" t="s">
        <v>7</v>
      </c>
      <c r="J4" s="14" t="s">
        <v>4</v>
      </c>
      <c r="K4" s="15" t="s">
        <v>8</v>
      </c>
      <c r="L4" s="14" t="s">
        <v>4</v>
      </c>
      <c r="M4" s="14" t="s">
        <v>9</v>
      </c>
      <c r="N4" s="88" t="s">
        <v>4</v>
      </c>
      <c r="O4" s="14"/>
      <c r="P4" s="15" t="s">
        <v>11</v>
      </c>
      <c r="Q4" s="88" t="s">
        <v>4</v>
      </c>
      <c r="R4" s="15" t="s">
        <v>12</v>
      </c>
      <c r="S4" s="14" t="s">
        <v>4</v>
      </c>
      <c r="T4" s="14" t="s">
        <v>13</v>
      </c>
      <c r="U4" s="14" t="s">
        <v>4</v>
      </c>
      <c r="V4" s="14" t="s">
        <v>14</v>
      </c>
      <c r="W4" s="14" t="s">
        <v>4</v>
      </c>
    </row>
    <row r="5">
      <c r="B5" s="16" t="s">
        <v>220</v>
      </c>
      <c r="C5" s="2" t="str">
        <f t="shared" ref="C5:N5" si="1">MIN(C12:C37)</f>
        <v>1670</v>
      </c>
      <c r="D5" s="2" t="str">
        <f t="shared" si="1"/>
        <v>66</v>
      </c>
      <c r="E5" s="2" t="str">
        <f t="shared" si="1"/>
        <v>920</v>
      </c>
      <c r="F5" s="2" t="str">
        <f t="shared" si="1"/>
        <v>36</v>
      </c>
      <c r="G5" s="2" t="str">
        <f t="shared" si="1"/>
        <v>350</v>
      </c>
      <c r="H5" s="2" t="str">
        <f t="shared" si="1"/>
        <v>0</v>
      </c>
      <c r="I5" s="2" t="str">
        <f t="shared" si="1"/>
        <v>12</v>
      </c>
      <c r="J5" s="2" t="str">
        <f t="shared" si="1"/>
        <v>0</v>
      </c>
      <c r="K5" s="26" t="str">
        <f t="shared" si="1"/>
        <v>1.00</v>
      </c>
      <c r="L5" s="27" t="str">
        <f t="shared" si="1"/>
        <v>0.000</v>
      </c>
      <c r="M5" s="25" t="str">
        <f t="shared" si="1"/>
        <v>60</v>
      </c>
      <c r="N5" s="26" t="str">
        <f t="shared" si="1"/>
        <v>1.40</v>
      </c>
      <c r="O5" s="2"/>
      <c r="P5" s="25" t="str">
        <f t="shared" ref="P5:W5" si="2">MIN(P12:P37)</f>
        <v>52</v>
      </c>
      <c r="Q5" s="28" t="str">
        <f t="shared" si="2"/>
        <v>2.2</v>
      </c>
      <c r="R5" s="25" t="str">
        <f t="shared" si="2"/>
        <v>30</v>
      </c>
      <c r="S5" s="2" t="str">
        <f t="shared" si="2"/>
        <v>0</v>
      </c>
      <c r="T5" s="28" t="str">
        <f t="shared" si="2"/>
        <v>13.6</v>
      </c>
      <c r="U5" s="26" t="str">
        <f t="shared" si="2"/>
        <v>0.43</v>
      </c>
      <c r="V5" s="28" t="str">
        <f t="shared" si="2"/>
        <v>8.5</v>
      </c>
      <c r="W5" s="26" t="str">
        <f t="shared" si="2"/>
        <v>0.20</v>
      </c>
    </row>
    <row r="6">
      <c r="B6" s="24" t="s">
        <v>27</v>
      </c>
      <c r="C6" s="2" t="str">
        <f t="shared" ref="C6:N6" si="3">MEDIAN(C12:C37)</f>
        <v>1800</v>
      </c>
      <c r="D6" s="2" t="str">
        <f t="shared" si="3"/>
        <v>70.5</v>
      </c>
      <c r="E6" s="2" t="str">
        <f t="shared" si="3"/>
        <v>1160</v>
      </c>
      <c r="F6" s="2" t="str">
        <f t="shared" si="3"/>
        <v>45</v>
      </c>
      <c r="G6" s="2" t="str">
        <f t="shared" si="3"/>
        <v>355</v>
      </c>
      <c r="H6" s="2" t="str">
        <f t="shared" si="3"/>
        <v>0</v>
      </c>
      <c r="I6" s="2" t="str">
        <f t="shared" si="3"/>
        <v>55</v>
      </c>
      <c r="J6" s="2" t="str">
        <f t="shared" si="3"/>
        <v>0</v>
      </c>
      <c r="K6" s="26" t="str">
        <f t="shared" si="3"/>
        <v>1.09</v>
      </c>
      <c r="L6" s="27" t="str">
        <f t="shared" si="3"/>
        <v>0.010</v>
      </c>
      <c r="M6" s="25" t="str">
        <f t="shared" si="3"/>
        <v>65</v>
      </c>
      <c r="N6" s="26" t="str">
        <f t="shared" si="3"/>
        <v>1.50</v>
      </c>
      <c r="O6" s="2"/>
      <c r="P6" s="25" t="str">
        <f t="shared" ref="P6:W6" si="4">MEDIAN(P12:P37)</f>
        <v>63</v>
      </c>
      <c r="Q6" s="28" t="str">
        <f t="shared" si="4"/>
        <v>2.7</v>
      </c>
      <c r="R6" s="25" t="str">
        <f t="shared" si="4"/>
        <v>30</v>
      </c>
      <c r="S6" s="2" t="str">
        <f t="shared" si="4"/>
        <v>0</v>
      </c>
      <c r="T6" s="28" t="str">
        <f t="shared" si="4"/>
        <v>15.4</v>
      </c>
      <c r="U6" s="26" t="str">
        <f t="shared" si="4"/>
        <v>0.45</v>
      </c>
      <c r="V6" s="28" t="str">
        <f t="shared" si="4"/>
        <v>13.2</v>
      </c>
      <c r="W6" s="26" t="str">
        <f t="shared" si="4"/>
        <v>0.43</v>
      </c>
    </row>
    <row r="7">
      <c r="B7" s="30" t="s">
        <v>221</v>
      </c>
      <c r="C7" s="91" t="str">
        <f t="shared" ref="C7:N7" si="5">MAX(C12:C37)</f>
        <v>2150</v>
      </c>
      <c r="D7" s="91" t="str">
        <f t="shared" si="5"/>
        <v>85</v>
      </c>
      <c r="E7" s="91" t="str">
        <f t="shared" si="5"/>
        <v>1510</v>
      </c>
      <c r="F7" s="91" t="str">
        <f t="shared" si="5"/>
        <v>58</v>
      </c>
      <c r="G7" s="91" t="str">
        <f t="shared" si="5"/>
        <v>375</v>
      </c>
      <c r="H7" s="91" t="str">
        <f t="shared" si="5"/>
        <v>0</v>
      </c>
      <c r="I7" s="91" t="str">
        <f t="shared" si="5"/>
        <v>55</v>
      </c>
      <c r="J7" s="91" t="str">
        <f t="shared" si="5"/>
        <v>0</v>
      </c>
      <c r="K7" s="92" t="str">
        <f t="shared" si="5"/>
        <v>1.39</v>
      </c>
      <c r="L7" s="153" t="str">
        <f t="shared" si="5"/>
        <v>0.020</v>
      </c>
      <c r="M7" s="154" t="str">
        <f t="shared" si="5"/>
        <v>83</v>
      </c>
      <c r="N7" s="92" t="str">
        <f t="shared" si="5"/>
        <v>2.40</v>
      </c>
      <c r="O7" s="91"/>
      <c r="P7" s="154" t="str">
        <f t="shared" ref="P7:W7" si="6">MAX(P12:P37)</f>
        <v>82</v>
      </c>
      <c r="Q7" s="155" t="str">
        <f t="shared" si="6"/>
        <v>3.2</v>
      </c>
      <c r="R7" s="154" t="str">
        <f t="shared" si="6"/>
        <v>48</v>
      </c>
      <c r="S7" s="91" t="str">
        <f t="shared" si="6"/>
        <v>0.9</v>
      </c>
      <c r="T7" s="155" t="str">
        <f t="shared" si="6"/>
        <v>24.0</v>
      </c>
      <c r="U7" s="92" t="str">
        <f t="shared" si="6"/>
        <v>0.70</v>
      </c>
      <c r="V7" s="155" t="str">
        <f t="shared" si="6"/>
        <v>14.3</v>
      </c>
      <c r="W7" s="92" t="str">
        <f t="shared" si="6"/>
        <v>0.46</v>
      </c>
    </row>
    <row r="8">
      <c r="B8" s="33"/>
      <c r="D8" s="33"/>
    </row>
    <row r="9">
      <c r="A9" s="108"/>
      <c r="B9" s="100" t="s">
        <v>20</v>
      </c>
      <c r="C9" s="99"/>
      <c r="D9" s="99"/>
      <c r="E9" s="99"/>
      <c r="F9" s="99"/>
      <c r="G9" s="99"/>
      <c r="H9" s="99"/>
      <c r="I9" s="101" t="str">
        <f>HYPERLINK("http://goo.gl/forms/ys65i8iBiu","HERE")</f>
        <v>HERE</v>
      </c>
      <c r="J9" s="108"/>
      <c r="K9" s="108"/>
      <c r="L9" s="108"/>
      <c r="M9" s="108"/>
      <c r="N9" s="108"/>
      <c r="O9" s="105" t="s">
        <v>31</v>
      </c>
      <c r="P9" s="108"/>
      <c r="Q9" s="108"/>
      <c r="R9" s="108"/>
      <c r="S9" s="108"/>
      <c r="T9" s="108"/>
      <c r="U9" s="108"/>
      <c r="V9" s="108"/>
      <c r="W9" s="108"/>
      <c r="X9" s="108"/>
      <c r="Y9" s="108"/>
      <c r="Z9" s="108"/>
    </row>
    <row r="10">
      <c r="B10" s="33"/>
      <c r="D10" s="33"/>
    </row>
    <row r="11">
      <c r="B11" s="14" t="s">
        <v>2</v>
      </c>
      <c r="C11" s="14" t="s">
        <v>3</v>
      </c>
      <c r="D11" s="14" t="s">
        <v>4</v>
      </c>
      <c r="E11" s="14" t="s">
        <v>5</v>
      </c>
      <c r="F11" s="14" t="s">
        <v>4</v>
      </c>
      <c r="G11" s="14" t="s">
        <v>6</v>
      </c>
      <c r="H11" s="14" t="s">
        <v>4</v>
      </c>
      <c r="I11" s="15" t="s">
        <v>7</v>
      </c>
      <c r="J11" s="14" t="s">
        <v>4</v>
      </c>
      <c r="K11" s="15" t="s">
        <v>8</v>
      </c>
      <c r="L11" s="14" t="s">
        <v>4</v>
      </c>
      <c r="M11" s="14" t="s">
        <v>9</v>
      </c>
      <c r="N11" s="88" t="s">
        <v>4</v>
      </c>
      <c r="O11" s="14" t="s">
        <v>222</v>
      </c>
      <c r="P11" s="15" t="s">
        <v>11</v>
      </c>
      <c r="Q11" s="88" t="s">
        <v>4</v>
      </c>
      <c r="R11" s="15" t="s">
        <v>12</v>
      </c>
      <c r="S11" s="14" t="s">
        <v>4</v>
      </c>
      <c r="T11" s="14" t="s">
        <v>13</v>
      </c>
      <c r="U11" s="14" t="s">
        <v>4</v>
      </c>
      <c r="V11" s="14" t="s">
        <v>14</v>
      </c>
      <c r="W11" s="14" t="s">
        <v>4</v>
      </c>
    </row>
    <row r="12">
      <c r="B12" s="58" t="s">
        <v>32</v>
      </c>
      <c r="C12" s="1" t="str">
        <f t="array" ref="C12">INDEX('All Gods'!F$112:F$197,MATCH($B12,'All Gods'!$C$112:$C$197,0))+(D12*$C$2)</f>
        <v>1780</v>
      </c>
      <c r="D12" s="1" t="str">
        <f t="array" ref="D12">INDEX('All Gods'!G$112:G$197,MATCH($B12,'All Gods'!$C$112:$C$197,0))</f>
        <v>71</v>
      </c>
      <c r="E12" s="1" t="str">
        <f t="array" ref="E12">INDEX('All Gods'!H$112:H$197,MATCH($B12,'All Gods'!$C$112:$C$197,0))+(F12*$C$2)</f>
        <v>1155</v>
      </c>
      <c r="F12" s="1" t="str">
        <f t="array" ref="F12">INDEX('All Gods'!I$112:I$197,MATCH($B12,'All Gods'!$C$112:$C$197,0))</f>
        <v>45</v>
      </c>
      <c r="G12" s="1" t="str">
        <f t="array" ref="G12">INDEX('All Gods'!J$112:J$197,MATCH($B12,'All Gods'!$C$112:$C$197,0))</f>
        <v>350</v>
      </c>
      <c r="H12" s="1" t="str">
        <f t="array" ref="H12">INDEX('All Gods'!K$112:K$197,MATCH($B12,'All Gods'!$C$112:$C$197,0))</f>
        <v>0</v>
      </c>
      <c r="I12" s="1" t="str">
        <f t="array" ref="I12">INDEX('All Gods'!L$112:L$197,MATCH($B12,'All Gods'!$C$112:$C$197,0))</f>
        <v>55</v>
      </c>
      <c r="J12" s="1" t="str">
        <f t="array" ref="J12">INDEX('All Gods'!M$112:M$197,MATCH($B12,'All Gods'!$C$112:$C$197,0))</f>
        <v>0</v>
      </c>
      <c r="K12" s="121" t="str">
        <f t="array" ref="K12">INDEX('All Gods'!N$112:N$197,MATCH($B12,'All Gods'!$C$112:$C$197,0))+(L12*$C$2)</f>
        <v>1.19</v>
      </c>
      <c r="L12" s="89" t="str">
        <f t="array" ref="L12">INDEX('All Gods'!O$112:O$197,MATCH($B12,'All Gods'!$C$112:$C$197,0))</f>
        <v>0.010</v>
      </c>
      <c r="M12" s="90" t="str">
        <f t="array" ref="M12">INDEX('All Gods'!P$112:P$197,MATCH($B12,'All Gods'!$C$112:$C$197,0))+(N12*$C$2)</f>
        <v>65</v>
      </c>
      <c r="N12" s="121" t="str">
        <f t="array" ref="N12">INDEX('All Gods'!Q$112:Q$197,MATCH($B12,'All Gods'!$C$112:$C$197,0))</f>
        <v>1.50</v>
      </c>
      <c r="O12" s="122" t="str">
        <f t="array" ref="O12">INDEX('All Gods'!R$112:R$197,MATCH($B12,'All Gods'!$C$112:$C$197,0))</f>
        <v>N/A</v>
      </c>
      <c r="P12" s="90" t="str">
        <f t="array" ref="P12">INDEX('All Gods'!S$112:S$197,MATCH($B12,'All Gods'!$C$112:$C$197,0))+(Q12*$C$2)</f>
        <v>63</v>
      </c>
      <c r="Q12" s="123" t="str">
        <f t="array" ref="Q12">INDEX('All Gods'!T$112:T$197,MATCH($B12,'All Gods'!$C$112:$C$197,0))</f>
        <v>2.6</v>
      </c>
      <c r="R12" s="90" t="str">
        <f t="array" ref="R12">INDEX('All Gods'!U$112:U$197,MATCH($B12,'All Gods'!$C$112:$C$197,0))+(S12*$C$2)</f>
        <v>30</v>
      </c>
      <c r="S12" s="1" t="str">
        <f t="array" ref="S12">INDEX('All Gods'!V$112:V$197,MATCH($B12,'All Gods'!$C$112:$C$197,0))</f>
        <v>0</v>
      </c>
      <c r="T12" s="123" t="str">
        <f t="array" ref="T12">INDEX('All Gods'!W$112:W$197,MATCH($B12,'All Gods'!$C$112:$C$197,0))+(U12*$C$2)</f>
        <v>16.4</v>
      </c>
      <c r="U12" s="121" t="str">
        <f t="array" ref="U12">INDEX('All Gods'!X$112:X$197,MATCH($B12,'All Gods'!$C$112:$C$197,0))</f>
        <v>0.47</v>
      </c>
      <c r="V12" s="123" t="str">
        <f t="array" ref="V12">INDEX('All Gods'!Y$112:Y$197,MATCH($B12,'All Gods'!$C$112:$C$197,0))+(W12*$C$2)</f>
        <v>12.1</v>
      </c>
      <c r="W12" s="121" t="str">
        <f t="array" ref="W12">INDEX('All Gods'!Z$112:Z$197,MATCH($B12,'All Gods'!$C$112:$C$197,0))</f>
        <v>0.37</v>
      </c>
    </row>
    <row r="13">
      <c r="B13" s="58" t="s">
        <v>34</v>
      </c>
      <c r="C13" s="1" t="str">
        <f t="array" ref="C13">INDEX('All Gods'!F$112:F$197,MATCH($B13,'All Gods'!$C$112:$C$197,0))+(D13*$C$2)</f>
        <v>1900</v>
      </c>
      <c r="D13" s="1" t="str">
        <f t="array" ref="D13">INDEX('All Gods'!G$112:G$197,MATCH($B13,'All Gods'!$C$112:$C$197,0))</f>
        <v>75</v>
      </c>
      <c r="E13" s="1" t="str">
        <f t="array" ref="E13">INDEX('All Gods'!H$112:H$197,MATCH($B13,'All Gods'!$C$112:$C$197,0))+(F13*$C$2)</f>
        <v>1365</v>
      </c>
      <c r="F13" s="1" t="str">
        <f t="array" ref="F13">INDEX('All Gods'!I$112:I$197,MATCH($B13,'All Gods'!$C$112:$C$197,0))</f>
        <v>55</v>
      </c>
      <c r="G13" s="1" t="str">
        <f t="array" ref="G13">INDEX('All Gods'!J$112:J$197,MATCH($B13,'All Gods'!$C$112:$C$197,0))</f>
        <v>365</v>
      </c>
      <c r="H13" s="1" t="str">
        <f t="array" ref="H13">INDEX('All Gods'!K$112:K$197,MATCH($B13,'All Gods'!$C$112:$C$197,0))</f>
        <v>0</v>
      </c>
      <c r="I13" s="1" t="str">
        <f t="array" ref="I13">INDEX('All Gods'!L$112:L$197,MATCH($B13,'All Gods'!$C$112:$C$197,0))</f>
        <v>55</v>
      </c>
      <c r="J13" s="1" t="str">
        <f t="array" ref="J13">INDEX('All Gods'!M$112:M$197,MATCH($B13,'All Gods'!$C$112:$C$197,0))</f>
        <v>0</v>
      </c>
      <c r="K13" s="121" t="str">
        <f t="array" ref="K13">INDEX('All Gods'!N$112:N$197,MATCH($B13,'All Gods'!$C$112:$C$197,0))+(L13*$C$2)</f>
        <v>1.05</v>
      </c>
      <c r="L13" s="89" t="str">
        <f t="array" ref="L13">INDEX('All Gods'!O$112:O$197,MATCH($B13,'All Gods'!$C$112:$C$197,0))</f>
        <v>0.010</v>
      </c>
      <c r="M13" s="90" t="str">
        <f t="array" ref="M13">INDEX('All Gods'!P$112:P$197,MATCH($B13,'All Gods'!$C$112:$C$197,0))+(N13*$C$2)</f>
        <v>67</v>
      </c>
      <c r="N13" s="121" t="str">
        <f t="array" ref="N13">INDEX('All Gods'!Q$112:Q$197,MATCH($B13,'All Gods'!$C$112:$C$197,0))</f>
        <v>1.50</v>
      </c>
      <c r="O13" s="122" t="str">
        <f t="array" ref="O13">INDEX('All Gods'!R$112:R$197,MATCH($B13,'All Gods'!$C$112:$C$197,0))</f>
        <v>N/A</v>
      </c>
      <c r="P13" s="90" t="str">
        <f t="array" ref="P13">INDEX('All Gods'!S$112:S$197,MATCH($B13,'All Gods'!$C$112:$C$197,0))+(Q13*$C$2)</f>
        <v>63</v>
      </c>
      <c r="Q13" s="123" t="str">
        <f t="array" ref="Q13">INDEX('All Gods'!T$112:T$197,MATCH($B13,'All Gods'!$C$112:$C$197,0))</f>
        <v>2.7</v>
      </c>
      <c r="R13" s="90" t="str">
        <f t="array" ref="R13">INDEX('All Gods'!U$112:U$197,MATCH($B13,'All Gods'!$C$112:$C$197,0))+(S13*$C$2)</f>
        <v>30</v>
      </c>
      <c r="S13" s="1" t="str">
        <f t="array" ref="S13">INDEX('All Gods'!V$112:V$197,MATCH($B13,'All Gods'!$C$112:$C$197,0))</f>
        <v>0</v>
      </c>
      <c r="T13" s="123" t="str">
        <f t="array" ref="T13">INDEX('All Gods'!W$112:W$197,MATCH($B13,'All Gods'!$C$112:$C$197,0))+(U13*$C$2)</f>
        <v>15.0</v>
      </c>
      <c r="U13" s="121" t="str">
        <f t="array" ref="U13">INDEX('All Gods'!X$112:X$197,MATCH($B13,'All Gods'!$C$112:$C$197,0))</f>
        <v>0.45</v>
      </c>
      <c r="V13" s="123" t="str">
        <f t="array" ref="V13">INDEX('All Gods'!Y$112:Y$197,MATCH($B13,'All Gods'!$C$112:$C$197,0))+(W13*$C$2)</f>
        <v>13.3</v>
      </c>
      <c r="W13" s="121" t="str">
        <f t="array" ref="W13">INDEX('All Gods'!Z$112:Z$197,MATCH($B13,'All Gods'!$C$112:$C$197,0))</f>
        <v>0.42</v>
      </c>
    </row>
    <row r="14">
      <c r="B14" s="58" t="s">
        <v>37</v>
      </c>
      <c r="C14" s="1" t="str">
        <f t="array" ref="C14">INDEX('All Gods'!F$112:F$197,MATCH($B14,'All Gods'!$C$112:$C$197,0))+(D14*$C$2)</f>
        <v>1670</v>
      </c>
      <c r="D14" s="1" t="str">
        <f t="array" ref="D14">INDEX('All Gods'!G$112:G$197,MATCH($B14,'All Gods'!$C$112:$C$197,0))</f>
        <v>66</v>
      </c>
      <c r="E14" s="1" t="str">
        <f t="array" ref="E14">INDEX('All Gods'!H$112:H$197,MATCH($B14,'All Gods'!$C$112:$C$197,0))+(F14*$C$2)</f>
        <v>1440</v>
      </c>
      <c r="F14" s="1" t="str">
        <f t="array" ref="F14">INDEX('All Gods'!I$112:I$197,MATCH($B14,'All Gods'!$C$112:$C$197,0))</f>
        <v>58</v>
      </c>
      <c r="G14" s="1" t="str">
        <f t="array" ref="G14">INDEX('All Gods'!J$112:J$197,MATCH($B14,'All Gods'!$C$112:$C$197,0))</f>
        <v>360</v>
      </c>
      <c r="H14" s="1" t="str">
        <f t="array" ref="H14">INDEX('All Gods'!K$112:K$197,MATCH($B14,'All Gods'!$C$112:$C$197,0))</f>
        <v>0</v>
      </c>
      <c r="I14" s="1" t="str">
        <f t="array" ref="I14">INDEX('All Gods'!L$112:L$197,MATCH($B14,'All Gods'!$C$112:$C$197,0))</f>
        <v>55</v>
      </c>
      <c r="J14" s="1" t="str">
        <f t="array" ref="J14">INDEX('All Gods'!M$112:M$197,MATCH($B14,'All Gods'!$C$112:$C$197,0))</f>
        <v>0</v>
      </c>
      <c r="K14" s="121" t="str">
        <f t="array" ref="K14">INDEX('All Gods'!N$112:N$197,MATCH($B14,'All Gods'!$C$112:$C$197,0))+(L14*$C$2)</f>
        <v>1.06</v>
      </c>
      <c r="L14" s="89" t="str">
        <f t="array" ref="L14">INDEX('All Gods'!O$112:O$197,MATCH($B14,'All Gods'!$C$112:$C$197,0))</f>
        <v>0.010</v>
      </c>
      <c r="M14" s="90" t="str">
        <f t="array" ref="M14">INDEX('All Gods'!P$112:P$197,MATCH($B14,'All Gods'!$C$112:$C$197,0))+(N14*$C$2)</f>
        <v>66</v>
      </c>
      <c r="N14" s="121" t="str">
        <f t="array" ref="N14">INDEX('All Gods'!Q$112:Q$197,MATCH($B14,'All Gods'!$C$112:$C$197,0))</f>
        <v>1.50</v>
      </c>
      <c r="O14" s="122" t="str">
        <f t="array" ref="O14">INDEX('All Gods'!R$112:R$197,MATCH($B14,'All Gods'!$C$112:$C$197,0))</f>
        <v>N/A</v>
      </c>
      <c r="P14" s="90" t="str">
        <f t="array" ref="P14">INDEX('All Gods'!S$112:S$197,MATCH($B14,'All Gods'!$C$112:$C$197,0))+(Q14*$C$2)</f>
        <v>61</v>
      </c>
      <c r="Q14" s="123" t="str">
        <f t="array" ref="Q14">INDEX('All Gods'!T$112:T$197,MATCH($B14,'All Gods'!$C$112:$C$197,0))</f>
        <v>2.5</v>
      </c>
      <c r="R14" s="90" t="str">
        <f t="array" ref="R14">INDEX('All Gods'!U$112:U$197,MATCH($B14,'All Gods'!$C$112:$C$197,0))+(S14*$C$2)</f>
        <v>30</v>
      </c>
      <c r="S14" s="1" t="str">
        <f t="array" ref="S14">INDEX('All Gods'!V$112:V$197,MATCH($B14,'All Gods'!$C$112:$C$197,0))</f>
        <v>0</v>
      </c>
      <c r="T14" s="123" t="str">
        <f t="array" ref="T14">INDEX('All Gods'!W$112:W$197,MATCH($B14,'All Gods'!$C$112:$C$197,0))+(U14*$C$2)</f>
        <v>16.0</v>
      </c>
      <c r="U14" s="121" t="str">
        <f t="array" ref="U14">INDEX('All Gods'!X$112:X$197,MATCH($B14,'All Gods'!$C$112:$C$197,0))</f>
        <v>0.45</v>
      </c>
      <c r="V14" s="123" t="str">
        <f t="array" ref="V14">INDEX('All Gods'!Y$112:Y$197,MATCH($B14,'All Gods'!$C$112:$C$197,0))+(W14*$C$2)</f>
        <v>12.0</v>
      </c>
      <c r="W14" s="121" t="str">
        <f t="array" ref="W14">INDEX('All Gods'!Z$112:Z$197,MATCH($B14,'All Gods'!$C$112:$C$197,0))</f>
        <v>0.36</v>
      </c>
    </row>
    <row r="15">
      <c r="B15" s="58" t="s">
        <v>38</v>
      </c>
      <c r="C15" s="1" t="str">
        <f t="array" ref="C15">INDEX('All Gods'!F$112:F$197,MATCH($B15,'All Gods'!$C$112:$C$197,0))+(D15*$C$2)</f>
        <v>2040</v>
      </c>
      <c r="D15" s="1" t="str">
        <f t="array" ref="D15">INDEX('All Gods'!G$112:G$197,MATCH($B15,'All Gods'!$C$112:$C$197,0))</f>
        <v>82</v>
      </c>
      <c r="E15" s="1" t="str">
        <f t="array" ref="E15">INDEX('All Gods'!H$112:H$197,MATCH($B15,'All Gods'!$C$112:$C$197,0))+(F15*$C$2)</f>
        <v>920</v>
      </c>
      <c r="F15" s="1" t="str">
        <f t="array" ref="F15">INDEX('All Gods'!I$112:I$197,MATCH($B15,'All Gods'!$C$112:$C$197,0))</f>
        <v>36</v>
      </c>
      <c r="G15" s="1" t="str">
        <f t="array" ref="G15">INDEX('All Gods'!J$112:J$197,MATCH($B15,'All Gods'!$C$112:$C$197,0))</f>
        <v>375</v>
      </c>
      <c r="H15" s="1" t="str">
        <f t="array" ref="H15">INDEX('All Gods'!K$112:K$197,MATCH($B15,'All Gods'!$C$112:$C$197,0))</f>
        <v>0</v>
      </c>
      <c r="I15" s="1" t="str">
        <f t="array" ref="I15">INDEX('All Gods'!L$112:L$197,MATCH($B15,'All Gods'!$C$112:$C$197,0))</f>
        <v>12</v>
      </c>
      <c r="J15" s="1" t="str">
        <f t="array" ref="J15">INDEX('All Gods'!M$112:M$197,MATCH($B15,'All Gods'!$C$112:$C$197,0))</f>
        <v>0</v>
      </c>
      <c r="K15" s="121" t="str">
        <f t="array" ref="K15">INDEX('All Gods'!N$112:N$197,MATCH($B15,'All Gods'!$C$112:$C$197,0))+(L15*$C$2)</f>
        <v>1.39</v>
      </c>
      <c r="L15" s="89" t="str">
        <f t="array" ref="L15">INDEX('All Gods'!O$112:O$197,MATCH($B15,'All Gods'!$C$112:$C$197,0))</f>
        <v>0.020</v>
      </c>
      <c r="M15" s="90" t="str">
        <f t="array" ref="M15">INDEX('All Gods'!P$112:P$197,MATCH($B15,'All Gods'!$C$112:$C$197,0))+(N15*$C$2)</f>
        <v>83</v>
      </c>
      <c r="N15" s="121" t="str">
        <f t="array" ref="N15">INDEX('All Gods'!Q$112:Q$197,MATCH($B15,'All Gods'!$C$112:$C$197,0))</f>
        <v>2.40</v>
      </c>
      <c r="O15" s="122" t="str">
        <f t="array" ref="O15">INDEX('All Gods'!R$112:R$197,MATCH($B15,'All Gods'!$C$112:$C$197,0))</f>
        <v>1/0.5/0.5/1x dmg, 1/.05/.05/.05xspeed</v>
      </c>
      <c r="P15" s="90" t="str">
        <f t="array" ref="P15">INDEX('All Gods'!S$112:S$197,MATCH($B15,'All Gods'!$C$112:$C$197,0))+(Q15*$C$2)</f>
        <v>72</v>
      </c>
      <c r="Q15" s="123" t="str">
        <f t="array" ref="Q15">INDEX('All Gods'!T$112:T$197,MATCH($B15,'All Gods'!$C$112:$C$197,0))</f>
        <v>3.0</v>
      </c>
      <c r="R15" s="90" t="str">
        <f t="array" ref="R15">INDEX('All Gods'!U$112:U$197,MATCH($B15,'All Gods'!$C$112:$C$197,0))+(S15*$C$2)</f>
        <v>48</v>
      </c>
      <c r="S15" s="1" t="str">
        <f t="array" ref="S15">INDEX('All Gods'!V$112:V$197,MATCH($B15,'All Gods'!$C$112:$C$197,0))</f>
        <v>0.9</v>
      </c>
      <c r="T15" s="123" t="str">
        <f t="array" ref="T15">INDEX('All Gods'!W$112:W$197,MATCH($B15,'All Gods'!$C$112:$C$197,0))+(U15*$C$2)</f>
        <v>24.0</v>
      </c>
      <c r="U15" s="121" t="str">
        <f t="array" ref="U15">INDEX('All Gods'!X$112:X$197,MATCH($B15,'All Gods'!$C$112:$C$197,0))</f>
        <v>0.70</v>
      </c>
      <c r="V15" s="123" t="str">
        <f t="array" ref="V15">INDEX('All Gods'!Y$112:Y$197,MATCH($B15,'All Gods'!$C$112:$C$197,0))+(W15*$C$2)</f>
        <v>8.5</v>
      </c>
      <c r="W15" s="121" t="str">
        <f t="array" ref="W15">INDEX('All Gods'!Z$112:Z$197,MATCH($B15,'All Gods'!$C$112:$C$197,0))</f>
        <v>0.20</v>
      </c>
    </row>
    <row r="16">
      <c r="B16" s="58" t="s">
        <v>39</v>
      </c>
      <c r="C16" s="1" t="str">
        <f t="array" ref="C16">INDEX('All Gods'!F$112:F$197,MATCH($B16,'All Gods'!$C$112:$C$197,0))+(D16*$C$2)</f>
        <v>1740</v>
      </c>
      <c r="D16" s="1" t="str">
        <f t="array" ref="D16">INDEX('All Gods'!G$112:G$197,MATCH($B16,'All Gods'!$C$112:$C$197,0))</f>
        <v>68</v>
      </c>
      <c r="E16" s="1" t="str">
        <f t="array" ref="E16">INDEX('All Gods'!H$112:H$197,MATCH($B16,'All Gods'!$C$112:$C$197,0))+(F16*$C$2)</f>
        <v>1100</v>
      </c>
      <c r="F16" s="1" t="str">
        <f t="array" ref="F16">INDEX('All Gods'!I$112:I$197,MATCH($B16,'All Gods'!$C$112:$C$197,0))</f>
        <v>43</v>
      </c>
      <c r="G16" s="1" t="str">
        <f t="array" ref="G16">INDEX('All Gods'!J$112:J$197,MATCH($B16,'All Gods'!$C$112:$C$197,0))</f>
        <v>355</v>
      </c>
      <c r="H16" s="1" t="str">
        <f t="array" ref="H16">INDEX('All Gods'!K$112:K$197,MATCH($B16,'All Gods'!$C$112:$C$197,0))</f>
        <v>0</v>
      </c>
      <c r="I16" s="1" t="str">
        <f t="array" ref="I16">INDEX('All Gods'!L$112:L$197,MATCH($B16,'All Gods'!$C$112:$C$197,0))</f>
        <v>55</v>
      </c>
      <c r="J16" s="1" t="str">
        <f t="array" ref="J16">INDEX('All Gods'!M$112:M$197,MATCH($B16,'All Gods'!$C$112:$C$197,0))</f>
        <v>0</v>
      </c>
      <c r="K16" s="121" t="str">
        <f t="array" ref="K16">INDEX('All Gods'!N$112:N$197,MATCH($B16,'All Gods'!$C$112:$C$197,0))+(L16*$C$2)</f>
        <v>1.06</v>
      </c>
      <c r="L16" s="89" t="str">
        <f t="array" ref="L16">INDEX('All Gods'!O$112:O$197,MATCH($B16,'All Gods'!$C$112:$C$197,0))</f>
        <v>0.010</v>
      </c>
      <c r="M16" s="90" t="str">
        <f t="array" ref="M16">INDEX('All Gods'!P$112:P$197,MATCH($B16,'All Gods'!$C$112:$C$197,0))+(N16*$C$2)</f>
        <v>61</v>
      </c>
      <c r="N16" s="121" t="str">
        <f t="array" ref="N16">INDEX('All Gods'!Q$112:Q$197,MATCH($B16,'All Gods'!$C$112:$C$197,0))</f>
        <v>1.45</v>
      </c>
      <c r="O16" s="122" t="str">
        <f t="array" ref="O16">INDEX('All Gods'!R$112:R$197,MATCH($B16,'All Gods'!$C$112:$C$197,0))</f>
        <v>N/A</v>
      </c>
      <c r="P16" s="90" t="str">
        <f t="array" ref="P16">INDEX('All Gods'!S$112:S$197,MATCH($B16,'All Gods'!$C$112:$C$197,0))+(Q16*$C$2)</f>
        <v>63</v>
      </c>
      <c r="Q16" s="123" t="str">
        <f t="array" ref="Q16">INDEX('All Gods'!T$112:T$197,MATCH($B16,'All Gods'!$C$112:$C$197,0))</f>
        <v>2.7</v>
      </c>
      <c r="R16" s="90" t="str">
        <f t="array" ref="R16">INDEX('All Gods'!U$112:U$197,MATCH($B16,'All Gods'!$C$112:$C$197,0))+(S16*$C$2)</f>
        <v>30</v>
      </c>
      <c r="S16" s="1" t="str">
        <f t="array" ref="S16">INDEX('All Gods'!V$112:V$197,MATCH($B16,'All Gods'!$C$112:$C$197,0))</f>
        <v>0</v>
      </c>
      <c r="T16" s="123" t="str">
        <f t="array" ref="T16">INDEX('All Gods'!W$112:W$197,MATCH($B16,'All Gods'!$C$112:$C$197,0))+(U16*$C$2)</f>
        <v>15.0</v>
      </c>
      <c r="U16" s="121" t="str">
        <f t="array" ref="U16">INDEX('All Gods'!X$112:X$197,MATCH($B16,'All Gods'!$C$112:$C$197,0))</f>
        <v>0.45</v>
      </c>
      <c r="V16" s="123" t="str">
        <f t="array" ref="V16">INDEX('All Gods'!Y$112:Y$197,MATCH($B16,'All Gods'!$C$112:$C$197,0))+(W16*$C$2)</f>
        <v>13.0</v>
      </c>
      <c r="W16" s="121" t="str">
        <f t="array" ref="W16">INDEX('All Gods'!Z$112:Z$197,MATCH($B16,'All Gods'!$C$112:$C$197,0))</f>
        <v>0.41</v>
      </c>
    </row>
    <row r="17">
      <c r="B17" s="58" t="s">
        <v>54</v>
      </c>
      <c r="C17" s="1" t="str">
        <f t="array" ref="C17">INDEX('All Gods'!F$112:F$197,MATCH($B17,'All Gods'!$C$112:$C$197,0))+(D17*$C$2)</f>
        <v>1885</v>
      </c>
      <c r="D17" s="1" t="str">
        <f t="array" ref="D17">INDEX('All Gods'!G$112:G$197,MATCH($B17,'All Gods'!$C$112:$C$197,0))</f>
        <v>70</v>
      </c>
      <c r="E17" s="1" t="str">
        <f t="array" ref="E17">INDEX('All Gods'!H$112:H$197,MATCH($B17,'All Gods'!$C$112:$C$197,0))+(F17*$C$2)</f>
        <v>1150</v>
      </c>
      <c r="F17" s="1" t="str">
        <f t="array" ref="F17">INDEX('All Gods'!I$112:I$197,MATCH($B17,'All Gods'!$C$112:$C$197,0))</f>
        <v>43</v>
      </c>
      <c r="G17" s="1" t="str">
        <f t="array" ref="G17">INDEX('All Gods'!J$112:J$197,MATCH($B17,'All Gods'!$C$112:$C$197,0))</f>
        <v>355</v>
      </c>
      <c r="H17" s="1" t="str">
        <f t="array" ref="H17">INDEX('All Gods'!K$112:K$197,MATCH($B17,'All Gods'!$C$112:$C$197,0))</f>
        <v>0</v>
      </c>
      <c r="I17" s="1" t="str">
        <f t="array" ref="I17">INDEX('All Gods'!L$112:L$197,MATCH($B17,'All Gods'!$C$112:$C$197,0))</f>
        <v>55</v>
      </c>
      <c r="J17" s="1" t="str">
        <f t="array" ref="J17">INDEX('All Gods'!M$112:M$197,MATCH($B17,'All Gods'!$C$112:$C$197,0))</f>
        <v>0</v>
      </c>
      <c r="K17" s="121" t="str">
        <f t="array" ref="K17">INDEX('All Gods'!N$112:N$197,MATCH($B17,'All Gods'!$C$112:$C$197,0))+(L17*$C$2)</f>
        <v>1.19</v>
      </c>
      <c r="L17" s="89" t="str">
        <f t="array" ref="L17">INDEX('All Gods'!O$112:O$197,MATCH($B17,'All Gods'!$C$112:$C$197,0))</f>
        <v>0.010</v>
      </c>
      <c r="M17" s="90" t="str">
        <f t="array" ref="M17">INDEX('All Gods'!P$112:P$197,MATCH($B17,'All Gods'!$C$112:$C$197,0))+(N17*$C$2)</f>
        <v>60</v>
      </c>
      <c r="N17" s="121" t="str">
        <f t="array" ref="N17">INDEX('All Gods'!Q$112:Q$197,MATCH($B17,'All Gods'!$C$112:$C$197,0))</f>
        <v>1.40</v>
      </c>
      <c r="O17" s="122" t="str">
        <f t="array" ref="O17">INDEX('All Gods'!R$112:R$197,MATCH($B17,'All Gods'!$C$112:$C$197,0))</f>
        <v>N/A</v>
      </c>
      <c r="P17" s="90" t="str">
        <f t="array" ref="P17">INDEX('All Gods'!S$112:S$197,MATCH($B17,'All Gods'!$C$112:$C$197,0))+(Q17*$C$2)</f>
        <v>65</v>
      </c>
      <c r="Q17" s="123" t="str">
        <f t="array" ref="Q17">INDEX('All Gods'!T$112:T$197,MATCH($B17,'All Gods'!$C$112:$C$197,0))</f>
        <v>2.7</v>
      </c>
      <c r="R17" s="90" t="str">
        <f t="array" ref="R17">INDEX('All Gods'!U$112:U$197,MATCH($B17,'All Gods'!$C$112:$C$197,0))+(S17*$C$2)</f>
        <v>30</v>
      </c>
      <c r="S17" s="1" t="str">
        <f t="array" ref="S17">INDEX('All Gods'!V$112:V$197,MATCH($B17,'All Gods'!$C$112:$C$197,0))</f>
        <v>0</v>
      </c>
      <c r="T17" s="123" t="str">
        <f t="array" ref="T17">INDEX('All Gods'!W$112:W$197,MATCH($B17,'All Gods'!$C$112:$C$197,0))+(U17*$C$2)</f>
        <v>15.0</v>
      </c>
      <c r="U17" s="121" t="str">
        <f t="array" ref="U17">INDEX('All Gods'!X$112:X$197,MATCH($B17,'All Gods'!$C$112:$C$197,0))</f>
        <v>0.45</v>
      </c>
      <c r="V17" s="123" t="str">
        <f t="array" ref="V17">INDEX('All Gods'!Y$112:Y$197,MATCH($B17,'All Gods'!$C$112:$C$197,0))+(W17*$C$2)</f>
        <v>14.3</v>
      </c>
      <c r="W17" s="121" t="str">
        <f t="array" ref="W17">INDEX('All Gods'!Z$112:Z$197,MATCH($B17,'All Gods'!$C$112:$C$197,0))</f>
        <v>0.44</v>
      </c>
    </row>
    <row r="18">
      <c r="B18" s="58" t="s">
        <v>56</v>
      </c>
      <c r="C18" s="1" t="str">
        <f t="array" ref="C18">INDEX('All Gods'!F$112:F$197,MATCH($B18,'All Gods'!$C$112:$C$197,0))+(D18*$C$2)</f>
        <v>1770</v>
      </c>
      <c r="D18" s="1" t="str">
        <f t="array" ref="D18">INDEX('All Gods'!G$112:G$197,MATCH($B18,'All Gods'!$C$112:$C$197,0))</f>
        <v>70</v>
      </c>
      <c r="E18" s="1" t="str">
        <f t="array" ref="E18">INDEX('All Gods'!H$112:H$197,MATCH($B18,'All Gods'!$C$112:$C$197,0))+(F18*$C$2)</f>
        <v>1080</v>
      </c>
      <c r="F18" s="1" t="str">
        <f t="array" ref="F18">INDEX('All Gods'!I$112:I$197,MATCH($B18,'All Gods'!$C$112:$C$197,0))</f>
        <v>42</v>
      </c>
      <c r="G18" s="1" t="str">
        <f t="array" ref="G18">INDEX('All Gods'!J$112:J$197,MATCH($B18,'All Gods'!$C$112:$C$197,0))</f>
        <v>360</v>
      </c>
      <c r="H18" s="1" t="str">
        <f t="array" ref="H18">INDEX('All Gods'!K$112:K$197,MATCH($B18,'All Gods'!$C$112:$C$197,0))</f>
        <v>0</v>
      </c>
      <c r="I18" s="1" t="str">
        <f t="array" ref="I18">INDEX('All Gods'!L$112:L$197,MATCH($B18,'All Gods'!$C$112:$C$197,0))</f>
        <v>55</v>
      </c>
      <c r="J18" s="1" t="str">
        <f t="array" ref="J18">INDEX('All Gods'!M$112:M$197,MATCH($B18,'All Gods'!$C$112:$C$197,0))</f>
        <v>0</v>
      </c>
      <c r="K18" s="121" t="str">
        <f t="array" ref="K18">INDEX('All Gods'!N$112:N$197,MATCH($B18,'All Gods'!$C$112:$C$197,0))+(L18*$C$2)</f>
        <v>1.16</v>
      </c>
      <c r="L18" s="89" t="str">
        <f t="array" ref="L18">INDEX('All Gods'!O$112:O$197,MATCH($B18,'All Gods'!$C$112:$C$197,0))</f>
        <v>0.008</v>
      </c>
      <c r="M18" s="90" t="str">
        <f t="array" ref="M18">INDEX('All Gods'!P$112:P$197,MATCH($B18,'All Gods'!$C$112:$C$197,0))+(N18*$C$2)</f>
        <v>66</v>
      </c>
      <c r="N18" s="121" t="str">
        <f t="array" ref="N18">INDEX('All Gods'!Q$112:Q$197,MATCH($B18,'All Gods'!$C$112:$C$197,0))</f>
        <v>1.50</v>
      </c>
      <c r="O18" s="122" t="str">
        <f t="array" ref="O18">INDEX('All Gods'!R$112:R$197,MATCH($B18,'All Gods'!$C$112:$C$197,0))</f>
        <v>N/A</v>
      </c>
      <c r="P18" s="90" t="str">
        <f t="array" ref="P18">INDEX('All Gods'!S$112:S$197,MATCH($B18,'All Gods'!$C$112:$C$197,0))+(Q18*$C$2)</f>
        <v>69</v>
      </c>
      <c r="Q18" s="123" t="str">
        <f t="array" ref="Q18">INDEX('All Gods'!T$112:T$197,MATCH($B18,'All Gods'!$C$112:$C$197,0))</f>
        <v>2.9</v>
      </c>
      <c r="R18" s="90" t="str">
        <f t="array" ref="R18">INDEX('All Gods'!U$112:U$197,MATCH($B18,'All Gods'!$C$112:$C$197,0))+(S18*$C$2)</f>
        <v>30</v>
      </c>
      <c r="S18" s="1" t="str">
        <f t="array" ref="S18">INDEX('All Gods'!V$112:V$197,MATCH($B18,'All Gods'!$C$112:$C$197,0))</f>
        <v>0</v>
      </c>
      <c r="T18" s="123" t="str">
        <f t="array" ref="T18">INDEX('All Gods'!W$112:W$197,MATCH($B18,'All Gods'!$C$112:$C$197,0))+(U18*$C$2)</f>
        <v>16.6</v>
      </c>
      <c r="U18" s="121" t="str">
        <f t="array" ref="U18">INDEX('All Gods'!X$112:X$197,MATCH($B18,'All Gods'!$C$112:$C$197,0))</f>
        <v>0.48</v>
      </c>
      <c r="V18" s="123" t="str">
        <f t="array" ref="V18">INDEX('All Gods'!Y$112:Y$197,MATCH($B18,'All Gods'!$C$112:$C$197,0))+(W18*$C$2)</f>
        <v>13.2</v>
      </c>
      <c r="W18" s="121" t="str">
        <f t="array" ref="W18">INDEX('All Gods'!Z$112:Z$197,MATCH($B18,'All Gods'!$C$112:$C$197,0))</f>
        <v>0.44</v>
      </c>
    </row>
    <row r="19">
      <c r="B19" s="58" t="s">
        <v>61</v>
      </c>
      <c r="C19" s="1" t="str">
        <f t="array" ref="C19">INDEX('All Gods'!F$112:F$197,MATCH($B19,'All Gods'!$C$112:$C$197,0))+(D19*$C$2)</f>
        <v>2005</v>
      </c>
      <c r="D19" s="1" t="str">
        <f t="array" ref="D19">INDEX('All Gods'!G$112:G$197,MATCH($B19,'All Gods'!$C$112:$C$197,0))</f>
        <v>80</v>
      </c>
      <c r="E19" s="1" t="str">
        <f t="array" ref="E19">INDEX('All Gods'!H$112:H$197,MATCH($B19,'All Gods'!$C$112:$C$197,0))+(F19*$C$2)</f>
        <v>960</v>
      </c>
      <c r="F19" s="1" t="str">
        <f t="array" ref="F19">INDEX('All Gods'!I$112:I$197,MATCH($B19,'All Gods'!$C$112:$C$197,0))</f>
        <v>37</v>
      </c>
      <c r="G19" s="1" t="str">
        <f t="array" ref="G19">INDEX('All Gods'!J$112:J$197,MATCH($B19,'All Gods'!$C$112:$C$197,0))</f>
        <v>375</v>
      </c>
      <c r="H19" s="1" t="str">
        <f t="array" ref="H19">INDEX('All Gods'!K$112:K$197,MATCH($B19,'All Gods'!$C$112:$C$197,0))</f>
        <v>0</v>
      </c>
      <c r="I19" s="1" t="str">
        <f t="array" ref="I19">INDEX('All Gods'!L$112:L$197,MATCH($B19,'All Gods'!$C$112:$C$197,0))</f>
        <v>12</v>
      </c>
      <c r="J19" s="1" t="str">
        <f t="array" ref="J19">INDEX('All Gods'!M$112:M$197,MATCH($B19,'All Gods'!$C$112:$C$197,0))</f>
        <v>0</v>
      </c>
      <c r="K19" s="121" t="str">
        <f t="array" ref="K19">INDEX('All Gods'!N$112:N$197,MATCH($B19,'All Gods'!$C$112:$C$197,0))+(L19*$C$2)</f>
        <v>1.34</v>
      </c>
      <c r="L19" s="89" t="str">
        <f t="array" ref="L19">INDEX('All Gods'!O$112:O$197,MATCH($B19,'All Gods'!$C$112:$C$197,0))</f>
        <v>0.020</v>
      </c>
      <c r="M19" s="90" t="str">
        <f t="array" ref="M19">INDEX('All Gods'!P$112:P$197,MATCH($B19,'All Gods'!$C$112:$C$197,0))+(N19*$C$2)</f>
        <v>66</v>
      </c>
      <c r="N19" s="121" t="str">
        <f t="array" ref="N19">INDEX('All Gods'!Q$112:Q$197,MATCH($B19,'All Gods'!$C$112:$C$197,0))</f>
        <v>1.50</v>
      </c>
      <c r="O19" s="122" t="str">
        <f t="array" ref="O19">INDEX('All Gods'!R$112:R$197,MATCH($B19,'All Gods'!$C$112:$C$197,0))</f>
        <v>N/A</v>
      </c>
      <c r="P19" s="90" t="str">
        <f t="array" ref="P19">INDEX('All Gods'!S$112:S$197,MATCH($B19,'All Gods'!$C$112:$C$197,0))+(Q19*$C$2)</f>
        <v>70</v>
      </c>
      <c r="Q19" s="123" t="str">
        <f t="array" ref="Q19">INDEX('All Gods'!T$112:T$197,MATCH($B19,'All Gods'!$C$112:$C$197,0))</f>
        <v>2.8</v>
      </c>
      <c r="R19" s="90" t="str">
        <f t="array" ref="R19">INDEX('All Gods'!U$112:U$197,MATCH($B19,'All Gods'!$C$112:$C$197,0))+(S19*$C$2)</f>
        <v>48</v>
      </c>
      <c r="S19" s="1" t="str">
        <f t="array" ref="S19">INDEX('All Gods'!V$112:V$197,MATCH($B19,'All Gods'!$C$112:$C$197,0))</f>
        <v>0.9</v>
      </c>
      <c r="T19" s="123" t="str">
        <f t="array" ref="T19">INDEX('All Gods'!W$112:W$197,MATCH($B19,'All Gods'!$C$112:$C$197,0))+(U19*$C$2)</f>
        <v>17.4</v>
      </c>
      <c r="U19" s="121" t="str">
        <f t="array" ref="U19">INDEX('All Gods'!X$112:X$197,MATCH($B19,'All Gods'!$C$112:$C$197,0))</f>
        <v>0.52</v>
      </c>
      <c r="V19" s="123" t="str">
        <f t="array" ref="V19">INDEX('All Gods'!Y$112:Y$197,MATCH($B19,'All Gods'!$C$112:$C$197,0))+(W19*$C$2)</f>
        <v>12.3</v>
      </c>
      <c r="W19" s="121" t="str">
        <f t="array" ref="W19">INDEX('All Gods'!Z$112:Z$197,MATCH($B19,'All Gods'!$C$112:$C$197,0))</f>
        <v>0.39</v>
      </c>
    </row>
    <row r="20">
      <c r="B20" s="58" t="s">
        <v>64</v>
      </c>
      <c r="C20" s="1" t="str">
        <f t="array" ref="C20">INDEX('All Gods'!F$112:F$197,MATCH($B20,'All Gods'!$C$112:$C$197,0))+(D20*$C$2)</f>
        <v>2090</v>
      </c>
      <c r="D20" s="1" t="str">
        <f t="array" ref="D20">INDEX('All Gods'!G$112:G$197,MATCH($B20,'All Gods'!$C$112:$C$197,0))</f>
        <v>80</v>
      </c>
      <c r="E20" s="1" t="str">
        <f t="array" ref="E20">INDEX('All Gods'!H$112:H$197,MATCH($B20,'All Gods'!$C$112:$C$197,0))+(F20*$C$2)</f>
        <v>1325</v>
      </c>
      <c r="F20" s="1" t="str">
        <f t="array" ref="F20">INDEX('All Gods'!I$112:I$197,MATCH($B20,'All Gods'!$C$112:$C$197,0))</f>
        <v>53</v>
      </c>
      <c r="G20" s="1" t="str">
        <f t="array" ref="G20">INDEX('All Gods'!J$112:J$197,MATCH($B20,'All Gods'!$C$112:$C$197,0))</f>
        <v>355</v>
      </c>
      <c r="H20" s="1" t="str">
        <f t="array" ref="H20">INDEX('All Gods'!K$112:K$197,MATCH($B20,'All Gods'!$C$112:$C$197,0))</f>
        <v>0</v>
      </c>
      <c r="I20" s="1" t="str">
        <f t="array" ref="I20">INDEX('All Gods'!L$112:L$197,MATCH($B20,'All Gods'!$C$112:$C$197,0))</f>
        <v>55</v>
      </c>
      <c r="J20" s="1" t="str">
        <f t="array" ref="J20">INDEX('All Gods'!M$112:M$197,MATCH($B20,'All Gods'!$C$112:$C$197,0))</f>
        <v>0</v>
      </c>
      <c r="K20" s="121" t="str">
        <f t="array" ref="K20">INDEX('All Gods'!N$112:N$197,MATCH($B20,'All Gods'!$C$112:$C$197,0))+(L20*$C$2)</f>
        <v>1.08</v>
      </c>
      <c r="L20" s="89" t="str">
        <f t="array" ref="L20">INDEX('All Gods'!O$112:O$197,MATCH($B20,'All Gods'!$C$112:$C$197,0))</f>
        <v>0.011</v>
      </c>
      <c r="M20" s="90" t="str">
        <f t="array" ref="M20">INDEX('All Gods'!P$112:P$197,MATCH($B20,'All Gods'!$C$112:$C$197,0))+(N20*$C$2)</f>
        <v>63</v>
      </c>
      <c r="N20" s="121" t="str">
        <f t="array" ref="N20">INDEX('All Gods'!Q$112:Q$197,MATCH($B20,'All Gods'!$C$112:$C$197,0))</f>
        <v>1.50</v>
      </c>
      <c r="O20" s="122" t="str">
        <f t="array" ref="O20">INDEX('All Gods'!R$112:R$197,MATCH($B20,'All Gods'!$C$112:$C$197,0))</f>
        <v>N/A</v>
      </c>
      <c r="P20" s="90" t="str">
        <f t="array" ref="P20">INDEX('All Gods'!S$112:S$197,MATCH($B20,'All Gods'!$C$112:$C$197,0))+(Q20*$C$2)</f>
        <v>82</v>
      </c>
      <c r="Q20" s="123" t="str">
        <f t="array" ref="Q20">INDEX('All Gods'!T$112:T$197,MATCH($B20,'All Gods'!$C$112:$C$197,0))</f>
        <v>3.2</v>
      </c>
      <c r="R20" s="90" t="str">
        <f t="array" ref="R20">INDEX('All Gods'!U$112:U$197,MATCH($B20,'All Gods'!$C$112:$C$197,0))+(S20*$C$2)</f>
        <v>48</v>
      </c>
      <c r="S20" s="1" t="str">
        <f t="array" ref="S20">INDEX('All Gods'!V$112:V$197,MATCH($B20,'All Gods'!$C$112:$C$197,0))</f>
        <v>0.9</v>
      </c>
      <c r="T20" s="123" t="str">
        <f t="array" ref="T20">INDEX('All Gods'!W$112:W$197,MATCH($B20,'All Gods'!$C$112:$C$197,0))+(U20*$C$2)</f>
        <v>15.8</v>
      </c>
      <c r="U20" s="121" t="str">
        <f t="array" ref="U20">INDEX('All Gods'!X$112:X$197,MATCH($B20,'All Gods'!$C$112:$C$197,0))</f>
        <v>0.54</v>
      </c>
      <c r="V20" s="123" t="str">
        <f t="array" ref="V20">INDEX('All Gods'!Y$112:Y$197,MATCH($B20,'All Gods'!$C$112:$C$197,0))+(W20*$C$2)</f>
        <v>12.2</v>
      </c>
      <c r="W20" s="121" t="str">
        <f t="array" ref="W20">INDEX('All Gods'!Z$112:Z$197,MATCH($B20,'All Gods'!$C$112:$C$197,0))</f>
        <v>0.36</v>
      </c>
    </row>
    <row r="21">
      <c r="B21" s="58" t="s">
        <v>65</v>
      </c>
      <c r="C21" s="1" t="str">
        <f t="array" ref="C21">INDEX('All Gods'!F$112:F$197,MATCH($B21,'All Gods'!$C$112:$C$197,0))+(D21*$C$2)</f>
        <v>1725</v>
      </c>
      <c r="D21" s="1" t="str">
        <f t="array" ref="D21">INDEX('All Gods'!G$112:G$197,MATCH($B21,'All Gods'!$C$112:$C$197,0))</f>
        <v>68</v>
      </c>
      <c r="E21" s="1" t="str">
        <f t="array" ref="E21">INDEX('All Gods'!H$112:H$197,MATCH($B21,'All Gods'!$C$112:$C$197,0))+(F21*$C$2)</f>
        <v>1418</v>
      </c>
      <c r="F21" s="1" t="str">
        <f t="array" ref="F21">INDEX('All Gods'!I$112:I$197,MATCH($B21,'All Gods'!$C$112:$C$197,0))</f>
        <v>56</v>
      </c>
      <c r="G21" s="1" t="str">
        <f t="array" ref="G21">INDEX('All Gods'!J$112:J$197,MATCH($B21,'All Gods'!$C$112:$C$197,0))</f>
        <v>350</v>
      </c>
      <c r="H21" s="1" t="str">
        <f t="array" ref="H21">INDEX('All Gods'!K$112:K$197,MATCH($B21,'All Gods'!$C$112:$C$197,0))</f>
        <v>0</v>
      </c>
      <c r="I21" s="1" t="str">
        <f t="array" ref="I21">INDEX('All Gods'!L$112:L$197,MATCH($B21,'All Gods'!$C$112:$C$197,0))</f>
        <v>55</v>
      </c>
      <c r="J21" s="1" t="str">
        <f t="array" ref="J21">INDEX('All Gods'!M$112:M$197,MATCH($B21,'All Gods'!$C$112:$C$197,0))</f>
        <v>0</v>
      </c>
      <c r="K21" s="121" t="str">
        <f t="array" ref="K21">INDEX('All Gods'!N$112:N$197,MATCH($B21,'All Gods'!$C$112:$C$197,0))+(L21*$C$2)</f>
        <v>1.04</v>
      </c>
      <c r="L21" s="89" t="str">
        <f t="array" ref="L21">INDEX('All Gods'!O$112:O$197,MATCH($B21,'All Gods'!$C$112:$C$197,0))</f>
        <v>0.009</v>
      </c>
      <c r="M21" s="90" t="str">
        <f t="array" ref="M21">INDEX('All Gods'!P$112:P$197,MATCH($B21,'All Gods'!$C$112:$C$197,0))+(N21*$C$2)</f>
        <v>63</v>
      </c>
      <c r="N21" s="121" t="str">
        <f t="array" ref="N21">INDEX('All Gods'!Q$112:Q$197,MATCH($B21,'All Gods'!$C$112:$C$197,0))</f>
        <v>1.45</v>
      </c>
      <c r="O21" s="122" t="str">
        <f t="array" ref="O21">INDEX('All Gods'!R$112:R$197,MATCH($B21,'All Gods'!$C$112:$C$197,0))</f>
        <v>N/A</v>
      </c>
      <c r="P21" s="90" t="str">
        <f t="array" ref="P21">INDEX('All Gods'!S$112:S$197,MATCH($B21,'All Gods'!$C$112:$C$197,0))+(Q21*$C$2)</f>
        <v>61</v>
      </c>
      <c r="Q21" s="123" t="str">
        <f t="array" ref="Q21">INDEX('All Gods'!T$112:T$197,MATCH($B21,'All Gods'!$C$112:$C$197,0))</f>
        <v>2.6</v>
      </c>
      <c r="R21" s="90" t="str">
        <f t="array" ref="R21">INDEX('All Gods'!U$112:U$197,MATCH($B21,'All Gods'!$C$112:$C$197,0))+(S21*$C$2)</f>
        <v>30</v>
      </c>
      <c r="S21" s="1" t="str">
        <f t="array" ref="S21">INDEX('All Gods'!V$112:V$197,MATCH($B21,'All Gods'!$C$112:$C$197,0))</f>
        <v>0</v>
      </c>
      <c r="T21" s="123" t="str">
        <f t="array" ref="T21">INDEX('All Gods'!W$112:W$197,MATCH($B21,'All Gods'!$C$112:$C$197,0))+(U21*$C$2)</f>
        <v>15.0</v>
      </c>
      <c r="U21" s="121" t="str">
        <f t="array" ref="U21">INDEX('All Gods'!X$112:X$197,MATCH($B21,'All Gods'!$C$112:$C$197,0))</f>
        <v>0.45</v>
      </c>
      <c r="V21" s="123" t="str">
        <f t="array" ref="V21">INDEX('All Gods'!Y$112:Y$197,MATCH($B21,'All Gods'!$C$112:$C$197,0))+(W21*$C$2)</f>
        <v>12.9</v>
      </c>
      <c r="W21" s="121" t="str">
        <f t="array" ref="W21">INDEX('All Gods'!Z$112:Z$197,MATCH($B21,'All Gods'!$C$112:$C$197,0))</f>
        <v>0.40</v>
      </c>
    </row>
    <row r="22">
      <c r="B22" s="58" t="s">
        <v>66</v>
      </c>
      <c r="C22" s="1" t="str">
        <f t="array" ref="C22">INDEX('All Gods'!F$112:F$197,MATCH($B22,'All Gods'!$C$112:$C$197,0))+(D22*$C$2)</f>
        <v>1720</v>
      </c>
      <c r="D22" s="1" t="str">
        <f t="array" ref="D22">INDEX('All Gods'!G$112:G$197,MATCH($B22,'All Gods'!$C$112:$C$197,0))</f>
        <v>67</v>
      </c>
      <c r="E22" s="1" t="str">
        <f t="array" ref="E22">INDEX('All Gods'!H$112:H$197,MATCH($B22,'All Gods'!$C$112:$C$197,0))+(F22*$C$2)</f>
        <v>1440</v>
      </c>
      <c r="F22" s="1" t="str">
        <f t="array" ref="F22">INDEX('All Gods'!I$112:I$197,MATCH($B22,'All Gods'!$C$112:$C$197,0))</f>
        <v>57</v>
      </c>
      <c r="G22" s="1" t="str">
        <f t="array" ref="G22">INDEX('All Gods'!J$112:J$197,MATCH($B22,'All Gods'!$C$112:$C$197,0))</f>
        <v>350</v>
      </c>
      <c r="H22" s="1" t="str">
        <f t="array" ref="H22">INDEX('All Gods'!K$112:K$197,MATCH($B22,'All Gods'!$C$112:$C$197,0))</f>
        <v>0</v>
      </c>
      <c r="I22" s="1" t="str">
        <f t="array" ref="I22">INDEX('All Gods'!L$112:L$197,MATCH($B22,'All Gods'!$C$112:$C$197,0))</f>
        <v>55</v>
      </c>
      <c r="J22" s="1" t="str">
        <f t="array" ref="J22">INDEX('All Gods'!M$112:M$197,MATCH($B22,'All Gods'!$C$112:$C$197,0))</f>
        <v>0</v>
      </c>
      <c r="K22" s="121" t="str">
        <f t="array" ref="K22">INDEX('All Gods'!N$112:N$197,MATCH($B22,'All Gods'!$C$112:$C$197,0))+(L22*$C$2)</f>
        <v>1.04</v>
      </c>
      <c r="L22" s="89" t="str">
        <f t="array" ref="L22">INDEX('All Gods'!O$112:O$197,MATCH($B22,'All Gods'!$C$112:$C$197,0))</f>
        <v>0.009</v>
      </c>
      <c r="M22" s="90" t="str">
        <f t="array" ref="M22">INDEX('All Gods'!P$112:P$197,MATCH($B22,'All Gods'!$C$112:$C$197,0))+(N22*$C$2)</f>
        <v>64</v>
      </c>
      <c r="N22" s="121" t="str">
        <f t="array" ref="N22">INDEX('All Gods'!Q$112:Q$197,MATCH($B22,'All Gods'!$C$112:$C$197,0))</f>
        <v>1.50</v>
      </c>
      <c r="O22" s="122" t="str">
        <f t="array" ref="O22">INDEX('All Gods'!R$112:R$197,MATCH($B22,'All Gods'!$C$112:$C$197,0))</f>
        <v>N/A</v>
      </c>
      <c r="P22" s="90" t="str">
        <f t="array" ref="P22">INDEX('All Gods'!S$112:S$197,MATCH($B22,'All Gods'!$C$112:$C$197,0))+(Q22*$C$2)</f>
        <v>61</v>
      </c>
      <c r="Q22" s="123" t="str">
        <f t="array" ref="Q22">INDEX('All Gods'!T$112:T$197,MATCH($B22,'All Gods'!$C$112:$C$197,0))</f>
        <v>2.6</v>
      </c>
      <c r="R22" s="90" t="str">
        <f t="array" ref="R22">INDEX('All Gods'!U$112:U$197,MATCH($B22,'All Gods'!$C$112:$C$197,0))+(S22*$C$2)</f>
        <v>30</v>
      </c>
      <c r="S22" s="1" t="str">
        <f t="array" ref="S22">INDEX('All Gods'!V$112:V$197,MATCH($B22,'All Gods'!$C$112:$C$197,0))</f>
        <v>0</v>
      </c>
      <c r="T22" s="123" t="str">
        <f t="array" ref="T22">INDEX('All Gods'!W$112:W$197,MATCH($B22,'All Gods'!$C$112:$C$197,0))+(U22*$C$2)</f>
        <v>13.6</v>
      </c>
      <c r="U22" s="121" t="str">
        <f t="array" ref="U22">INDEX('All Gods'!X$112:X$197,MATCH($B22,'All Gods'!$C$112:$C$197,0))</f>
        <v>0.43</v>
      </c>
      <c r="V22" s="123" t="str">
        <f t="array" ref="V22">INDEX('All Gods'!Y$112:Y$197,MATCH($B22,'All Gods'!$C$112:$C$197,0))+(W22*$C$2)</f>
        <v>14.0</v>
      </c>
      <c r="W22" s="121" t="str">
        <f t="array" ref="W22">INDEX('All Gods'!Z$112:Z$197,MATCH($B22,'All Gods'!$C$112:$C$197,0))</f>
        <v>0.45</v>
      </c>
    </row>
    <row r="23">
      <c r="B23" s="58" t="s">
        <v>70</v>
      </c>
      <c r="C23" s="1" t="str">
        <f t="array" ref="C23">INDEX('All Gods'!F$112:F$197,MATCH($B23,'All Gods'!$C$112:$C$197,0))+(D23*$C$2)</f>
        <v>1725</v>
      </c>
      <c r="D23" s="1" t="str">
        <f t="array" ref="D23">INDEX('All Gods'!G$112:G$197,MATCH($B23,'All Gods'!$C$112:$C$197,0))</f>
        <v>68</v>
      </c>
      <c r="E23" s="1" t="str">
        <f t="array" ref="E23">INDEX('All Gods'!H$112:H$197,MATCH($B23,'All Gods'!$C$112:$C$197,0))+(F23*$C$2)</f>
        <v>1300</v>
      </c>
      <c r="F23" s="1" t="str">
        <f t="array" ref="F23">INDEX('All Gods'!I$112:I$197,MATCH($B23,'All Gods'!$C$112:$C$197,0))</f>
        <v>51</v>
      </c>
      <c r="G23" s="1" t="str">
        <f t="array" ref="G23">INDEX('All Gods'!J$112:J$197,MATCH($B23,'All Gods'!$C$112:$C$197,0))</f>
        <v>355</v>
      </c>
      <c r="H23" s="1" t="str">
        <f t="array" ref="H23">INDEX('All Gods'!K$112:K$197,MATCH($B23,'All Gods'!$C$112:$C$197,0))</f>
        <v>0</v>
      </c>
      <c r="I23" s="1" t="str">
        <f t="array" ref="I23">INDEX('All Gods'!L$112:L$197,MATCH($B23,'All Gods'!$C$112:$C$197,0))</f>
        <v>55</v>
      </c>
      <c r="J23" s="1" t="str">
        <f t="array" ref="J23">INDEX('All Gods'!M$112:M$197,MATCH($B23,'All Gods'!$C$112:$C$197,0))</f>
        <v>0</v>
      </c>
      <c r="K23" s="121" t="str">
        <f t="array" ref="K23">INDEX('All Gods'!N$112:N$197,MATCH($B23,'All Gods'!$C$112:$C$197,0))+(L23*$C$2)</f>
        <v>1.00</v>
      </c>
      <c r="L23" s="89" t="str">
        <f t="array" ref="L23">INDEX('All Gods'!O$112:O$197,MATCH($B23,'All Gods'!$C$112:$C$197,0))</f>
        <v>0.000</v>
      </c>
      <c r="M23" s="90" t="str">
        <f t="array" ref="M23">INDEX('All Gods'!P$112:P$197,MATCH($B23,'All Gods'!$C$112:$C$197,0))+(N23*$C$2)</f>
        <v>66</v>
      </c>
      <c r="N23" s="121" t="str">
        <f t="array" ref="N23">INDEX('All Gods'!Q$112:Q$197,MATCH($B23,'All Gods'!$C$112:$C$197,0))</f>
        <v>1.50</v>
      </c>
      <c r="O23" s="122" t="str">
        <f t="array" ref="O23">INDEX('All Gods'!R$112:R$197,MATCH($B23,'All Gods'!$C$112:$C$197,0))</f>
        <v>1/1/1.5x dmg/swing/final 6ft AoE</v>
      </c>
      <c r="P23" s="90" t="str">
        <f t="array" ref="P23">INDEX('All Gods'!S$112:S$197,MATCH($B23,'All Gods'!$C$112:$C$197,0))+(Q23*$C$2)</f>
        <v>63</v>
      </c>
      <c r="Q23" s="123" t="str">
        <f t="array" ref="Q23">INDEX('All Gods'!T$112:T$197,MATCH($B23,'All Gods'!$C$112:$C$197,0))</f>
        <v>2.7</v>
      </c>
      <c r="R23" s="90" t="str">
        <f t="array" ref="R23">INDEX('All Gods'!U$112:U$197,MATCH($B23,'All Gods'!$C$112:$C$197,0))+(S23*$C$2)</f>
        <v>30</v>
      </c>
      <c r="S23" s="1" t="str">
        <f t="array" ref="S23">INDEX('All Gods'!V$112:V$197,MATCH($B23,'All Gods'!$C$112:$C$197,0))</f>
        <v>0</v>
      </c>
      <c r="T23" s="123" t="str">
        <f t="array" ref="T23">INDEX('All Gods'!W$112:W$197,MATCH($B23,'All Gods'!$C$112:$C$197,0))+(U23*$C$2)</f>
        <v>15.0</v>
      </c>
      <c r="U23" s="121" t="str">
        <f t="array" ref="U23">INDEX('All Gods'!X$112:X$197,MATCH($B23,'All Gods'!$C$112:$C$197,0))</f>
        <v>0.45</v>
      </c>
      <c r="V23" s="123" t="str">
        <f t="array" ref="V23">INDEX('All Gods'!Y$112:Y$197,MATCH($B23,'All Gods'!$C$112:$C$197,0))+(W23*$C$2)</f>
        <v>13.4</v>
      </c>
      <c r="W23" s="121" t="str">
        <f t="array" ref="W23">INDEX('All Gods'!Z$112:Z$197,MATCH($B23,'All Gods'!$C$112:$C$197,0))</f>
        <v>0.43</v>
      </c>
    </row>
    <row r="24">
      <c r="B24" s="58" t="s">
        <v>72</v>
      </c>
      <c r="C24" s="1" t="str">
        <f t="array" ref="C24">INDEX('All Gods'!F$112:F$197,MATCH($B24,'All Gods'!$C$112:$C$197,0))+(D24*$C$2)</f>
        <v>1800</v>
      </c>
      <c r="D24" s="1" t="str">
        <f t="array" ref="D24">INDEX('All Gods'!G$112:G$197,MATCH($B24,'All Gods'!$C$112:$C$197,0))</f>
        <v>70</v>
      </c>
      <c r="E24" s="1" t="str">
        <f t="array" ref="E24">INDEX('All Gods'!H$112:H$197,MATCH($B24,'All Gods'!$C$112:$C$197,0))+(F24*$C$2)</f>
        <v>1510</v>
      </c>
      <c r="F24" s="1" t="str">
        <f t="array" ref="F24">INDEX('All Gods'!I$112:I$197,MATCH($B24,'All Gods'!$C$112:$C$197,0))</f>
        <v>58</v>
      </c>
      <c r="G24" s="1" t="str">
        <f t="array" ref="G24">INDEX('All Gods'!J$112:J$197,MATCH($B24,'All Gods'!$C$112:$C$197,0))</f>
        <v>360</v>
      </c>
      <c r="H24" s="1" t="str">
        <f t="array" ref="H24">INDEX('All Gods'!K$112:K$197,MATCH($B24,'All Gods'!$C$112:$C$197,0))</f>
        <v>0</v>
      </c>
      <c r="I24" s="1" t="str">
        <f t="array" ref="I24">INDEX('All Gods'!L$112:L$197,MATCH($B24,'All Gods'!$C$112:$C$197,0))</f>
        <v>55</v>
      </c>
      <c r="J24" s="1" t="str">
        <f t="array" ref="J24">INDEX('All Gods'!M$112:M$197,MATCH($B24,'All Gods'!$C$112:$C$197,0))</f>
        <v>0</v>
      </c>
      <c r="K24" s="121" t="str">
        <f t="array" ref="K24">INDEX('All Gods'!N$112:N$197,MATCH($B24,'All Gods'!$C$112:$C$197,0))+(L24*$C$2)</f>
        <v>1.16</v>
      </c>
      <c r="L24" s="89" t="str">
        <f t="array" ref="L24">INDEX('All Gods'!O$112:O$197,MATCH($B24,'All Gods'!$C$112:$C$197,0))</f>
        <v>0.008</v>
      </c>
      <c r="M24" s="90" t="str">
        <f t="array" ref="M24">INDEX('All Gods'!P$112:P$197,MATCH($B24,'All Gods'!$C$112:$C$197,0))+(N24*$C$2)</f>
        <v>63</v>
      </c>
      <c r="N24" s="121" t="str">
        <f t="array" ref="N24">INDEX('All Gods'!Q$112:Q$197,MATCH($B24,'All Gods'!$C$112:$C$197,0))</f>
        <v>1.45</v>
      </c>
      <c r="O24" s="122" t="str">
        <f t="array" ref="O24">INDEX('All Gods'!R$112:R$197,MATCH($B24,'All Gods'!$C$112:$C$197,0))</f>
        <v>N/A</v>
      </c>
      <c r="P24" s="90" t="str">
        <f t="array" ref="P24">INDEX('All Gods'!S$112:S$197,MATCH($B24,'All Gods'!$C$112:$C$197,0))+(Q24*$C$2)</f>
        <v>60</v>
      </c>
      <c r="Q24" s="123" t="str">
        <f t="array" ref="Q24">INDEX('All Gods'!T$112:T$197,MATCH($B24,'All Gods'!$C$112:$C$197,0))</f>
        <v>2.6</v>
      </c>
      <c r="R24" s="90" t="str">
        <f t="array" ref="R24">INDEX('All Gods'!U$112:U$197,MATCH($B24,'All Gods'!$C$112:$C$197,0))+(S24*$C$2)</f>
        <v>30</v>
      </c>
      <c r="S24" s="1" t="str">
        <f t="array" ref="S24">INDEX('All Gods'!V$112:V$197,MATCH($B24,'All Gods'!$C$112:$C$197,0))</f>
        <v>0</v>
      </c>
      <c r="T24" s="123" t="str">
        <f t="array" ref="T24">INDEX('All Gods'!W$112:W$197,MATCH($B24,'All Gods'!$C$112:$C$197,0))+(U24*$C$2)</f>
        <v>15.0</v>
      </c>
      <c r="U24" s="121" t="str">
        <f t="array" ref="U24">INDEX('All Gods'!X$112:X$197,MATCH($B24,'All Gods'!$C$112:$C$197,0))</f>
        <v>0.45</v>
      </c>
      <c r="V24" s="123" t="str">
        <f t="array" ref="V24">INDEX('All Gods'!Y$112:Y$197,MATCH($B24,'All Gods'!$C$112:$C$197,0))+(W24*$C$2)</f>
        <v>14.0</v>
      </c>
      <c r="W24" s="121" t="str">
        <f t="array" ref="W24">INDEX('All Gods'!Z$112:Z$197,MATCH($B24,'All Gods'!$C$112:$C$197,0))</f>
        <v>0.45</v>
      </c>
    </row>
    <row r="25">
      <c r="B25" s="58" t="s">
        <v>76</v>
      </c>
      <c r="C25" s="1" t="str">
        <f t="array" ref="C25">INDEX('All Gods'!F$112:F$197,MATCH($B25,'All Gods'!$C$112:$C$197,0))+(D25*$C$2)</f>
        <v>1725</v>
      </c>
      <c r="D25" s="1" t="str">
        <f t="array" ref="D25">INDEX('All Gods'!G$112:G$197,MATCH($B25,'All Gods'!$C$112:$C$197,0))</f>
        <v>68</v>
      </c>
      <c r="E25" s="1" t="str">
        <f t="array" ref="E25">INDEX('All Gods'!H$112:H$197,MATCH($B25,'All Gods'!$C$112:$C$197,0))+(F25*$C$2)</f>
        <v>1165</v>
      </c>
      <c r="F25" s="1" t="str">
        <f t="array" ref="F25">INDEX('All Gods'!I$112:I$197,MATCH($B25,'All Gods'!$C$112:$C$197,0))</f>
        <v>45</v>
      </c>
      <c r="G25" s="1" t="str">
        <f t="array" ref="G25">INDEX('All Gods'!J$112:J$197,MATCH($B25,'All Gods'!$C$112:$C$197,0))</f>
        <v>350</v>
      </c>
      <c r="H25" s="1" t="str">
        <f t="array" ref="H25">INDEX('All Gods'!K$112:K$197,MATCH($B25,'All Gods'!$C$112:$C$197,0))</f>
        <v>0</v>
      </c>
      <c r="I25" s="1" t="str">
        <f t="array" ref="I25">INDEX('All Gods'!L$112:L$197,MATCH($B25,'All Gods'!$C$112:$C$197,0))</f>
        <v>55</v>
      </c>
      <c r="J25" s="1" t="str">
        <f t="array" ref="J25">INDEX('All Gods'!M$112:M$197,MATCH($B25,'All Gods'!$C$112:$C$197,0))</f>
        <v>0</v>
      </c>
      <c r="K25" s="121" t="str">
        <f t="array" ref="K25">INDEX('All Gods'!N$112:N$197,MATCH($B25,'All Gods'!$C$112:$C$197,0))+(L25*$C$2)</f>
        <v>1.06</v>
      </c>
      <c r="L25" s="89" t="str">
        <f t="array" ref="L25">INDEX('All Gods'!O$112:O$197,MATCH($B25,'All Gods'!$C$112:$C$197,0))</f>
        <v>0.009</v>
      </c>
      <c r="M25" s="90" t="str">
        <f t="array" ref="M25">INDEX('All Gods'!P$112:P$197,MATCH($B25,'All Gods'!$C$112:$C$197,0))+(N25*$C$2)</f>
        <v>63</v>
      </c>
      <c r="N25" s="121" t="str">
        <f t="array" ref="N25">INDEX('All Gods'!Q$112:Q$197,MATCH($B25,'All Gods'!$C$112:$C$197,0))</f>
        <v>1.45</v>
      </c>
      <c r="O25" s="122" t="str">
        <f t="array" ref="O25">INDEX('All Gods'!R$112:R$197,MATCH($B25,'All Gods'!$C$112:$C$197,0))</f>
        <v>N/A</v>
      </c>
      <c r="P25" s="90" t="str">
        <f t="array" ref="P25">INDEX('All Gods'!S$112:S$197,MATCH($B25,'All Gods'!$C$112:$C$197,0))+(Q25*$C$2)</f>
        <v>73</v>
      </c>
      <c r="Q25" s="123" t="str">
        <f t="array" ref="Q25">INDEX('All Gods'!T$112:T$197,MATCH($B25,'All Gods'!$C$112:$C$197,0))</f>
        <v>3.0</v>
      </c>
      <c r="R25" s="90" t="str">
        <f t="array" ref="R25">INDEX('All Gods'!U$112:U$197,MATCH($B25,'All Gods'!$C$112:$C$197,0))+(S25*$C$2)</f>
        <v>30</v>
      </c>
      <c r="S25" s="1" t="str">
        <f t="array" ref="S25">INDEX('All Gods'!V$112:V$197,MATCH($B25,'All Gods'!$C$112:$C$197,0))</f>
        <v>0</v>
      </c>
      <c r="T25" s="123" t="str">
        <f t="array" ref="T25">INDEX('All Gods'!W$112:W$197,MATCH($B25,'All Gods'!$C$112:$C$197,0))+(U25*$C$2)</f>
        <v>16.2</v>
      </c>
      <c r="U25" s="121" t="str">
        <f t="array" ref="U25">INDEX('All Gods'!X$112:X$197,MATCH($B25,'All Gods'!$C$112:$C$197,0))</f>
        <v>0.46</v>
      </c>
      <c r="V25" s="123" t="str">
        <f t="array" ref="V25">INDEX('All Gods'!Y$112:Y$197,MATCH($B25,'All Gods'!$C$112:$C$197,0))+(W25*$C$2)</f>
        <v>14.0</v>
      </c>
      <c r="W25" s="121" t="str">
        <f t="array" ref="W25">INDEX('All Gods'!Z$112:Z$197,MATCH($B25,'All Gods'!$C$112:$C$197,0))</f>
        <v>0.45</v>
      </c>
    </row>
    <row r="26">
      <c r="B26" s="58" t="s">
        <v>86</v>
      </c>
      <c r="C26" s="1" t="str">
        <f t="array" ref="C26">INDEX('All Gods'!F$112:F$197,MATCH($B26,'All Gods'!$C$112:$C$197,0))+(D26*$C$2)</f>
        <v>1865</v>
      </c>
      <c r="D26" s="1" t="str">
        <f t="array" ref="D26">INDEX('All Gods'!G$112:G$197,MATCH($B26,'All Gods'!$C$112:$C$197,0))</f>
        <v>75</v>
      </c>
      <c r="E26" s="1" t="str">
        <f t="array" ref="E26">INDEX('All Gods'!H$112:H$197,MATCH($B26,'All Gods'!$C$112:$C$197,0))+(F26*$C$2)</f>
        <v>1010</v>
      </c>
      <c r="F26" s="1" t="str">
        <f t="array" ref="F26">INDEX('All Gods'!I$112:I$197,MATCH($B26,'All Gods'!$C$112:$C$197,0))</f>
        <v>38</v>
      </c>
      <c r="G26" s="1" t="str">
        <f t="array" ref="G26">INDEX('All Gods'!J$112:J$197,MATCH($B26,'All Gods'!$C$112:$C$197,0))</f>
        <v>360</v>
      </c>
      <c r="H26" s="1" t="str">
        <f t="array" ref="H26">INDEX('All Gods'!K$112:K$197,MATCH($B26,'All Gods'!$C$112:$C$197,0))</f>
        <v>0</v>
      </c>
      <c r="I26" s="1" t="str">
        <f t="array" ref="I26">INDEX('All Gods'!L$112:L$197,MATCH($B26,'All Gods'!$C$112:$C$197,0))</f>
        <v>55</v>
      </c>
      <c r="J26" s="1" t="str">
        <f t="array" ref="J26">INDEX('All Gods'!M$112:M$197,MATCH($B26,'All Gods'!$C$112:$C$197,0))</f>
        <v>0</v>
      </c>
      <c r="K26" s="121" t="str">
        <f t="array" ref="K26">INDEX('All Gods'!N$112:N$197,MATCH($B26,'All Gods'!$C$112:$C$197,0))+(L26*$C$2)</f>
        <v>1.16</v>
      </c>
      <c r="L26" s="89" t="str">
        <f t="array" ref="L26">INDEX('All Gods'!O$112:O$197,MATCH($B26,'All Gods'!$C$112:$C$197,0))</f>
        <v>0.008</v>
      </c>
      <c r="M26" s="90" t="str">
        <f t="array" ref="M26">INDEX('All Gods'!P$112:P$197,MATCH($B26,'All Gods'!$C$112:$C$197,0))+(N26*$C$2)</f>
        <v>65</v>
      </c>
      <c r="N26" s="121" t="str">
        <f t="array" ref="N26">INDEX('All Gods'!Q$112:Q$197,MATCH($B26,'All Gods'!$C$112:$C$197,0))</f>
        <v>1.50</v>
      </c>
      <c r="O26" s="122" t="str">
        <f t="array" ref="O26">INDEX('All Gods'!R$112:R$197,MATCH($B26,'All Gods'!$C$112:$C$197,0))</f>
        <v>N/A</v>
      </c>
      <c r="P26" s="90" t="str">
        <f t="array" ref="P26">INDEX('All Gods'!S$112:S$197,MATCH($B26,'All Gods'!$C$112:$C$197,0))+(Q26*$C$2)</f>
        <v>70</v>
      </c>
      <c r="Q26" s="123" t="str">
        <f t="array" ref="Q26">INDEX('All Gods'!T$112:T$197,MATCH($B26,'All Gods'!$C$112:$C$197,0))</f>
        <v>2.6</v>
      </c>
      <c r="R26" s="90" t="str">
        <f t="array" ref="R26">INDEX('All Gods'!U$112:U$197,MATCH($B26,'All Gods'!$C$112:$C$197,0))+(S26*$C$2)</f>
        <v>30</v>
      </c>
      <c r="S26" s="1" t="str">
        <f t="array" ref="S26">INDEX('All Gods'!V$112:V$197,MATCH($B26,'All Gods'!$C$112:$C$197,0))</f>
        <v>0</v>
      </c>
      <c r="T26" s="123" t="str">
        <f t="array" ref="T26">INDEX('All Gods'!W$112:W$197,MATCH($B26,'All Gods'!$C$112:$C$197,0))+(U26*$C$2)</f>
        <v>20.0</v>
      </c>
      <c r="U26" s="121" t="str">
        <f t="array" ref="U26">INDEX('All Gods'!X$112:X$197,MATCH($B26,'All Gods'!$C$112:$C$197,0))</f>
        <v>0.60</v>
      </c>
      <c r="V26" s="123" t="str">
        <f t="array" ref="V26">INDEX('All Gods'!Y$112:Y$197,MATCH($B26,'All Gods'!$C$112:$C$197,0))+(W26*$C$2)</f>
        <v>13.0</v>
      </c>
      <c r="W26" s="121" t="str">
        <f t="array" ref="W26">INDEX('All Gods'!Z$112:Z$197,MATCH($B26,'All Gods'!$C$112:$C$197,0))</f>
        <v>0.40</v>
      </c>
    </row>
    <row r="27">
      <c r="B27" s="58" t="s">
        <v>87</v>
      </c>
      <c r="C27" s="1" t="str">
        <f t="array" ref="C27">INDEX('All Gods'!F$112:F$197,MATCH($B27,'All Gods'!$C$112:$C$197,0))+(D27*$C$2)</f>
        <v>1900</v>
      </c>
      <c r="D27" s="1" t="str">
        <f t="array" ref="D27">INDEX('All Gods'!G$112:G$197,MATCH($B27,'All Gods'!$C$112:$C$197,0))</f>
        <v>75</v>
      </c>
      <c r="E27" s="1" t="str">
        <f t="array" ref="E27">INDEX('All Gods'!H$112:H$197,MATCH($B27,'All Gods'!$C$112:$C$197,0))+(F27*$C$2)</f>
        <v>1125</v>
      </c>
      <c r="F27" s="1" t="str">
        <f t="array" ref="F27">INDEX('All Gods'!I$112:I$197,MATCH($B27,'All Gods'!$C$112:$C$197,0))</f>
        <v>43</v>
      </c>
      <c r="G27" s="1" t="str">
        <f t="array" ref="G27">INDEX('All Gods'!J$112:J$197,MATCH($B27,'All Gods'!$C$112:$C$197,0))</f>
        <v>355</v>
      </c>
      <c r="H27" s="1" t="str">
        <f t="array" ref="H27">INDEX('All Gods'!K$112:K$197,MATCH($B27,'All Gods'!$C$112:$C$197,0))</f>
        <v>0</v>
      </c>
      <c r="I27" s="1" t="str">
        <f t="array" ref="I27">INDEX('All Gods'!L$112:L$197,MATCH($B27,'All Gods'!$C$112:$C$197,0))</f>
        <v>55</v>
      </c>
      <c r="J27" s="1" t="str">
        <f t="array" ref="J27">INDEX('All Gods'!M$112:M$197,MATCH($B27,'All Gods'!$C$112:$C$197,0))</f>
        <v>0</v>
      </c>
      <c r="K27" s="121" t="str">
        <f t="array" ref="K27">INDEX('All Gods'!N$112:N$197,MATCH($B27,'All Gods'!$C$112:$C$197,0))+(L27*$C$2)</f>
        <v>1.34</v>
      </c>
      <c r="L27" s="89" t="str">
        <f t="array" ref="L27">INDEX('All Gods'!O$112:O$197,MATCH($B27,'All Gods'!$C$112:$C$197,0))</f>
        <v>0.017</v>
      </c>
      <c r="M27" s="90" t="str">
        <f t="array" ref="M27">INDEX('All Gods'!P$112:P$197,MATCH($B27,'All Gods'!$C$112:$C$197,0))+(N27*$C$2)</f>
        <v>66</v>
      </c>
      <c r="N27" s="121" t="str">
        <f t="array" ref="N27">INDEX('All Gods'!Q$112:Q$197,MATCH($B27,'All Gods'!$C$112:$C$197,0))</f>
        <v>1.50</v>
      </c>
      <c r="O27" s="122" t="str">
        <f t="array" ref="O27">INDEX('All Gods'!R$112:R$197,MATCH($B27,'All Gods'!$C$112:$C$197,0))</f>
        <v>N/A</v>
      </c>
      <c r="P27" s="90" t="str">
        <f t="array" ref="P27">INDEX('All Gods'!S$112:S$197,MATCH($B27,'All Gods'!$C$112:$C$197,0))+(Q27*$C$2)</f>
        <v>63</v>
      </c>
      <c r="Q27" s="123" t="str">
        <f t="array" ref="Q27">INDEX('All Gods'!T$112:T$197,MATCH($B27,'All Gods'!$C$112:$C$197,0))</f>
        <v>2.7</v>
      </c>
      <c r="R27" s="90" t="str">
        <f t="array" ref="R27">INDEX('All Gods'!U$112:U$197,MATCH($B27,'All Gods'!$C$112:$C$197,0))+(S27*$C$2)</f>
        <v>30</v>
      </c>
      <c r="S27" s="1" t="str">
        <f t="array" ref="S27">INDEX('All Gods'!V$112:V$197,MATCH($B27,'All Gods'!$C$112:$C$197,0))</f>
        <v>0</v>
      </c>
      <c r="T27" s="123" t="str">
        <f t="array" ref="T27">INDEX('All Gods'!W$112:W$197,MATCH($B27,'All Gods'!$C$112:$C$197,0))+(U27*$C$2)</f>
        <v>16.0</v>
      </c>
      <c r="U27" s="121" t="str">
        <f t="array" ref="U27">INDEX('All Gods'!X$112:X$197,MATCH($B27,'All Gods'!$C$112:$C$197,0))</f>
        <v>0.45</v>
      </c>
      <c r="V27" s="123" t="str">
        <f t="array" ref="V27">INDEX('All Gods'!Y$112:Y$197,MATCH($B27,'All Gods'!$C$112:$C$197,0))+(W27*$C$2)</f>
        <v>13.2</v>
      </c>
      <c r="W27" s="121" t="str">
        <f t="array" ref="W27">INDEX('All Gods'!Z$112:Z$197,MATCH($B27,'All Gods'!$C$112:$C$197,0))</f>
        <v>0.43</v>
      </c>
    </row>
    <row r="28">
      <c r="B28" s="58" t="s">
        <v>90</v>
      </c>
      <c r="C28" s="1" t="str">
        <f t="array" ref="C28">INDEX('All Gods'!F$112:F$197,MATCH($B28,'All Gods'!$C$112:$C$197,0))+(D28*$C$2)</f>
        <v>1720</v>
      </c>
      <c r="D28" s="1" t="str">
        <f t="array" ref="D28">INDEX('All Gods'!G$112:G$197,MATCH($B28,'All Gods'!$C$112:$C$197,0))</f>
        <v>67</v>
      </c>
      <c r="E28" s="1" t="str">
        <f t="array" ref="E28">INDEX('All Gods'!H$112:H$197,MATCH($B28,'All Gods'!$C$112:$C$197,0))+(F28*$C$2)</f>
        <v>1045</v>
      </c>
      <c r="F28" s="1" t="str">
        <f t="array" ref="F28">INDEX('All Gods'!I$112:I$197,MATCH($B28,'All Gods'!$C$112:$C$197,0))</f>
        <v>40</v>
      </c>
      <c r="G28" s="1" t="str">
        <f t="array" ref="G28">INDEX('All Gods'!J$112:J$197,MATCH($B28,'All Gods'!$C$112:$C$197,0))</f>
        <v>360</v>
      </c>
      <c r="H28" s="1" t="str">
        <f t="array" ref="H28">INDEX('All Gods'!K$112:K$197,MATCH($B28,'All Gods'!$C$112:$C$197,0))</f>
        <v>0</v>
      </c>
      <c r="I28" s="1" t="str">
        <f t="array" ref="I28">INDEX('All Gods'!L$112:L$197,MATCH($B28,'All Gods'!$C$112:$C$197,0))</f>
        <v>55</v>
      </c>
      <c r="J28" s="1" t="str">
        <f t="array" ref="J28">INDEX('All Gods'!M$112:M$197,MATCH($B28,'All Gods'!$C$112:$C$197,0))</f>
        <v>0</v>
      </c>
      <c r="K28" s="121" t="str">
        <f t="array" ref="K28">INDEX('All Gods'!N$112:N$197,MATCH($B28,'All Gods'!$C$112:$C$197,0))+(L28*$C$2)</f>
        <v>1.11</v>
      </c>
      <c r="L28" s="89" t="str">
        <f t="array" ref="L28">INDEX('All Gods'!O$112:O$197,MATCH($B28,'All Gods'!$C$112:$C$197,0))</f>
        <v>0.012</v>
      </c>
      <c r="M28" s="90" t="str">
        <f t="array" ref="M28">INDEX('All Gods'!P$112:P$197,MATCH($B28,'All Gods'!$C$112:$C$197,0))+(N28*$C$2)</f>
        <v>66</v>
      </c>
      <c r="N28" s="121" t="str">
        <f t="array" ref="N28">INDEX('All Gods'!Q$112:Q$197,MATCH($B28,'All Gods'!$C$112:$C$197,0))</f>
        <v>1.50</v>
      </c>
      <c r="O28" s="122" t="str">
        <f t="array" ref="O28">INDEX('All Gods'!R$112:R$197,MATCH($B28,'All Gods'!$C$112:$C$197,0))</f>
        <v>N/A</v>
      </c>
      <c r="P28" s="90" t="str">
        <f t="array" ref="P28">INDEX('All Gods'!S$112:S$197,MATCH($B28,'All Gods'!$C$112:$C$197,0))+(Q28*$C$2)</f>
        <v>52</v>
      </c>
      <c r="Q28" s="123" t="str">
        <f t="array" ref="Q28">INDEX('All Gods'!T$112:T$197,MATCH($B28,'All Gods'!$C$112:$C$197,0))</f>
        <v>2.2</v>
      </c>
      <c r="R28" s="90" t="str">
        <f t="array" ref="R28">INDEX('All Gods'!U$112:U$197,MATCH($B28,'All Gods'!$C$112:$C$197,0))+(S28*$C$2)</f>
        <v>30</v>
      </c>
      <c r="S28" s="1" t="str">
        <f t="array" ref="S28">INDEX('All Gods'!V$112:V$197,MATCH($B28,'All Gods'!$C$112:$C$197,0))</f>
        <v>0</v>
      </c>
      <c r="T28" s="123" t="str">
        <f t="array" ref="T28">INDEX('All Gods'!W$112:W$197,MATCH($B28,'All Gods'!$C$112:$C$197,0))+(U28*$C$2)</f>
        <v>16.0</v>
      </c>
      <c r="U28" s="121" t="str">
        <f t="array" ref="U28">INDEX('All Gods'!X$112:X$197,MATCH($B28,'All Gods'!$C$112:$C$197,0))</f>
        <v>0.50</v>
      </c>
      <c r="V28" s="123" t="str">
        <f t="array" ref="V28">INDEX('All Gods'!Y$112:Y$197,MATCH($B28,'All Gods'!$C$112:$C$197,0))+(W28*$C$2)</f>
        <v>12.6</v>
      </c>
      <c r="W28" s="121" t="str">
        <f t="array" ref="W28">INDEX('All Gods'!Z$112:Z$197,MATCH($B28,'All Gods'!$C$112:$C$197,0))</f>
        <v>0.40</v>
      </c>
    </row>
    <row r="29">
      <c r="B29" s="58" t="s">
        <v>91</v>
      </c>
      <c r="C29" s="1" t="str">
        <f t="array" ref="C29">INDEX('All Gods'!F$112:F$197,MATCH($B29,'All Gods'!$C$112:$C$197,0))+(D29*$C$2)</f>
        <v>1745</v>
      </c>
      <c r="D29" s="1" t="str">
        <f t="array" ref="D29">INDEX('All Gods'!G$112:G$197,MATCH($B29,'All Gods'!$C$112:$C$197,0))</f>
        <v>68</v>
      </c>
      <c r="E29" s="1" t="str">
        <f t="array" ref="E29">INDEX('All Gods'!H$112:H$197,MATCH($B29,'All Gods'!$C$112:$C$197,0))+(F29*$C$2)</f>
        <v>1215</v>
      </c>
      <c r="F29" s="1" t="str">
        <f t="array" ref="F29">INDEX('All Gods'!I$112:I$197,MATCH($B29,'All Gods'!$C$112:$C$197,0))</f>
        <v>48</v>
      </c>
      <c r="G29" s="1" t="str">
        <f t="array" ref="G29">INDEX('All Gods'!J$112:J$197,MATCH($B29,'All Gods'!$C$112:$C$197,0))</f>
        <v>350</v>
      </c>
      <c r="H29" s="1" t="str">
        <f t="array" ref="H29">INDEX('All Gods'!K$112:K$197,MATCH($B29,'All Gods'!$C$112:$C$197,0))</f>
        <v>0</v>
      </c>
      <c r="I29" s="1" t="str">
        <f t="array" ref="I29">INDEX('All Gods'!L$112:L$197,MATCH($B29,'All Gods'!$C$112:$C$197,0))</f>
        <v>55</v>
      </c>
      <c r="J29" s="1" t="str">
        <f t="array" ref="J29">INDEX('All Gods'!M$112:M$197,MATCH($B29,'All Gods'!$C$112:$C$197,0))</f>
        <v>0</v>
      </c>
      <c r="K29" s="121" t="str">
        <f t="array" ref="K29">INDEX('All Gods'!N$112:N$197,MATCH($B29,'All Gods'!$C$112:$C$197,0))+(L29*$C$2)</f>
        <v>1.06</v>
      </c>
      <c r="L29" s="89" t="str">
        <f t="array" ref="L29">INDEX('All Gods'!O$112:O$197,MATCH($B29,'All Gods'!$C$112:$C$197,0))</f>
        <v>0.009</v>
      </c>
      <c r="M29" s="90" t="str">
        <f t="array" ref="M29">INDEX('All Gods'!P$112:P$197,MATCH($B29,'All Gods'!$C$112:$C$197,0))+(N29*$C$2)</f>
        <v>65</v>
      </c>
      <c r="N29" s="121" t="str">
        <f t="array" ref="N29">INDEX('All Gods'!Q$112:Q$197,MATCH($B29,'All Gods'!$C$112:$C$197,0))</f>
        <v>1.50</v>
      </c>
      <c r="O29" s="122" t="str">
        <f t="array" ref="O29">INDEX('All Gods'!R$112:R$197,MATCH($B29,'All Gods'!$C$112:$C$197,0))</f>
        <v>N/A</v>
      </c>
      <c r="P29" s="90" t="str">
        <f t="array" ref="P29">INDEX('All Gods'!S$112:S$197,MATCH($B29,'All Gods'!$C$112:$C$197,0))+(Q29*$C$2)</f>
        <v>61</v>
      </c>
      <c r="Q29" s="123" t="str">
        <f t="array" ref="Q29">INDEX('All Gods'!T$112:T$197,MATCH($B29,'All Gods'!$C$112:$C$197,0))</f>
        <v>2.5</v>
      </c>
      <c r="R29" s="90" t="str">
        <f t="array" ref="R29">INDEX('All Gods'!U$112:U$197,MATCH($B29,'All Gods'!$C$112:$C$197,0))+(S29*$C$2)</f>
        <v>30</v>
      </c>
      <c r="S29" s="1" t="str">
        <f t="array" ref="S29">INDEX('All Gods'!V$112:V$197,MATCH($B29,'All Gods'!$C$112:$C$197,0))</f>
        <v>0</v>
      </c>
      <c r="T29" s="123" t="str">
        <f t="array" ref="T29">INDEX('All Gods'!W$112:W$197,MATCH($B29,'All Gods'!$C$112:$C$197,0))+(U29*$C$2)</f>
        <v>16.6</v>
      </c>
      <c r="U29" s="121" t="str">
        <f t="array" ref="U29">INDEX('All Gods'!X$112:X$197,MATCH($B29,'All Gods'!$C$112:$C$197,0))</f>
        <v>0.48</v>
      </c>
      <c r="V29" s="123" t="str">
        <f t="array" ref="V29">INDEX('All Gods'!Y$112:Y$197,MATCH($B29,'All Gods'!$C$112:$C$197,0))+(W29*$C$2)</f>
        <v>13.6</v>
      </c>
      <c r="W29" s="121" t="str">
        <f t="array" ref="W29">INDEX('All Gods'!Z$112:Z$197,MATCH($B29,'All Gods'!$C$112:$C$197,0))</f>
        <v>0.44</v>
      </c>
    </row>
    <row r="30">
      <c r="B30" s="58" t="s">
        <v>92</v>
      </c>
      <c r="C30" s="1" t="str">
        <f t="array" ref="C30">INDEX('All Gods'!F$112:F$197,MATCH($B30,'All Gods'!$C$112:$C$197,0))+(D30*$C$2)</f>
        <v>1985</v>
      </c>
      <c r="D30" s="1" t="str">
        <f t="array" ref="D30">INDEX('All Gods'!G$112:G$197,MATCH($B30,'All Gods'!$C$112:$C$197,0))</f>
        <v>80</v>
      </c>
      <c r="E30" s="1" t="str">
        <f t="array" ref="E30">INDEX('All Gods'!H$112:H$197,MATCH($B30,'All Gods'!$C$112:$C$197,0))+(F30*$C$2)</f>
        <v>1115</v>
      </c>
      <c r="F30" s="1" t="str">
        <f t="array" ref="F30">INDEX('All Gods'!I$112:I$197,MATCH($B30,'All Gods'!$C$112:$C$197,0))</f>
        <v>43</v>
      </c>
      <c r="G30" s="1" t="str">
        <f t="array" ref="G30">INDEX('All Gods'!J$112:J$197,MATCH($B30,'All Gods'!$C$112:$C$197,0))</f>
        <v>355</v>
      </c>
      <c r="H30" s="1" t="str">
        <f t="array" ref="H30">INDEX('All Gods'!K$112:K$197,MATCH($B30,'All Gods'!$C$112:$C$197,0))</f>
        <v>0</v>
      </c>
      <c r="I30" s="1" t="str">
        <f t="array" ref="I30">INDEX('All Gods'!L$112:L$197,MATCH($B30,'All Gods'!$C$112:$C$197,0))</f>
        <v>55</v>
      </c>
      <c r="J30" s="1" t="str">
        <f t="array" ref="J30">INDEX('All Gods'!M$112:M$197,MATCH($B30,'All Gods'!$C$112:$C$197,0))</f>
        <v>0</v>
      </c>
      <c r="K30" s="121" t="str">
        <f t="array" ref="K30">INDEX('All Gods'!N$112:N$197,MATCH($B30,'All Gods'!$C$112:$C$197,0))+(L30*$C$2)</f>
        <v>1.05</v>
      </c>
      <c r="L30" s="89" t="str">
        <f t="array" ref="L30">INDEX('All Gods'!O$112:O$197,MATCH($B30,'All Gods'!$C$112:$C$197,0))</f>
        <v>0.009</v>
      </c>
      <c r="M30" s="90" t="str">
        <f t="array" ref="M30">INDEX('All Gods'!P$112:P$197,MATCH($B30,'All Gods'!$C$112:$C$197,0))+(N30*$C$2)</f>
        <v>65</v>
      </c>
      <c r="N30" s="121" t="str">
        <f t="array" ref="N30">INDEX('All Gods'!Q$112:Q$197,MATCH($B30,'All Gods'!$C$112:$C$197,0))</f>
        <v>1.50</v>
      </c>
      <c r="O30" s="122" t="str">
        <f t="array" ref="O30">INDEX('All Gods'!R$112:R$197,MATCH($B30,'All Gods'!$C$112:$C$197,0))</f>
        <v>N/A</v>
      </c>
      <c r="P30" s="90" t="str">
        <f t="array" ref="P30">INDEX('All Gods'!S$112:S$197,MATCH($B30,'All Gods'!$C$112:$C$197,0))+(Q30*$C$2)</f>
        <v>72</v>
      </c>
      <c r="Q30" s="123" t="str">
        <f t="array" ref="Q30">INDEX('All Gods'!T$112:T$197,MATCH($B30,'All Gods'!$C$112:$C$197,0))</f>
        <v>3.1</v>
      </c>
      <c r="R30" s="90" t="str">
        <f t="array" ref="R30">INDEX('All Gods'!U$112:U$197,MATCH($B30,'All Gods'!$C$112:$C$197,0))+(S30*$C$2)</f>
        <v>30</v>
      </c>
      <c r="S30" s="1" t="str">
        <f t="array" ref="S30">INDEX('All Gods'!V$112:V$197,MATCH($B30,'All Gods'!$C$112:$C$197,0))</f>
        <v>0</v>
      </c>
      <c r="T30" s="123" t="str">
        <f t="array" ref="T30">INDEX('All Gods'!W$112:W$197,MATCH($B30,'All Gods'!$C$112:$C$197,0))+(U30*$C$2)</f>
        <v>15.0</v>
      </c>
      <c r="U30" s="121" t="str">
        <f t="array" ref="U30">INDEX('All Gods'!X$112:X$197,MATCH($B30,'All Gods'!$C$112:$C$197,0))</f>
        <v>0.45</v>
      </c>
      <c r="V30" s="123" t="str">
        <f t="array" ref="V30">INDEX('All Gods'!Y$112:Y$197,MATCH($B30,'All Gods'!$C$112:$C$197,0))+(W30*$C$2)</f>
        <v>13.8</v>
      </c>
      <c r="W30" s="121" t="str">
        <f t="array" ref="W30">INDEX('All Gods'!Z$112:Z$197,MATCH($B30,'All Gods'!$C$112:$C$197,0))</f>
        <v>0.46</v>
      </c>
    </row>
    <row r="31">
      <c r="B31" s="58" t="s">
        <v>96</v>
      </c>
      <c r="C31" s="1" t="str">
        <f t="array" ref="C31">INDEX('All Gods'!F$112:F$197,MATCH($B31,'All Gods'!$C$112:$C$197,0))+(D31*$C$2)</f>
        <v>1725</v>
      </c>
      <c r="D31" s="1" t="str">
        <f t="array" ref="D31">INDEX('All Gods'!G$112:G$197,MATCH($B31,'All Gods'!$C$112:$C$197,0))</f>
        <v>68</v>
      </c>
      <c r="E31" s="1" t="str">
        <f t="array" ref="E31">INDEX('All Gods'!H$112:H$197,MATCH($B31,'All Gods'!$C$112:$C$197,0))+(F31*$C$2)</f>
        <v>1418</v>
      </c>
      <c r="F31" s="1" t="str">
        <f t="array" ref="F31">INDEX('All Gods'!I$112:I$197,MATCH($B31,'All Gods'!$C$112:$C$197,0))</f>
        <v>56</v>
      </c>
      <c r="G31" s="1" t="str">
        <f t="array" ref="G31">INDEX('All Gods'!J$112:J$197,MATCH($B31,'All Gods'!$C$112:$C$197,0))</f>
        <v>350</v>
      </c>
      <c r="H31" s="1" t="str">
        <f t="array" ref="H31">INDEX('All Gods'!K$112:K$197,MATCH($B31,'All Gods'!$C$112:$C$197,0))</f>
        <v>0</v>
      </c>
      <c r="I31" s="1" t="str">
        <f t="array" ref="I31">INDEX('All Gods'!L$112:L$197,MATCH($B31,'All Gods'!$C$112:$C$197,0))</f>
        <v>55</v>
      </c>
      <c r="J31" s="1" t="str">
        <f t="array" ref="J31">INDEX('All Gods'!M$112:M$197,MATCH($B31,'All Gods'!$C$112:$C$197,0))</f>
        <v>0</v>
      </c>
      <c r="K31" s="121" t="str">
        <f t="array" ref="K31">INDEX('All Gods'!N$112:N$197,MATCH($B31,'All Gods'!$C$112:$C$197,0))+(L31*$C$2)</f>
        <v>1.16</v>
      </c>
      <c r="L31" s="89" t="str">
        <f t="array" ref="L31">INDEX('All Gods'!O$112:O$197,MATCH($B31,'All Gods'!$C$112:$C$197,0))</f>
        <v>0.008</v>
      </c>
      <c r="M31" s="90" t="str">
        <f t="array" ref="M31">INDEX('All Gods'!P$112:P$197,MATCH($B31,'All Gods'!$C$112:$C$197,0))+(N31*$C$2)</f>
        <v>63</v>
      </c>
      <c r="N31" s="121" t="str">
        <f t="array" ref="N31">INDEX('All Gods'!Q$112:Q$197,MATCH($B31,'All Gods'!$C$112:$C$197,0))</f>
        <v>1.45</v>
      </c>
      <c r="O31" s="122" t="str">
        <f t="array" ref="O31">INDEX('All Gods'!R$112:R$197,MATCH($B31,'All Gods'!$C$112:$C$197,0))</f>
        <v>N/A</v>
      </c>
      <c r="P31" s="90" t="str">
        <f t="array" ref="P31">INDEX('All Gods'!S$112:S$197,MATCH($B31,'All Gods'!$C$112:$C$197,0))+(Q31*$C$2)</f>
        <v>61</v>
      </c>
      <c r="Q31" s="123" t="str">
        <f t="array" ref="Q31">INDEX('All Gods'!T$112:T$197,MATCH($B31,'All Gods'!$C$112:$C$197,0))</f>
        <v>2.6</v>
      </c>
      <c r="R31" s="90" t="str">
        <f t="array" ref="R31">INDEX('All Gods'!U$112:U$197,MATCH($B31,'All Gods'!$C$112:$C$197,0))+(S31*$C$2)</f>
        <v>30</v>
      </c>
      <c r="S31" s="1" t="str">
        <f t="array" ref="S31">INDEX('All Gods'!V$112:V$197,MATCH($B31,'All Gods'!$C$112:$C$197,0))</f>
        <v>0</v>
      </c>
      <c r="T31" s="123" t="str">
        <f t="array" ref="T31">INDEX('All Gods'!W$112:W$197,MATCH($B31,'All Gods'!$C$112:$C$197,0))+(U31*$C$2)</f>
        <v>15.0</v>
      </c>
      <c r="U31" s="121" t="str">
        <f t="array" ref="U31">INDEX('All Gods'!X$112:X$197,MATCH($B31,'All Gods'!$C$112:$C$197,0))</f>
        <v>0.45</v>
      </c>
      <c r="V31" s="123" t="str">
        <f t="array" ref="V31">INDEX('All Gods'!Y$112:Y$197,MATCH($B31,'All Gods'!$C$112:$C$197,0))+(W31*$C$2)</f>
        <v>12.9</v>
      </c>
      <c r="W31" s="121" t="str">
        <f t="array" ref="W31">INDEX('All Gods'!Z$112:Z$197,MATCH($B31,'All Gods'!$C$112:$C$197,0))</f>
        <v>0.40</v>
      </c>
    </row>
    <row r="32">
      <c r="B32" s="58" t="s">
        <v>100</v>
      </c>
      <c r="C32" s="1" t="str">
        <f t="array" ref="C32">INDEX('All Gods'!F$112:F$197,MATCH($B32,'All Gods'!$C$112:$C$197,0))+(D32*$C$2)</f>
        <v>1900</v>
      </c>
      <c r="D32" s="1" t="str">
        <f t="array" ref="D32">INDEX('All Gods'!G$112:G$197,MATCH($B32,'All Gods'!$C$112:$C$197,0))</f>
        <v>75</v>
      </c>
      <c r="E32" s="1" t="str">
        <f t="array" ref="E32">INDEX('All Gods'!H$112:H$197,MATCH($B32,'All Gods'!$C$112:$C$197,0))+(F32*$C$2)</f>
        <v>1440</v>
      </c>
      <c r="F32" s="1" t="str">
        <f t="array" ref="F32">INDEX('All Gods'!I$112:I$197,MATCH($B32,'All Gods'!$C$112:$C$197,0))</f>
        <v>57</v>
      </c>
      <c r="G32" s="1" t="str">
        <f t="array" ref="G32">INDEX('All Gods'!J$112:J$197,MATCH($B32,'All Gods'!$C$112:$C$197,0))</f>
        <v>370</v>
      </c>
      <c r="H32" s="1" t="str">
        <f t="array" ref="H32">INDEX('All Gods'!K$112:K$197,MATCH($B32,'All Gods'!$C$112:$C$197,0))</f>
        <v>0</v>
      </c>
      <c r="I32" s="1" t="str">
        <f t="array" ref="I32">INDEX('All Gods'!L$112:L$197,MATCH($B32,'All Gods'!$C$112:$C$197,0))</f>
        <v>55</v>
      </c>
      <c r="J32" s="1" t="str">
        <f t="array" ref="J32">INDEX('All Gods'!M$112:M$197,MATCH($B32,'All Gods'!$C$112:$C$197,0))</f>
        <v>0</v>
      </c>
      <c r="K32" s="121" t="str">
        <f t="array" ref="K32">INDEX('All Gods'!N$112:N$197,MATCH($B32,'All Gods'!$C$112:$C$197,0))+(L32*$C$2)</f>
        <v>1.36</v>
      </c>
      <c r="L32" s="89" t="str">
        <f t="array" ref="L32">INDEX('All Gods'!O$112:O$197,MATCH($B32,'All Gods'!$C$112:$C$197,0))</f>
        <v>0.018</v>
      </c>
      <c r="M32" s="90" t="str">
        <f t="array" ref="M32">INDEX('All Gods'!P$112:P$197,MATCH($B32,'All Gods'!$C$112:$C$197,0))+(N32*$C$2)</f>
        <v>63</v>
      </c>
      <c r="N32" s="121" t="str">
        <f t="array" ref="N32">INDEX('All Gods'!Q$112:Q$197,MATCH($B32,'All Gods'!$C$112:$C$197,0))</f>
        <v>1.45</v>
      </c>
      <c r="O32" s="122" t="str">
        <f t="array" ref="O32">INDEX('All Gods'!R$112:R$197,MATCH($B32,'All Gods'!$C$112:$C$197,0))</f>
        <v>N/A</v>
      </c>
      <c r="P32" s="90" t="str">
        <f t="array" ref="P32">INDEX('All Gods'!S$112:S$197,MATCH($B32,'All Gods'!$C$112:$C$197,0))+(Q32*$C$2)</f>
        <v>61</v>
      </c>
      <c r="Q32" s="123" t="str">
        <f t="array" ref="Q32">INDEX('All Gods'!T$112:T$197,MATCH($B32,'All Gods'!$C$112:$C$197,0))</f>
        <v>2.6</v>
      </c>
      <c r="R32" s="90" t="str">
        <f t="array" ref="R32">INDEX('All Gods'!U$112:U$197,MATCH($B32,'All Gods'!$C$112:$C$197,0))+(S32*$C$2)</f>
        <v>30</v>
      </c>
      <c r="S32" s="1" t="str">
        <f t="array" ref="S32">INDEX('All Gods'!V$112:V$197,MATCH($B32,'All Gods'!$C$112:$C$197,0))</f>
        <v>0</v>
      </c>
      <c r="T32" s="123" t="str">
        <f t="array" ref="T32">INDEX('All Gods'!W$112:W$197,MATCH($B32,'All Gods'!$C$112:$C$197,0))+(U32*$C$2)</f>
        <v>15.0</v>
      </c>
      <c r="U32" s="121" t="str">
        <f t="array" ref="U32">INDEX('All Gods'!X$112:X$197,MATCH($B32,'All Gods'!$C$112:$C$197,0))</f>
        <v>0.45</v>
      </c>
      <c r="V32" s="123" t="str">
        <f t="array" ref="V32">INDEX('All Gods'!Y$112:Y$197,MATCH($B32,'All Gods'!$C$112:$C$197,0))+(W32*$C$2)</f>
        <v>12.9</v>
      </c>
      <c r="W32" s="121" t="str">
        <f t="array" ref="W32">INDEX('All Gods'!Z$112:Z$197,MATCH($B32,'All Gods'!$C$112:$C$197,0))</f>
        <v>0.40</v>
      </c>
    </row>
    <row r="33">
      <c r="B33" s="58" t="s">
        <v>108</v>
      </c>
      <c r="C33" s="1" t="str">
        <f t="array" ref="C33">INDEX('All Gods'!F$112:F$197,MATCH($B33,'All Gods'!$C$112:$C$197,0))+(D33*$C$2)</f>
        <v>1865</v>
      </c>
      <c r="D33" s="1" t="str">
        <f t="array" ref="D33">INDEX('All Gods'!G$112:G$197,MATCH($B33,'All Gods'!$C$112:$C$197,0))</f>
        <v>75</v>
      </c>
      <c r="E33" s="1" t="str">
        <f t="array" ref="E33">INDEX('All Gods'!H$112:H$197,MATCH($B33,'All Gods'!$C$112:$C$197,0))+(F33*$C$2)</f>
        <v>1225</v>
      </c>
      <c r="F33" s="1" t="str">
        <f t="array" ref="F33">INDEX('All Gods'!I$112:I$197,MATCH($B33,'All Gods'!$C$112:$C$197,0))</f>
        <v>49</v>
      </c>
      <c r="G33" s="1" t="str">
        <f t="array" ref="G33">INDEX('All Gods'!J$112:J$197,MATCH($B33,'All Gods'!$C$112:$C$197,0))</f>
        <v>355</v>
      </c>
      <c r="H33" s="1" t="str">
        <f t="array" ref="H33">INDEX('All Gods'!K$112:K$197,MATCH($B33,'All Gods'!$C$112:$C$197,0))</f>
        <v>0</v>
      </c>
      <c r="I33" s="1" t="str">
        <f t="array" ref="I33">INDEX('All Gods'!L$112:L$197,MATCH($B33,'All Gods'!$C$112:$C$197,0))</f>
        <v>55</v>
      </c>
      <c r="J33" s="1" t="str">
        <f t="array" ref="J33">INDEX('All Gods'!M$112:M$197,MATCH($B33,'All Gods'!$C$112:$C$197,0))</f>
        <v>0</v>
      </c>
      <c r="K33" s="121" t="str">
        <f t="array" ref="K33">INDEX('All Gods'!N$112:N$197,MATCH($B33,'All Gods'!$C$112:$C$197,0))+(L33*$C$2)</f>
        <v>1.24</v>
      </c>
      <c r="L33" s="89" t="str">
        <f t="array" ref="L33">INDEX('All Gods'!O$112:O$197,MATCH($B33,'All Gods'!$C$112:$C$197,0))</f>
        <v>0.012</v>
      </c>
      <c r="M33" s="90" t="str">
        <f t="array" ref="M33">INDEX('All Gods'!P$112:P$197,MATCH($B33,'All Gods'!$C$112:$C$197,0))+(N33*$C$2)</f>
        <v>62</v>
      </c>
      <c r="N33" s="121" t="str">
        <f t="array" ref="N33">INDEX('All Gods'!Q$112:Q$197,MATCH($B33,'All Gods'!$C$112:$C$197,0))</f>
        <v>1.5</v>
      </c>
      <c r="O33" s="122" t="str">
        <f t="array" ref="O33">INDEX('All Gods'!R$112:R$197,MATCH($B33,'All Gods'!$C$112:$C$197,0))</f>
        <v>N/A</v>
      </c>
      <c r="P33" s="90" t="str">
        <f t="array" ref="P33">INDEX('All Gods'!S$112:S$197,MATCH($B33,'All Gods'!$C$112:$C$197,0))+(Q33*$C$2)</f>
        <v>61</v>
      </c>
      <c r="Q33" s="123" t="str">
        <f t="array" ref="Q33">INDEX('All Gods'!T$112:T$197,MATCH($B33,'All Gods'!$C$112:$C$197,0))</f>
        <v>2.6</v>
      </c>
      <c r="R33" s="90" t="str">
        <f t="array" ref="R33">INDEX('All Gods'!U$112:U$197,MATCH($B33,'All Gods'!$C$112:$C$197,0))+(S33*$C$2)</f>
        <v>30</v>
      </c>
      <c r="S33" s="1" t="str">
        <f t="array" ref="S33">INDEX('All Gods'!V$112:V$197,MATCH($B33,'All Gods'!$C$112:$C$197,0))</f>
        <v>0</v>
      </c>
      <c r="T33" s="123" t="str">
        <f t="array" ref="T33">INDEX('All Gods'!W$112:W$197,MATCH($B33,'All Gods'!$C$112:$C$197,0))+(U33*$C$2)</f>
        <v>15.0</v>
      </c>
      <c r="U33" s="121" t="str">
        <f t="array" ref="U33">INDEX('All Gods'!X$112:X$197,MATCH($B33,'All Gods'!$C$112:$C$197,0))</f>
        <v>0.45</v>
      </c>
      <c r="V33" s="123" t="str">
        <f t="array" ref="V33">INDEX('All Gods'!Y$112:Y$197,MATCH($B33,'All Gods'!$C$112:$C$197,0))+(W33*$C$2)</f>
        <v>13.4</v>
      </c>
      <c r="W33" s="121" t="str">
        <f t="array" ref="W33">INDEX('All Gods'!Z$112:Z$197,MATCH($B33,'All Gods'!$C$112:$C$197,0))</f>
        <v>0.44</v>
      </c>
    </row>
    <row r="34">
      <c r="B34" s="58" t="s">
        <v>106</v>
      </c>
      <c r="C34" s="1" t="str">
        <f t="array" ref="C34">INDEX('All Gods'!F$112:F$197,MATCH($B34,'All Gods'!$C$112:$C$197,0))+(D34*$C$2)</f>
        <v>1900</v>
      </c>
      <c r="D34" s="1" t="str">
        <f t="array" ref="D34">INDEX('All Gods'!G$112:G$197,MATCH($B34,'All Gods'!$C$112:$C$197,0))</f>
        <v>75</v>
      </c>
      <c r="E34" s="1" t="str">
        <f t="array" ref="E34">INDEX('All Gods'!H$112:H$197,MATCH($B34,'All Gods'!$C$112:$C$197,0))+(F34*$C$2)</f>
        <v>1010</v>
      </c>
      <c r="F34" s="1" t="str">
        <f t="array" ref="F34">INDEX('All Gods'!I$112:I$197,MATCH($B34,'All Gods'!$C$112:$C$197,0))</f>
        <v>38</v>
      </c>
      <c r="G34" s="1" t="str">
        <f t="array" ref="G34">INDEX('All Gods'!J$112:J$197,MATCH($B34,'All Gods'!$C$112:$C$197,0))</f>
        <v>365</v>
      </c>
      <c r="H34" s="1" t="str">
        <f t="array" ref="H34">INDEX('All Gods'!K$112:K$197,MATCH($B34,'All Gods'!$C$112:$C$197,0))</f>
        <v>0</v>
      </c>
      <c r="I34" s="1" t="str">
        <f t="array" ref="I34">INDEX('All Gods'!L$112:L$197,MATCH($B34,'All Gods'!$C$112:$C$197,0))</f>
        <v>55</v>
      </c>
      <c r="J34" s="1" t="str">
        <f t="array" ref="J34">INDEX('All Gods'!M$112:M$197,MATCH($B34,'All Gods'!$C$112:$C$197,0))</f>
        <v>0</v>
      </c>
      <c r="K34" s="121" t="str">
        <f t="array" ref="K34">INDEX('All Gods'!N$112:N$197,MATCH($B34,'All Gods'!$C$112:$C$197,0))+(L34*$C$2)</f>
        <v>1.07</v>
      </c>
      <c r="L34" s="89" t="str">
        <f t="array" ref="L34">INDEX('All Gods'!O$112:O$197,MATCH($B34,'All Gods'!$C$112:$C$197,0))</f>
        <v>0.010</v>
      </c>
      <c r="M34" s="90" t="str">
        <f t="array" ref="M34">INDEX('All Gods'!P$112:P$197,MATCH($B34,'All Gods'!$C$112:$C$197,0))+(N34*$C$2)</f>
        <v>82</v>
      </c>
      <c r="N34" s="121" t="str">
        <f t="array" ref="N34">INDEX('All Gods'!Q$112:Q$197,MATCH($B34,'All Gods'!$C$112:$C$197,0))</f>
        <v>2.4</v>
      </c>
      <c r="O34" s="122" t="str">
        <f t="array" ref="O34">INDEX('All Gods'!R$112:R$197,MATCH($B34,'All Gods'!$C$112:$C$197,0))</f>
        <v>1/1/1x dmg and swg time; 3rd attack hits all enemy in 10 units of target</v>
      </c>
      <c r="P34" s="90" t="str">
        <f t="array" ref="P34">INDEX('All Gods'!S$112:S$197,MATCH($B34,'All Gods'!$C$112:$C$197,0))+(Q34*$C$2)</f>
        <v>72</v>
      </c>
      <c r="Q34" s="123" t="str">
        <f t="array" ref="Q34">INDEX('All Gods'!T$112:T$197,MATCH($B34,'All Gods'!$C$112:$C$197,0))</f>
        <v>3</v>
      </c>
      <c r="R34" s="90" t="str">
        <f t="array" ref="R34">INDEX('All Gods'!U$112:U$197,MATCH($B34,'All Gods'!$C$112:$C$197,0))+(S34*$C$2)</f>
        <v>30</v>
      </c>
      <c r="S34" s="1" t="str">
        <f t="array" ref="S34">INDEX('All Gods'!V$112:V$197,MATCH($B34,'All Gods'!$C$112:$C$197,0))</f>
        <v>0</v>
      </c>
      <c r="T34" s="123" t="str">
        <f t="array" ref="T34">INDEX('All Gods'!W$112:W$197,MATCH($B34,'All Gods'!$C$112:$C$197,0))+(U34*$C$2)</f>
        <v>24.0</v>
      </c>
      <c r="U34" s="121" t="str">
        <f t="array" ref="U34">INDEX('All Gods'!X$112:X$197,MATCH($B34,'All Gods'!$C$112:$C$197,0))</f>
        <v>0.70</v>
      </c>
      <c r="V34" s="123" t="str">
        <f t="array" ref="V34">INDEX('All Gods'!Y$112:Y$197,MATCH($B34,'All Gods'!$C$112:$C$197,0))+(W34*$C$2)</f>
        <v>12.5</v>
      </c>
      <c r="W34" s="121" t="str">
        <f t="array" ref="W34">INDEX('All Gods'!Z$112:Z$197,MATCH($B34,'All Gods'!$C$112:$C$197,0))</f>
        <v>0.4</v>
      </c>
    </row>
    <row r="35">
      <c r="B35" s="58" t="s">
        <v>112</v>
      </c>
      <c r="C35" s="1" t="str">
        <f t="array" ref="C35">INDEX('All Gods'!F$112:F$197,MATCH($B35,'All Gods'!$C$112:$C$197,0))+(D35*$C$2)</f>
        <v>1800</v>
      </c>
      <c r="D35" s="1" t="str">
        <f t="array" ref="D35">INDEX('All Gods'!G$112:G$197,MATCH($B35,'All Gods'!$C$112:$C$197,0))</f>
        <v>71</v>
      </c>
      <c r="E35" s="1" t="str">
        <f t="array" ref="E35">INDEX('All Gods'!H$112:H$197,MATCH($B35,'All Gods'!$C$112:$C$197,0))+(F35*$C$2)</f>
        <v>1045</v>
      </c>
      <c r="F35" s="1" t="str">
        <f t="array" ref="F35">INDEX('All Gods'!I$112:I$197,MATCH($B35,'All Gods'!$C$112:$C$197,0))</f>
        <v>40</v>
      </c>
      <c r="G35" s="1" t="str">
        <f t="array" ref="G35">INDEX('All Gods'!J$112:J$197,MATCH($B35,'All Gods'!$C$112:$C$197,0))</f>
        <v>360</v>
      </c>
      <c r="H35" s="1" t="str">
        <f t="array" ref="H35">INDEX('All Gods'!K$112:K$197,MATCH($B35,'All Gods'!$C$112:$C$197,0))</f>
        <v>0</v>
      </c>
      <c r="I35" s="1" t="str">
        <f t="array" ref="I35">INDEX('All Gods'!L$112:L$197,MATCH($B35,'All Gods'!$C$112:$C$197,0))</f>
        <v>55</v>
      </c>
      <c r="J35" s="1" t="str">
        <f t="array" ref="J35">INDEX('All Gods'!M$112:M$197,MATCH($B35,'All Gods'!$C$112:$C$197,0))</f>
        <v>0</v>
      </c>
      <c r="K35" s="121" t="str">
        <f t="array" ref="K35">INDEX('All Gods'!N$112:N$197,MATCH($B35,'All Gods'!$C$112:$C$197,0))+(L35*$C$2)</f>
        <v>1.12</v>
      </c>
      <c r="L35" s="89" t="str">
        <f t="array" ref="L35">INDEX('All Gods'!O$112:O$197,MATCH($B35,'All Gods'!$C$112:$C$197,0))</f>
        <v>0.011</v>
      </c>
      <c r="M35" s="90" t="str">
        <f t="array" ref="M35">INDEX('All Gods'!P$112:P$197,MATCH($B35,'All Gods'!$C$112:$C$197,0))+(N35*$C$2)</f>
        <v>65</v>
      </c>
      <c r="N35" s="121" t="str">
        <f t="array" ref="N35">INDEX('All Gods'!Q$112:Q$197,MATCH($B35,'All Gods'!$C$112:$C$197,0))</f>
        <v>1.50</v>
      </c>
      <c r="O35" s="122" t="str">
        <f t="array" ref="O35">INDEX('All Gods'!R$112:R$197,MATCH($B35,'All Gods'!$C$112:$C$197,0))</f>
        <v>N/A</v>
      </c>
      <c r="P35" s="90" t="str">
        <f t="array" ref="P35">INDEX('All Gods'!S$112:S$197,MATCH($B35,'All Gods'!$C$112:$C$197,0))+(Q35*$C$2)</f>
        <v>73</v>
      </c>
      <c r="Q35" s="123" t="str">
        <f t="array" ref="Q35">INDEX('All Gods'!T$112:T$197,MATCH($B35,'All Gods'!$C$112:$C$197,0))</f>
        <v>3.0</v>
      </c>
      <c r="R35" s="90" t="str">
        <f t="array" ref="R35">INDEX('All Gods'!U$112:U$197,MATCH($B35,'All Gods'!$C$112:$C$197,0))+(S35*$C$2)</f>
        <v>30</v>
      </c>
      <c r="S35" s="1" t="str">
        <f t="array" ref="S35">INDEX('All Gods'!V$112:V$197,MATCH($B35,'All Gods'!$C$112:$C$197,0))</f>
        <v>0</v>
      </c>
      <c r="T35" s="123" t="str">
        <f t="array" ref="T35">INDEX('All Gods'!W$112:W$197,MATCH($B35,'All Gods'!$C$112:$C$197,0))+(U35*$C$2)</f>
        <v>16.6</v>
      </c>
      <c r="U35" s="121" t="str">
        <f t="array" ref="U35">INDEX('All Gods'!X$112:X$197,MATCH($B35,'All Gods'!$C$112:$C$197,0))</f>
        <v>0.48</v>
      </c>
      <c r="V35" s="123" t="str">
        <f t="array" ref="V35">INDEX('All Gods'!Y$112:Y$197,MATCH($B35,'All Gods'!$C$112:$C$197,0))+(W35*$C$2)</f>
        <v>13.8</v>
      </c>
      <c r="W35" s="121" t="str">
        <f t="array" ref="W35">INDEX('All Gods'!Z$112:Z$197,MATCH($B35,'All Gods'!$C$112:$C$197,0))</f>
        <v>0.45</v>
      </c>
    </row>
    <row r="36">
      <c r="B36" s="58" t="s">
        <v>116</v>
      </c>
      <c r="C36" s="1" t="str">
        <f t="array" ref="C36">INDEX('All Gods'!F$112:F$197,MATCH($B36,'All Gods'!$C$112:$C$197,0))+(D36*$C$2)</f>
        <v>1800</v>
      </c>
      <c r="D36" s="1" t="str">
        <f t="array" ref="D36">INDEX('All Gods'!G$112:G$197,MATCH($B36,'All Gods'!$C$112:$C$197,0))</f>
        <v>71</v>
      </c>
      <c r="E36" s="1" t="str">
        <f t="array" ref="E36">INDEX('All Gods'!H$112:H$197,MATCH($B36,'All Gods'!$C$112:$C$197,0))+(F36*$C$2)</f>
        <v>1125</v>
      </c>
      <c r="F36" s="1" t="str">
        <f t="array" ref="F36">INDEX('All Gods'!I$112:I$197,MATCH($B36,'All Gods'!$C$112:$C$197,0))</f>
        <v>44</v>
      </c>
      <c r="G36" s="1" t="str">
        <f t="array" ref="G36">INDEX('All Gods'!J$112:J$197,MATCH($B36,'All Gods'!$C$112:$C$197,0))</f>
        <v>355</v>
      </c>
      <c r="H36" s="1" t="str">
        <f t="array" ref="H36">INDEX('All Gods'!K$112:K$197,MATCH($B36,'All Gods'!$C$112:$C$197,0))</f>
        <v>0</v>
      </c>
      <c r="I36" s="1" t="str">
        <f t="array" ref="I36">INDEX('All Gods'!L$112:L$197,MATCH($B36,'All Gods'!$C$112:$C$197,0))</f>
        <v>55</v>
      </c>
      <c r="J36" s="1" t="str">
        <f t="array" ref="J36">INDEX('All Gods'!M$112:M$197,MATCH($B36,'All Gods'!$C$112:$C$197,0))</f>
        <v>0</v>
      </c>
      <c r="K36" s="121" t="str">
        <f t="array" ref="K36">INDEX('All Gods'!N$112:N$197,MATCH($B36,'All Gods'!$C$112:$C$197,0))+(L36*$C$2)</f>
        <v>1.07</v>
      </c>
      <c r="L36" s="89" t="str">
        <f t="array" ref="L36">INDEX('All Gods'!O$112:O$197,MATCH($B36,'All Gods'!$C$112:$C$197,0))</f>
        <v>0.010</v>
      </c>
      <c r="M36" s="90" t="str">
        <f t="array" ref="M36">INDEX('All Gods'!P$112:P$197,MATCH($B36,'All Gods'!$C$112:$C$197,0))+(N36*$C$2)</f>
        <v>66</v>
      </c>
      <c r="N36" s="121" t="str">
        <f t="array" ref="N36">INDEX('All Gods'!Q$112:Q$197,MATCH($B36,'All Gods'!$C$112:$C$197,0))</f>
        <v>1.50</v>
      </c>
      <c r="O36" s="122" t="str">
        <f t="array" ref="O36">INDEX('All Gods'!R$112:R$197,MATCH($B36,'All Gods'!$C$112:$C$197,0))</f>
        <v>N/A</v>
      </c>
      <c r="P36" s="90" t="str">
        <f t="array" ref="P36">INDEX('All Gods'!S$112:S$197,MATCH($B36,'All Gods'!$C$112:$C$197,0))+(Q36*$C$2)</f>
        <v>62</v>
      </c>
      <c r="Q36" s="123" t="str">
        <f t="array" ref="Q36">INDEX('All Gods'!T$112:T$197,MATCH($B36,'All Gods'!$C$112:$C$197,0))</f>
        <v>2.7</v>
      </c>
      <c r="R36" s="90" t="str">
        <f t="array" ref="R36">INDEX('All Gods'!U$112:U$197,MATCH($B36,'All Gods'!$C$112:$C$197,0))+(S36*$C$2)</f>
        <v>30</v>
      </c>
      <c r="S36" s="1" t="str">
        <f t="array" ref="S36">INDEX('All Gods'!V$112:V$197,MATCH($B36,'All Gods'!$C$112:$C$197,0))</f>
        <v>0</v>
      </c>
      <c r="T36" s="123" t="str">
        <f t="array" ref="T36">INDEX('All Gods'!W$112:W$197,MATCH($B36,'All Gods'!$C$112:$C$197,0))+(U36*$C$2)</f>
        <v>15.0</v>
      </c>
      <c r="U36" s="121" t="str">
        <f t="array" ref="U36">INDEX('All Gods'!X$112:X$197,MATCH($B36,'All Gods'!$C$112:$C$197,0))</f>
        <v>0.45</v>
      </c>
      <c r="V36" s="123" t="str">
        <f t="array" ref="V36">INDEX('All Gods'!Y$112:Y$197,MATCH($B36,'All Gods'!$C$112:$C$197,0))+(W36*$C$2)</f>
        <v>13.6</v>
      </c>
      <c r="W36" s="121" t="str">
        <f t="array" ref="W36">INDEX('All Gods'!Z$112:Z$197,MATCH($B36,'All Gods'!$C$112:$C$197,0))</f>
        <v>0.45</v>
      </c>
    </row>
    <row r="37">
      <c r="B37" s="58" t="s">
        <v>117</v>
      </c>
      <c r="C37" s="1" t="str">
        <f t="array" ref="C37">INDEX('All Gods'!F$112:F$197,MATCH($B37,'All Gods'!$C$112:$C$197,0))+(D37*$C$2)</f>
        <v>2150</v>
      </c>
      <c r="D37" s="1" t="str">
        <f t="array" ref="D37">INDEX('All Gods'!G$112:G$197,MATCH($B37,'All Gods'!$C$112:$C$197,0))</f>
        <v>85</v>
      </c>
      <c r="E37" s="1" t="str">
        <f t="array" ref="E37">INDEX('All Gods'!H$112:H$197,MATCH($B37,'All Gods'!$C$112:$C$197,0))+(F37*$C$2)</f>
        <v>1190</v>
      </c>
      <c r="F37" s="1" t="str">
        <f t="array" ref="F37">INDEX('All Gods'!I$112:I$197,MATCH($B37,'All Gods'!$C$112:$C$197,0))</f>
        <v>47</v>
      </c>
      <c r="G37" s="1" t="str">
        <f t="array" ref="G37">INDEX('All Gods'!J$112:J$197,MATCH($B37,'All Gods'!$C$112:$C$197,0))</f>
        <v>360</v>
      </c>
      <c r="H37" s="1" t="str">
        <f t="array" ref="H37">INDEX('All Gods'!K$112:K$197,MATCH($B37,'All Gods'!$C$112:$C$197,0))</f>
        <v>0</v>
      </c>
      <c r="I37" s="1" t="str">
        <f t="array" ref="I37">INDEX('All Gods'!L$112:L$197,MATCH($B37,'All Gods'!$C$112:$C$197,0))</f>
        <v>55</v>
      </c>
      <c r="J37" s="1" t="str">
        <f t="array" ref="J37">INDEX('All Gods'!M$112:M$197,MATCH($B37,'All Gods'!$C$112:$C$197,0))</f>
        <v>0</v>
      </c>
      <c r="K37" s="121" t="str">
        <f t="array" ref="K37">INDEX('All Gods'!N$112:N$197,MATCH($B37,'All Gods'!$C$112:$C$197,0))+(L37*$C$2)</f>
        <v>1.06</v>
      </c>
      <c r="L37" s="89" t="str">
        <f t="array" ref="L37">INDEX('All Gods'!O$112:O$197,MATCH($B37,'All Gods'!$C$112:$C$197,0))</f>
        <v>0.010</v>
      </c>
      <c r="M37" s="90" t="str">
        <f t="array" ref="M37">INDEX('All Gods'!P$112:P$197,MATCH($B37,'All Gods'!$C$112:$C$197,0))+(N37*$C$2)</f>
        <v>64</v>
      </c>
      <c r="N37" s="121" t="str">
        <f t="array" ref="N37">INDEX('All Gods'!Q$112:Q$197,MATCH($B37,'All Gods'!$C$112:$C$197,0))</f>
        <v>1.50</v>
      </c>
      <c r="O37" s="122" t="str">
        <f t="array" ref="O37">INDEX('All Gods'!R$112:R$197,MATCH($B37,'All Gods'!$C$112:$C$197,0))</f>
        <v>N/A</v>
      </c>
      <c r="P37" s="90" t="str">
        <f t="array" ref="P37">INDEX('All Gods'!S$112:S$197,MATCH($B37,'All Gods'!$C$112:$C$197,0))+(Q37*$C$2)</f>
        <v>60</v>
      </c>
      <c r="Q37" s="123" t="str">
        <f t="array" ref="Q37">INDEX('All Gods'!T$112:T$197,MATCH($B37,'All Gods'!$C$112:$C$197,0))</f>
        <v>2.6</v>
      </c>
      <c r="R37" s="90" t="str">
        <f t="array" ref="R37">INDEX('All Gods'!U$112:U$197,MATCH($B37,'All Gods'!$C$112:$C$197,0))+(S37*$C$2)</f>
        <v>48</v>
      </c>
      <c r="S37" s="1" t="str">
        <f t="array" ref="S37">INDEX('All Gods'!V$112:V$197,MATCH($B37,'All Gods'!$C$112:$C$197,0))</f>
        <v>0.9</v>
      </c>
      <c r="T37" s="123" t="str">
        <f t="array" ref="T37">INDEX('All Gods'!W$112:W$197,MATCH($B37,'All Gods'!$C$112:$C$197,0))+(U37*$C$2)</f>
        <v>14.8</v>
      </c>
      <c r="U37" s="121" t="str">
        <f t="array" ref="U37">INDEX('All Gods'!X$112:X$197,MATCH($B37,'All Gods'!$C$112:$C$197,0))</f>
        <v>0.44</v>
      </c>
      <c r="V37" s="123" t="str">
        <f t="array" ref="V37">INDEX('All Gods'!Y$112:Y$197,MATCH($B37,'All Gods'!$C$112:$C$197,0))+(W37*$C$2)</f>
        <v>13.8</v>
      </c>
      <c r="W37" s="121" t="str">
        <f t="array" ref="W37">INDEX('All Gods'!Z$112:Z$197,MATCH($B37,'All Gods'!$C$112:$C$197,0))</f>
        <v>0.45</v>
      </c>
    </row>
    <row r="39">
      <c r="B39" s="3"/>
      <c r="C39" s="3"/>
      <c r="D39" s="3"/>
      <c r="E39" s="3"/>
      <c r="F39" s="3"/>
      <c r="G39" s="3"/>
      <c r="H39" s="3"/>
      <c r="I39" s="4"/>
      <c r="J39" s="3"/>
      <c r="K39" s="4"/>
      <c r="L39" s="3"/>
      <c r="M39" s="3"/>
      <c r="N39" s="3"/>
      <c r="O39" s="3"/>
      <c r="P39" s="4"/>
      <c r="Q39" s="3"/>
      <c r="R39" s="4"/>
      <c r="S39" s="3"/>
      <c r="T39" s="3"/>
      <c r="U39" s="3"/>
      <c r="V39" s="3"/>
      <c r="W39" s="3"/>
    </row>
  </sheetData>
  <conditionalFormatting sqref="C12:C25 C26:C37">
    <cfRule type="colorScale" priority="1">
      <colorScale>
        <cfvo type="min"/>
        <cfvo type="percentile" val="50"/>
        <cfvo type="max"/>
        <color rgb="FFFF0000"/>
        <color rgb="FFFFF2CC"/>
        <color rgb="FF00FF00"/>
      </colorScale>
    </cfRule>
  </conditionalFormatting>
  <conditionalFormatting sqref="E12:E25 E26:E37">
    <cfRule type="colorScale" priority="2">
      <colorScale>
        <cfvo type="min"/>
        <cfvo type="percentile" val="50"/>
        <cfvo type="max"/>
        <color rgb="FFFF0000"/>
        <color rgb="FFFFF2CC"/>
        <color rgb="FF00FF00"/>
      </colorScale>
    </cfRule>
  </conditionalFormatting>
  <conditionalFormatting sqref="K12:K25 K26:K37">
    <cfRule type="colorScale" priority="3">
      <colorScale>
        <cfvo type="min"/>
        <cfvo type="percentile" val="50"/>
        <cfvo type="max"/>
        <color rgb="FFFF0000"/>
        <color rgb="FFFFF2CC"/>
        <color rgb="FF00FF00"/>
      </colorScale>
    </cfRule>
  </conditionalFormatting>
  <conditionalFormatting sqref="M12:M25 M26:M37">
    <cfRule type="colorScale" priority="4">
      <colorScale>
        <cfvo type="min"/>
        <cfvo type="percentile" val="50"/>
        <cfvo type="max"/>
        <color rgb="FFFF0000"/>
        <color rgb="FFFFF2CC"/>
        <color rgb="FF00FF00"/>
      </colorScale>
    </cfRule>
  </conditionalFormatting>
  <conditionalFormatting sqref="P12:P25 P26:P37">
    <cfRule type="colorScale" priority="5">
      <colorScale>
        <cfvo type="min"/>
        <cfvo type="percentile" val="50"/>
        <cfvo type="max"/>
        <color rgb="FFFF0000"/>
        <color rgb="FFFFF2CC"/>
        <color rgb="FF00FF00"/>
      </colorScale>
    </cfRule>
  </conditionalFormatting>
  <conditionalFormatting sqref="R12:R25 R26:R37">
    <cfRule type="colorScale" priority="6">
      <colorScale>
        <cfvo type="min"/>
        <cfvo type="percentile" val="50"/>
        <cfvo type="max"/>
        <color rgb="FFFF0000"/>
        <color rgb="FFFFF2CC"/>
        <color rgb="FF00FF00"/>
      </colorScale>
    </cfRule>
  </conditionalFormatting>
  <conditionalFormatting sqref="T12:T25 T26:T37">
    <cfRule type="colorScale" priority="7">
      <colorScale>
        <cfvo type="min"/>
        <cfvo type="percentile" val="50"/>
        <cfvo type="max"/>
        <color rgb="FFFF0000"/>
        <color rgb="FFFFF2CC"/>
        <color rgb="FF00FF00"/>
      </colorScale>
    </cfRule>
  </conditionalFormatting>
  <conditionalFormatting sqref="V12:V25 V26:V37">
    <cfRule type="colorScale" priority="8">
      <colorScale>
        <cfvo type="min"/>
        <cfvo type="percentile" val="50"/>
        <cfvo type="max"/>
        <color rgb="FFFF0000"/>
        <color rgb="FFFFF2CC"/>
        <color rgb="FF00FF00"/>
      </colorScale>
    </cfRule>
  </conditionalFormatting>
  <conditionalFormatting sqref="G12:G25 G26:G37">
    <cfRule type="colorScale" priority="9">
      <colorScale>
        <cfvo type="min"/>
        <cfvo type="percent" val="50"/>
        <cfvo type="max"/>
        <color rgb="FFFF0000"/>
        <color rgb="FFFFF2CC"/>
        <color rgb="FF00FF00"/>
      </colorScale>
    </cfRule>
  </conditionalFormatting>
  <dataValidations>
    <dataValidation type="decimal" allowBlank="1" showInputMessage="1" showErrorMessage="1" prompt="Enter a number between 1 and 20" sqref="C2">
      <formula1>1.0</formula1>
      <formula2>20.0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2" max="2" width="13.29"/>
    <col customWidth="1" min="3" max="3" width="5.0"/>
    <col customWidth="1" min="4" max="4" width="7.14"/>
    <col customWidth="1" min="5" max="5" width="5.0"/>
    <col customWidth="1" min="6" max="6" width="7.29"/>
    <col customWidth="1" min="7" max="7" width="7.14"/>
    <col customWidth="1" min="8" max="8" width="7.29"/>
    <col customWidth="1" min="9" max="9" width="7.14"/>
    <col customWidth="1" min="10" max="10" width="7.29"/>
    <col customWidth="1" min="11" max="11" width="10.57"/>
    <col customWidth="1" min="12" max="12" width="7.29"/>
    <col customWidth="1" min="13" max="13" width="8.14"/>
    <col customWidth="1" min="14" max="14" width="7.29"/>
    <col customWidth="1" min="15" max="15" width="13.14"/>
    <col customWidth="1" min="16" max="16" width="10.86"/>
    <col customWidth="1" min="17" max="17" width="7.29"/>
    <col customWidth="1" min="18" max="18" width="10.14"/>
    <col customWidth="1" min="19" max="19" width="7.29"/>
    <col customWidth="1" min="20" max="20" width="4.57"/>
    <col customWidth="1" min="21" max="21" width="7.29"/>
    <col customWidth="1" min="22" max="22" width="5.43"/>
    <col customWidth="1" min="23" max="23" width="7.29"/>
    <col customWidth="1" min="24" max="24" width="6.86"/>
    <col customWidth="1" min="25" max="25" width="5.43"/>
    <col customWidth="1" min="26" max="26" width="6.86"/>
  </cols>
  <sheetData>
    <row r="2">
      <c r="B2" s="148" t="s">
        <v>16</v>
      </c>
      <c r="C2" s="148">
        <v>20.0</v>
      </c>
      <c r="D2" s="8" t="s">
        <v>17</v>
      </c>
      <c r="F2" s="156"/>
      <c r="G2" s="156"/>
      <c r="H2" s="156"/>
      <c r="I2" s="156"/>
      <c r="J2" s="156"/>
      <c r="K2" s="156"/>
      <c r="L2" s="156"/>
      <c r="M2" s="156"/>
      <c r="N2" s="29"/>
      <c r="O2" s="79"/>
      <c r="P2" s="156"/>
      <c r="Q2" s="29"/>
      <c r="R2" s="156"/>
      <c r="S2" s="156"/>
      <c r="T2" s="29"/>
      <c r="U2" s="156"/>
      <c r="V2" s="157"/>
      <c r="W2" s="157"/>
      <c r="X2" s="29"/>
      <c r="Y2" s="157"/>
      <c r="Z2" s="29"/>
    </row>
    <row r="4">
      <c r="B4" s="13" t="s">
        <v>23</v>
      </c>
      <c r="C4" s="14" t="s">
        <v>3</v>
      </c>
      <c r="D4" s="14" t="s">
        <v>4</v>
      </c>
      <c r="E4" s="14" t="s">
        <v>5</v>
      </c>
      <c r="F4" s="14" t="s">
        <v>4</v>
      </c>
      <c r="G4" s="14" t="s">
        <v>6</v>
      </c>
      <c r="H4" s="14" t="s">
        <v>4</v>
      </c>
      <c r="I4" s="15" t="s">
        <v>7</v>
      </c>
      <c r="J4" s="14" t="s">
        <v>4</v>
      </c>
      <c r="K4" s="15" t="s">
        <v>8</v>
      </c>
      <c r="L4" s="14" t="s">
        <v>4</v>
      </c>
      <c r="M4" s="14" t="s">
        <v>9</v>
      </c>
      <c r="N4" s="88" t="s">
        <v>4</v>
      </c>
      <c r="O4" s="14"/>
      <c r="P4" s="15" t="s">
        <v>11</v>
      </c>
      <c r="Q4" s="88" t="s">
        <v>4</v>
      </c>
      <c r="R4" s="15" t="s">
        <v>12</v>
      </c>
      <c r="S4" s="14" t="s">
        <v>4</v>
      </c>
      <c r="T4" s="14" t="s">
        <v>13</v>
      </c>
      <c r="U4" s="14" t="s">
        <v>4</v>
      </c>
      <c r="V4" s="14" t="s">
        <v>14</v>
      </c>
      <c r="W4" s="14" t="s">
        <v>4</v>
      </c>
    </row>
    <row r="5">
      <c r="B5" s="16" t="s">
        <v>220</v>
      </c>
      <c r="C5" s="2" t="str">
        <f t="shared" ref="C5:N5" si="1">MIN(C12:C27)</f>
        <v>1885</v>
      </c>
      <c r="D5" s="2" t="str">
        <f t="shared" si="1"/>
        <v>72</v>
      </c>
      <c r="E5" s="2" t="str">
        <f t="shared" si="1"/>
        <v>885</v>
      </c>
      <c r="F5" s="2" t="str">
        <f t="shared" si="1"/>
        <v>34</v>
      </c>
      <c r="G5" s="2" t="str">
        <f t="shared" si="1"/>
        <v>360</v>
      </c>
      <c r="H5" s="2" t="str">
        <f t="shared" si="1"/>
        <v>0</v>
      </c>
      <c r="I5" s="2" t="str">
        <f t="shared" si="1"/>
        <v>55</v>
      </c>
      <c r="J5" s="2" t="str">
        <f t="shared" si="1"/>
        <v>0</v>
      </c>
      <c r="K5" s="26" t="str">
        <f t="shared" si="1"/>
        <v>1.14</v>
      </c>
      <c r="L5" s="27" t="str">
        <f t="shared" si="1"/>
        <v>0.010</v>
      </c>
      <c r="M5" s="25" t="str">
        <f t="shared" si="1"/>
        <v>81</v>
      </c>
      <c r="N5" s="26" t="str">
        <f t="shared" si="1"/>
        <v>2.20</v>
      </c>
      <c r="O5" s="2"/>
      <c r="P5" s="25" t="str">
        <f t="shared" ref="P5:W5" si="2">MIN(P12:P27)</f>
        <v>66</v>
      </c>
      <c r="Q5" s="26" t="str">
        <f t="shared" si="2"/>
        <v>2.70</v>
      </c>
      <c r="R5" s="25" t="str">
        <f t="shared" si="2"/>
        <v>48</v>
      </c>
      <c r="S5" s="2" t="str">
        <f t="shared" si="2"/>
        <v>0.9</v>
      </c>
      <c r="T5" s="28" t="str">
        <f t="shared" si="2"/>
        <v>16.8</v>
      </c>
      <c r="U5" s="26" t="str">
        <f t="shared" si="2"/>
        <v>0.54</v>
      </c>
      <c r="V5" s="28" t="str">
        <f t="shared" si="2"/>
        <v>9.4</v>
      </c>
      <c r="W5" s="26" t="str">
        <f t="shared" si="2"/>
        <v>0.25</v>
      </c>
    </row>
    <row r="6">
      <c r="B6" s="24" t="s">
        <v>27</v>
      </c>
      <c r="C6" s="2" t="str">
        <f t="shared" ref="C6:N6" si="3">MEDIAN(C12:C27)</f>
        <v>1985</v>
      </c>
      <c r="D6" s="2" t="str">
        <f t="shared" si="3"/>
        <v>76</v>
      </c>
      <c r="E6" s="2" t="str">
        <f t="shared" si="3"/>
        <v>960</v>
      </c>
      <c r="F6" s="2" t="str">
        <f t="shared" si="3"/>
        <v>37</v>
      </c>
      <c r="G6" s="2" t="str">
        <f t="shared" si="3"/>
        <v>365</v>
      </c>
      <c r="H6" s="2" t="str">
        <f t="shared" si="3"/>
        <v>0</v>
      </c>
      <c r="I6" s="2" t="str">
        <f t="shared" si="3"/>
        <v>55</v>
      </c>
      <c r="J6" s="2" t="str">
        <f t="shared" si="3"/>
        <v>0</v>
      </c>
      <c r="K6" s="26" t="str">
        <f t="shared" si="3"/>
        <v>1.28</v>
      </c>
      <c r="L6" s="2" t="str">
        <f t="shared" si="3"/>
        <v>0.016</v>
      </c>
      <c r="M6" s="25" t="str">
        <f t="shared" si="3"/>
        <v>87</v>
      </c>
      <c r="N6" s="26" t="str">
        <f t="shared" si="3"/>
        <v>2.50</v>
      </c>
      <c r="O6" s="2"/>
      <c r="P6" s="25" t="str">
        <f t="shared" ref="P6:W6" si="4">MEDIAN(P12:P27)</f>
        <v>70</v>
      </c>
      <c r="Q6" s="26" t="str">
        <f t="shared" si="4"/>
        <v>2.90</v>
      </c>
      <c r="R6" s="25" t="str">
        <f t="shared" si="4"/>
        <v>48</v>
      </c>
      <c r="S6" s="2" t="str">
        <f t="shared" si="4"/>
        <v>0.9</v>
      </c>
      <c r="T6" s="28" t="str">
        <f t="shared" si="4"/>
        <v>21.6</v>
      </c>
      <c r="U6" s="26" t="str">
        <f t="shared" si="4"/>
        <v>0.68</v>
      </c>
      <c r="V6" s="28" t="str">
        <f t="shared" si="4"/>
        <v>11.5</v>
      </c>
      <c r="W6" s="26" t="str">
        <f t="shared" si="4"/>
        <v>0.35</v>
      </c>
    </row>
    <row r="7">
      <c r="B7" s="30" t="s">
        <v>221</v>
      </c>
      <c r="C7" s="91" t="str">
        <f t="shared" ref="C7:N7" si="5">MAX(C12:C27)</f>
        <v>2080</v>
      </c>
      <c r="D7" s="91" t="str">
        <f t="shared" si="5"/>
        <v>80</v>
      </c>
      <c r="E7" s="91" t="str">
        <f t="shared" si="5"/>
        <v>1030</v>
      </c>
      <c r="F7" s="91" t="str">
        <f t="shared" si="5"/>
        <v>40</v>
      </c>
      <c r="G7" s="91" t="str">
        <f t="shared" si="5"/>
        <v>380</v>
      </c>
      <c r="H7" s="91" t="str">
        <f t="shared" si="5"/>
        <v>0</v>
      </c>
      <c r="I7" s="91" t="str">
        <f t="shared" si="5"/>
        <v>55</v>
      </c>
      <c r="J7" s="91" t="str">
        <f t="shared" si="5"/>
        <v>0</v>
      </c>
      <c r="K7" s="92" t="str">
        <f t="shared" si="5"/>
        <v>1.31</v>
      </c>
      <c r="L7" s="91" t="str">
        <f t="shared" si="5"/>
        <v>0.018</v>
      </c>
      <c r="M7" s="154" t="str">
        <f t="shared" si="5"/>
        <v>94</v>
      </c>
      <c r="N7" s="92" t="str">
        <f t="shared" si="5"/>
        <v>2.80</v>
      </c>
      <c r="O7" s="91"/>
      <c r="P7" s="154" t="str">
        <f t="shared" ref="P7:W7" si="6">MAX(P12:P27)</f>
        <v>73</v>
      </c>
      <c r="Q7" s="155" t="str">
        <f t="shared" si="6"/>
        <v>3.0</v>
      </c>
      <c r="R7" s="154" t="str">
        <f t="shared" si="6"/>
        <v>48</v>
      </c>
      <c r="S7" s="91" t="str">
        <f t="shared" si="6"/>
        <v>0.9</v>
      </c>
      <c r="T7" s="155" t="str">
        <f t="shared" si="6"/>
        <v>22.2</v>
      </c>
      <c r="U7" s="92" t="str">
        <f t="shared" si="6"/>
        <v>0.71</v>
      </c>
      <c r="V7" s="155" t="str">
        <f t="shared" si="6"/>
        <v>12.6</v>
      </c>
      <c r="W7" s="92" t="str">
        <f t="shared" si="6"/>
        <v>0.40</v>
      </c>
    </row>
    <row r="8">
      <c r="B8" s="33"/>
      <c r="D8" s="33"/>
    </row>
    <row r="9">
      <c r="A9" s="108"/>
      <c r="B9" s="100" t="s">
        <v>20</v>
      </c>
      <c r="C9" s="99"/>
      <c r="D9" s="99"/>
      <c r="E9" s="99"/>
      <c r="F9" s="99"/>
      <c r="G9" s="99"/>
      <c r="H9" s="99"/>
      <c r="I9" s="101" t="str">
        <f>HYPERLINK("http://goo.gl/forms/ys65i8iBiu","HERE")</f>
        <v>HERE</v>
      </c>
      <c r="J9" s="108"/>
      <c r="K9" s="108"/>
      <c r="L9" s="108"/>
      <c r="M9" s="108"/>
      <c r="N9" s="108"/>
      <c r="O9" s="105" t="s">
        <v>31</v>
      </c>
      <c r="P9" s="108"/>
      <c r="Q9" s="108"/>
      <c r="R9" s="108"/>
      <c r="S9" s="108"/>
      <c r="T9" s="108"/>
      <c r="U9" s="108"/>
      <c r="V9" s="108"/>
      <c r="W9" s="108"/>
      <c r="X9" s="108"/>
      <c r="Y9" s="108"/>
      <c r="Z9" s="108"/>
    </row>
    <row r="10">
      <c r="B10" s="33"/>
      <c r="D10" s="33"/>
    </row>
    <row r="11">
      <c r="B11" s="14" t="s">
        <v>2</v>
      </c>
      <c r="C11" s="158" t="s">
        <v>3</v>
      </c>
      <c r="D11" s="159" t="s">
        <v>4</v>
      </c>
      <c r="E11" s="158" t="s">
        <v>5</v>
      </c>
      <c r="F11" s="159" t="s">
        <v>4</v>
      </c>
      <c r="G11" s="158" t="s">
        <v>6</v>
      </c>
      <c r="H11" s="159" t="s">
        <v>4</v>
      </c>
      <c r="I11" s="160" t="s">
        <v>7</v>
      </c>
      <c r="J11" s="159" t="s">
        <v>4</v>
      </c>
      <c r="K11" s="160" t="s">
        <v>8</v>
      </c>
      <c r="L11" s="159" t="s">
        <v>4</v>
      </c>
      <c r="M11" s="158" t="s">
        <v>9</v>
      </c>
      <c r="N11" s="159" t="s">
        <v>4</v>
      </c>
      <c r="O11" s="14" t="s">
        <v>10</v>
      </c>
      <c r="P11" s="160" t="s">
        <v>11</v>
      </c>
      <c r="Q11" s="159" t="s">
        <v>4</v>
      </c>
      <c r="R11" s="160" t="s">
        <v>12</v>
      </c>
      <c r="S11" s="159" t="s">
        <v>4</v>
      </c>
      <c r="T11" s="158" t="s">
        <v>13</v>
      </c>
      <c r="U11" s="159" t="s">
        <v>4</v>
      </c>
      <c r="V11" s="158" t="s">
        <v>14</v>
      </c>
      <c r="W11" s="159" t="s">
        <v>4</v>
      </c>
    </row>
    <row r="12">
      <c r="B12" s="58" t="s">
        <v>33</v>
      </c>
      <c r="C12" s="1" t="str">
        <f t="array" ref="C12">INDEX('All Gods'!F$112:F$197,MATCH($B12,'All Gods'!$C$112:$C$197,0))+(D12*$C$2)</f>
        <v>1910</v>
      </c>
      <c r="D12" s="1" t="str">
        <f t="array" ref="D12">INDEX('All Gods'!G$112:G$197,MATCH($B12,'All Gods'!$C$112:$C$197,0))</f>
        <v>73</v>
      </c>
      <c r="E12" s="1" t="str">
        <f t="array" ref="E12">INDEX('All Gods'!H$112:H$197,MATCH($B12,'All Gods'!$C$112:$C$197,0))+(F12*$C$2)</f>
        <v>1030</v>
      </c>
      <c r="F12" s="1" t="str">
        <f t="array" ref="F12">INDEX('All Gods'!I$112:I$197,MATCH($B12,'All Gods'!$C$112:$C$197,0))</f>
        <v>40</v>
      </c>
      <c r="G12" s="1" t="str">
        <f t="array" ref="G12">INDEX('All Gods'!J$112:J$197,MATCH($B12,'All Gods'!$C$112:$C$197,0))</f>
        <v>365</v>
      </c>
      <c r="H12" s="1" t="str">
        <f t="array" ref="H12">INDEX('All Gods'!K$112:K$197,MATCH($B12,'All Gods'!$C$112:$C$197,0))</f>
        <v>0</v>
      </c>
      <c r="I12" s="1" t="str">
        <f t="array" ref="I12">INDEX('All Gods'!L$112:L$197,MATCH($B12,'All Gods'!$C$112:$C$197,0))</f>
        <v>55</v>
      </c>
      <c r="J12" s="1" t="str">
        <f t="array" ref="J12">INDEX('All Gods'!M$112:M$197,MATCH($B12,'All Gods'!$C$112:$C$197,0))</f>
        <v>0</v>
      </c>
      <c r="K12" s="121" t="str">
        <f t="array" ref="K12">INDEX('All Gods'!N$112:N$197,MATCH($B12,'All Gods'!$C$112:$C$197,0))+(L12*$C$2)</f>
        <v>1.29</v>
      </c>
      <c r="L12" s="1" t="str">
        <f t="array" ref="L12">INDEX('All Gods'!O$112:O$197,MATCH($B12,'All Gods'!$C$112:$C$197,0))</f>
        <v>0.017</v>
      </c>
      <c r="M12" s="90" t="str">
        <f t="array" ref="M12">INDEX('All Gods'!P$112:P$197,MATCH($B12,'All Gods'!$C$112:$C$197,0))+(N12*$C$2)</f>
        <v>82</v>
      </c>
      <c r="N12" s="121" t="str">
        <f t="array" ref="N12">INDEX('All Gods'!Q$112:Q$197,MATCH($B12,'All Gods'!$C$112:$C$197,0))</f>
        <v>2.20</v>
      </c>
      <c r="O12" s="122" t="str">
        <f t="array" ref="O12">INDEX('All Gods'!R$112:R$197,MATCH($B12,'All Gods'!$C$112:$C$197,0))</f>
        <v>N/A</v>
      </c>
      <c r="P12" s="90" t="str">
        <f t="array" ref="P12">INDEX('All Gods'!S$112:S$197,MATCH($B12,'All Gods'!$C$112:$C$197,0))+(Q12*$C$2)</f>
        <v>72</v>
      </c>
      <c r="Q12" s="121" t="str">
        <f t="array" ref="Q12">INDEX('All Gods'!T$112:T$197,MATCH($B12,'All Gods'!$C$112:$C$197,0))</f>
        <v>3.00</v>
      </c>
      <c r="R12" s="90" t="str">
        <f t="array" ref="R12">INDEX('All Gods'!U$112:U$197,MATCH($B12,'All Gods'!$C$112:$C$197,0))+(S12*$C$2)</f>
        <v>48</v>
      </c>
      <c r="S12" s="1" t="str">
        <f t="array" ref="S12">INDEX('All Gods'!V$112:V$197,MATCH($B12,'All Gods'!$C$112:$C$197,0))</f>
        <v>0.9</v>
      </c>
      <c r="T12" s="123" t="str">
        <f t="array" ref="T12">INDEX('All Gods'!W$112:W$197,MATCH($B12,'All Gods'!$C$112:$C$197,0))+(U12*$C$2)</f>
        <v>21.2</v>
      </c>
      <c r="U12" s="121" t="str">
        <f t="array" ref="U12">INDEX('All Gods'!X$112:X$197,MATCH($B12,'All Gods'!$C$112:$C$197,0))</f>
        <v>0.71</v>
      </c>
      <c r="V12" s="123" t="str">
        <f t="array" ref="V12">INDEX('All Gods'!Y$112:Y$197,MATCH($B12,'All Gods'!$C$112:$C$197,0))+(W12*$C$2)</f>
        <v>12.0</v>
      </c>
      <c r="W12" s="121" t="str">
        <f t="array" ref="W12">INDEX('All Gods'!Z$112:Z$197,MATCH($B12,'All Gods'!$C$112:$C$197,0))</f>
        <v>0.38</v>
      </c>
    </row>
    <row r="13">
      <c r="B13" s="58" t="s">
        <v>36</v>
      </c>
      <c r="C13" s="1" t="str">
        <f t="array" ref="C13">INDEX('All Gods'!F$112:F$197,MATCH($B13,'All Gods'!$C$112:$C$197,0))+(D13*$C$2)</f>
        <v>2020</v>
      </c>
      <c r="D13" s="1" t="str">
        <f t="array" ref="D13">INDEX('All Gods'!G$112:G$197,MATCH($B13,'All Gods'!$C$112:$C$197,0))</f>
        <v>78</v>
      </c>
      <c r="E13" s="1" t="str">
        <f t="array" ref="E13">INDEX('All Gods'!H$112:H$197,MATCH($B13,'All Gods'!$C$112:$C$197,0))+(F13*$C$2)</f>
        <v>920</v>
      </c>
      <c r="F13" s="1" t="str">
        <f t="array" ref="F13">INDEX('All Gods'!I$112:I$197,MATCH($B13,'All Gods'!$C$112:$C$197,0))</f>
        <v>35</v>
      </c>
      <c r="G13" s="1" t="str">
        <f t="array" ref="G13">INDEX('All Gods'!J$112:J$197,MATCH($B13,'All Gods'!$C$112:$C$197,0))</f>
        <v>365</v>
      </c>
      <c r="H13" s="1" t="str">
        <f t="array" ref="H13">INDEX('All Gods'!K$112:K$197,MATCH($B13,'All Gods'!$C$112:$C$197,0))</f>
        <v>0</v>
      </c>
      <c r="I13" s="1" t="str">
        <f t="array" ref="I13">INDEX('All Gods'!L$112:L$197,MATCH($B13,'All Gods'!$C$112:$C$197,0))</f>
        <v>55</v>
      </c>
      <c r="J13" s="1" t="str">
        <f t="array" ref="J13">INDEX('All Gods'!M$112:M$197,MATCH($B13,'All Gods'!$C$112:$C$197,0))</f>
        <v>0</v>
      </c>
      <c r="K13" s="121" t="str">
        <f t="array" ref="K13">INDEX('All Gods'!N$112:N$197,MATCH($B13,'All Gods'!$C$112:$C$197,0))+(L13*$C$2)</f>
        <v>1.24</v>
      </c>
      <c r="L13" s="1" t="str">
        <f t="array" ref="L13">INDEX('All Gods'!O$112:O$197,MATCH($B13,'All Gods'!$C$112:$C$197,0))</f>
        <v>0.017</v>
      </c>
      <c r="M13" s="90" t="str">
        <f t="array" ref="M13">INDEX('All Gods'!P$112:P$197,MATCH($B13,'All Gods'!$C$112:$C$197,0))+(N13*$C$2)</f>
        <v>92</v>
      </c>
      <c r="N13" s="121" t="str">
        <f t="array" ref="N13">INDEX('All Gods'!Q$112:Q$197,MATCH($B13,'All Gods'!$C$112:$C$197,0))</f>
        <v>2.50</v>
      </c>
      <c r="O13" s="122" t="str">
        <f t="array" ref="O13">INDEX('All Gods'!R$112:R$197,MATCH($B13,'All Gods'!$C$112:$C$197,0))</f>
        <v>N/A</v>
      </c>
      <c r="P13" s="90" t="str">
        <f t="array" ref="P13">INDEX('All Gods'!S$112:S$197,MATCH($B13,'All Gods'!$C$112:$C$197,0))+(Q13*$C$2)</f>
        <v>67</v>
      </c>
      <c r="Q13" s="121" t="str">
        <f t="array" ref="Q13">INDEX('All Gods'!T$112:T$197,MATCH($B13,'All Gods'!$C$112:$C$197,0))</f>
        <v>2.80</v>
      </c>
      <c r="R13" s="90" t="str">
        <f t="array" ref="R13">INDEX('All Gods'!U$112:U$197,MATCH($B13,'All Gods'!$C$112:$C$197,0))+(S13*$C$2)</f>
        <v>48</v>
      </c>
      <c r="S13" s="1" t="str">
        <f t="array" ref="S13">INDEX('All Gods'!V$112:V$197,MATCH($B13,'All Gods'!$C$112:$C$197,0))</f>
        <v>0.9</v>
      </c>
      <c r="T13" s="123" t="str">
        <f t="array" ref="T13">INDEX('All Gods'!W$112:W$197,MATCH($B13,'All Gods'!$C$112:$C$197,0))+(U13*$C$2)</f>
        <v>21.8</v>
      </c>
      <c r="U13" s="121" t="str">
        <f t="array" ref="U13">INDEX('All Gods'!X$112:X$197,MATCH($B13,'All Gods'!$C$112:$C$197,0))</f>
        <v>0.69</v>
      </c>
      <c r="V13" s="123" t="str">
        <f t="array" ref="V13">INDEX('All Gods'!Y$112:Y$197,MATCH($B13,'All Gods'!$C$112:$C$197,0))+(W13*$C$2)</f>
        <v>10.9</v>
      </c>
      <c r="W13" s="121" t="str">
        <f t="array" ref="W13">INDEX('All Gods'!Z$112:Z$197,MATCH($B13,'All Gods'!$C$112:$C$197,0))</f>
        <v>0.32</v>
      </c>
    </row>
    <row r="14">
      <c r="B14" s="58" t="s">
        <v>40</v>
      </c>
      <c r="C14" s="1" t="str">
        <f t="array" ref="C14">INDEX('All Gods'!F$112:F$197,MATCH($B14,'All Gods'!$C$112:$C$197,0))+(D14*$C$2)</f>
        <v>1990</v>
      </c>
      <c r="D14" s="1" t="str">
        <f t="array" ref="D14">INDEX('All Gods'!G$112:G$197,MATCH($B14,'All Gods'!$C$112:$C$197,0))</f>
        <v>77</v>
      </c>
      <c r="E14" s="1" t="str">
        <f t="array" ref="E14">INDEX('All Gods'!H$112:H$197,MATCH($B14,'All Gods'!$C$112:$C$197,0))+(F14*$C$2)</f>
        <v>1025</v>
      </c>
      <c r="F14" s="1" t="str">
        <f t="array" ref="F14">INDEX('All Gods'!I$112:I$197,MATCH($B14,'All Gods'!$C$112:$C$197,0))</f>
        <v>40</v>
      </c>
      <c r="G14" s="1" t="str">
        <f t="array" ref="G14">INDEX('All Gods'!J$112:J$197,MATCH($B14,'All Gods'!$C$112:$C$197,0))</f>
        <v>365</v>
      </c>
      <c r="H14" s="1" t="str">
        <f t="array" ref="H14">INDEX('All Gods'!K$112:K$197,MATCH($B14,'All Gods'!$C$112:$C$197,0))</f>
        <v>0</v>
      </c>
      <c r="I14" s="1" t="str">
        <f t="array" ref="I14">INDEX('All Gods'!L$112:L$197,MATCH($B14,'All Gods'!$C$112:$C$197,0))</f>
        <v>55</v>
      </c>
      <c r="J14" s="1" t="str">
        <f t="array" ref="J14">INDEX('All Gods'!M$112:M$197,MATCH($B14,'All Gods'!$C$112:$C$197,0))</f>
        <v>0</v>
      </c>
      <c r="K14" s="121" t="str">
        <f t="array" ref="K14">INDEX('All Gods'!N$112:N$197,MATCH($B14,'All Gods'!$C$112:$C$197,0))+(L14*$C$2)</f>
        <v>1.29</v>
      </c>
      <c r="L14" s="1" t="str">
        <f t="array" ref="L14">INDEX('All Gods'!O$112:O$197,MATCH($B14,'All Gods'!$C$112:$C$197,0))</f>
        <v>0.017</v>
      </c>
      <c r="M14" s="90" t="str">
        <f t="array" ref="M14">INDEX('All Gods'!P$112:P$197,MATCH($B14,'All Gods'!$C$112:$C$197,0))+(N14*$C$2)</f>
        <v>92</v>
      </c>
      <c r="N14" s="121" t="str">
        <f t="array" ref="N14">INDEX('All Gods'!Q$112:Q$197,MATCH($B14,'All Gods'!$C$112:$C$197,0))</f>
        <v>2.60</v>
      </c>
      <c r="O14" s="122" t="str">
        <f t="array" ref="O14">INDEX('All Gods'!R$112:R$197,MATCH($B14,'All Gods'!$C$112:$C$197,0))</f>
        <v>N/A</v>
      </c>
      <c r="P14" s="90" t="str">
        <f t="array" ref="P14">INDEX('All Gods'!S$112:S$197,MATCH($B14,'All Gods'!$C$112:$C$197,0))+(Q14*$C$2)</f>
        <v>66</v>
      </c>
      <c r="Q14" s="121" t="str">
        <f t="array" ref="Q14">INDEX('All Gods'!T$112:T$197,MATCH($B14,'All Gods'!$C$112:$C$197,0))</f>
        <v>2.70</v>
      </c>
      <c r="R14" s="90" t="str">
        <f t="array" ref="R14">INDEX('All Gods'!U$112:U$197,MATCH($B14,'All Gods'!$C$112:$C$197,0))+(S14*$C$2)</f>
        <v>48</v>
      </c>
      <c r="S14" s="1" t="str">
        <f t="array" ref="S14">INDEX('All Gods'!V$112:V$197,MATCH($B14,'All Gods'!$C$112:$C$197,0))</f>
        <v>0.9</v>
      </c>
      <c r="T14" s="123" t="str">
        <f t="array" ref="T14">INDEX('All Gods'!W$112:W$197,MATCH($B14,'All Gods'!$C$112:$C$197,0))+(U14*$C$2)</f>
        <v>21.8</v>
      </c>
      <c r="U14" s="121" t="str">
        <f t="array" ref="U14">INDEX('All Gods'!X$112:X$197,MATCH($B14,'All Gods'!$C$112:$C$197,0))</f>
        <v>0.69</v>
      </c>
      <c r="V14" s="123" t="str">
        <f t="array" ref="V14">INDEX('All Gods'!Y$112:Y$197,MATCH($B14,'All Gods'!$C$112:$C$197,0))+(W14*$C$2)</f>
        <v>12.6</v>
      </c>
      <c r="W14" s="121" t="str">
        <f t="array" ref="W14">INDEX('All Gods'!Z$112:Z$197,MATCH($B14,'All Gods'!$C$112:$C$197,0))</f>
        <v>0.40</v>
      </c>
    </row>
    <row r="15">
      <c r="B15" s="58" t="s">
        <v>43</v>
      </c>
      <c r="C15" s="1" t="str">
        <f t="array" ref="C15">INDEX('All Gods'!F$112:F$197,MATCH($B15,'All Gods'!$C$112:$C$197,0))+(D15*$C$2)</f>
        <v>1890</v>
      </c>
      <c r="D15" s="1" t="str">
        <f t="array" ref="D15">INDEX('All Gods'!G$112:G$197,MATCH($B15,'All Gods'!$C$112:$C$197,0))</f>
        <v>72</v>
      </c>
      <c r="E15" s="1" t="str">
        <f t="array" ref="E15">INDEX('All Gods'!H$112:H$197,MATCH($B15,'All Gods'!$C$112:$C$197,0))+(F15*$C$2)</f>
        <v>885</v>
      </c>
      <c r="F15" s="1" t="str">
        <f t="array" ref="F15">INDEX('All Gods'!I$112:I$197,MATCH($B15,'All Gods'!$C$112:$C$197,0))</f>
        <v>34</v>
      </c>
      <c r="G15" s="1" t="str">
        <f t="array" ref="G15">INDEX('All Gods'!J$112:J$197,MATCH($B15,'All Gods'!$C$112:$C$197,0))</f>
        <v>365</v>
      </c>
      <c r="H15" s="1" t="str">
        <f t="array" ref="H15">INDEX('All Gods'!K$112:K$197,MATCH($B15,'All Gods'!$C$112:$C$197,0))</f>
        <v>0</v>
      </c>
      <c r="I15" s="1" t="str">
        <f t="array" ref="I15">INDEX('All Gods'!L$112:L$197,MATCH($B15,'All Gods'!$C$112:$C$197,0))</f>
        <v>55</v>
      </c>
      <c r="J15" s="1" t="str">
        <f t="array" ref="J15">INDEX('All Gods'!M$112:M$197,MATCH($B15,'All Gods'!$C$112:$C$197,0))</f>
        <v>0</v>
      </c>
      <c r="K15" s="121" t="str">
        <f t="array" ref="K15">INDEX('All Gods'!N$112:N$197,MATCH($B15,'All Gods'!$C$112:$C$197,0))+(L15*$C$2)</f>
        <v>1.29</v>
      </c>
      <c r="L15" s="1" t="str">
        <f t="array" ref="L15">INDEX('All Gods'!O$112:O$197,MATCH($B15,'All Gods'!$C$112:$C$197,0))</f>
        <v>0.017</v>
      </c>
      <c r="M15" s="90" t="str">
        <f t="array" ref="M15">INDEX('All Gods'!P$112:P$197,MATCH($B15,'All Gods'!$C$112:$C$197,0))+(N15*$C$2)</f>
        <v>85</v>
      </c>
      <c r="N15" s="121" t="str">
        <f t="array" ref="N15">INDEX('All Gods'!Q$112:Q$197,MATCH($B15,'All Gods'!$C$112:$C$197,0))</f>
        <v>2.50</v>
      </c>
      <c r="O15" s="122" t="str">
        <f t="array" ref="O15">INDEX('All Gods'!R$112:R$197,MATCH($B15,'All Gods'!$C$112:$C$197,0))</f>
        <v>N/A</v>
      </c>
      <c r="P15" s="90" t="str">
        <f t="array" ref="P15">INDEX('All Gods'!S$112:S$197,MATCH($B15,'All Gods'!$C$112:$C$197,0))+(Q15*$C$2)</f>
        <v>72</v>
      </c>
      <c r="Q15" s="121" t="str">
        <f t="array" ref="Q15">INDEX('All Gods'!T$112:T$197,MATCH($B15,'All Gods'!$C$112:$C$197,0))</f>
        <v>3.00</v>
      </c>
      <c r="R15" s="90" t="str">
        <f t="array" ref="R15">INDEX('All Gods'!U$112:U$197,MATCH($B15,'All Gods'!$C$112:$C$197,0))+(S15*$C$2)</f>
        <v>48</v>
      </c>
      <c r="S15" s="1" t="str">
        <f t="array" ref="S15">INDEX('All Gods'!V$112:V$197,MATCH($B15,'All Gods'!$C$112:$C$197,0))</f>
        <v>0.9</v>
      </c>
      <c r="T15" s="123" t="str">
        <f t="array" ref="T15">INDEX('All Gods'!W$112:W$197,MATCH($B15,'All Gods'!$C$112:$C$197,0))+(U15*$C$2)</f>
        <v>21.6</v>
      </c>
      <c r="U15" s="121" t="str">
        <f t="array" ref="U15">INDEX('All Gods'!X$112:X$197,MATCH($B15,'All Gods'!$C$112:$C$197,0))</f>
        <v>0.68</v>
      </c>
      <c r="V15" s="123" t="str">
        <f t="array" ref="V15">INDEX('All Gods'!Y$112:Y$197,MATCH($B15,'All Gods'!$C$112:$C$197,0))+(W15*$C$2)</f>
        <v>9.4</v>
      </c>
      <c r="W15" s="121" t="str">
        <f t="array" ref="W15">INDEX('All Gods'!Z$112:Z$197,MATCH($B15,'All Gods'!$C$112:$C$197,0))</f>
        <v>0.25</v>
      </c>
    </row>
    <row r="16">
      <c r="B16" s="58" t="s">
        <v>52</v>
      </c>
      <c r="C16" s="1" t="str">
        <f t="array" ref="C16">INDEX('All Gods'!F$112:F$197,MATCH($B16,'All Gods'!$C$112:$C$197,0))+(D16*$C$2)</f>
        <v>2080</v>
      </c>
      <c r="D16" s="1" t="str">
        <f t="array" ref="D16">INDEX('All Gods'!G$112:G$197,MATCH($B16,'All Gods'!$C$112:$C$197,0))</f>
        <v>80</v>
      </c>
      <c r="E16" s="1" t="str">
        <f t="array" ref="E16">INDEX('All Gods'!H$112:H$197,MATCH($B16,'All Gods'!$C$112:$C$197,0))+(F16*$C$2)</f>
        <v>960</v>
      </c>
      <c r="F16" s="1" t="str">
        <f t="array" ref="F16">INDEX('All Gods'!I$112:I$197,MATCH($B16,'All Gods'!$C$112:$C$197,0))</f>
        <v>37</v>
      </c>
      <c r="G16" s="1" t="str">
        <f t="array" ref="G16">INDEX('All Gods'!J$112:J$197,MATCH($B16,'All Gods'!$C$112:$C$197,0))</f>
        <v>365</v>
      </c>
      <c r="H16" s="1" t="str">
        <f t="array" ref="H16">INDEX('All Gods'!K$112:K$197,MATCH($B16,'All Gods'!$C$112:$C$197,0))</f>
        <v>0</v>
      </c>
      <c r="I16" s="1" t="str">
        <f t="array" ref="I16">INDEX('All Gods'!L$112:L$197,MATCH($B16,'All Gods'!$C$112:$C$197,0))</f>
        <v>55</v>
      </c>
      <c r="J16" s="1" t="str">
        <f t="array" ref="J16">INDEX('All Gods'!M$112:M$197,MATCH($B16,'All Gods'!$C$112:$C$197,0))</f>
        <v>0</v>
      </c>
      <c r="K16" s="121" t="str">
        <f t="array" ref="K16">INDEX('All Gods'!N$112:N$197,MATCH($B16,'All Gods'!$C$112:$C$197,0))+(L16*$C$2)</f>
        <v>1.28</v>
      </c>
      <c r="L16" s="89" t="str">
        <f t="array" ref="L16">INDEX('All Gods'!O$112:O$197,MATCH($B16,'All Gods'!$C$112:$C$197,0))</f>
        <v>0.014</v>
      </c>
      <c r="M16" s="90" t="str">
        <f t="array" ref="M16">INDEX('All Gods'!P$112:P$197,MATCH($B16,'All Gods'!$C$112:$C$197,0))+(N16*$C$2)</f>
        <v>90</v>
      </c>
      <c r="N16" s="121" t="str">
        <f t="array" ref="N16">INDEX('All Gods'!Q$112:Q$197,MATCH($B16,'All Gods'!$C$112:$C$197,0))</f>
        <v>2.5</v>
      </c>
      <c r="O16" s="122" t="str">
        <f t="array" ref="O16">INDEX('All Gods'!R$112:R$197,MATCH($B16,'All Gods'!$C$112:$C$197,0))</f>
        <v>None</v>
      </c>
      <c r="P16" s="90" t="str">
        <f t="array" ref="P16">INDEX('All Gods'!S$112:S$197,MATCH($B16,'All Gods'!$C$112:$C$197,0))+(Q16*$C$2)</f>
        <v>71</v>
      </c>
      <c r="Q16" s="121" t="str">
        <f t="array" ref="Q16">INDEX('All Gods'!T$112:T$197,MATCH($B16,'All Gods'!$C$112:$C$197,0))</f>
        <v>2.9</v>
      </c>
      <c r="R16" s="128" t="str">
        <f t="array" ref="R16">INDEX('All Gods'!U$112:U$197,MATCH($B16,'All Gods'!$C$112:$C$197,0))+(S16*$C$2)</f>
        <v>48</v>
      </c>
      <c r="S16" s="1" t="str">
        <f t="array" ref="S16">INDEX('All Gods'!V$112:V$197,MATCH($B16,'All Gods'!$C$112:$C$197,0))</f>
        <v>0.9</v>
      </c>
      <c r="T16" s="123" t="str">
        <f t="array" ref="T16">INDEX('All Gods'!W$112:W$197,MATCH($B16,'All Gods'!$C$112:$C$197,0))+(U16*$C$2)</f>
        <v>21.8</v>
      </c>
      <c r="U16" s="121" t="str">
        <f t="array" ref="U16">INDEX('All Gods'!X$112:X$197,MATCH($B16,'All Gods'!$C$112:$C$197,0))</f>
        <v>0.69</v>
      </c>
      <c r="V16" s="123" t="str">
        <f t="array" ref="V16">INDEX('All Gods'!Y$112:Y$197,MATCH($B16,'All Gods'!$C$112:$C$197,0))+(W16*$C$2)</f>
        <v>10.9</v>
      </c>
      <c r="W16" s="121" t="str">
        <f t="array" ref="W16">INDEX('All Gods'!Z$112:Z$197,MATCH($B16,'All Gods'!$C$112:$C$197,0))</f>
        <v>0.32</v>
      </c>
    </row>
    <row r="17">
      <c r="B17" s="58" t="s">
        <v>55</v>
      </c>
      <c r="C17" s="1" t="str">
        <f t="array" ref="C17">INDEX('All Gods'!F$112:F$197,MATCH($B17,'All Gods'!$C$112:$C$197,0))+(D17*$C$2)</f>
        <v>1960</v>
      </c>
      <c r="D17" s="1" t="str">
        <f t="array" ref="D17">INDEX('All Gods'!G$112:G$197,MATCH($B17,'All Gods'!$C$112:$C$197,0))</f>
        <v>75</v>
      </c>
      <c r="E17" s="1" t="str">
        <f t="array" ref="E17">INDEX('All Gods'!H$112:H$197,MATCH($B17,'All Gods'!$C$112:$C$197,0))+(F17*$C$2)</f>
        <v>1025</v>
      </c>
      <c r="F17" s="1" t="str">
        <f t="array" ref="F17">INDEX('All Gods'!I$112:I$197,MATCH($B17,'All Gods'!$C$112:$C$197,0))</f>
        <v>40</v>
      </c>
      <c r="G17" s="1" t="str">
        <f t="array" ref="G17">INDEX('All Gods'!J$112:J$197,MATCH($B17,'All Gods'!$C$112:$C$197,0))</f>
        <v>380</v>
      </c>
      <c r="H17" s="1" t="str">
        <f t="array" ref="H17">INDEX('All Gods'!K$112:K$197,MATCH($B17,'All Gods'!$C$112:$C$197,0))</f>
        <v>0</v>
      </c>
      <c r="I17" s="1" t="str">
        <f t="array" ref="I17">INDEX('All Gods'!L$112:L$197,MATCH($B17,'All Gods'!$C$112:$C$197,0))</f>
        <v>55</v>
      </c>
      <c r="J17" s="1" t="str">
        <f t="array" ref="J17">INDEX('All Gods'!M$112:M$197,MATCH($B17,'All Gods'!$C$112:$C$197,0))</f>
        <v>0</v>
      </c>
      <c r="K17" s="121" t="str">
        <f t="array" ref="K17">INDEX('All Gods'!N$112:N$197,MATCH($B17,'All Gods'!$C$112:$C$197,0))+(L17*$C$2)</f>
        <v>1.22</v>
      </c>
      <c r="L17" s="1" t="str">
        <f t="array" ref="L17">INDEX('All Gods'!O$112:O$197,MATCH($B17,'All Gods'!$C$112:$C$197,0))</f>
        <v>0.011</v>
      </c>
      <c r="M17" s="90" t="str">
        <f t="array" ref="M17">INDEX('All Gods'!P$112:P$197,MATCH($B17,'All Gods'!$C$112:$C$197,0))+(N17*$C$2)</f>
        <v>82</v>
      </c>
      <c r="N17" s="121" t="str">
        <f t="array" ref="N17">INDEX('All Gods'!Q$112:Q$197,MATCH($B17,'All Gods'!$C$112:$C$197,0))</f>
        <v>2.35</v>
      </c>
      <c r="O17" s="122" t="str">
        <f t="array" ref="O17">INDEX('All Gods'!R$112:R$197,MATCH($B17,'All Gods'!$C$112:$C$197,0))</f>
        <v>N/A</v>
      </c>
      <c r="P17" s="90" t="str">
        <f t="array" ref="P17">INDEX('All Gods'!S$112:S$197,MATCH($B17,'All Gods'!$C$112:$C$197,0))+(Q17*$C$2)</f>
        <v>68</v>
      </c>
      <c r="Q17" s="121" t="str">
        <f t="array" ref="Q17">INDEX('All Gods'!T$112:T$197,MATCH($B17,'All Gods'!$C$112:$C$197,0))</f>
        <v>2.80</v>
      </c>
      <c r="R17" s="90" t="str">
        <f t="array" ref="R17">INDEX('All Gods'!U$112:U$197,MATCH($B17,'All Gods'!$C$112:$C$197,0))+(S17*$C$2)</f>
        <v>48</v>
      </c>
      <c r="S17" s="1" t="str">
        <f t="array" ref="S17">INDEX('All Gods'!V$112:V$197,MATCH($B17,'All Gods'!$C$112:$C$197,0))</f>
        <v>0.9</v>
      </c>
      <c r="T17" s="123" t="str">
        <f t="array" ref="T17">INDEX('All Gods'!W$112:W$197,MATCH($B17,'All Gods'!$C$112:$C$197,0))+(U17*$C$2)</f>
        <v>19.0</v>
      </c>
      <c r="U17" s="121" t="str">
        <f t="array" ref="U17">INDEX('All Gods'!X$112:X$197,MATCH($B17,'All Gods'!$C$112:$C$197,0))</f>
        <v>0.65</v>
      </c>
      <c r="V17" s="123" t="str">
        <f t="array" ref="V17">INDEX('All Gods'!Y$112:Y$197,MATCH($B17,'All Gods'!$C$112:$C$197,0))+(W17*$C$2)</f>
        <v>12.0</v>
      </c>
      <c r="W17" s="121" t="str">
        <f t="array" ref="W17">INDEX('All Gods'!Z$112:Z$197,MATCH($B17,'All Gods'!$C$112:$C$197,0))</f>
        <v>0.38</v>
      </c>
    </row>
    <row r="18">
      <c r="B18" s="58" t="s">
        <v>57</v>
      </c>
      <c r="C18" s="1" t="str">
        <f t="array" ref="C18">INDEX('All Gods'!F$112:F$197,MATCH($B18,'All Gods'!$C$112:$C$197,0))+(D18*$C$2)</f>
        <v>1885</v>
      </c>
      <c r="D18" s="1" t="str">
        <f t="array" ref="D18">INDEX('All Gods'!G$112:G$197,MATCH($B18,'All Gods'!$C$112:$C$197,0))</f>
        <v>72</v>
      </c>
      <c r="E18" s="1" t="str">
        <f t="array" ref="E18">INDEX('All Gods'!H$112:H$197,MATCH($B18,'All Gods'!$C$112:$C$197,0))+(F18*$C$2)</f>
        <v>1010</v>
      </c>
      <c r="F18" s="1" t="str">
        <f t="array" ref="F18">INDEX('All Gods'!I$112:I$197,MATCH($B18,'All Gods'!$C$112:$C$197,0))</f>
        <v>39</v>
      </c>
      <c r="G18" s="1" t="str">
        <f t="array" ref="G18">INDEX('All Gods'!J$112:J$197,MATCH($B18,'All Gods'!$C$112:$C$197,0))</f>
        <v>365</v>
      </c>
      <c r="H18" s="1" t="str">
        <f t="array" ref="H18">INDEX('All Gods'!K$112:K$197,MATCH($B18,'All Gods'!$C$112:$C$197,0))</f>
        <v>0</v>
      </c>
      <c r="I18" s="1" t="str">
        <f t="array" ref="I18">INDEX('All Gods'!L$112:L$197,MATCH($B18,'All Gods'!$C$112:$C$197,0))</f>
        <v>55</v>
      </c>
      <c r="J18" s="1" t="str">
        <f t="array" ref="J18">INDEX('All Gods'!M$112:M$197,MATCH($B18,'All Gods'!$C$112:$C$197,0))</f>
        <v>0</v>
      </c>
      <c r="K18" s="121" t="str">
        <f t="array" ref="K18">INDEX('All Gods'!N$112:N$197,MATCH($B18,'All Gods'!$C$112:$C$197,0))+(L18*$C$2)</f>
        <v>1.31</v>
      </c>
      <c r="L18" s="1" t="str">
        <f t="array" ref="L18">INDEX('All Gods'!O$112:O$197,MATCH($B18,'All Gods'!$C$112:$C$197,0))</f>
        <v>0.018</v>
      </c>
      <c r="M18" s="90" t="str">
        <f t="array" ref="M18">INDEX('All Gods'!P$112:P$197,MATCH($B18,'All Gods'!$C$112:$C$197,0))+(N18*$C$2)</f>
        <v>81</v>
      </c>
      <c r="N18" s="121" t="str">
        <f t="array" ref="N18">INDEX('All Gods'!Q$112:Q$197,MATCH($B18,'All Gods'!$C$112:$C$197,0))</f>
        <v>2.30</v>
      </c>
      <c r="O18" s="122" t="str">
        <f t="array" ref="O18">INDEX('All Gods'!R$112:R$197,MATCH($B18,'All Gods'!$C$112:$C$197,0))</f>
        <v>N/A</v>
      </c>
      <c r="P18" s="90" t="str">
        <f t="array" ref="P18">INDEX('All Gods'!S$112:S$197,MATCH($B18,'All Gods'!$C$112:$C$197,0))+(Q18*$C$2)</f>
        <v>71</v>
      </c>
      <c r="Q18" s="121" t="str">
        <f t="array" ref="Q18">INDEX('All Gods'!T$112:T$197,MATCH($B18,'All Gods'!$C$112:$C$197,0))</f>
        <v>3.00</v>
      </c>
      <c r="R18" s="90" t="str">
        <f t="array" ref="R18">INDEX('All Gods'!U$112:U$197,MATCH($B18,'All Gods'!$C$112:$C$197,0))+(S18*$C$2)</f>
        <v>48</v>
      </c>
      <c r="S18" s="1" t="str">
        <f t="array" ref="S18">INDEX('All Gods'!V$112:V$197,MATCH($B18,'All Gods'!$C$112:$C$197,0))</f>
        <v>0.9</v>
      </c>
      <c r="T18" s="123" t="str">
        <f t="array" ref="T18">INDEX('All Gods'!W$112:W$197,MATCH($B18,'All Gods'!$C$112:$C$197,0))+(U18*$C$2)</f>
        <v>21.4</v>
      </c>
      <c r="U18" s="121" t="str">
        <f t="array" ref="U18">INDEX('All Gods'!X$112:X$197,MATCH($B18,'All Gods'!$C$112:$C$197,0))</f>
        <v>0.67</v>
      </c>
      <c r="V18" s="123" t="str">
        <f t="array" ref="V18">INDEX('All Gods'!Y$112:Y$197,MATCH($B18,'All Gods'!$C$112:$C$197,0))+(W18*$C$2)</f>
        <v>11.6</v>
      </c>
      <c r="W18" s="121" t="str">
        <f t="array" ref="W18">INDEX('All Gods'!Z$112:Z$197,MATCH($B18,'All Gods'!$C$112:$C$197,0))</f>
        <v>0.35</v>
      </c>
    </row>
    <row r="19">
      <c r="B19" s="58" t="s">
        <v>68</v>
      </c>
      <c r="C19" s="1" t="str">
        <f t="array" ref="C19">INDEX('All Gods'!F$112:F$197,MATCH($B19,'All Gods'!$C$112:$C$197,0))+(D19*$C$2)</f>
        <v>2040</v>
      </c>
      <c r="D19" s="1" t="str">
        <f t="array" ref="D19">INDEX('All Gods'!G$112:G$197,MATCH($B19,'All Gods'!$C$112:$C$197,0))</f>
        <v>78</v>
      </c>
      <c r="E19" s="1" t="str">
        <f t="array" ref="E19">INDEX('All Gods'!H$112:H$197,MATCH($B19,'All Gods'!$C$112:$C$197,0))+(F19*$C$2)</f>
        <v>1000</v>
      </c>
      <c r="F19" s="1" t="str">
        <f t="array" ref="F19">INDEX('All Gods'!I$112:I$197,MATCH($B19,'All Gods'!$C$112:$C$197,0))</f>
        <v>38</v>
      </c>
      <c r="G19" s="1" t="str">
        <f t="array" ref="G19">INDEX('All Gods'!J$112:J$197,MATCH($B19,'All Gods'!$C$112:$C$197,0))</f>
        <v>370</v>
      </c>
      <c r="H19" s="1" t="str">
        <f t="array" ref="H19">INDEX('All Gods'!K$112:K$197,MATCH($B19,'All Gods'!$C$112:$C$197,0))</f>
        <v>0</v>
      </c>
      <c r="I19" s="1" t="str">
        <f t="array" ref="I19">INDEX('All Gods'!L$112:L$197,MATCH($B19,'All Gods'!$C$112:$C$197,0))</f>
        <v>55</v>
      </c>
      <c r="J19" s="1" t="str">
        <f t="array" ref="J19">INDEX('All Gods'!M$112:M$197,MATCH($B19,'All Gods'!$C$112:$C$197,0))</f>
        <v>0</v>
      </c>
      <c r="K19" s="121" t="str">
        <f t="array" ref="K19">INDEX('All Gods'!N$112:N$197,MATCH($B19,'All Gods'!$C$112:$C$197,0))+(L19*$C$2)</f>
        <v>1.14</v>
      </c>
      <c r="L19" s="1" t="str">
        <f t="array" ref="L19">INDEX('All Gods'!O$112:O$197,MATCH($B19,'All Gods'!$C$112:$C$197,0))</f>
        <v>0.012</v>
      </c>
      <c r="M19" s="90" t="str">
        <f t="array" ref="M19">INDEX('All Gods'!P$112:P$197,MATCH($B19,'All Gods'!$C$112:$C$197,0))+(N19*$C$2)</f>
        <v>94</v>
      </c>
      <c r="N19" s="121" t="str">
        <f t="array" ref="N19">INDEX('All Gods'!Q$112:Q$197,MATCH($B19,'All Gods'!$C$112:$C$197,0))</f>
        <v>2.80</v>
      </c>
      <c r="O19" s="122" t="str">
        <f t="array" ref="O19">INDEX('All Gods'!R$112:R$197,MATCH($B19,'All Gods'!$C$112:$C$197,0))</f>
        <v>N/A</v>
      </c>
      <c r="P19" s="90" t="str">
        <f t="array" ref="P19">INDEX('All Gods'!S$112:S$197,MATCH($B19,'All Gods'!$C$112:$C$197,0))+(Q19*$C$2)</f>
        <v>69</v>
      </c>
      <c r="Q19" s="121" t="str">
        <f t="array" ref="Q19">INDEX('All Gods'!T$112:T$197,MATCH($B19,'All Gods'!$C$112:$C$197,0))</f>
        <v>2.80</v>
      </c>
      <c r="R19" s="90" t="str">
        <f t="array" ref="R19">INDEX('All Gods'!U$112:U$197,MATCH($B19,'All Gods'!$C$112:$C$197,0))+(S19*$C$2)</f>
        <v>48</v>
      </c>
      <c r="S19" s="1" t="str">
        <f t="array" ref="S19">INDEX('All Gods'!V$112:V$197,MATCH($B19,'All Gods'!$C$112:$C$197,0))</f>
        <v>0.9</v>
      </c>
      <c r="T19" s="123" t="str">
        <f t="array" ref="T19">INDEX('All Gods'!W$112:W$197,MATCH($B19,'All Gods'!$C$112:$C$197,0))+(U19*$C$2)</f>
        <v>21.6</v>
      </c>
      <c r="U19" s="121" t="str">
        <f t="array" ref="U19">INDEX('All Gods'!X$112:X$197,MATCH($B19,'All Gods'!$C$112:$C$197,0))</f>
        <v>0.68</v>
      </c>
      <c r="V19" s="123" t="str">
        <f t="array" ref="V19">INDEX('All Gods'!Y$112:Y$197,MATCH($B19,'All Gods'!$C$112:$C$197,0))+(W19*$C$2)</f>
        <v>12.0</v>
      </c>
      <c r="W19" s="121" t="str">
        <f t="array" ref="W19">INDEX('All Gods'!Z$112:Z$197,MATCH($B19,'All Gods'!$C$112:$C$197,0))</f>
        <v>0.35</v>
      </c>
    </row>
    <row r="20">
      <c r="B20" s="58" t="s">
        <v>71</v>
      </c>
      <c r="C20" s="1" t="str">
        <f t="array" ref="C20">INDEX('All Gods'!F$112:F$197,MATCH($B20,'All Gods'!$C$112:$C$197,0))+(D20*$C$2)</f>
        <v>1990</v>
      </c>
      <c r="D20" s="1" t="str">
        <f t="array" ref="D20">INDEX('All Gods'!G$112:G$197,MATCH($B20,'All Gods'!$C$112:$C$197,0))</f>
        <v>77</v>
      </c>
      <c r="E20" s="1" t="str">
        <f t="array" ref="E20">INDEX('All Gods'!H$112:H$197,MATCH($B20,'All Gods'!$C$112:$C$197,0))+(F20*$C$2)</f>
        <v>910</v>
      </c>
      <c r="F20" s="1" t="str">
        <f t="array" ref="F20">INDEX('All Gods'!I$112:I$197,MATCH($B20,'All Gods'!$C$112:$C$197,0))</f>
        <v>35</v>
      </c>
      <c r="G20" s="1" t="str">
        <f t="array" ref="G20">INDEX('All Gods'!J$112:J$197,MATCH($B20,'All Gods'!$C$112:$C$197,0))</f>
        <v>365</v>
      </c>
      <c r="H20" s="1" t="str">
        <f t="array" ref="H20">INDEX('All Gods'!K$112:K$197,MATCH($B20,'All Gods'!$C$112:$C$197,0))</f>
        <v>0</v>
      </c>
      <c r="I20" s="1" t="str">
        <f t="array" ref="I20">INDEX('All Gods'!L$112:L$197,MATCH($B20,'All Gods'!$C$112:$C$197,0))</f>
        <v>55</v>
      </c>
      <c r="J20" s="1" t="str">
        <f t="array" ref="J20">INDEX('All Gods'!M$112:M$197,MATCH($B20,'All Gods'!$C$112:$C$197,0))</f>
        <v>0</v>
      </c>
      <c r="K20" s="121" t="str">
        <f t="array" ref="K20">INDEX('All Gods'!N$112:N$197,MATCH($B20,'All Gods'!$C$112:$C$197,0))+(L20*$C$2)</f>
        <v>1.29</v>
      </c>
      <c r="L20" s="89" t="str">
        <f t="array" ref="L20">INDEX('All Gods'!O$112:O$197,MATCH($B20,'All Gods'!$C$112:$C$197,0))</f>
        <v>0.017</v>
      </c>
      <c r="M20" s="90" t="str">
        <f t="array" ref="M20">INDEX('All Gods'!P$112:P$197,MATCH($B20,'All Gods'!$C$112:$C$197,0))+(N20*$C$2)</f>
        <v>84</v>
      </c>
      <c r="N20" s="121" t="str">
        <f t="array" ref="N20">INDEX('All Gods'!Q$112:Q$197,MATCH($B20,'All Gods'!$C$112:$C$197,0))</f>
        <v>2.40</v>
      </c>
      <c r="O20" s="122" t="str">
        <f t="array" ref="O20">INDEX('All Gods'!R$112:R$197,MATCH($B20,'All Gods'!$C$112:$C$197,0))</f>
        <v>N/A</v>
      </c>
      <c r="P20" s="90" t="str">
        <f t="array" ref="P20">INDEX('All Gods'!S$112:S$197,MATCH($B20,'All Gods'!$C$112:$C$197,0))+(Q20*$C$2)</f>
        <v>69</v>
      </c>
      <c r="Q20" s="121" t="str">
        <f t="array" ref="Q20">INDEX('All Gods'!T$112:T$197,MATCH($B20,'All Gods'!$C$112:$C$197,0))</f>
        <v>2.90</v>
      </c>
      <c r="R20" s="128" t="str">
        <f t="array" ref="R20">INDEX('All Gods'!U$112:U$197,MATCH($B20,'All Gods'!$C$112:$C$197,0))+(S20*$C$2)</f>
        <v>48</v>
      </c>
      <c r="S20" s="1" t="str">
        <f t="array" ref="S20">INDEX('All Gods'!V$112:V$197,MATCH($B20,'All Gods'!$C$112:$C$197,0))</f>
        <v>0.9</v>
      </c>
      <c r="T20" s="123" t="str">
        <f t="array" ref="T20">INDEX('All Gods'!W$112:W$197,MATCH($B20,'All Gods'!$C$112:$C$197,0))+(U20*$C$2)</f>
        <v>20.0</v>
      </c>
      <c r="U20" s="121" t="str">
        <f t="array" ref="U20">INDEX('All Gods'!X$112:X$197,MATCH($B20,'All Gods'!$C$112:$C$197,0))</f>
        <v>0.70</v>
      </c>
      <c r="V20" s="123" t="str">
        <f t="array" ref="V20">INDEX('All Gods'!Y$112:Y$197,MATCH($B20,'All Gods'!$C$112:$C$197,0))+(W20*$C$2)</f>
        <v>12.0</v>
      </c>
      <c r="W20" s="121" t="str">
        <f t="array" ref="W20">INDEX('All Gods'!Z$112:Z$197,MATCH($B20,'All Gods'!$C$112:$C$197,0))</f>
        <v>0.38</v>
      </c>
    </row>
    <row r="21">
      <c r="B21" s="58" t="s">
        <v>73</v>
      </c>
      <c r="C21" s="1" t="str">
        <f t="array" ref="C21">INDEX('All Gods'!F$112:F$197,MATCH($B21,'All Gods'!$C$112:$C$197,0))+(D21*$C$2)</f>
        <v>1885</v>
      </c>
      <c r="D21" s="1" t="str">
        <f t="array" ref="D21">INDEX('All Gods'!G$112:G$197,MATCH($B21,'All Gods'!$C$112:$C$197,0))</f>
        <v>72</v>
      </c>
      <c r="E21" s="1" t="str">
        <f t="array" ref="E21">INDEX('All Gods'!H$112:H$197,MATCH($B21,'All Gods'!$C$112:$C$197,0))+(F21*$C$2)</f>
        <v>925</v>
      </c>
      <c r="F21" s="1" t="str">
        <f t="array" ref="F21">INDEX('All Gods'!I$112:I$197,MATCH($B21,'All Gods'!$C$112:$C$197,0))</f>
        <v>36</v>
      </c>
      <c r="G21" s="1" t="str">
        <f t="array" ref="G21">INDEX('All Gods'!J$112:J$197,MATCH($B21,'All Gods'!$C$112:$C$197,0))</f>
        <v>365</v>
      </c>
      <c r="H21" s="1" t="str">
        <f t="array" ref="H21">INDEX('All Gods'!K$112:K$197,MATCH($B21,'All Gods'!$C$112:$C$197,0))</f>
        <v>0</v>
      </c>
      <c r="I21" s="1" t="str">
        <f t="array" ref="I21">INDEX('All Gods'!L$112:L$197,MATCH($B21,'All Gods'!$C$112:$C$197,0))</f>
        <v>55</v>
      </c>
      <c r="J21" s="1" t="str">
        <f t="array" ref="J21">INDEX('All Gods'!M$112:M$197,MATCH($B21,'All Gods'!$C$112:$C$197,0))</f>
        <v>0</v>
      </c>
      <c r="K21" s="121" t="str">
        <f t="array" ref="K21">INDEX('All Gods'!N$112:N$197,MATCH($B21,'All Gods'!$C$112:$C$197,0))+(L21*$C$2)</f>
        <v>1.28</v>
      </c>
      <c r="L21" s="89" t="str">
        <f t="array" ref="L21">INDEX('All Gods'!O$112:O$197,MATCH($B21,'All Gods'!$C$112:$C$197,0))</f>
        <v>0.014</v>
      </c>
      <c r="M21" s="90" t="str">
        <f t="array" ref="M21">INDEX('All Gods'!P$112:P$197,MATCH($B21,'All Gods'!$C$112:$C$197,0))+(N21*$C$2)</f>
        <v>93</v>
      </c>
      <c r="N21" s="121" t="str">
        <f t="array" ref="N21">INDEX('All Gods'!Q$112:Q$197,MATCH($B21,'All Gods'!$C$112:$C$197,0))</f>
        <v>2.70</v>
      </c>
      <c r="O21" s="122" t="str">
        <f t="array" ref="O21">INDEX('All Gods'!R$112:R$197,MATCH($B21,'All Gods'!$C$112:$C$197,0))</f>
        <v>N/A</v>
      </c>
      <c r="P21" s="90" t="str">
        <f t="array" ref="P21">INDEX('All Gods'!S$112:S$197,MATCH($B21,'All Gods'!$C$112:$C$197,0))+(Q21*$C$2)</f>
        <v>69</v>
      </c>
      <c r="Q21" s="121" t="str">
        <f t="array" ref="Q21">INDEX('All Gods'!T$112:T$197,MATCH($B21,'All Gods'!$C$112:$C$197,0))</f>
        <v>2.90</v>
      </c>
      <c r="R21" s="128" t="str">
        <f t="array" ref="R21">INDEX('All Gods'!U$112:U$197,MATCH($B21,'All Gods'!$C$112:$C$197,0))+(S21*$C$2)</f>
        <v>48</v>
      </c>
      <c r="S21" s="1" t="str">
        <f t="array" ref="S21">INDEX('All Gods'!V$112:V$197,MATCH($B21,'All Gods'!$C$112:$C$197,0))</f>
        <v>0.9</v>
      </c>
      <c r="T21" s="123" t="str">
        <f t="array" ref="T21">INDEX('All Gods'!W$112:W$197,MATCH($B21,'All Gods'!$C$112:$C$197,0))+(U21*$C$2)</f>
        <v>20.6</v>
      </c>
      <c r="U21" s="121" t="str">
        <f t="array" ref="U21">INDEX('All Gods'!X$112:X$197,MATCH($B21,'All Gods'!$C$112:$C$197,0))</f>
        <v>0.68</v>
      </c>
      <c r="V21" s="123" t="str">
        <f t="array" ref="V21">INDEX('All Gods'!Y$112:Y$197,MATCH($B21,'All Gods'!$C$112:$C$197,0))+(W21*$C$2)</f>
        <v>10.4</v>
      </c>
      <c r="W21" s="121" t="str">
        <f t="array" ref="W21">INDEX('All Gods'!Z$112:Z$197,MATCH($B21,'All Gods'!$C$112:$C$197,0))</f>
        <v>0.30</v>
      </c>
    </row>
    <row r="22">
      <c r="B22" s="58" t="s">
        <v>80</v>
      </c>
      <c r="C22" s="1" t="str">
        <f t="array" ref="C22">INDEX('All Gods'!F$112:F$197,MATCH($B22,'All Gods'!$C$112:$C$197,0))+(D22*$C$2)</f>
        <v>2010</v>
      </c>
      <c r="D22" s="1" t="str">
        <f t="array" ref="D22">INDEX('All Gods'!G$112:G$197,MATCH($B22,'All Gods'!$C$112:$C$197,0))</f>
        <v>77</v>
      </c>
      <c r="E22" s="1" t="str">
        <f t="array" ref="E22">INDEX('All Gods'!H$112:H$197,MATCH($B22,'All Gods'!$C$112:$C$197,0))+(F22*$C$2)</f>
        <v>900</v>
      </c>
      <c r="F22" s="1" t="str">
        <f t="array" ref="F22">INDEX('All Gods'!I$112:I$197,MATCH($B22,'All Gods'!$C$112:$C$197,0))</f>
        <v>34</v>
      </c>
      <c r="G22" s="1" t="str">
        <f t="array" ref="G22">INDEX('All Gods'!J$112:J$197,MATCH($B22,'All Gods'!$C$112:$C$197,0))</f>
        <v>365</v>
      </c>
      <c r="H22" s="1" t="str">
        <f t="array" ref="H22">INDEX('All Gods'!K$112:K$197,MATCH($B22,'All Gods'!$C$112:$C$197,0))</f>
        <v>0</v>
      </c>
      <c r="I22" s="1" t="str">
        <f t="array" ref="I22">INDEX('All Gods'!L$112:L$197,MATCH($B22,'All Gods'!$C$112:$C$197,0))</f>
        <v>55</v>
      </c>
      <c r="J22" s="1" t="str">
        <f t="array" ref="J22">INDEX('All Gods'!M$112:M$197,MATCH($B22,'All Gods'!$C$112:$C$197,0))</f>
        <v>0</v>
      </c>
      <c r="K22" s="121" t="str">
        <f t="array" ref="K22">INDEX('All Gods'!N$112:N$197,MATCH($B22,'All Gods'!$C$112:$C$197,0))+(L22*$C$2)</f>
        <v>1.23</v>
      </c>
      <c r="L22" s="1" t="str">
        <f t="array" ref="L22">INDEX('All Gods'!O$112:O$197,MATCH($B22,'All Gods'!$C$112:$C$197,0))</f>
        <v>0.014</v>
      </c>
      <c r="M22" s="90" t="str">
        <f t="array" ref="M22">INDEX('All Gods'!P$112:P$197,MATCH($B22,'All Gods'!$C$112:$C$197,0))+(N22*$C$2)</f>
        <v>90</v>
      </c>
      <c r="N22" s="121" t="str">
        <f t="array" ref="N22">INDEX('All Gods'!Q$112:Q$197,MATCH($B22,'All Gods'!$C$112:$C$197,0))</f>
        <v>2.60</v>
      </c>
      <c r="O22" s="122" t="str">
        <f t="array" ref="O22">INDEX('All Gods'!R$112:R$197,MATCH($B22,'All Gods'!$C$112:$C$197,0))</f>
        <v>N/A</v>
      </c>
      <c r="P22" s="90" t="str">
        <f t="array" ref="P22">INDEX('All Gods'!S$112:S$197,MATCH($B22,'All Gods'!$C$112:$C$197,0))+(Q22*$C$2)</f>
        <v>72</v>
      </c>
      <c r="Q22" s="121" t="str">
        <f t="array" ref="Q22">INDEX('All Gods'!T$112:T$197,MATCH($B22,'All Gods'!$C$112:$C$197,0))</f>
        <v>3.00</v>
      </c>
      <c r="R22" s="90" t="str">
        <f t="array" ref="R22">INDEX('All Gods'!U$112:U$197,MATCH($B22,'All Gods'!$C$112:$C$197,0))+(S22*$C$2)</f>
        <v>48</v>
      </c>
      <c r="S22" s="1" t="str">
        <f t="array" ref="S22">INDEX('All Gods'!V$112:V$197,MATCH($B22,'All Gods'!$C$112:$C$197,0))</f>
        <v>0.9</v>
      </c>
      <c r="T22" s="123" t="str">
        <f t="array" ref="T22">INDEX('All Gods'!W$112:W$197,MATCH($B22,'All Gods'!$C$112:$C$197,0))+(U22*$C$2)</f>
        <v>21.6</v>
      </c>
      <c r="U22" s="121" t="str">
        <f t="array" ref="U22">INDEX('All Gods'!X$112:X$197,MATCH($B22,'All Gods'!$C$112:$C$197,0))</f>
        <v>0.68</v>
      </c>
      <c r="V22" s="123" t="str">
        <f t="array" ref="V22">INDEX('All Gods'!Y$112:Y$197,MATCH($B22,'All Gods'!$C$112:$C$197,0))+(W22*$C$2)</f>
        <v>9.4</v>
      </c>
      <c r="W22" s="121" t="str">
        <f t="array" ref="W22">INDEX('All Gods'!Z$112:Z$197,MATCH($B22,'All Gods'!$C$112:$C$197,0))</f>
        <v>0.25</v>
      </c>
    </row>
    <row r="23">
      <c r="B23" s="58" t="s">
        <v>83</v>
      </c>
      <c r="C23" s="1" t="str">
        <f t="array" ref="C23">INDEX('All Gods'!F$112:F$197,MATCH($B23,'All Gods'!$C$112:$C$197,0))+(D23*$C$2)</f>
        <v>1935</v>
      </c>
      <c r="D23" s="1" t="str">
        <f t="array" ref="D23">INDEX('All Gods'!G$112:G$197,MATCH($B23,'All Gods'!$C$112:$C$197,0))</f>
        <v>75</v>
      </c>
      <c r="E23" s="1" t="str">
        <f t="array" ref="E23">INDEX('All Gods'!H$112:H$197,MATCH($B23,'All Gods'!$C$112:$C$197,0))+(F23*$C$2)</f>
        <v>1010</v>
      </c>
      <c r="F23" s="1" t="str">
        <f t="array" ref="F23">INDEX('All Gods'!I$112:I$197,MATCH($B23,'All Gods'!$C$112:$C$197,0))</f>
        <v>39</v>
      </c>
      <c r="G23" s="1" t="str">
        <f t="array" ref="G23">INDEX('All Gods'!J$112:J$197,MATCH($B23,'All Gods'!$C$112:$C$197,0))</f>
        <v>365</v>
      </c>
      <c r="H23" s="1" t="str">
        <f t="array" ref="H23">INDEX('All Gods'!K$112:K$197,MATCH($B23,'All Gods'!$C$112:$C$197,0))</f>
        <v>0</v>
      </c>
      <c r="I23" s="1" t="str">
        <f t="array" ref="I23">INDEX('All Gods'!L$112:L$197,MATCH($B23,'All Gods'!$C$112:$C$197,0))</f>
        <v>55</v>
      </c>
      <c r="J23" s="1" t="str">
        <f t="array" ref="J23">INDEX('All Gods'!M$112:M$197,MATCH($B23,'All Gods'!$C$112:$C$197,0))</f>
        <v>0</v>
      </c>
      <c r="K23" s="121" t="str">
        <f t="array" ref="K23">INDEX('All Gods'!N$112:N$197,MATCH($B23,'All Gods'!$C$112:$C$197,0))+(L23*$C$2)</f>
        <v>1.27</v>
      </c>
      <c r="L23" s="1" t="str">
        <f t="array" ref="L23">INDEX('All Gods'!O$112:O$197,MATCH($B23,'All Gods'!$C$112:$C$197,0))</f>
        <v>0.016</v>
      </c>
      <c r="M23" s="90" t="str">
        <f t="array" ref="M23">INDEX('All Gods'!P$112:P$197,MATCH($B23,'All Gods'!$C$112:$C$197,0))+(N23*$C$2)</f>
        <v>81</v>
      </c>
      <c r="N23" s="121" t="str">
        <f t="array" ref="N23">INDEX('All Gods'!Q$112:Q$197,MATCH($B23,'All Gods'!$C$112:$C$197,0))</f>
        <v>2.30</v>
      </c>
      <c r="O23" s="122" t="str">
        <f t="array" ref="O23">INDEX('All Gods'!R$112:R$197,MATCH($B23,'All Gods'!$C$112:$C$197,0))</f>
        <v>N/A</v>
      </c>
      <c r="P23" s="90" t="str">
        <f t="array" ref="P23">INDEX('All Gods'!S$112:S$197,MATCH($B23,'All Gods'!$C$112:$C$197,0))+(Q23*$C$2)</f>
        <v>72</v>
      </c>
      <c r="Q23" s="121" t="str">
        <f t="array" ref="Q23">INDEX('All Gods'!T$112:T$197,MATCH($B23,'All Gods'!$C$112:$C$197,0))</f>
        <v>3.00</v>
      </c>
      <c r="R23" s="90" t="str">
        <f t="array" ref="R23">INDEX('All Gods'!U$112:U$197,MATCH($B23,'All Gods'!$C$112:$C$197,0))+(S23*$C$2)</f>
        <v>48</v>
      </c>
      <c r="S23" s="1" t="str">
        <f t="array" ref="S23">INDEX('All Gods'!V$112:V$197,MATCH($B23,'All Gods'!$C$112:$C$197,0))</f>
        <v>0.9</v>
      </c>
      <c r="T23" s="123" t="str">
        <f t="array" ref="T23">INDEX('All Gods'!W$112:W$197,MATCH($B23,'All Gods'!$C$112:$C$197,0))+(U23*$C$2)</f>
        <v>16.8</v>
      </c>
      <c r="U23" s="121" t="str">
        <f t="array" ref="U23">INDEX('All Gods'!X$112:X$197,MATCH($B23,'All Gods'!$C$112:$C$197,0))</f>
        <v>0.54</v>
      </c>
      <c r="V23" s="123" t="str">
        <f t="array" ref="V23">INDEX('All Gods'!Y$112:Y$197,MATCH($B23,'All Gods'!$C$112:$C$197,0))+(W23*$C$2)</f>
        <v>11.4</v>
      </c>
      <c r="W23" s="121" t="str">
        <f t="array" ref="W23">INDEX('All Gods'!Z$112:Z$197,MATCH($B23,'All Gods'!$C$112:$C$197,0))</f>
        <v>0.35</v>
      </c>
    </row>
    <row r="24">
      <c r="B24" s="58" t="s">
        <v>93</v>
      </c>
      <c r="C24" s="1" t="str">
        <f t="array" ref="C24">INDEX('All Gods'!F$112:F$197,MATCH($B24,'All Gods'!$C$112:$C$197,0))+(D24*$C$2)</f>
        <v>1980</v>
      </c>
      <c r="D24" s="1" t="str">
        <f t="array" ref="D24">INDEX('All Gods'!G$112:G$197,MATCH($B24,'All Gods'!$C$112:$C$197,0))</f>
        <v>76</v>
      </c>
      <c r="E24" s="1" t="str">
        <f t="array" ref="E24">INDEX('All Gods'!H$112:H$197,MATCH($B24,'All Gods'!$C$112:$C$197,0))+(F24*$C$2)</f>
        <v>885</v>
      </c>
      <c r="F24" s="1" t="str">
        <f t="array" ref="F24">INDEX('All Gods'!I$112:I$197,MATCH($B24,'All Gods'!$C$112:$C$197,0))</f>
        <v>34</v>
      </c>
      <c r="G24" s="1" t="str">
        <f t="array" ref="G24">INDEX('All Gods'!J$112:J$197,MATCH($B24,'All Gods'!$C$112:$C$197,0))</f>
        <v>365</v>
      </c>
      <c r="H24" s="1" t="str">
        <f t="array" ref="H24">INDEX('All Gods'!K$112:K$197,MATCH($B24,'All Gods'!$C$112:$C$197,0))</f>
        <v>0</v>
      </c>
      <c r="I24" s="1" t="str">
        <f t="array" ref="I24">INDEX('All Gods'!L$112:L$197,MATCH($B24,'All Gods'!$C$112:$C$197,0))</f>
        <v>55</v>
      </c>
      <c r="J24" s="1" t="str">
        <f t="array" ref="J24">INDEX('All Gods'!M$112:M$197,MATCH($B24,'All Gods'!$C$112:$C$197,0))</f>
        <v>0</v>
      </c>
      <c r="K24" s="121" t="str">
        <f t="array" ref="K24">INDEX('All Gods'!N$112:N$197,MATCH($B24,'All Gods'!$C$112:$C$197,0))+(L24*$C$2)</f>
        <v>1.29</v>
      </c>
      <c r="L24" s="1" t="str">
        <f t="array" ref="L24">INDEX('All Gods'!O$112:O$197,MATCH($B24,'All Gods'!$C$112:$C$197,0))</f>
        <v>0.017</v>
      </c>
      <c r="M24" s="90" t="str">
        <f t="array" ref="M24">INDEX('All Gods'!P$112:P$197,MATCH($B24,'All Gods'!$C$112:$C$197,0))+(N24*$C$2)</f>
        <v>92</v>
      </c>
      <c r="N24" s="121" t="str">
        <f t="array" ref="N24">INDEX('All Gods'!Q$112:Q$197,MATCH($B24,'All Gods'!$C$112:$C$197,0))</f>
        <v>2.50</v>
      </c>
      <c r="O24" s="122" t="str">
        <f t="array" ref="O24">INDEX('All Gods'!R$112:R$197,MATCH($B24,'All Gods'!$C$112:$C$197,0))</f>
        <v>N/A</v>
      </c>
      <c r="P24" s="90" t="str">
        <f t="array" ref="P24">INDEX('All Gods'!S$112:S$197,MATCH($B24,'All Gods'!$C$112:$C$197,0))+(Q24*$C$2)</f>
        <v>68</v>
      </c>
      <c r="Q24" s="121" t="str">
        <f t="array" ref="Q24">INDEX('All Gods'!T$112:T$197,MATCH($B24,'All Gods'!$C$112:$C$197,0))</f>
        <v>2.80</v>
      </c>
      <c r="R24" s="90" t="str">
        <f t="array" ref="R24">INDEX('All Gods'!U$112:U$197,MATCH($B24,'All Gods'!$C$112:$C$197,0))+(S24*$C$2)</f>
        <v>48</v>
      </c>
      <c r="S24" s="1" t="str">
        <f t="array" ref="S24">INDEX('All Gods'!V$112:V$197,MATCH($B24,'All Gods'!$C$112:$C$197,0))</f>
        <v>0.9</v>
      </c>
      <c r="T24" s="123" t="str">
        <f t="array" ref="T24">INDEX('All Gods'!W$112:W$197,MATCH($B24,'All Gods'!$C$112:$C$197,0))+(U24*$C$2)</f>
        <v>21.0</v>
      </c>
      <c r="U24" s="121" t="str">
        <f t="array" ref="U24">INDEX('All Gods'!X$112:X$197,MATCH($B24,'All Gods'!$C$112:$C$197,0))</f>
        <v>0.65</v>
      </c>
      <c r="V24" s="123" t="str">
        <f t="array" ref="V24">INDEX('All Gods'!Y$112:Y$197,MATCH($B24,'All Gods'!$C$112:$C$197,0))+(W24*$C$2)</f>
        <v>9.5</v>
      </c>
      <c r="W24" s="121" t="str">
        <f t="array" ref="W24">INDEX('All Gods'!Z$112:Z$197,MATCH($B24,'All Gods'!$C$112:$C$197,0))</f>
        <v>0.25</v>
      </c>
    </row>
    <row r="25">
      <c r="B25" s="58" t="s">
        <v>98</v>
      </c>
      <c r="C25" s="1" t="str">
        <f t="array" ref="C25">INDEX('All Gods'!F$112:F$197,MATCH($B25,'All Gods'!$C$112:$C$197,0))+(D25*$C$2)</f>
        <v>2030</v>
      </c>
      <c r="D25" s="1" t="str">
        <f t="array" ref="D25">INDEX('All Gods'!G$112:G$197,MATCH($B25,'All Gods'!$C$112:$C$197,0))</f>
        <v>78</v>
      </c>
      <c r="E25" s="1" t="str">
        <f t="array" ref="E25">INDEX('All Gods'!H$112:H$197,MATCH($B25,'All Gods'!$C$112:$C$197,0))+(F25*$C$2)</f>
        <v>920</v>
      </c>
      <c r="F25" s="1" t="str">
        <f t="array" ref="F25">INDEX('All Gods'!I$112:I$197,MATCH($B25,'All Gods'!$C$112:$C$197,0))</f>
        <v>35</v>
      </c>
      <c r="G25" s="1" t="str">
        <f t="array" ref="G25">INDEX('All Gods'!J$112:J$197,MATCH($B25,'All Gods'!$C$112:$C$197,0))</f>
        <v>375</v>
      </c>
      <c r="H25" s="1" t="str">
        <f t="array" ref="H25">INDEX('All Gods'!K$112:K$197,MATCH($B25,'All Gods'!$C$112:$C$197,0))</f>
        <v>0</v>
      </c>
      <c r="I25" s="1" t="str">
        <f t="array" ref="I25">INDEX('All Gods'!L$112:L$197,MATCH($B25,'All Gods'!$C$112:$C$197,0))</f>
        <v>55</v>
      </c>
      <c r="J25" s="1" t="str">
        <f t="array" ref="J25">INDEX('All Gods'!M$112:M$197,MATCH($B25,'All Gods'!$C$112:$C$197,0))</f>
        <v>0</v>
      </c>
      <c r="K25" s="121" t="str">
        <f t="array" ref="K25">INDEX('All Gods'!N$112:N$197,MATCH($B25,'All Gods'!$C$112:$C$197,0))+(L25*$C$2)</f>
        <v>1.21</v>
      </c>
      <c r="L25" s="1" t="str">
        <f t="array" ref="L25">INDEX('All Gods'!O$112:O$197,MATCH($B25,'All Gods'!$C$112:$C$197,0))</f>
        <v>0.016</v>
      </c>
      <c r="M25" s="90" t="str">
        <f t="array" ref="M25">INDEX('All Gods'!P$112:P$197,MATCH($B25,'All Gods'!$C$112:$C$197,0))+(N25*$C$2)</f>
        <v>86</v>
      </c>
      <c r="N25" s="121" t="str">
        <f t="array" ref="N25">INDEX('All Gods'!Q$112:Q$197,MATCH($B25,'All Gods'!$C$112:$C$197,0))</f>
        <v>2.50</v>
      </c>
      <c r="O25" s="122" t="str">
        <f t="array" ref="O25">INDEX('All Gods'!R$112:R$197,MATCH($B25,'All Gods'!$C$112:$C$197,0))</f>
        <v>N/A</v>
      </c>
      <c r="P25" s="90" t="str">
        <f t="array" ref="P25">INDEX('All Gods'!S$112:S$197,MATCH($B25,'All Gods'!$C$112:$C$197,0))+(Q25*$C$2)</f>
        <v>67</v>
      </c>
      <c r="Q25" s="121" t="str">
        <f t="array" ref="Q25">INDEX('All Gods'!T$112:T$197,MATCH($B25,'All Gods'!$C$112:$C$197,0))</f>
        <v>2.80</v>
      </c>
      <c r="R25" s="90" t="str">
        <f t="array" ref="R25">INDEX('All Gods'!U$112:U$197,MATCH($B25,'All Gods'!$C$112:$C$197,0))+(S25*$C$2)</f>
        <v>48</v>
      </c>
      <c r="S25" s="1" t="str">
        <f t="array" ref="S25">INDEX('All Gods'!V$112:V$197,MATCH($B25,'All Gods'!$C$112:$C$197,0))</f>
        <v>0.9</v>
      </c>
      <c r="T25" s="123" t="str">
        <f t="array" ref="T25">INDEX('All Gods'!W$112:W$197,MATCH($B25,'All Gods'!$C$112:$C$197,0))+(U25*$C$2)</f>
        <v>21.8</v>
      </c>
      <c r="U25" s="121" t="str">
        <f t="array" ref="U25">INDEX('All Gods'!X$112:X$197,MATCH($B25,'All Gods'!$C$112:$C$197,0))</f>
        <v>0.69</v>
      </c>
      <c r="V25" s="123" t="str">
        <f t="array" ref="V25">INDEX('All Gods'!Y$112:Y$197,MATCH($B25,'All Gods'!$C$112:$C$197,0))+(W25*$C$2)</f>
        <v>10.9</v>
      </c>
      <c r="W25" s="121" t="str">
        <f t="array" ref="W25">INDEX('All Gods'!Z$112:Z$197,MATCH($B25,'All Gods'!$C$112:$C$197,0))</f>
        <v>0.32</v>
      </c>
    </row>
    <row r="26">
      <c r="B26" s="58" t="s">
        <v>110</v>
      </c>
      <c r="C26" s="1" t="str">
        <f t="array" ref="C26">INDEX('All Gods'!F$112:F$197,MATCH($B26,'All Gods'!$C$112:$C$197,0))+(D26*$C$2)</f>
        <v>2080</v>
      </c>
      <c r="D26" s="1" t="str">
        <f t="array" ref="D26">INDEX('All Gods'!G$112:G$197,MATCH($B26,'All Gods'!$C$112:$C$197,0))</f>
        <v>80</v>
      </c>
      <c r="E26" s="1" t="str">
        <f t="array" ref="E26">INDEX('All Gods'!H$112:H$197,MATCH($B26,'All Gods'!$C$112:$C$197,0))+(F26*$C$2)</f>
        <v>1030</v>
      </c>
      <c r="F26" s="1" t="str">
        <f t="array" ref="F26">INDEX('All Gods'!I$112:I$197,MATCH($B26,'All Gods'!$C$112:$C$197,0))</f>
        <v>40</v>
      </c>
      <c r="G26" s="1" t="str">
        <f t="array" ref="G26">INDEX('All Gods'!J$112:J$197,MATCH($B26,'All Gods'!$C$112:$C$197,0))</f>
        <v>360</v>
      </c>
      <c r="H26" s="1" t="str">
        <f t="array" ref="H26">INDEX('All Gods'!K$112:K$197,MATCH($B26,'All Gods'!$C$112:$C$197,0))</f>
        <v>0</v>
      </c>
      <c r="I26" s="1" t="str">
        <f t="array" ref="I26">INDEX('All Gods'!L$112:L$197,MATCH($B26,'All Gods'!$C$112:$C$197,0))</f>
        <v>55</v>
      </c>
      <c r="J26" s="1" t="str">
        <f t="array" ref="J26">INDEX('All Gods'!M$112:M$197,MATCH($B26,'All Gods'!$C$112:$C$197,0))</f>
        <v>0</v>
      </c>
      <c r="K26" s="121" t="str">
        <f t="array" ref="K26">INDEX('All Gods'!N$112:N$197,MATCH($B26,'All Gods'!$C$112:$C$197,0))+(L26*$C$2)</f>
        <v>1.25</v>
      </c>
      <c r="L26" s="1" t="str">
        <f t="array" ref="L26">INDEX('All Gods'!O$112:O$197,MATCH($B26,'All Gods'!$C$112:$C$197,0))</f>
        <v>0.015</v>
      </c>
      <c r="M26" s="90" t="str">
        <f t="array" ref="M26">INDEX('All Gods'!P$112:P$197,MATCH($B26,'All Gods'!$C$112:$C$197,0))+(N26*$C$2)</f>
        <v>86</v>
      </c>
      <c r="N26" s="121" t="str">
        <f t="array" ref="N26">INDEX('All Gods'!Q$112:Q$197,MATCH($B26,'All Gods'!$C$112:$C$197,0))</f>
        <v>2.40</v>
      </c>
      <c r="O26" s="122" t="str">
        <f t="array" ref="O26">INDEX('All Gods'!R$112:R$197,MATCH($B26,'All Gods'!$C$112:$C$197,0))</f>
        <v>N/A</v>
      </c>
      <c r="P26" s="90" t="str">
        <f t="array" ref="P26">INDEX('All Gods'!S$112:S$197,MATCH($B26,'All Gods'!$C$112:$C$197,0))+(Q26*$C$2)</f>
        <v>73</v>
      </c>
      <c r="Q26" s="121" t="str">
        <f t="array" ref="Q26">INDEX('All Gods'!T$112:T$197,MATCH($B26,'All Gods'!$C$112:$C$197,0))</f>
        <v>3.00</v>
      </c>
      <c r="R26" s="90" t="str">
        <f t="array" ref="R26">INDEX('All Gods'!U$112:U$197,MATCH($B26,'All Gods'!$C$112:$C$197,0))+(S26*$C$2)</f>
        <v>48</v>
      </c>
      <c r="S26" s="1" t="str">
        <f t="array" ref="S26">INDEX('All Gods'!V$112:V$197,MATCH($B26,'All Gods'!$C$112:$C$197,0))</f>
        <v>0.9</v>
      </c>
      <c r="T26" s="123" t="str">
        <f t="array" ref="T26">INDEX('All Gods'!W$112:W$197,MATCH($B26,'All Gods'!$C$112:$C$197,0))+(U26*$C$2)</f>
        <v>22.2</v>
      </c>
      <c r="U26" s="121" t="str">
        <f t="array" ref="U26">INDEX('All Gods'!X$112:X$197,MATCH($B26,'All Gods'!$C$112:$C$197,0))</f>
        <v>0.71</v>
      </c>
      <c r="V26" s="123" t="str">
        <f t="array" ref="V26">INDEX('All Gods'!Y$112:Y$197,MATCH($B26,'All Gods'!$C$112:$C$197,0))+(W26*$C$2)</f>
        <v>12.0</v>
      </c>
      <c r="W26" s="121" t="str">
        <f t="array" ref="W26">INDEX('All Gods'!Z$112:Z$197,MATCH($B26,'All Gods'!$C$112:$C$197,0))</f>
        <v>0.38</v>
      </c>
    </row>
    <row r="27">
      <c r="B27" s="58" t="s">
        <v>113</v>
      </c>
      <c r="C27" s="1" t="str">
        <f t="array" ref="C27">INDEX('All Gods'!F$112:F$197,MATCH($B27,'All Gods'!$C$112:$C$197,0))+(D27*$C$2)</f>
        <v>1955</v>
      </c>
      <c r="D27" s="1" t="str">
        <f t="array" ref="D27">INDEX('All Gods'!G$112:G$197,MATCH($B27,'All Gods'!$C$112:$C$197,0))</f>
        <v>75</v>
      </c>
      <c r="E27" s="1" t="str">
        <f t="array" ref="E27">INDEX('All Gods'!H$112:H$197,MATCH($B27,'All Gods'!$C$112:$C$197,0))+(F27*$C$2)</f>
        <v>960</v>
      </c>
      <c r="F27" s="1" t="str">
        <f t="array" ref="F27">INDEX('All Gods'!I$112:I$197,MATCH($B27,'All Gods'!$C$112:$C$197,0))</f>
        <v>37</v>
      </c>
      <c r="G27" s="1" t="str">
        <f t="array" ref="G27">INDEX('All Gods'!J$112:J$197,MATCH($B27,'All Gods'!$C$112:$C$197,0))</f>
        <v>365</v>
      </c>
      <c r="H27" s="1" t="str">
        <f t="array" ref="H27">INDEX('All Gods'!K$112:K$197,MATCH($B27,'All Gods'!$C$112:$C$197,0))</f>
        <v>0</v>
      </c>
      <c r="I27" s="1" t="str">
        <f t="array" ref="I27">INDEX('All Gods'!L$112:L$197,MATCH($B27,'All Gods'!$C$112:$C$197,0))</f>
        <v>55</v>
      </c>
      <c r="J27" s="1" t="str">
        <f t="array" ref="J27">INDEX('All Gods'!M$112:M$197,MATCH($B27,'All Gods'!$C$112:$C$197,0))</f>
        <v>0</v>
      </c>
      <c r="K27" s="121" t="str">
        <f t="array" ref="K27">INDEX('All Gods'!N$112:N$197,MATCH($B27,'All Gods'!$C$112:$C$197,0))+(L27*$C$2)</f>
        <v>1.15</v>
      </c>
      <c r="L27" s="1" t="str">
        <f t="array" ref="L27">INDEX('All Gods'!O$112:O$197,MATCH($B27,'All Gods'!$C$112:$C$197,0))</f>
        <v>0.01</v>
      </c>
      <c r="M27" s="90" t="str">
        <f t="array" ref="M27">INDEX('All Gods'!P$112:P$197,MATCH($B27,'All Gods'!$C$112:$C$197,0))+(N27*$C$2)</f>
        <v>88</v>
      </c>
      <c r="N27" s="121" t="str">
        <f t="array" ref="N27">INDEX('All Gods'!Q$112:Q$197,MATCH($B27,'All Gods'!$C$112:$C$197,0))</f>
        <v>2.50</v>
      </c>
      <c r="O27" s="122" t="str">
        <f t="array" ref="O27">INDEX('All Gods'!R$112:R$197,MATCH($B27,'All Gods'!$C$112:$C$197,0))</f>
        <v>N/A</v>
      </c>
      <c r="P27" s="90" t="str">
        <f t="array" ref="P27">INDEX('All Gods'!S$112:S$197,MATCH($B27,'All Gods'!$C$112:$C$197,0))+(Q27*$C$2)</f>
        <v>70</v>
      </c>
      <c r="Q27" s="121" t="str">
        <f t="array" ref="Q27">INDEX('All Gods'!T$112:T$197,MATCH($B27,'All Gods'!$C$112:$C$197,0))</f>
        <v>2.90</v>
      </c>
      <c r="R27" s="90" t="str">
        <f t="array" ref="R27">INDEX('All Gods'!U$112:U$197,MATCH($B27,'All Gods'!$C$112:$C$197,0))+(S27*$C$2)</f>
        <v>48</v>
      </c>
      <c r="S27" s="1" t="str">
        <f t="array" ref="S27">INDEX('All Gods'!V$112:V$197,MATCH($B27,'All Gods'!$C$112:$C$197,0))</f>
        <v>0.9</v>
      </c>
      <c r="T27" s="123" t="str">
        <f t="array" ref="T27">INDEX('All Gods'!W$112:W$197,MATCH($B27,'All Gods'!$C$112:$C$197,0))+(U27*$C$2)</f>
        <v>21.6</v>
      </c>
      <c r="U27" s="121" t="str">
        <f t="array" ref="U27">INDEX('All Gods'!X$112:X$197,MATCH($B27,'All Gods'!$C$112:$C$197,0))</f>
        <v>0.68</v>
      </c>
      <c r="V27" s="123" t="str">
        <f t="array" ref="V27">INDEX('All Gods'!Y$112:Y$197,MATCH($B27,'All Gods'!$C$112:$C$197,0))+(W27*$C$2)</f>
        <v>12.4</v>
      </c>
      <c r="W27" s="121" t="str">
        <f t="array" ref="W27">INDEX('All Gods'!Z$112:Z$197,MATCH($B27,'All Gods'!$C$112:$C$197,0))</f>
        <v>0.40</v>
      </c>
    </row>
    <row r="28">
      <c r="B28" s="3"/>
      <c r="C28" s="3"/>
      <c r="D28" s="3"/>
      <c r="E28" s="3"/>
      <c r="F28" s="3"/>
      <c r="G28" s="3"/>
      <c r="H28" s="3"/>
      <c r="I28" s="4"/>
      <c r="J28" s="3"/>
      <c r="K28" s="4"/>
      <c r="L28" s="3"/>
      <c r="M28" s="3"/>
      <c r="N28" s="3"/>
      <c r="O28" s="3"/>
      <c r="P28" s="4"/>
      <c r="Q28" s="3"/>
      <c r="R28" s="4"/>
      <c r="S28" s="3"/>
      <c r="T28" s="3"/>
      <c r="U28" s="3"/>
      <c r="V28" s="3"/>
      <c r="W28" s="3"/>
    </row>
    <row r="29">
      <c r="B29" s="3"/>
      <c r="C29" s="3"/>
      <c r="D29" s="3"/>
      <c r="E29" s="3"/>
      <c r="F29" s="3"/>
      <c r="G29" s="3"/>
      <c r="H29" s="3"/>
      <c r="I29" s="4"/>
      <c r="J29" s="3"/>
      <c r="K29" s="4"/>
      <c r="L29" s="3"/>
      <c r="M29" s="3"/>
      <c r="N29" s="3"/>
      <c r="O29" s="3"/>
      <c r="P29" s="4"/>
      <c r="Q29" s="3"/>
      <c r="R29" s="4"/>
      <c r="S29" s="3"/>
      <c r="T29" s="3"/>
      <c r="U29" s="3"/>
      <c r="V29" s="3"/>
      <c r="W29" s="3"/>
    </row>
  </sheetData>
  <conditionalFormatting sqref="C12:C27">
    <cfRule type="colorScale" priority="1">
      <colorScale>
        <cfvo type="min"/>
        <cfvo type="percentile" val="50"/>
        <cfvo type="max"/>
        <color rgb="FFFF0000"/>
        <color rgb="FFFFF2CC"/>
        <color rgb="FF00FF00"/>
      </colorScale>
    </cfRule>
  </conditionalFormatting>
  <conditionalFormatting sqref="E12:E27">
    <cfRule type="colorScale" priority="2">
      <colorScale>
        <cfvo type="min"/>
        <cfvo type="percentile" val="50"/>
        <cfvo type="max"/>
        <color rgb="FFFF0000"/>
        <color rgb="FFFFF2CC"/>
        <color rgb="FF00FF00"/>
      </colorScale>
    </cfRule>
  </conditionalFormatting>
  <conditionalFormatting sqref="G12:G27">
    <cfRule type="colorScale" priority="3">
      <colorScale>
        <cfvo type="min"/>
        <cfvo type="percentile" val="50"/>
        <cfvo type="max"/>
        <color rgb="FFFF0000"/>
        <color rgb="FFFFF2CC"/>
        <color rgb="FF00FF00"/>
      </colorScale>
    </cfRule>
  </conditionalFormatting>
  <conditionalFormatting sqref="K12:K27">
    <cfRule type="colorScale" priority="4">
      <colorScale>
        <cfvo type="min"/>
        <cfvo type="percentile" val="50"/>
        <cfvo type="max"/>
        <color rgb="FFFF0000"/>
        <color rgb="FFFFF2CC"/>
        <color rgb="FF00FF00"/>
      </colorScale>
    </cfRule>
  </conditionalFormatting>
  <conditionalFormatting sqref="M12:M27">
    <cfRule type="colorScale" priority="5">
      <colorScale>
        <cfvo type="min"/>
        <cfvo type="percentile" val="50"/>
        <cfvo type="max"/>
        <color rgb="FFFF0000"/>
        <color rgb="FFFFF2CC"/>
        <color rgb="FF00FF00"/>
      </colorScale>
    </cfRule>
  </conditionalFormatting>
  <conditionalFormatting sqref="P12:P27">
    <cfRule type="colorScale" priority="6">
      <colorScale>
        <cfvo type="min"/>
        <cfvo type="percentile" val="50"/>
        <cfvo type="max"/>
        <color rgb="FFFF0000"/>
        <color rgb="FFFFF2CC"/>
        <color rgb="FF00FF00"/>
      </colorScale>
    </cfRule>
  </conditionalFormatting>
  <conditionalFormatting sqref="R12:R15 R17:R19 R22:R27">
    <cfRule type="colorScale" priority="7">
      <colorScale>
        <cfvo type="min"/>
        <cfvo type="percentile" val="50"/>
        <cfvo type="max"/>
        <color rgb="FFFF0000"/>
        <color rgb="FFFFF2CC"/>
        <color rgb="FF00FF00"/>
      </colorScale>
    </cfRule>
  </conditionalFormatting>
  <conditionalFormatting sqref="T12:T27">
    <cfRule type="colorScale" priority="8">
      <colorScale>
        <cfvo type="min"/>
        <cfvo type="percentile" val="50"/>
        <cfvo type="max"/>
        <color rgb="FFFF0000"/>
        <color rgb="FFFFF2CC"/>
        <color rgb="FF00FF00"/>
      </colorScale>
    </cfRule>
  </conditionalFormatting>
  <conditionalFormatting sqref="V12:V27">
    <cfRule type="colorScale" priority="9">
      <colorScale>
        <cfvo type="min"/>
        <cfvo type="percentile" val="50"/>
        <cfvo type="max"/>
        <color rgb="FFFF0000"/>
        <color rgb="FFFFF2CC"/>
        <color rgb="FF00FF00"/>
      </colorScale>
    </cfRule>
  </conditionalFormatting>
  <dataValidations>
    <dataValidation type="decimal" allowBlank="1" showInputMessage="1" showErrorMessage="1" prompt="Enter a number between 1 and 20" sqref="C2">
      <formula1>1.0</formula1>
      <formula2>20.0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4.43" defaultRowHeight="15.75"/>
  <sheetData>
    <row r="1">
      <c r="B1" s="161" t="s">
        <v>223</v>
      </c>
    </row>
    <row r="2">
      <c r="B2" s="162"/>
    </row>
    <row r="3">
      <c r="B3" s="163" t="s">
        <v>224</v>
      </c>
    </row>
    <row r="4">
      <c r="B4" s="162"/>
    </row>
    <row r="5">
      <c r="B5" s="164" t="s">
        <v>225</v>
      </c>
    </row>
    <row r="6">
      <c r="B6" s="164" t="s">
        <v>226</v>
      </c>
    </row>
    <row r="7">
      <c r="B7" s="164" t="s">
        <v>227</v>
      </c>
    </row>
    <row r="8">
      <c r="B8" s="165" t="s">
        <v>228</v>
      </c>
    </row>
    <row r="9">
      <c r="B9" s="165" t="s">
        <v>229</v>
      </c>
    </row>
    <row r="10">
      <c r="B10" s="165" t="s">
        <v>230</v>
      </c>
    </row>
    <row r="11">
      <c r="B11" s="166" t="s">
        <v>231</v>
      </c>
    </row>
    <row r="16">
      <c r="B16" s="162" t="s">
        <v>232</v>
      </c>
    </row>
    <row r="17">
      <c r="B17" s="33" t="s">
        <v>233</v>
      </c>
    </row>
    <row r="18">
      <c r="B18" s="33" t="s">
        <v>234</v>
      </c>
    </row>
    <row r="19">
      <c r="B19" s="167" t="s">
        <v>235</v>
      </c>
    </row>
    <row r="24">
      <c r="B24" s="162"/>
    </row>
    <row r="25">
      <c r="B25" s="33"/>
    </row>
    <row r="26">
      <c r="B26" s="33"/>
    </row>
    <row r="27">
      <c r="B27" s="33"/>
    </row>
    <row r="28">
      <c r="B28" s="33"/>
    </row>
    <row r="29">
      <c r="B29" s="167"/>
    </row>
    <row r="36">
      <c r="C36">
        <v>3675.92</v>
      </c>
      <c r="D36" s="52">
        <v>1.0</v>
      </c>
    </row>
    <row r="37">
      <c r="C37">
        <v>3633.3862</v>
      </c>
      <c r="D37" s="52">
        <v>2.0</v>
      </c>
      <c r="E37" s="156" t="str">
        <f t="shared" ref="E37:E51" si="1">C36-C37</f>
        <v>43</v>
      </c>
      <c r="F37" t="str">
        <f>C36-C51</f>
        <v>259.001</v>
      </c>
    </row>
    <row r="38">
      <c r="C38">
        <v>3606.0854999999997</v>
      </c>
      <c r="D38" s="52">
        <v>3.0</v>
      </c>
      <c r="E38" s="156" t="str">
        <f t="shared" si="1"/>
        <v>27</v>
      </c>
    </row>
    <row r="39">
      <c r="C39">
        <v>3601.824</v>
      </c>
      <c r="D39" s="52">
        <v>4.0</v>
      </c>
      <c r="E39" s="156" t="str">
        <f t="shared" si="1"/>
        <v>4</v>
      </c>
    </row>
    <row r="40">
      <c r="C40">
        <v>3601.4191</v>
      </c>
      <c r="D40" s="52">
        <v>5.0</v>
      </c>
      <c r="E40" s="156" t="str">
        <f t="shared" si="1"/>
        <v>0</v>
      </c>
    </row>
    <row r="41">
      <c r="C41">
        <v>3573.5804000000003</v>
      </c>
      <c r="D41" s="52">
        <v>6.0</v>
      </c>
      <c r="E41" s="156" t="str">
        <f t="shared" si="1"/>
        <v>28</v>
      </c>
    </row>
    <row r="42">
      <c r="C42">
        <v>3557.05</v>
      </c>
      <c r="D42" s="52">
        <v>7.0</v>
      </c>
      <c r="E42" s="156" t="str">
        <f t="shared" si="1"/>
        <v>17</v>
      </c>
    </row>
    <row r="43">
      <c r="C43">
        <v>3554.1429999999996</v>
      </c>
      <c r="D43" s="52">
        <v>8.0</v>
      </c>
      <c r="E43" s="156" t="str">
        <f t="shared" si="1"/>
        <v>3</v>
      </c>
    </row>
    <row r="44">
      <c r="C44">
        <v>3546.4191</v>
      </c>
      <c r="D44" s="52">
        <v>9.0</v>
      </c>
      <c r="E44" s="156" t="str">
        <f t="shared" si="1"/>
        <v>8</v>
      </c>
    </row>
    <row r="45">
      <c r="C45">
        <v>3541.0304</v>
      </c>
      <c r="D45" s="52">
        <v>10.0</v>
      </c>
      <c r="E45" s="156" t="str">
        <f t="shared" si="1"/>
        <v>5</v>
      </c>
    </row>
    <row r="46">
      <c r="C46">
        <v>3528.4804</v>
      </c>
      <c r="D46" s="52">
        <v>11.0</v>
      </c>
      <c r="E46" s="156" t="str">
        <f t="shared" si="1"/>
        <v>13</v>
      </c>
    </row>
    <row r="47">
      <c r="C47">
        <v>3510.546</v>
      </c>
      <c r="D47" s="52">
        <v>12.0</v>
      </c>
      <c r="E47" s="156" t="str">
        <f t="shared" si="1"/>
        <v>18</v>
      </c>
    </row>
    <row r="48">
      <c r="C48">
        <v>3499.6429999999996</v>
      </c>
      <c r="D48" s="52">
        <v>13.0</v>
      </c>
      <c r="E48" s="156" t="str">
        <f t="shared" si="1"/>
        <v>11</v>
      </c>
    </row>
    <row r="49">
      <c r="C49">
        <v>3446.8104</v>
      </c>
      <c r="D49" s="52">
        <v>14.0</v>
      </c>
      <c r="E49" s="156" t="str">
        <f t="shared" si="1"/>
        <v>53</v>
      </c>
    </row>
    <row r="50">
      <c r="C50">
        <v>3417.3809999999994</v>
      </c>
      <c r="D50" s="52">
        <v>15.0</v>
      </c>
      <c r="E50" s="156" t="str">
        <f t="shared" si="1"/>
        <v>29</v>
      </c>
    </row>
    <row r="51">
      <c r="C51">
        <v>3416.919</v>
      </c>
      <c r="D51" s="52">
        <v>16.0</v>
      </c>
      <c r="E51" s="156" t="str">
        <f t="shared" si="1"/>
        <v>0</v>
      </c>
    </row>
  </sheetData>
  <hyperlinks>
    <hyperlink r:id="rId1" ref="B1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3" max="3" width="18.57"/>
  </cols>
  <sheetData>
    <row r="1">
      <c r="A1" s="14" t="s">
        <v>236</v>
      </c>
      <c r="B1" s="14" t="s">
        <v>237</v>
      </c>
      <c r="C1" s="14" t="s">
        <v>238</v>
      </c>
      <c r="D1" s="168" t="s">
        <v>239</v>
      </c>
    </row>
    <row r="2">
      <c r="A2" s="169"/>
      <c r="B2" s="170"/>
      <c r="C2" s="170"/>
      <c r="D2" s="171"/>
    </row>
    <row r="3">
      <c r="A3" s="172">
        <v>4.4</v>
      </c>
      <c r="B3" s="173">
        <v>42802.0</v>
      </c>
      <c r="C3" s="174" t="s">
        <v>240</v>
      </c>
      <c r="D3" s="175" t="s">
        <v>52</v>
      </c>
      <c r="E3" s="176"/>
      <c r="F3" s="176"/>
      <c r="G3" s="176"/>
    </row>
    <row r="4">
      <c r="A4" s="177">
        <v>4.3</v>
      </c>
      <c r="B4" s="178">
        <v>42790.0</v>
      </c>
      <c r="C4" s="179" t="s">
        <v>241</v>
      </c>
      <c r="D4" s="180" t="s">
        <v>242</v>
      </c>
      <c r="E4" s="181"/>
      <c r="F4" s="181"/>
      <c r="G4" s="181"/>
    </row>
    <row r="5">
      <c r="A5" s="182">
        <v>4.2</v>
      </c>
      <c r="B5" s="183">
        <v>42776.0</v>
      </c>
      <c r="C5" s="184" t="s">
        <v>240</v>
      </c>
      <c r="D5" s="180" t="s">
        <v>78</v>
      </c>
      <c r="E5" s="185"/>
      <c r="F5" s="185"/>
      <c r="G5" s="185"/>
    </row>
    <row r="6">
      <c r="A6" s="172" t="s">
        <v>243</v>
      </c>
      <c r="B6" s="173"/>
      <c r="C6" s="186" t="s">
        <v>244</v>
      </c>
      <c r="D6" s="187" t="s">
        <v>245</v>
      </c>
      <c r="E6" s="176"/>
      <c r="F6" s="176"/>
      <c r="G6" s="176"/>
    </row>
    <row r="7">
      <c r="A7" s="182">
        <v>4.1</v>
      </c>
      <c r="B7" s="183">
        <v>42754.0</v>
      </c>
      <c r="C7" s="188" t="s">
        <v>246</v>
      </c>
      <c r="D7" s="189" t="s">
        <v>247</v>
      </c>
      <c r="E7" s="185"/>
      <c r="F7" s="185"/>
      <c r="G7" s="185"/>
    </row>
    <row r="8">
      <c r="A8" s="53" t="s">
        <v>243</v>
      </c>
      <c r="B8" s="190"/>
      <c r="C8" s="191" t="s">
        <v>248</v>
      </c>
      <c r="D8" s="189" t="s">
        <v>249</v>
      </c>
    </row>
    <row r="9">
      <c r="A9" s="53" t="s">
        <v>243</v>
      </c>
      <c r="B9" s="190"/>
      <c r="C9" s="191" t="s">
        <v>250</v>
      </c>
      <c r="D9" s="189" t="s">
        <v>251</v>
      </c>
    </row>
    <row r="10">
      <c r="A10" s="53" t="s">
        <v>243</v>
      </c>
      <c r="B10" s="190"/>
      <c r="C10" s="191" t="s">
        <v>252</v>
      </c>
      <c r="D10" s="189" t="s">
        <v>253</v>
      </c>
    </row>
    <row r="11">
      <c r="A11" s="53" t="s">
        <v>243</v>
      </c>
      <c r="B11" s="190"/>
      <c r="C11" s="191" t="s">
        <v>254</v>
      </c>
      <c r="D11" s="189" t="s">
        <v>255</v>
      </c>
    </row>
    <row r="12">
      <c r="A12" s="172" t="s">
        <v>243</v>
      </c>
      <c r="B12" s="173"/>
      <c r="C12" s="186" t="s">
        <v>254</v>
      </c>
      <c r="D12" s="187" t="s">
        <v>256</v>
      </c>
      <c r="E12" s="176"/>
      <c r="F12" s="176"/>
      <c r="G12" s="176"/>
    </row>
    <row r="13">
      <c r="A13" s="177">
        <v>3.25</v>
      </c>
      <c r="B13" s="178">
        <v>42741.0</v>
      </c>
      <c r="C13" s="192" t="s">
        <v>240</v>
      </c>
      <c r="D13" s="175" t="s">
        <v>257</v>
      </c>
      <c r="E13" s="181"/>
      <c r="F13" s="181"/>
      <c r="G13" s="181"/>
    </row>
    <row r="14">
      <c r="A14" s="177">
        <v>3.24</v>
      </c>
      <c r="B14" s="178">
        <v>42719.0</v>
      </c>
      <c r="C14" s="193" t="s">
        <v>258</v>
      </c>
      <c r="D14" s="194" t="s">
        <v>259</v>
      </c>
      <c r="E14" s="181"/>
      <c r="F14" s="181"/>
      <c r="G14" s="181"/>
    </row>
    <row r="15">
      <c r="A15" s="182">
        <v>3.23</v>
      </c>
      <c r="B15" s="183">
        <v>42704.0</v>
      </c>
      <c r="C15" s="195" t="s">
        <v>240</v>
      </c>
      <c r="D15" s="196" t="s">
        <v>85</v>
      </c>
      <c r="E15" s="185"/>
      <c r="F15" s="185"/>
      <c r="G15" s="185"/>
    </row>
    <row r="16">
      <c r="A16" s="197" t="s">
        <v>243</v>
      </c>
      <c r="B16" s="174"/>
      <c r="C16" s="198" t="s">
        <v>260</v>
      </c>
      <c r="D16" s="199" t="s">
        <v>261</v>
      </c>
      <c r="E16" s="176"/>
      <c r="F16" s="176"/>
      <c r="G16" s="176"/>
    </row>
    <row r="17">
      <c r="A17" s="182">
        <v>3.22</v>
      </c>
      <c r="B17" s="183">
        <v>42691.0</v>
      </c>
      <c r="C17" s="200" t="s">
        <v>262</v>
      </c>
      <c r="D17" s="201" t="s">
        <v>263</v>
      </c>
      <c r="E17" s="185"/>
      <c r="F17" s="185"/>
      <c r="G17" s="185"/>
    </row>
    <row r="18">
      <c r="A18" s="53" t="s">
        <v>243</v>
      </c>
      <c r="B18" s="170"/>
      <c r="C18" s="200" t="s">
        <v>264</v>
      </c>
      <c r="D18" s="201" t="s">
        <v>265</v>
      </c>
    </row>
    <row r="19">
      <c r="A19" s="172" t="s">
        <v>243</v>
      </c>
      <c r="B19" s="202"/>
      <c r="C19" s="198" t="s">
        <v>264</v>
      </c>
      <c r="D19" s="199" t="s">
        <v>266</v>
      </c>
      <c r="E19" s="176"/>
      <c r="F19" s="176"/>
      <c r="G19" s="176"/>
    </row>
    <row r="20">
      <c r="A20" s="3">
        <v>3.21</v>
      </c>
      <c r="B20" s="203">
        <v>42677.0</v>
      </c>
      <c r="C20" s="204" t="s">
        <v>240</v>
      </c>
      <c r="D20" s="205" t="s">
        <v>108</v>
      </c>
    </row>
    <row r="21">
      <c r="A21" s="206">
        <v>3.2</v>
      </c>
      <c r="B21" s="207">
        <v>42664.0</v>
      </c>
      <c r="C21" s="208" t="s">
        <v>267</v>
      </c>
      <c r="D21" s="209" t="s">
        <v>268</v>
      </c>
      <c r="E21" s="185"/>
      <c r="F21" s="185"/>
      <c r="G21" s="185"/>
    </row>
    <row r="22">
      <c r="A22" s="110" t="s">
        <v>243</v>
      </c>
      <c r="B22" s="203"/>
      <c r="C22" s="210"/>
      <c r="D22" s="211" t="s">
        <v>269</v>
      </c>
    </row>
    <row r="23">
      <c r="A23" s="212" t="s">
        <v>243</v>
      </c>
      <c r="B23" s="213"/>
      <c r="C23" s="214"/>
      <c r="D23" s="215" t="s">
        <v>270</v>
      </c>
      <c r="E23" s="176"/>
      <c r="F23" s="176"/>
      <c r="G23" s="176"/>
    </row>
    <row r="24">
      <c r="A24" s="172">
        <v>3.19</v>
      </c>
      <c r="B24" s="173">
        <v>42649.0</v>
      </c>
      <c r="C24" s="216" t="s">
        <v>240</v>
      </c>
      <c r="D24" s="217" t="s">
        <v>51</v>
      </c>
      <c r="E24" s="176"/>
      <c r="F24" s="176"/>
      <c r="G24" s="176"/>
    </row>
    <row r="25">
      <c r="A25" s="182">
        <v>3.18</v>
      </c>
      <c r="B25" s="183">
        <v>42635.0</v>
      </c>
      <c r="C25" s="218" t="s">
        <v>264</v>
      </c>
      <c r="D25" s="209" t="s">
        <v>271</v>
      </c>
      <c r="E25" s="185"/>
      <c r="F25" s="185"/>
      <c r="G25" s="185"/>
    </row>
    <row r="26">
      <c r="A26" s="182">
        <v>3.17</v>
      </c>
      <c r="B26" s="183">
        <v>42621.0</v>
      </c>
      <c r="C26" s="218" t="s">
        <v>272</v>
      </c>
      <c r="D26" s="209" t="s">
        <v>273</v>
      </c>
      <c r="E26" s="185"/>
      <c r="F26" s="185"/>
      <c r="G26" s="185"/>
    </row>
    <row r="27">
      <c r="A27" s="53" t="s">
        <v>243</v>
      </c>
      <c r="B27" s="219"/>
      <c r="C27" s="200" t="s">
        <v>272</v>
      </c>
      <c r="D27" s="211" t="s">
        <v>274</v>
      </c>
    </row>
    <row r="28">
      <c r="A28" s="177">
        <v>3.16</v>
      </c>
      <c r="B28" s="178">
        <v>42608.0</v>
      </c>
      <c r="C28" s="220" t="s">
        <v>240</v>
      </c>
      <c r="D28" s="221" t="s">
        <v>71</v>
      </c>
      <c r="E28" s="181"/>
      <c r="F28" s="181"/>
      <c r="G28" s="181"/>
    </row>
    <row r="29">
      <c r="A29" s="182">
        <v>3.14</v>
      </c>
      <c r="B29" s="183">
        <v>42588.0</v>
      </c>
      <c r="C29" s="222" t="s">
        <v>240</v>
      </c>
      <c r="D29" s="223" t="s">
        <v>104</v>
      </c>
      <c r="E29" s="185"/>
      <c r="F29" s="185"/>
      <c r="G29" s="185"/>
    </row>
    <row r="30">
      <c r="A30" s="53" t="s">
        <v>243</v>
      </c>
      <c r="B30" s="219"/>
      <c r="C30" s="200" t="s">
        <v>275</v>
      </c>
      <c r="D30" s="201" t="s">
        <v>276</v>
      </c>
    </row>
    <row r="31">
      <c r="A31" s="172" t="s">
        <v>243</v>
      </c>
      <c r="B31" s="224"/>
      <c r="C31" s="198" t="s">
        <v>275</v>
      </c>
      <c r="D31" s="215" t="s">
        <v>277</v>
      </c>
      <c r="E31" s="176"/>
      <c r="F31" s="176"/>
      <c r="G31" s="176"/>
    </row>
    <row r="32">
      <c r="A32" s="182">
        <v>3.12</v>
      </c>
      <c r="B32" s="225">
        <v>42556.0</v>
      </c>
      <c r="C32" s="226" t="s">
        <v>240</v>
      </c>
      <c r="D32" s="227" t="s">
        <v>58</v>
      </c>
    </row>
    <row r="33">
      <c r="A33" s="53" t="s">
        <v>243</v>
      </c>
      <c r="B33" s="219"/>
      <c r="C33" s="200" t="s">
        <v>278</v>
      </c>
      <c r="D33" s="201" t="s">
        <v>279</v>
      </c>
    </row>
    <row r="34">
      <c r="A34" s="53" t="s">
        <v>243</v>
      </c>
      <c r="B34" s="200"/>
      <c r="C34" s="200" t="s">
        <v>280</v>
      </c>
      <c r="D34" s="201" t="s">
        <v>281</v>
      </c>
    </row>
    <row r="35">
      <c r="A35" s="53" t="s">
        <v>243</v>
      </c>
      <c r="B35" s="219"/>
      <c r="C35" s="200" t="s">
        <v>282</v>
      </c>
      <c r="D35" s="211" t="s">
        <v>283</v>
      </c>
    </row>
    <row r="36">
      <c r="A36" s="172" t="s">
        <v>243</v>
      </c>
      <c r="B36" s="228"/>
      <c r="C36" s="198" t="s">
        <v>284</v>
      </c>
      <c r="D36" s="215" t="s">
        <v>285</v>
      </c>
      <c r="E36" s="176"/>
      <c r="F36" s="176"/>
      <c r="G36" s="176"/>
    </row>
    <row r="37">
      <c r="A37" s="172">
        <v>3.11</v>
      </c>
      <c r="B37" s="229">
        <v>42551.0</v>
      </c>
      <c r="C37" s="216" t="s">
        <v>240</v>
      </c>
      <c r="D37" s="217" t="s">
        <v>59</v>
      </c>
      <c r="E37" s="176"/>
      <c r="F37" s="176"/>
      <c r="G37" s="176"/>
    </row>
    <row r="38">
      <c r="A38" s="182">
        <v>3.9</v>
      </c>
      <c r="B38" s="225">
        <v>42516.0</v>
      </c>
      <c r="C38" s="218" t="s">
        <v>286</v>
      </c>
      <c r="D38" s="180" t="s">
        <v>287</v>
      </c>
      <c r="E38" s="185"/>
      <c r="F38" s="185"/>
      <c r="G38" s="185"/>
    </row>
    <row r="39">
      <c r="A39" s="172" t="s">
        <v>243</v>
      </c>
      <c r="B39" s="228"/>
      <c r="C39" s="198" t="s">
        <v>286</v>
      </c>
      <c r="D39" s="187" t="s">
        <v>288</v>
      </c>
      <c r="E39" s="176"/>
      <c r="F39" s="176"/>
      <c r="G39" s="176"/>
    </row>
    <row r="40">
      <c r="A40" s="182">
        <v>3.8</v>
      </c>
      <c r="B40" s="225">
        <v>42502.0</v>
      </c>
      <c r="C40" s="222" t="s">
        <v>240</v>
      </c>
      <c r="D40" s="230" t="s">
        <v>102</v>
      </c>
      <c r="E40" s="185"/>
      <c r="F40" s="185"/>
      <c r="G40" s="185"/>
    </row>
    <row r="41">
      <c r="A41" s="172" t="s">
        <v>243</v>
      </c>
      <c r="B41" s="229">
        <v>42503.0</v>
      </c>
      <c r="C41" s="198" t="s">
        <v>289</v>
      </c>
      <c r="D41" s="231" t="s">
        <v>290</v>
      </c>
      <c r="E41" s="176"/>
      <c r="F41" s="176"/>
      <c r="G41" s="176"/>
    </row>
    <row r="42">
      <c r="A42" s="177">
        <v>3.7</v>
      </c>
      <c r="B42" s="232">
        <v>42486.0</v>
      </c>
      <c r="C42" s="233" t="s">
        <v>291</v>
      </c>
      <c r="D42" s="234" t="s">
        <v>292</v>
      </c>
      <c r="E42" s="181"/>
      <c r="F42" s="181"/>
      <c r="G42" s="181"/>
    </row>
    <row r="43">
      <c r="A43" s="182">
        <v>3.6</v>
      </c>
      <c r="B43" s="225">
        <v>42472.0</v>
      </c>
      <c r="C43" s="222" t="s">
        <v>240</v>
      </c>
      <c r="D43" s="235" t="s">
        <v>73</v>
      </c>
      <c r="E43" s="185"/>
      <c r="F43" s="185"/>
      <c r="G43" s="185"/>
    </row>
    <row r="44">
      <c r="A44" s="53" t="s">
        <v>243</v>
      </c>
      <c r="B44" s="219"/>
      <c r="C44" s="200" t="s">
        <v>293</v>
      </c>
      <c r="D44" s="236" t="s">
        <v>294</v>
      </c>
    </row>
    <row r="45">
      <c r="A45" s="172" t="s">
        <v>243</v>
      </c>
      <c r="B45" s="228"/>
      <c r="C45" s="198" t="s">
        <v>295</v>
      </c>
      <c r="D45" s="237" t="s">
        <v>296</v>
      </c>
      <c r="E45" s="176"/>
      <c r="F45" s="176"/>
      <c r="G45" s="176"/>
    </row>
    <row r="46">
      <c r="A46" s="182">
        <v>3.5</v>
      </c>
      <c r="B46" s="225">
        <v>42461.0</v>
      </c>
      <c r="C46" s="218" t="s">
        <v>297</v>
      </c>
      <c r="D46" s="238" t="s">
        <v>298</v>
      </c>
      <c r="E46" s="185"/>
      <c r="F46" s="185"/>
      <c r="G46" s="185"/>
    </row>
    <row r="47">
      <c r="A47" s="239"/>
      <c r="B47" s="240"/>
      <c r="C47" s="241"/>
      <c r="D47" s="242"/>
    </row>
    <row r="48">
      <c r="A48" s="239"/>
      <c r="B48" s="240"/>
      <c r="C48" s="241"/>
      <c r="D48" s="242"/>
    </row>
    <row r="49">
      <c r="A49" s="239"/>
      <c r="B49" s="240"/>
      <c r="C49" s="241"/>
      <c r="D49" s="242"/>
    </row>
    <row r="50">
      <c r="A50" s="239"/>
      <c r="B50" s="240"/>
      <c r="C50" s="241"/>
      <c r="D50" s="242"/>
    </row>
    <row r="51">
      <c r="A51" s="239"/>
      <c r="B51" s="240"/>
      <c r="C51" s="241"/>
      <c r="D51" s="242"/>
    </row>
    <row r="52">
      <c r="A52" s="239"/>
      <c r="B52" s="240"/>
    </row>
    <row r="53">
      <c r="A53" s="239"/>
      <c r="B53" s="240"/>
      <c r="C53" s="241"/>
      <c r="D53" s="242"/>
    </row>
    <row r="54">
      <c r="A54" s="239"/>
      <c r="B54" s="240"/>
      <c r="C54" s="241"/>
      <c r="D54" s="242"/>
    </row>
    <row r="55">
      <c r="A55" s="239"/>
      <c r="B55" s="240"/>
      <c r="C55" s="241"/>
      <c r="D55" s="242"/>
    </row>
    <row r="56">
      <c r="A56" s="239"/>
      <c r="B56" s="240"/>
      <c r="C56" s="241"/>
      <c r="D56" s="242"/>
    </row>
    <row r="57">
      <c r="A57" s="239"/>
      <c r="B57" s="240"/>
      <c r="C57" s="241"/>
      <c r="D57" s="242"/>
    </row>
    <row r="58">
      <c r="A58" s="239"/>
      <c r="B58" s="240"/>
      <c r="C58" s="241"/>
      <c r="D58" s="242"/>
    </row>
    <row r="59">
      <c r="A59" s="239"/>
      <c r="B59" s="240"/>
      <c r="C59" s="241"/>
      <c r="D59" s="242"/>
    </row>
    <row r="60">
      <c r="A60" s="239"/>
      <c r="B60" s="240"/>
      <c r="C60" s="241"/>
      <c r="D60" s="242"/>
    </row>
    <row r="61">
      <c r="A61" s="239"/>
      <c r="B61" s="240"/>
      <c r="C61" s="241"/>
      <c r="D61" s="242"/>
    </row>
    <row r="62">
      <c r="A62" s="239"/>
      <c r="B62" s="240"/>
      <c r="C62" s="241"/>
      <c r="D62" s="242"/>
    </row>
    <row r="63">
      <c r="A63" s="239"/>
      <c r="B63" s="240"/>
      <c r="C63" s="241"/>
      <c r="D63" s="242"/>
    </row>
    <row r="64">
      <c r="A64" s="239"/>
      <c r="B64" s="240"/>
      <c r="C64" s="241"/>
      <c r="D64" s="242"/>
    </row>
    <row r="65">
      <c r="A65" s="243"/>
      <c r="B65" s="219"/>
      <c r="C65" s="240"/>
      <c r="D65" s="244"/>
    </row>
    <row r="66">
      <c r="A66" s="243"/>
      <c r="B66" s="219"/>
      <c r="C66" s="240"/>
      <c r="D66" s="244"/>
    </row>
    <row r="67">
      <c r="A67" s="243"/>
      <c r="B67" s="219"/>
      <c r="C67" s="240"/>
      <c r="D67" s="244"/>
    </row>
    <row r="68">
      <c r="A68" s="243"/>
      <c r="B68" s="219"/>
      <c r="C68" s="240"/>
      <c r="D68" s="244"/>
    </row>
    <row r="69">
      <c r="A69" s="243"/>
      <c r="B69" s="219"/>
      <c r="C69" s="240"/>
      <c r="D69" s="244"/>
    </row>
    <row r="70">
      <c r="A70" s="243"/>
      <c r="B70" s="219"/>
      <c r="C70" s="240"/>
      <c r="D70" s="244"/>
    </row>
    <row r="71">
      <c r="A71" s="243"/>
      <c r="B71" s="219"/>
      <c r="C71" s="240"/>
      <c r="D71" s="244"/>
    </row>
    <row r="72">
      <c r="A72" s="243"/>
      <c r="B72" s="219"/>
      <c r="C72" s="240"/>
      <c r="D72" s="244"/>
    </row>
    <row r="73">
      <c r="A73" s="243"/>
      <c r="B73" s="219"/>
      <c r="C73" s="240"/>
      <c r="D73" s="244"/>
    </row>
    <row r="74">
      <c r="A74" s="243"/>
      <c r="B74" s="219"/>
      <c r="C74" s="240"/>
      <c r="D74" s="244"/>
    </row>
    <row r="75">
      <c r="A75" s="243"/>
      <c r="B75" s="219"/>
      <c r="C75" s="240"/>
      <c r="D75" s="244"/>
    </row>
    <row r="76">
      <c r="A76" s="243"/>
      <c r="B76" s="219"/>
      <c r="C76" s="240"/>
      <c r="D76" s="244"/>
    </row>
    <row r="77">
      <c r="A77" s="243"/>
      <c r="B77" s="219"/>
      <c r="C77" s="240"/>
      <c r="D77" s="244"/>
    </row>
    <row r="78">
      <c r="A78" s="243"/>
      <c r="B78" s="219"/>
      <c r="C78" s="240"/>
      <c r="D78" s="244"/>
    </row>
    <row r="79">
      <c r="A79" s="243"/>
      <c r="B79" s="219"/>
      <c r="C79" s="240"/>
      <c r="D79" s="244"/>
    </row>
    <row r="80">
      <c r="A80" s="243"/>
      <c r="B80" s="219"/>
      <c r="C80" s="240"/>
      <c r="D80" s="244"/>
    </row>
    <row r="81">
      <c r="A81" s="243"/>
      <c r="B81" s="219"/>
      <c r="C81" s="240"/>
      <c r="D81" s="244"/>
    </row>
    <row r="82">
      <c r="A82" s="243"/>
      <c r="B82" s="219"/>
      <c r="C82" s="240"/>
      <c r="D82" s="244"/>
    </row>
    <row r="83">
      <c r="A83" s="243"/>
      <c r="B83" s="219"/>
      <c r="C83" s="240"/>
      <c r="D83" s="244"/>
    </row>
    <row r="84">
      <c r="A84" s="243"/>
      <c r="B84" s="219"/>
      <c r="C84" s="240"/>
      <c r="D84" s="244"/>
    </row>
    <row r="85">
      <c r="A85" s="243"/>
      <c r="B85" s="219"/>
      <c r="C85" s="240"/>
      <c r="D85" s="244"/>
    </row>
    <row r="86">
      <c r="A86" s="243"/>
      <c r="B86" s="219"/>
      <c r="C86" s="240"/>
      <c r="D86" s="244"/>
    </row>
    <row r="87">
      <c r="A87" s="243"/>
      <c r="B87" s="219"/>
      <c r="C87" s="240"/>
      <c r="D87" s="244"/>
    </row>
    <row r="88">
      <c r="A88" s="243"/>
      <c r="B88" s="219"/>
      <c r="C88" s="240"/>
      <c r="D88" s="244"/>
    </row>
    <row r="89">
      <c r="A89" s="243"/>
      <c r="B89" s="219"/>
      <c r="C89" s="240"/>
      <c r="D89" s="244"/>
    </row>
    <row r="90">
      <c r="A90" s="243"/>
      <c r="B90" s="219"/>
      <c r="C90" s="240"/>
      <c r="D90" s="244"/>
    </row>
    <row r="91">
      <c r="A91" s="243"/>
      <c r="B91" s="219"/>
      <c r="C91" s="240"/>
      <c r="D91" s="244"/>
    </row>
    <row r="92">
      <c r="A92" s="243"/>
      <c r="B92" s="219"/>
      <c r="C92" s="240"/>
      <c r="D92" s="244"/>
    </row>
    <row r="93">
      <c r="A93" s="243"/>
      <c r="B93" s="219"/>
      <c r="C93" s="240"/>
      <c r="D93" s="244"/>
    </row>
    <row r="94">
      <c r="A94" s="243"/>
      <c r="B94" s="219"/>
      <c r="C94" s="240"/>
      <c r="D94" s="244"/>
    </row>
    <row r="95">
      <c r="A95" s="243"/>
      <c r="B95" s="219"/>
      <c r="C95" s="240"/>
      <c r="D95" s="244"/>
    </row>
    <row r="96">
      <c r="A96" s="243"/>
      <c r="B96" s="219"/>
      <c r="C96" s="240"/>
      <c r="D96" s="244"/>
    </row>
    <row r="97">
      <c r="A97" s="243"/>
      <c r="B97" s="219"/>
      <c r="C97" s="240"/>
      <c r="D97" s="244"/>
    </row>
    <row r="98">
      <c r="A98" s="243"/>
      <c r="B98" s="219"/>
      <c r="C98" s="240"/>
      <c r="D98" s="244"/>
    </row>
    <row r="99">
      <c r="A99" s="243"/>
      <c r="B99" s="219"/>
      <c r="C99" s="240"/>
      <c r="D99" s="244"/>
    </row>
    <row r="100">
      <c r="A100" s="243"/>
      <c r="B100" s="219"/>
      <c r="C100" s="240"/>
      <c r="D100" s="244"/>
    </row>
    <row r="101">
      <c r="A101" s="243"/>
      <c r="B101" s="219"/>
      <c r="C101" s="240"/>
      <c r="D101" s="244"/>
    </row>
    <row r="102">
      <c r="A102" s="243"/>
      <c r="B102" s="219"/>
      <c r="C102" s="240"/>
      <c r="D102" s="244"/>
    </row>
    <row r="103">
      <c r="A103" s="243"/>
      <c r="B103" s="219"/>
      <c r="C103" s="240"/>
      <c r="D103" s="244"/>
    </row>
    <row r="104">
      <c r="A104" s="243"/>
      <c r="B104" s="219"/>
      <c r="C104" s="240"/>
      <c r="D104" s="244"/>
    </row>
    <row r="105">
      <c r="A105" s="243"/>
      <c r="B105" s="219"/>
      <c r="C105" s="240"/>
      <c r="D105" s="244"/>
    </row>
    <row r="106">
      <c r="A106" s="243"/>
      <c r="B106" s="219"/>
      <c r="C106" s="240"/>
      <c r="D106" s="244"/>
    </row>
    <row r="107">
      <c r="A107" s="243"/>
      <c r="B107" s="219"/>
      <c r="C107" s="240"/>
      <c r="D107" s="244"/>
    </row>
    <row r="108">
      <c r="A108" s="243"/>
      <c r="B108" s="219"/>
      <c r="C108" s="240"/>
      <c r="D108" s="244"/>
    </row>
    <row r="109">
      <c r="A109" s="243"/>
      <c r="B109" s="219"/>
      <c r="C109" s="240"/>
      <c r="D109" s="244"/>
    </row>
    <row r="110">
      <c r="A110" s="243"/>
      <c r="B110" s="219"/>
      <c r="C110" s="240"/>
      <c r="D110" s="244"/>
    </row>
    <row r="111">
      <c r="A111" s="243"/>
      <c r="B111" s="219"/>
      <c r="C111" s="240"/>
      <c r="D111" s="244"/>
    </row>
    <row r="112">
      <c r="A112" s="243"/>
      <c r="B112" s="219"/>
      <c r="C112" s="240"/>
      <c r="D112" s="244"/>
    </row>
    <row r="113">
      <c r="A113" s="243"/>
      <c r="B113" s="219"/>
      <c r="C113" s="240"/>
      <c r="D113" s="244"/>
    </row>
    <row r="114">
      <c r="A114" s="243"/>
      <c r="B114" s="219"/>
      <c r="C114" s="240"/>
      <c r="D114" s="244"/>
    </row>
    <row r="115">
      <c r="A115" s="243"/>
      <c r="B115" s="219"/>
      <c r="C115" s="240"/>
      <c r="D115" s="244"/>
    </row>
    <row r="116">
      <c r="A116" s="243"/>
      <c r="B116" s="219"/>
      <c r="C116" s="240"/>
      <c r="D116" s="244"/>
    </row>
    <row r="117">
      <c r="A117" s="243"/>
      <c r="B117" s="219"/>
      <c r="C117" s="240"/>
      <c r="D117" s="244"/>
    </row>
    <row r="118">
      <c r="A118" s="243"/>
      <c r="B118" s="219"/>
      <c r="C118" s="240"/>
      <c r="D118" s="244"/>
    </row>
    <row r="119">
      <c r="A119" s="243"/>
      <c r="B119" s="219"/>
      <c r="C119" s="240"/>
      <c r="D119" s="244"/>
    </row>
    <row r="120">
      <c r="A120" s="243"/>
      <c r="B120" s="219"/>
      <c r="C120" s="240"/>
      <c r="D120" s="244"/>
    </row>
    <row r="121">
      <c r="A121" s="243"/>
      <c r="B121" s="219"/>
      <c r="C121" s="240"/>
      <c r="D121" s="244"/>
    </row>
    <row r="122">
      <c r="A122" s="243"/>
      <c r="B122" s="219"/>
      <c r="C122" s="240"/>
      <c r="D122" s="244"/>
    </row>
    <row r="123">
      <c r="A123" s="243"/>
      <c r="B123" s="219"/>
      <c r="C123" s="240"/>
      <c r="D123" s="244"/>
    </row>
    <row r="124">
      <c r="A124" s="243"/>
      <c r="B124" s="219"/>
      <c r="C124" s="240"/>
      <c r="D124" s="244"/>
    </row>
    <row r="125">
      <c r="A125" s="243"/>
      <c r="B125" s="219"/>
      <c r="C125" s="240"/>
      <c r="D125" s="244"/>
    </row>
    <row r="126">
      <c r="A126" s="243"/>
      <c r="B126" s="219"/>
      <c r="C126" s="240"/>
      <c r="D126" s="244"/>
    </row>
    <row r="127">
      <c r="A127" s="243"/>
      <c r="B127" s="219"/>
      <c r="C127" s="240"/>
      <c r="D127" s="244"/>
    </row>
    <row r="128">
      <c r="A128" s="243"/>
      <c r="B128" s="219"/>
      <c r="C128" s="240"/>
      <c r="D128" s="244"/>
    </row>
    <row r="129">
      <c r="A129" s="243"/>
      <c r="B129" s="219"/>
      <c r="C129" s="240"/>
      <c r="D129" s="244"/>
    </row>
    <row r="130">
      <c r="A130" s="243"/>
      <c r="B130" s="219"/>
      <c r="C130" s="240"/>
      <c r="D130" s="244"/>
    </row>
    <row r="131">
      <c r="A131" s="243"/>
      <c r="B131" s="219"/>
      <c r="C131" s="240"/>
      <c r="D131" s="244"/>
    </row>
    <row r="132">
      <c r="A132" s="243"/>
      <c r="B132" s="219"/>
      <c r="C132" s="240"/>
      <c r="D132" s="244"/>
    </row>
    <row r="133">
      <c r="A133" s="243"/>
      <c r="B133" s="219"/>
      <c r="C133" s="240"/>
      <c r="D133" s="244"/>
    </row>
    <row r="134">
      <c r="A134" s="243"/>
      <c r="B134" s="219"/>
      <c r="C134" s="240"/>
      <c r="D134" s="244"/>
    </row>
    <row r="135">
      <c r="A135" s="243"/>
      <c r="B135" s="219"/>
      <c r="C135" s="240"/>
      <c r="D135" s="244"/>
    </row>
    <row r="136">
      <c r="A136" s="243"/>
      <c r="B136" s="219"/>
      <c r="C136" s="240"/>
      <c r="D136" s="244"/>
    </row>
    <row r="137">
      <c r="A137" s="243"/>
      <c r="B137" s="219"/>
      <c r="C137" s="240"/>
      <c r="D137" s="244"/>
    </row>
    <row r="138">
      <c r="A138" s="243"/>
      <c r="B138" s="219"/>
      <c r="C138" s="240"/>
      <c r="D138" s="244"/>
    </row>
    <row r="139">
      <c r="A139" s="243"/>
      <c r="B139" s="219"/>
      <c r="C139" s="240"/>
      <c r="D139" s="244"/>
    </row>
    <row r="140">
      <c r="A140" s="243"/>
      <c r="B140" s="219"/>
      <c r="C140" s="240"/>
      <c r="D140" s="244"/>
    </row>
    <row r="141">
      <c r="A141" s="243"/>
      <c r="B141" s="219"/>
      <c r="C141" s="240"/>
      <c r="D141" s="244"/>
    </row>
    <row r="142">
      <c r="A142" s="243"/>
      <c r="B142" s="219"/>
      <c r="C142" s="240"/>
      <c r="D142" s="244"/>
    </row>
    <row r="143">
      <c r="A143" s="243"/>
      <c r="B143" s="219"/>
      <c r="C143" s="240"/>
      <c r="D143" s="244"/>
    </row>
    <row r="144">
      <c r="A144" s="243"/>
      <c r="B144" s="219"/>
      <c r="C144" s="240"/>
      <c r="D144" s="244"/>
    </row>
    <row r="145">
      <c r="A145" s="243"/>
      <c r="B145" s="219"/>
      <c r="C145" s="240"/>
      <c r="D145" s="244"/>
    </row>
    <row r="146">
      <c r="A146" s="243"/>
      <c r="B146" s="219"/>
      <c r="C146" s="240"/>
      <c r="D146" s="244"/>
    </row>
    <row r="147">
      <c r="A147" s="243"/>
      <c r="B147" s="219"/>
      <c r="C147" s="240"/>
      <c r="D147" s="244"/>
    </row>
    <row r="148">
      <c r="A148" s="243"/>
      <c r="B148" s="219"/>
      <c r="C148" s="240"/>
      <c r="D148" s="244"/>
    </row>
    <row r="149">
      <c r="A149" s="243"/>
      <c r="B149" s="219"/>
      <c r="C149" s="240"/>
      <c r="D149" s="244"/>
    </row>
    <row r="150">
      <c r="A150" s="243"/>
      <c r="B150" s="219"/>
      <c r="C150" s="240"/>
      <c r="D150" s="244"/>
    </row>
    <row r="151">
      <c r="A151" s="243"/>
      <c r="B151" s="219"/>
      <c r="C151" s="240"/>
      <c r="D151" s="244"/>
    </row>
    <row r="152">
      <c r="A152" s="243"/>
      <c r="B152" s="219"/>
      <c r="C152" s="240"/>
      <c r="D152" s="244"/>
    </row>
    <row r="153">
      <c r="A153" s="243"/>
      <c r="B153" s="219"/>
      <c r="C153" s="240"/>
      <c r="D153" s="244"/>
    </row>
    <row r="154">
      <c r="A154" s="243"/>
      <c r="B154" s="219"/>
      <c r="C154" s="240"/>
      <c r="D154" s="244"/>
    </row>
    <row r="155">
      <c r="A155" s="243"/>
      <c r="B155" s="219"/>
      <c r="C155" s="240"/>
      <c r="D155" s="244"/>
    </row>
    <row r="156">
      <c r="A156" s="243"/>
      <c r="B156" s="219"/>
      <c r="C156" s="240"/>
      <c r="D156" s="244"/>
    </row>
    <row r="157">
      <c r="A157" s="243"/>
      <c r="B157" s="219"/>
      <c r="C157" s="240"/>
      <c r="D157" s="244"/>
    </row>
    <row r="158">
      <c r="A158" s="243"/>
      <c r="B158" s="219"/>
      <c r="C158" s="240"/>
      <c r="D158" s="244"/>
    </row>
    <row r="159">
      <c r="A159" s="243"/>
      <c r="B159" s="219"/>
      <c r="C159" s="240"/>
      <c r="D159" s="244"/>
    </row>
    <row r="160">
      <c r="A160" s="243"/>
      <c r="B160" s="219"/>
      <c r="C160" s="240"/>
      <c r="D160" s="244"/>
    </row>
    <row r="161">
      <c r="A161" s="243"/>
      <c r="B161" s="219"/>
      <c r="C161" s="240"/>
      <c r="D161" s="244"/>
    </row>
    <row r="162">
      <c r="A162" s="243"/>
      <c r="B162" s="219"/>
      <c r="C162" s="240"/>
      <c r="D162" s="244"/>
    </row>
    <row r="163">
      <c r="A163" s="243"/>
      <c r="B163" s="219"/>
      <c r="C163" s="240"/>
      <c r="D163" s="244"/>
    </row>
    <row r="164">
      <c r="A164" s="243"/>
      <c r="B164" s="219"/>
      <c r="C164" s="240"/>
      <c r="D164" s="244"/>
    </row>
    <row r="165">
      <c r="A165" s="243"/>
      <c r="B165" s="219"/>
      <c r="C165" s="240"/>
      <c r="D165" s="244"/>
    </row>
    <row r="166">
      <c r="A166" s="243"/>
      <c r="B166" s="219"/>
      <c r="C166" s="240"/>
      <c r="D166" s="244"/>
    </row>
    <row r="167">
      <c r="A167" s="243"/>
      <c r="B167" s="219"/>
      <c r="C167" s="240"/>
      <c r="D167" s="244"/>
    </row>
    <row r="168">
      <c r="A168" s="243"/>
      <c r="B168" s="219"/>
      <c r="C168" s="240"/>
      <c r="D168" s="244"/>
    </row>
    <row r="169">
      <c r="A169" s="243"/>
      <c r="B169" s="219"/>
      <c r="C169" s="240"/>
      <c r="D169" s="244"/>
    </row>
    <row r="170">
      <c r="A170" s="243"/>
      <c r="B170" s="219"/>
      <c r="C170" s="240"/>
      <c r="D170" s="244"/>
    </row>
    <row r="171">
      <c r="A171" s="243"/>
      <c r="B171" s="219"/>
      <c r="C171" s="240"/>
      <c r="D171" s="244"/>
    </row>
    <row r="172">
      <c r="A172" s="243"/>
      <c r="B172" s="219"/>
      <c r="C172" s="240"/>
      <c r="D172" s="244"/>
    </row>
    <row r="173">
      <c r="A173" s="243"/>
      <c r="B173" s="219"/>
      <c r="C173" s="240"/>
      <c r="D173" s="244"/>
    </row>
    <row r="174">
      <c r="A174" s="243"/>
      <c r="B174" s="219"/>
      <c r="C174" s="240"/>
      <c r="D174" s="244"/>
    </row>
    <row r="175">
      <c r="A175" s="243"/>
      <c r="B175" s="219"/>
      <c r="C175" s="240"/>
      <c r="D175" s="244"/>
    </row>
    <row r="176">
      <c r="A176" s="243"/>
      <c r="B176" s="219"/>
      <c r="C176" s="240"/>
      <c r="D176" s="244"/>
    </row>
    <row r="177">
      <c r="A177" s="243"/>
      <c r="B177" s="219"/>
      <c r="C177" s="240"/>
      <c r="D177" s="244"/>
    </row>
    <row r="178">
      <c r="A178" s="243"/>
      <c r="B178" s="219"/>
      <c r="C178" s="240"/>
      <c r="D178" s="244"/>
    </row>
    <row r="179">
      <c r="A179" s="243"/>
      <c r="B179" s="219"/>
      <c r="C179" s="240"/>
      <c r="D179" s="244"/>
    </row>
    <row r="180">
      <c r="A180" s="243"/>
      <c r="B180" s="219"/>
      <c r="C180" s="240"/>
      <c r="D180" s="244"/>
    </row>
    <row r="181">
      <c r="A181" s="243"/>
      <c r="B181" s="219"/>
      <c r="C181" s="240"/>
      <c r="D181" s="244"/>
    </row>
    <row r="182">
      <c r="A182" s="243"/>
      <c r="B182" s="219"/>
      <c r="C182" s="240"/>
      <c r="D182" s="244"/>
    </row>
    <row r="183">
      <c r="A183" s="243"/>
      <c r="B183" s="219"/>
      <c r="C183" s="240"/>
      <c r="D183" s="244"/>
    </row>
    <row r="184">
      <c r="A184" s="243"/>
      <c r="B184" s="219"/>
      <c r="C184" s="240"/>
      <c r="D184" s="244"/>
    </row>
    <row r="185">
      <c r="A185" s="243"/>
      <c r="B185" s="219"/>
      <c r="C185" s="240"/>
      <c r="D185" s="244"/>
    </row>
    <row r="186">
      <c r="A186" s="243"/>
      <c r="B186" s="219"/>
      <c r="C186" s="240"/>
      <c r="D186" s="244"/>
    </row>
    <row r="187">
      <c r="A187" s="243"/>
      <c r="B187" s="219"/>
      <c r="C187" s="240"/>
      <c r="D187" s="244"/>
    </row>
    <row r="188">
      <c r="A188" s="243"/>
      <c r="B188" s="219"/>
      <c r="C188" s="240"/>
      <c r="D188" s="244"/>
    </row>
    <row r="189">
      <c r="A189" s="243"/>
      <c r="B189" s="219"/>
      <c r="C189" s="240"/>
      <c r="D189" s="244"/>
    </row>
    <row r="190">
      <c r="A190" s="243"/>
      <c r="B190" s="219"/>
      <c r="C190" s="240"/>
      <c r="D190" s="244"/>
    </row>
    <row r="191">
      <c r="A191" s="243"/>
      <c r="B191" s="219"/>
      <c r="C191" s="240"/>
      <c r="D191" s="244"/>
    </row>
    <row r="192">
      <c r="A192" s="243"/>
      <c r="B192" s="219"/>
      <c r="C192" s="240"/>
      <c r="D192" s="244"/>
    </row>
    <row r="193">
      <c r="A193" s="243"/>
      <c r="B193" s="219"/>
      <c r="C193" s="240"/>
      <c r="D193" s="244"/>
    </row>
    <row r="194">
      <c r="A194" s="243"/>
      <c r="B194" s="219"/>
      <c r="C194" s="240"/>
      <c r="D194" s="244"/>
    </row>
    <row r="195">
      <c r="A195" s="243"/>
      <c r="B195" s="219"/>
      <c r="C195" s="240"/>
      <c r="D195" s="244"/>
    </row>
    <row r="196">
      <c r="A196" s="243"/>
      <c r="B196" s="219"/>
      <c r="C196" s="240"/>
      <c r="D196" s="244"/>
    </row>
    <row r="197">
      <c r="A197" s="243"/>
      <c r="B197" s="219"/>
      <c r="C197" s="240"/>
      <c r="D197" s="244"/>
    </row>
    <row r="198">
      <c r="A198" s="243"/>
      <c r="B198" s="219"/>
      <c r="C198" s="240"/>
      <c r="D198" s="244"/>
    </row>
    <row r="199">
      <c r="A199" s="243"/>
      <c r="B199" s="219"/>
      <c r="C199" s="240"/>
      <c r="D199" s="244"/>
    </row>
    <row r="200">
      <c r="A200" s="243"/>
      <c r="B200" s="219"/>
      <c r="C200" s="240"/>
      <c r="D200" s="244"/>
    </row>
    <row r="201">
      <c r="A201" s="243"/>
      <c r="B201" s="219"/>
      <c r="C201" s="240"/>
      <c r="D201" s="244"/>
    </row>
    <row r="202">
      <c r="A202" s="243"/>
      <c r="B202" s="219"/>
      <c r="C202" s="240"/>
      <c r="D202" s="244"/>
    </row>
    <row r="203">
      <c r="A203" s="243"/>
      <c r="B203" s="219"/>
      <c r="C203" s="240"/>
      <c r="D203" s="244"/>
    </row>
    <row r="204">
      <c r="A204" s="243"/>
      <c r="B204" s="219"/>
      <c r="C204" s="240"/>
      <c r="D204" s="244"/>
    </row>
    <row r="205">
      <c r="A205" s="243"/>
      <c r="B205" s="219"/>
      <c r="C205" s="240"/>
      <c r="D205" s="244"/>
    </row>
    <row r="206">
      <c r="A206" s="243"/>
      <c r="B206" s="219"/>
      <c r="C206" s="240"/>
      <c r="D206" s="244"/>
    </row>
    <row r="207">
      <c r="A207" s="243"/>
      <c r="B207" s="219"/>
      <c r="C207" s="240"/>
      <c r="D207" s="244"/>
    </row>
    <row r="208">
      <c r="A208" s="243"/>
      <c r="B208" s="219"/>
      <c r="C208" s="240"/>
      <c r="D208" s="244"/>
    </row>
    <row r="209">
      <c r="A209" s="243"/>
      <c r="B209" s="219"/>
      <c r="C209" s="240"/>
      <c r="D209" s="244"/>
    </row>
    <row r="210">
      <c r="A210" s="243"/>
      <c r="B210" s="219"/>
      <c r="C210" s="240"/>
      <c r="D210" s="244"/>
    </row>
    <row r="211">
      <c r="A211" s="243"/>
      <c r="B211" s="219"/>
      <c r="C211" s="240"/>
      <c r="D211" s="244"/>
    </row>
    <row r="212">
      <c r="A212" s="243"/>
      <c r="B212" s="219"/>
      <c r="C212" s="240"/>
      <c r="D212" s="244"/>
    </row>
    <row r="213">
      <c r="A213" s="243"/>
      <c r="B213" s="219"/>
      <c r="C213" s="240"/>
      <c r="D213" s="244"/>
    </row>
    <row r="214">
      <c r="A214" s="243"/>
      <c r="B214" s="219"/>
      <c r="C214" s="240"/>
      <c r="D214" s="244"/>
    </row>
    <row r="215">
      <c r="A215" s="243"/>
      <c r="B215" s="219"/>
      <c r="C215" s="240"/>
      <c r="D215" s="244"/>
    </row>
    <row r="216">
      <c r="A216" s="243"/>
      <c r="B216" s="219"/>
      <c r="C216" s="240"/>
      <c r="D216" s="244"/>
    </row>
    <row r="217">
      <c r="A217" s="243"/>
      <c r="B217" s="219"/>
      <c r="C217" s="240"/>
      <c r="D217" s="244"/>
    </row>
    <row r="218">
      <c r="A218" s="243"/>
      <c r="B218" s="219"/>
      <c r="C218" s="240"/>
      <c r="D218" s="244"/>
    </row>
    <row r="219">
      <c r="A219" s="243"/>
      <c r="B219" s="219"/>
      <c r="C219" s="240"/>
      <c r="D219" s="244"/>
    </row>
    <row r="220">
      <c r="A220" s="243"/>
      <c r="B220" s="219"/>
      <c r="C220" s="240"/>
      <c r="D220" s="244"/>
    </row>
    <row r="221">
      <c r="A221" s="243"/>
      <c r="B221" s="219"/>
      <c r="C221" s="240"/>
      <c r="D221" s="244"/>
    </row>
    <row r="222">
      <c r="A222" s="243"/>
      <c r="B222" s="219"/>
      <c r="C222" s="240"/>
      <c r="D222" s="244"/>
    </row>
    <row r="223">
      <c r="A223" s="243"/>
      <c r="B223" s="219"/>
      <c r="C223" s="240"/>
      <c r="D223" s="244"/>
    </row>
    <row r="224">
      <c r="A224" s="243"/>
      <c r="B224" s="219"/>
      <c r="C224" s="240"/>
      <c r="D224" s="244"/>
    </row>
    <row r="225">
      <c r="A225" s="243"/>
      <c r="B225" s="219"/>
      <c r="C225" s="240"/>
      <c r="D225" s="244"/>
    </row>
    <row r="226">
      <c r="A226" s="243"/>
      <c r="B226" s="219"/>
      <c r="C226" s="240"/>
      <c r="D226" s="244"/>
    </row>
    <row r="227">
      <c r="A227" s="243"/>
      <c r="B227" s="219"/>
      <c r="C227" s="240"/>
      <c r="D227" s="244"/>
    </row>
    <row r="228">
      <c r="A228" s="243"/>
      <c r="B228" s="219"/>
      <c r="C228" s="240"/>
      <c r="D228" s="244"/>
    </row>
    <row r="229">
      <c r="A229" s="243"/>
      <c r="B229" s="219"/>
      <c r="C229" s="240"/>
      <c r="D229" s="244"/>
    </row>
    <row r="230">
      <c r="A230" s="243"/>
      <c r="B230" s="219"/>
      <c r="C230" s="240"/>
      <c r="D230" s="244"/>
    </row>
    <row r="231">
      <c r="A231" s="243"/>
      <c r="B231" s="219"/>
      <c r="C231" s="240"/>
      <c r="D231" s="244"/>
    </row>
    <row r="232">
      <c r="A232" s="243"/>
      <c r="B232" s="219"/>
      <c r="C232" s="240"/>
      <c r="D232" s="244"/>
    </row>
    <row r="233">
      <c r="A233" s="243"/>
      <c r="B233" s="219"/>
      <c r="C233" s="240"/>
      <c r="D233" s="244"/>
    </row>
    <row r="234">
      <c r="A234" s="243"/>
      <c r="B234" s="219"/>
      <c r="C234" s="240"/>
      <c r="D234" s="244"/>
    </row>
    <row r="235">
      <c r="A235" s="243"/>
      <c r="B235" s="219"/>
      <c r="C235" s="240"/>
      <c r="D235" s="244"/>
    </row>
    <row r="236">
      <c r="A236" s="243"/>
      <c r="B236" s="219"/>
      <c r="C236" s="240"/>
      <c r="D236" s="244"/>
    </row>
    <row r="237">
      <c r="A237" s="243"/>
      <c r="B237" s="219"/>
      <c r="C237" s="240"/>
      <c r="D237" s="244"/>
    </row>
    <row r="238">
      <c r="A238" s="243"/>
      <c r="B238" s="219"/>
      <c r="C238" s="240"/>
      <c r="D238" s="244"/>
    </row>
    <row r="239">
      <c r="A239" s="243"/>
      <c r="B239" s="219"/>
      <c r="C239" s="240"/>
      <c r="D239" s="244"/>
    </row>
    <row r="240">
      <c r="A240" s="243"/>
      <c r="B240" s="219"/>
      <c r="C240" s="240"/>
      <c r="D240" s="244"/>
    </row>
    <row r="241">
      <c r="A241" s="243"/>
      <c r="B241" s="219"/>
      <c r="C241" s="240"/>
      <c r="D241" s="244"/>
    </row>
    <row r="242">
      <c r="A242" s="243"/>
      <c r="B242" s="219"/>
      <c r="C242" s="240"/>
      <c r="D242" s="244"/>
    </row>
    <row r="243">
      <c r="A243" s="243"/>
      <c r="B243" s="219"/>
      <c r="C243" s="240"/>
      <c r="D243" s="244"/>
    </row>
    <row r="244">
      <c r="A244" s="243"/>
      <c r="B244" s="219"/>
      <c r="C244" s="240"/>
      <c r="D244" s="244"/>
    </row>
    <row r="245">
      <c r="A245" s="243"/>
      <c r="B245" s="219"/>
      <c r="C245" s="240"/>
      <c r="D245" s="244"/>
    </row>
    <row r="246">
      <c r="A246" s="243"/>
      <c r="B246" s="219"/>
      <c r="C246" s="240"/>
      <c r="D246" s="244"/>
    </row>
    <row r="247">
      <c r="A247" s="243"/>
      <c r="B247" s="219"/>
      <c r="C247" s="240"/>
      <c r="D247" s="244"/>
    </row>
    <row r="248">
      <c r="A248" s="243"/>
      <c r="B248" s="219"/>
      <c r="C248" s="240"/>
      <c r="D248" s="244"/>
    </row>
    <row r="249">
      <c r="A249" s="243"/>
      <c r="B249" s="219"/>
      <c r="C249" s="240"/>
      <c r="D249" s="244"/>
    </row>
    <row r="250">
      <c r="A250" s="243"/>
      <c r="B250" s="219"/>
      <c r="C250" s="240"/>
      <c r="D250" s="244"/>
    </row>
    <row r="251">
      <c r="A251" s="243"/>
      <c r="B251" s="219"/>
      <c r="C251" s="240"/>
      <c r="D251" s="244"/>
    </row>
    <row r="252">
      <c r="A252" s="243"/>
      <c r="B252" s="219"/>
      <c r="C252" s="240"/>
      <c r="D252" s="244"/>
    </row>
    <row r="253">
      <c r="A253" s="243"/>
      <c r="B253" s="219"/>
      <c r="C253" s="240"/>
      <c r="D253" s="244"/>
    </row>
    <row r="254">
      <c r="A254" s="243"/>
      <c r="B254" s="219"/>
      <c r="C254" s="240"/>
      <c r="D254" s="244"/>
    </row>
    <row r="255">
      <c r="A255" s="243"/>
      <c r="B255" s="219"/>
      <c r="C255" s="240"/>
      <c r="D255" s="244"/>
    </row>
    <row r="256">
      <c r="A256" s="243"/>
      <c r="B256" s="219"/>
      <c r="C256" s="240"/>
      <c r="D256" s="244"/>
    </row>
    <row r="257">
      <c r="A257" s="243"/>
      <c r="B257" s="219"/>
      <c r="C257" s="240"/>
      <c r="D257" s="244"/>
    </row>
    <row r="258">
      <c r="A258" s="243"/>
      <c r="B258" s="219"/>
      <c r="C258" s="240"/>
      <c r="D258" s="244"/>
    </row>
    <row r="259">
      <c r="A259" s="243"/>
      <c r="B259" s="219"/>
      <c r="C259" s="240"/>
      <c r="D259" s="244"/>
    </row>
    <row r="260">
      <c r="A260" s="243"/>
      <c r="B260" s="219"/>
      <c r="C260" s="240"/>
      <c r="D260" s="244"/>
    </row>
    <row r="261">
      <c r="A261" s="243"/>
      <c r="B261" s="219"/>
      <c r="C261" s="240"/>
      <c r="D261" s="244"/>
    </row>
    <row r="262">
      <c r="A262" s="243"/>
      <c r="B262" s="219"/>
      <c r="C262" s="240"/>
      <c r="D262" s="244"/>
    </row>
    <row r="263">
      <c r="A263" s="243"/>
      <c r="B263" s="219"/>
      <c r="C263" s="240"/>
      <c r="D263" s="244"/>
    </row>
    <row r="264">
      <c r="A264" s="243"/>
      <c r="B264" s="219"/>
      <c r="C264" s="240"/>
      <c r="D264" s="244"/>
    </row>
    <row r="265">
      <c r="A265" s="243"/>
      <c r="B265" s="219"/>
      <c r="C265" s="240"/>
      <c r="D265" s="244"/>
    </row>
    <row r="266">
      <c r="A266" s="243"/>
      <c r="B266" s="219"/>
      <c r="C266" s="240"/>
      <c r="D266" s="244"/>
    </row>
    <row r="267">
      <c r="A267" s="243"/>
      <c r="B267" s="219"/>
      <c r="C267" s="240"/>
      <c r="D267" s="244"/>
    </row>
    <row r="268">
      <c r="A268" s="243"/>
      <c r="B268" s="219"/>
      <c r="C268" s="240"/>
      <c r="D268" s="244"/>
    </row>
    <row r="269">
      <c r="A269" s="243"/>
      <c r="B269" s="219"/>
      <c r="C269" s="240"/>
      <c r="D269" s="244"/>
    </row>
    <row r="270">
      <c r="A270" s="243"/>
      <c r="B270" s="219"/>
      <c r="C270" s="240"/>
      <c r="D270" s="244"/>
    </row>
    <row r="271">
      <c r="A271" s="243"/>
      <c r="B271" s="219"/>
      <c r="C271" s="240"/>
      <c r="D271" s="244"/>
    </row>
    <row r="272">
      <c r="A272" s="243"/>
      <c r="B272" s="219"/>
      <c r="C272" s="240"/>
      <c r="D272" s="244"/>
    </row>
    <row r="273">
      <c r="A273" s="243"/>
      <c r="B273" s="219"/>
      <c r="C273" s="240"/>
      <c r="D273" s="244"/>
    </row>
    <row r="274">
      <c r="A274" s="243"/>
      <c r="B274" s="219"/>
      <c r="C274" s="240"/>
      <c r="D274" s="244"/>
    </row>
    <row r="275">
      <c r="A275" s="243"/>
      <c r="B275" s="219"/>
      <c r="C275" s="240"/>
      <c r="D275" s="244"/>
    </row>
    <row r="276">
      <c r="A276" s="243"/>
      <c r="B276" s="219"/>
      <c r="C276" s="240"/>
      <c r="D276" s="244"/>
    </row>
    <row r="277">
      <c r="A277" s="243"/>
      <c r="B277" s="219"/>
      <c r="C277" s="240"/>
      <c r="D277" s="244"/>
    </row>
    <row r="278">
      <c r="A278" s="243"/>
      <c r="B278" s="219"/>
      <c r="C278" s="240"/>
      <c r="D278" s="244"/>
    </row>
    <row r="279">
      <c r="A279" s="243"/>
      <c r="B279" s="219"/>
      <c r="C279" s="240"/>
      <c r="D279" s="244"/>
    </row>
    <row r="280">
      <c r="A280" s="243"/>
      <c r="B280" s="219"/>
      <c r="C280" s="240"/>
      <c r="D280" s="244"/>
    </row>
    <row r="281">
      <c r="A281" s="243"/>
      <c r="B281" s="219"/>
      <c r="C281" s="240"/>
      <c r="D281" s="244"/>
    </row>
    <row r="282">
      <c r="A282" s="243"/>
      <c r="B282" s="219"/>
      <c r="C282" s="240"/>
      <c r="D282" s="244"/>
    </row>
    <row r="283">
      <c r="A283" s="243"/>
      <c r="B283" s="219"/>
      <c r="C283" s="240"/>
      <c r="D283" s="244"/>
    </row>
    <row r="284">
      <c r="A284" s="243"/>
      <c r="B284" s="219"/>
      <c r="C284" s="240"/>
      <c r="D284" s="244"/>
    </row>
    <row r="285">
      <c r="A285" s="243"/>
      <c r="B285" s="219"/>
      <c r="C285" s="240"/>
      <c r="D285" s="244"/>
    </row>
    <row r="286">
      <c r="A286" s="243"/>
      <c r="B286" s="219"/>
      <c r="C286" s="240"/>
      <c r="D286" s="244"/>
    </row>
    <row r="287">
      <c r="A287" s="243"/>
      <c r="B287" s="219"/>
      <c r="C287" s="240"/>
      <c r="D287" s="244"/>
    </row>
    <row r="288">
      <c r="A288" s="243"/>
      <c r="B288" s="219"/>
      <c r="C288" s="240"/>
      <c r="D288" s="244"/>
    </row>
    <row r="289">
      <c r="A289" s="243"/>
      <c r="B289" s="219"/>
      <c r="C289" s="240"/>
      <c r="D289" s="244"/>
    </row>
    <row r="290">
      <c r="A290" s="243"/>
      <c r="B290" s="219"/>
      <c r="C290" s="240"/>
      <c r="D290" s="244"/>
    </row>
    <row r="291">
      <c r="A291" s="243"/>
      <c r="B291" s="219"/>
      <c r="C291" s="240"/>
      <c r="D291" s="244"/>
    </row>
    <row r="292">
      <c r="A292" s="243"/>
      <c r="B292" s="219"/>
      <c r="C292" s="240"/>
      <c r="D292" s="244"/>
    </row>
    <row r="293">
      <c r="A293" s="243"/>
      <c r="B293" s="219"/>
      <c r="C293" s="240"/>
      <c r="D293" s="244"/>
    </row>
    <row r="294">
      <c r="A294" s="243"/>
      <c r="B294" s="219"/>
      <c r="C294" s="240"/>
      <c r="D294" s="244"/>
    </row>
    <row r="295">
      <c r="A295" s="243"/>
      <c r="B295" s="219"/>
      <c r="C295" s="240"/>
      <c r="D295" s="244"/>
    </row>
    <row r="296">
      <c r="A296" s="243"/>
      <c r="B296" s="219"/>
      <c r="C296" s="240"/>
      <c r="D296" s="244"/>
    </row>
    <row r="297">
      <c r="A297" s="243"/>
      <c r="B297" s="219"/>
      <c r="C297" s="240"/>
      <c r="D297" s="244"/>
    </row>
    <row r="298">
      <c r="A298" s="243"/>
      <c r="B298" s="219"/>
      <c r="C298" s="240"/>
      <c r="D298" s="244"/>
    </row>
    <row r="299">
      <c r="A299" s="243"/>
      <c r="B299" s="219"/>
      <c r="C299" s="240"/>
      <c r="D299" s="244"/>
    </row>
    <row r="300">
      <c r="A300" s="243"/>
      <c r="B300" s="219"/>
      <c r="C300" s="240"/>
      <c r="D300" s="244"/>
    </row>
    <row r="301">
      <c r="A301" s="243"/>
      <c r="B301" s="219"/>
      <c r="C301" s="240"/>
      <c r="D301" s="244"/>
    </row>
    <row r="302">
      <c r="A302" s="243"/>
      <c r="B302" s="219"/>
      <c r="C302" s="240"/>
      <c r="D302" s="244"/>
    </row>
    <row r="303">
      <c r="A303" s="243"/>
      <c r="B303" s="219"/>
      <c r="C303" s="240"/>
      <c r="D303" s="244"/>
    </row>
    <row r="304">
      <c r="A304" s="243"/>
      <c r="B304" s="219"/>
      <c r="C304" s="240"/>
      <c r="D304" s="244"/>
    </row>
    <row r="305">
      <c r="A305" s="243"/>
      <c r="B305" s="219"/>
      <c r="C305" s="240"/>
      <c r="D305" s="244"/>
    </row>
    <row r="306">
      <c r="A306" s="243"/>
      <c r="B306" s="219"/>
      <c r="C306" s="240"/>
      <c r="D306" s="244"/>
    </row>
    <row r="307">
      <c r="A307" s="243"/>
      <c r="B307" s="219"/>
      <c r="C307" s="240"/>
      <c r="D307" s="244"/>
    </row>
    <row r="308">
      <c r="A308" s="243"/>
      <c r="B308" s="219"/>
      <c r="C308" s="240"/>
      <c r="D308" s="244"/>
    </row>
    <row r="309">
      <c r="A309" s="243"/>
      <c r="B309" s="219"/>
      <c r="C309" s="240"/>
      <c r="D309" s="244"/>
    </row>
    <row r="310">
      <c r="A310" s="243"/>
      <c r="B310" s="219"/>
      <c r="C310" s="240"/>
      <c r="D310" s="244"/>
    </row>
    <row r="311">
      <c r="A311" s="243"/>
      <c r="B311" s="219"/>
      <c r="C311" s="240"/>
      <c r="D311" s="244"/>
    </row>
    <row r="312">
      <c r="A312" s="243"/>
      <c r="B312" s="219"/>
      <c r="C312" s="240"/>
      <c r="D312" s="244"/>
    </row>
    <row r="313">
      <c r="A313" s="243"/>
      <c r="B313" s="219"/>
      <c r="C313" s="240"/>
      <c r="D313" s="244"/>
    </row>
    <row r="314">
      <c r="A314" s="243"/>
      <c r="B314" s="219"/>
      <c r="C314" s="240"/>
      <c r="D314" s="244"/>
    </row>
    <row r="315">
      <c r="A315" s="243"/>
      <c r="B315" s="219"/>
      <c r="C315" s="240"/>
      <c r="D315" s="244"/>
    </row>
    <row r="316">
      <c r="A316" s="243"/>
      <c r="B316" s="219"/>
      <c r="C316" s="240"/>
      <c r="D316" s="244"/>
    </row>
    <row r="317">
      <c r="A317" s="243"/>
      <c r="B317" s="219"/>
      <c r="C317" s="240"/>
      <c r="D317" s="244"/>
    </row>
    <row r="318">
      <c r="A318" s="243"/>
      <c r="B318" s="219"/>
      <c r="C318" s="240"/>
      <c r="D318" s="244"/>
    </row>
    <row r="319">
      <c r="A319" s="243"/>
      <c r="B319" s="219"/>
      <c r="C319" s="240"/>
      <c r="D319" s="244"/>
    </row>
    <row r="320">
      <c r="A320" s="243"/>
      <c r="B320" s="219"/>
      <c r="C320" s="240"/>
      <c r="D320" s="244"/>
    </row>
    <row r="321">
      <c r="A321" s="243"/>
      <c r="B321" s="219"/>
      <c r="C321" s="240"/>
      <c r="D321" s="244"/>
    </row>
    <row r="322">
      <c r="A322" s="243"/>
      <c r="B322" s="219"/>
      <c r="C322" s="240"/>
      <c r="D322" s="244"/>
    </row>
    <row r="323">
      <c r="A323" s="243"/>
      <c r="B323" s="219"/>
      <c r="C323" s="240"/>
      <c r="D323" s="244"/>
    </row>
    <row r="324">
      <c r="A324" s="243"/>
      <c r="B324" s="219"/>
      <c r="C324" s="240"/>
      <c r="D324" s="244"/>
    </row>
    <row r="325">
      <c r="A325" s="243"/>
      <c r="B325" s="219"/>
      <c r="C325" s="240"/>
      <c r="D325" s="244"/>
    </row>
    <row r="326">
      <c r="A326" s="243"/>
      <c r="B326" s="219"/>
      <c r="C326" s="240"/>
      <c r="D326" s="244"/>
    </row>
    <row r="327">
      <c r="A327" s="243"/>
      <c r="B327" s="219"/>
      <c r="C327" s="240"/>
      <c r="D327" s="244"/>
    </row>
    <row r="328">
      <c r="A328" s="243"/>
      <c r="B328" s="219"/>
      <c r="C328" s="240"/>
      <c r="D328" s="244"/>
    </row>
    <row r="329">
      <c r="A329" s="243"/>
      <c r="B329" s="219"/>
      <c r="C329" s="240"/>
      <c r="D329" s="244"/>
    </row>
    <row r="330">
      <c r="A330" s="243"/>
      <c r="B330" s="219"/>
      <c r="C330" s="240"/>
      <c r="D330" s="244"/>
    </row>
    <row r="331">
      <c r="A331" s="243"/>
      <c r="B331" s="219"/>
      <c r="C331" s="240"/>
      <c r="D331" s="244"/>
    </row>
    <row r="332">
      <c r="A332" s="243"/>
      <c r="B332" s="219"/>
      <c r="C332" s="240"/>
      <c r="D332" s="244"/>
    </row>
    <row r="333">
      <c r="A333" s="243"/>
      <c r="B333" s="219"/>
      <c r="C333" s="240"/>
      <c r="D333" s="244"/>
    </row>
    <row r="334">
      <c r="A334" s="243"/>
      <c r="B334" s="219"/>
      <c r="C334" s="240"/>
      <c r="D334" s="244"/>
    </row>
    <row r="335">
      <c r="A335" s="243"/>
      <c r="B335" s="219"/>
      <c r="C335" s="240"/>
      <c r="D335" s="244"/>
    </row>
    <row r="336">
      <c r="A336" s="243"/>
      <c r="B336" s="219"/>
      <c r="C336" s="240"/>
      <c r="D336" s="244"/>
    </row>
    <row r="337">
      <c r="A337" s="243"/>
      <c r="B337" s="219"/>
      <c r="C337" s="240"/>
      <c r="D337" s="244"/>
    </row>
    <row r="338">
      <c r="A338" s="243"/>
      <c r="B338" s="219"/>
      <c r="C338" s="240"/>
      <c r="D338" s="244"/>
    </row>
    <row r="339">
      <c r="A339" s="243"/>
      <c r="B339" s="219"/>
      <c r="C339" s="240"/>
      <c r="D339" s="244"/>
    </row>
    <row r="340">
      <c r="A340" s="243"/>
      <c r="B340" s="219"/>
      <c r="C340" s="240"/>
      <c r="D340" s="244"/>
    </row>
    <row r="341">
      <c r="A341" s="243"/>
      <c r="B341" s="219"/>
      <c r="C341" s="240"/>
      <c r="D341" s="244"/>
    </row>
    <row r="342">
      <c r="A342" s="243"/>
      <c r="B342" s="219"/>
      <c r="C342" s="240"/>
      <c r="D342" s="244"/>
    </row>
    <row r="343">
      <c r="A343" s="243"/>
      <c r="B343" s="219"/>
      <c r="C343" s="240"/>
      <c r="D343" s="244"/>
    </row>
    <row r="344">
      <c r="A344" s="243"/>
      <c r="B344" s="219"/>
      <c r="C344" s="240"/>
      <c r="D344" s="244"/>
    </row>
    <row r="345">
      <c r="A345" s="243"/>
      <c r="B345" s="219"/>
      <c r="C345" s="240"/>
      <c r="D345" s="244"/>
    </row>
    <row r="346">
      <c r="A346" s="243"/>
      <c r="B346" s="219"/>
      <c r="C346" s="240"/>
      <c r="D346" s="244"/>
    </row>
    <row r="347">
      <c r="A347" s="243"/>
      <c r="B347" s="219"/>
      <c r="C347" s="240"/>
      <c r="D347" s="244"/>
    </row>
    <row r="348">
      <c r="A348" s="243"/>
      <c r="B348" s="219"/>
      <c r="C348" s="240"/>
      <c r="D348" s="244"/>
    </row>
    <row r="349">
      <c r="A349" s="243"/>
      <c r="B349" s="219"/>
      <c r="C349" s="240"/>
      <c r="D349" s="244"/>
    </row>
    <row r="350">
      <c r="A350" s="243"/>
      <c r="B350" s="219"/>
      <c r="C350" s="240"/>
      <c r="D350" s="244"/>
    </row>
    <row r="351">
      <c r="A351" s="243"/>
      <c r="B351" s="219"/>
      <c r="C351" s="240"/>
      <c r="D351" s="244"/>
    </row>
    <row r="352">
      <c r="A352" s="243"/>
      <c r="B352" s="219"/>
      <c r="C352" s="240"/>
      <c r="D352" s="244"/>
    </row>
    <row r="353">
      <c r="A353" s="243"/>
      <c r="B353" s="219"/>
      <c r="C353" s="240"/>
      <c r="D353" s="244"/>
    </row>
    <row r="354">
      <c r="A354" s="243"/>
      <c r="B354" s="219"/>
      <c r="C354" s="240"/>
      <c r="D354" s="244"/>
    </row>
    <row r="355">
      <c r="A355" s="243"/>
      <c r="B355" s="219"/>
      <c r="C355" s="240"/>
      <c r="D355" s="244"/>
    </row>
    <row r="356">
      <c r="A356" s="243"/>
      <c r="B356" s="219"/>
      <c r="C356" s="240"/>
      <c r="D356" s="244"/>
    </row>
    <row r="357">
      <c r="A357" s="243"/>
      <c r="B357" s="219"/>
      <c r="C357" s="240"/>
      <c r="D357" s="244"/>
    </row>
    <row r="358">
      <c r="A358" s="243"/>
      <c r="B358" s="219"/>
      <c r="C358" s="240"/>
      <c r="D358" s="244"/>
    </row>
    <row r="359">
      <c r="A359" s="243"/>
      <c r="B359" s="219"/>
      <c r="C359" s="240"/>
      <c r="D359" s="244"/>
    </row>
    <row r="360">
      <c r="A360" s="243"/>
      <c r="B360" s="219"/>
      <c r="C360" s="240"/>
      <c r="D360" s="244"/>
    </row>
    <row r="361">
      <c r="A361" s="243"/>
      <c r="B361" s="219"/>
      <c r="C361" s="240"/>
      <c r="D361" s="244"/>
    </row>
    <row r="362">
      <c r="A362" s="243"/>
      <c r="B362" s="219"/>
      <c r="C362" s="240"/>
      <c r="D362" s="244"/>
    </row>
    <row r="363">
      <c r="A363" s="243"/>
      <c r="B363" s="219"/>
      <c r="C363" s="240"/>
      <c r="D363" s="244"/>
    </row>
    <row r="364">
      <c r="A364" s="243"/>
      <c r="B364" s="219"/>
      <c r="C364" s="240"/>
      <c r="D364" s="244"/>
    </row>
    <row r="365">
      <c r="A365" s="243"/>
      <c r="B365" s="219"/>
      <c r="C365" s="240"/>
      <c r="D365" s="244"/>
    </row>
    <row r="366">
      <c r="A366" s="243"/>
      <c r="B366" s="219"/>
      <c r="C366" s="240"/>
      <c r="D366" s="244"/>
    </row>
    <row r="367">
      <c r="A367" s="243"/>
      <c r="B367" s="219"/>
      <c r="C367" s="240"/>
      <c r="D367" s="244"/>
    </row>
    <row r="368">
      <c r="A368" s="243"/>
      <c r="B368" s="219"/>
      <c r="C368" s="240"/>
      <c r="D368" s="244"/>
    </row>
    <row r="369">
      <c r="A369" s="243"/>
      <c r="B369" s="219"/>
      <c r="C369" s="240"/>
      <c r="D369" s="244"/>
    </row>
    <row r="370">
      <c r="A370" s="243"/>
      <c r="B370" s="219"/>
      <c r="C370" s="240"/>
      <c r="D370" s="244"/>
    </row>
    <row r="371">
      <c r="A371" s="243"/>
      <c r="B371" s="219"/>
      <c r="C371" s="240"/>
      <c r="D371" s="244"/>
    </row>
    <row r="372">
      <c r="A372" s="243"/>
      <c r="B372" s="219"/>
      <c r="C372" s="240"/>
      <c r="D372" s="244"/>
    </row>
    <row r="373">
      <c r="A373" s="243"/>
      <c r="B373" s="219"/>
      <c r="C373" s="240"/>
      <c r="D373" s="244"/>
    </row>
    <row r="374">
      <c r="A374" s="243"/>
      <c r="B374" s="219"/>
      <c r="C374" s="240"/>
      <c r="D374" s="244"/>
    </row>
    <row r="375">
      <c r="A375" s="243"/>
      <c r="B375" s="219"/>
      <c r="C375" s="240"/>
      <c r="D375" s="244"/>
    </row>
    <row r="376">
      <c r="A376" s="243"/>
      <c r="B376" s="219"/>
      <c r="C376" s="240"/>
      <c r="D376" s="244"/>
    </row>
    <row r="377">
      <c r="A377" s="243"/>
      <c r="B377" s="219"/>
      <c r="C377" s="240"/>
      <c r="D377" s="244"/>
    </row>
    <row r="378">
      <c r="A378" s="243"/>
      <c r="B378" s="219"/>
      <c r="C378" s="240"/>
      <c r="D378" s="244"/>
    </row>
    <row r="379">
      <c r="A379" s="243"/>
      <c r="B379" s="219"/>
      <c r="C379" s="240"/>
      <c r="D379" s="244"/>
    </row>
    <row r="380">
      <c r="A380" s="243"/>
      <c r="B380" s="219"/>
      <c r="C380" s="240"/>
      <c r="D380" s="244"/>
    </row>
    <row r="381">
      <c r="A381" s="243"/>
      <c r="B381" s="219"/>
      <c r="C381" s="240"/>
      <c r="D381" s="244"/>
    </row>
    <row r="382">
      <c r="A382" s="243"/>
      <c r="B382" s="219"/>
      <c r="C382" s="240"/>
      <c r="D382" s="244"/>
    </row>
    <row r="383">
      <c r="A383" s="243"/>
      <c r="B383" s="219"/>
      <c r="C383" s="240"/>
      <c r="D383" s="244"/>
    </row>
    <row r="384">
      <c r="A384" s="243"/>
      <c r="B384" s="219"/>
      <c r="C384" s="240"/>
      <c r="D384" s="244"/>
    </row>
    <row r="385">
      <c r="A385" s="243"/>
      <c r="B385" s="219"/>
      <c r="C385" s="240"/>
      <c r="D385" s="244"/>
    </row>
    <row r="386">
      <c r="A386" s="243"/>
      <c r="B386" s="219"/>
      <c r="C386" s="240"/>
      <c r="D386" s="244"/>
    </row>
    <row r="387">
      <c r="A387" s="243"/>
      <c r="B387" s="219"/>
      <c r="C387" s="240"/>
      <c r="D387" s="244"/>
    </row>
    <row r="388">
      <c r="A388" s="243"/>
      <c r="B388" s="219"/>
      <c r="C388" s="240"/>
      <c r="D388" s="244"/>
    </row>
    <row r="389">
      <c r="A389" s="243"/>
      <c r="B389" s="219"/>
      <c r="C389" s="240"/>
      <c r="D389" s="244"/>
    </row>
    <row r="390">
      <c r="A390" s="243"/>
      <c r="B390" s="219"/>
      <c r="C390" s="240"/>
      <c r="D390" s="244"/>
    </row>
    <row r="391">
      <c r="A391" s="243"/>
      <c r="B391" s="219"/>
      <c r="C391" s="240"/>
      <c r="D391" s="244"/>
    </row>
    <row r="392">
      <c r="A392" s="243"/>
      <c r="B392" s="219"/>
      <c r="C392" s="240"/>
      <c r="D392" s="244"/>
    </row>
    <row r="393">
      <c r="A393" s="243"/>
      <c r="B393" s="219"/>
      <c r="C393" s="240"/>
      <c r="D393" s="244"/>
    </row>
    <row r="394">
      <c r="A394" s="243"/>
      <c r="B394" s="219"/>
      <c r="C394" s="240"/>
      <c r="D394" s="244"/>
    </row>
    <row r="395">
      <c r="A395" s="243"/>
      <c r="B395" s="219"/>
      <c r="C395" s="240"/>
      <c r="D395" s="244"/>
    </row>
    <row r="396">
      <c r="A396" s="243"/>
      <c r="B396" s="219"/>
      <c r="C396" s="240"/>
      <c r="D396" s="244"/>
    </row>
    <row r="397">
      <c r="A397" s="243"/>
      <c r="B397" s="219"/>
      <c r="C397" s="240"/>
      <c r="D397" s="244"/>
    </row>
    <row r="398">
      <c r="A398" s="243"/>
      <c r="B398" s="219"/>
      <c r="C398" s="240"/>
      <c r="D398" s="244"/>
    </row>
    <row r="399">
      <c r="A399" s="243"/>
      <c r="B399" s="219"/>
      <c r="C399" s="240"/>
      <c r="D399" s="244"/>
    </row>
    <row r="400">
      <c r="A400" s="243"/>
      <c r="B400" s="219"/>
      <c r="C400" s="240"/>
      <c r="D400" s="244"/>
    </row>
    <row r="401">
      <c r="A401" s="243"/>
      <c r="B401" s="219"/>
      <c r="C401" s="240"/>
      <c r="D401" s="244"/>
    </row>
    <row r="402">
      <c r="A402" s="243"/>
      <c r="B402" s="219"/>
      <c r="C402" s="240"/>
      <c r="D402" s="244"/>
    </row>
    <row r="403">
      <c r="A403" s="243"/>
      <c r="B403" s="219"/>
      <c r="C403" s="240"/>
      <c r="D403" s="244"/>
    </row>
    <row r="404">
      <c r="A404" s="243"/>
      <c r="B404" s="219"/>
      <c r="C404" s="240"/>
      <c r="D404" s="244"/>
    </row>
    <row r="405">
      <c r="A405" s="243"/>
      <c r="B405" s="219"/>
      <c r="C405" s="240"/>
      <c r="D405" s="244"/>
    </row>
    <row r="406">
      <c r="A406" s="243"/>
      <c r="B406" s="219"/>
      <c r="C406" s="240"/>
      <c r="D406" s="244"/>
    </row>
    <row r="407">
      <c r="A407" s="243"/>
      <c r="B407" s="219"/>
      <c r="C407" s="240"/>
      <c r="D407" s="244"/>
    </row>
    <row r="408">
      <c r="A408" s="243"/>
      <c r="B408" s="219"/>
      <c r="C408" s="240"/>
      <c r="D408" s="244"/>
    </row>
    <row r="409">
      <c r="A409" s="243"/>
      <c r="B409" s="219"/>
      <c r="C409" s="240"/>
      <c r="D409" s="244"/>
    </row>
    <row r="410">
      <c r="A410" s="243"/>
      <c r="B410" s="219"/>
      <c r="C410" s="240"/>
      <c r="D410" s="244"/>
    </row>
    <row r="411">
      <c r="A411" s="243"/>
      <c r="B411" s="219"/>
      <c r="C411" s="240"/>
      <c r="D411" s="244"/>
    </row>
    <row r="412">
      <c r="A412" s="243"/>
      <c r="B412" s="219"/>
      <c r="C412" s="240"/>
      <c r="D412" s="244"/>
    </row>
    <row r="413">
      <c r="A413" s="243"/>
      <c r="B413" s="219"/>
      <c r="C413" s="240"/>
      <c r="D413" s="244"/>
    </row>
    <row r="414">
      <c r="A414" s="243"/>
      <c r="B414" s="219"/>
      <c r="C414" s="240"/>
      <c r="D414" s="244"/>
    </row>
    <row r="415">
      <c r="A415" s="243"/>
      <c r="B415" s="219"/>
      <c r="C415" s="240"/>
      <c r="D415" s="244"/>
    </row>
    <row r="416">
      <c r="A416" s="243"/>
      <c r="B416" s="219"/>
      <c r="C416" s="240"/>
      <c r="D416" s="244"/>
    </row>
    <row r="417">
      <c r="A417" s="243"/>
      <c r="B417" s="219"/>
      <c r="C417" s="240"/>
      <c r="D417" s="244"/>
    </row>
    <row r="418">
      <c r="A418" s="243"/>
      <c r="B418" s="219"/>
      <c r="C418" s="240"/>
      <c r="D418" s="244"/>
    </row>
    <row r="419">
      <c r="A419" s="243"/>
      <c r="B419" s="219"/>
      <c r="C419" s="240"/>
      <c r="D419" s="244"/>
    </row>
    <row r="420">
      <c r="A420" s="243"/>
      <c r="B420" s="219"/>
      <c r="C420" s="240"/>
      <c r="D420" s="244"/>
    </row>
    <row r="421">
      <c r="A421" s="243"/>
      <c r="B421" s="219"/>
      <c r="C421" s="240"/>
      <c r="D421" s="244"/>
    </row>
    <row r="422">
      <c r="A422" s="243"/>
      <c r="B422" s="219"/>
      <c r="C422" s="240"/>
      <c r="D422" s="244"/>
    </row>
    <row r="423">
      <c r="A423" s="243"/>
      <c r="B423" s="219"/>
      <c r="C423" s="240"/>
      <c r="D423" s="244"/>
    </row>
    <row r="424">
      <c r="A424" s="243"/>
      <c r="B424" s="219"/>
      <c r="C424" s="240"/>
      <c r="D424" s="244"/>
    </row>
    <row r="425">
      <c r="A425" s="243"/>
      <c r="B425" s="219"/>
      <c r="C425" s="240"/>
      <c r="D425" s="244"/>
    </row>
    <row r="426">
      <c r="A426" s="243"/>
      <c r="B426" s="219"/>
      <c r="C426" s="240"/>
      <c r="D426" s="244"/>
    </row>
    <row r="427">
      <c r="A427" s="243"/>
      <c r="B427" s="219"/>
      <c r="C427" s="240"/>
      <c r="D427" s="244"/>
    </row>
    <row r="428">
      <c r="A428" s="243"/>
      <c r="B428" s="219"/>
      <c r="C428" s="240"/>
      <c r="D428" s="244"/>
    </row>
    <row r="429">
      <c r="A429" s="243"/>
      <c r="B429" s="219"/>
      <c r="C429" s="240"/>
      <c r="D429" s="244"/>
    </row>
    <row r="430">
      <c r="A430" s="243"/>
      <c r="B430" s="219"/>
      <c r="C430" s="240"/>
      <c r="D430" s="244"/>
    </row>
    <row r="431">
      <c r="A431" s="243"/>
      <c r="B431" s="219"/>
      <c r="C431" s="240"/>
      <c r="D431" s="244"/>
    </row>
    <row r="432">
      <c r="A432" s="243"/>
      <c r="B432" s="219"/>
      <c r="C432" s="240"/>
      <c r="D432" s="244"/>
    </row>
    <row r="433">
      <c r="A433" s="243"/>
      <c r="B433" s="219"/>
      <c r="C433" s="240"/>
      <c r="D433" s="244"/>
    </row>
    <row r="434">
      <c r="A434" s="243"/>
      <c r="B434" s="219"/>
      <c r="C434" s="240"/>
      <c r="D434" s="244"/>
    </row>
    <row r="435">
      <c r="A435" s="243"/>
      <c r="B435" s="219"/>
      <c r="C435" s="240"/>
      <c r="D435" s="244"/>
    </row>
    <row r="436">
      <c r="A436" s="243"/>
      <c r="B436" s="219"/>
      <c r="C436" s="240"/>
      <c r="D436" s="244"/>
    </row>
    <row r="437">
      <c r="A437" s="243"/>
      <c r="B437" s="219"/>
      <c r="C437" s="240"/>
      <c r="D437" s="244"/>
    </row>
    <row r="438">
      <c r="A438" s="243"/>
      <c r="B438" s="219"/>
      <c r="C438" s="240"/>
      <c r="D438" s="244"/>
    </row>
    <row r="439">
      <c r="A439" s="243"/>
      <c r="B439" s="219"/>
      <c r="C439" s="240"/>
      <c r="D439" s="244"/>
    </row>
    <row r="440">
      <c r="A440" s="243"/>
      <c r="B440" s="219"/>
      <c r="C440" s="240"/>
      <c r="D440" s="244"/>
    </row>
    <row r="441">
      <c r="A441" s="243"/>
      <c r="B441" s="219"/>
      <c r="C441" s="240"/>
      <c r="D441" s="244"/>
    </row>
    <row r="442">
      <c r="A442" s="243"/>
      <c r="B442" s="219"/>
      <c r="C442" s="240"/>
      <c r="D442" s="244"/>
    </row>
    <row r="443">
      <c r="A443" s="243"/>
      <c r="B443" s="219"/>
      <c r="C443" s="240"/>
      <c r="D443" s="244"/>
    </row>
    <row r="444">
      <c r="A444" s="243"/>
      <c r="B444" s="219"/>
      <c r="C444" s="240"/>
      <c r="D444" s="244"/>
    </row>
    <row r="445">
      <c r="A445" s="243"/>
      <c r="B445" s="219"/>
      <c r="C445" s="240"/>
      <c r="D445" s="244"/>
    </row>
    <row r="446">
      <c r="A446" s="243"/>
      <c r="B446" s="219"/>
      <c r="C446" s="240"/>
      <c r="D446" s="244"/>
    </row>
    <row r="447">
      <c r="A447" s="243"/>
      <c r="B447" s="219"/>
      <c r="C447" s="240"/>
      <c r="D447" s="244"/>
    </row>
    <row r="448">
      <c r="A448" s="243"/>
      <c r="B448" s="219"/>
      <c r="C448" s="240"/>
      <c r="D448" s="244"/>
    </row>
    <row r="449">
      <c r="A449" s="243"/>
      <c r="B449" s="219"/>
      <c r="C449" s="240"/>
      <c r="D449" s="244"/>
    </row>
    <row r="450">
      <c r="A450" s="243"/>
      <c r="B450" s="219"/>
      <c r="C450" s="240"/>
      <c r="D450" s="244"/>
    </row>
    <row r="451">
      <c r="A451" s="243"/>
      <c r="B451" s="219"/>
      <c r="C451" s="240"/>
      <c r="D451" s="244"/>
    </row>
    <row r="452">
      <c r="A452" s="243"/>
      <c r="B452" s="219"/>
      <c r="C452" s="240"/>
      <c r="D452" s="244"/>
    </row>
    <row r="453">
      <c r="A453" s="243"/>
      <c r="B453" s="219"/>
      <c r="C453" s="240"/>
      <c r="D453" s="244"/>
    </row>
    <row r="454">
      <c r="A454" s="243"/>
      <c r="B454" s="219"/>
      <c r="C454" s="240"/>
      <c r="D454" s="244"/>
    </row>
    <row r="455">
      <c r="A455" s="243"/>
      <c r="B455" s="219"/>
      <c r="C455" s="240"/>
      <c r="D455" s="244"/>
    </row>
    <row r="456">
      <c r="A456" s="243"/>
      <c r="B456" s="219"/>
      <c r="C456" s="240"/>
      <c r="D456" s="244"/>
    </row>
    <row r="457">
      <c r="A457" s="243"/>
      <c r="B457" s="219"/>
      <c r="C457" s="240"/>
      <c r="D457" s="244"/>
    </row>
    <row r="458">
      <c r="A458" s="243"/>
      <c r="B458" s="219"/>
      <c r="C458" s="240"/>
      <c r="D458" s="244"/>
    </row>
    <row r="459">
      <c r="A459" s="243"/>
      <c r="B459" s="219"/>
      <c r="C459" s="240"/>
      <c r="D459" s="244"/>
    </row>
    <row r="460">
      <c r="A460" s="243"/>
      <c r="B460" s="219"/>
      <c r="C460" s="240"/>
      <c r="D460" s="244"/>
    </row>
    <row r="461">
      <c r="A461" s="243"/>
      <c r="B461" s="219"/>
      <c r="C461" s="240"/>
      <c r="D461" s="244"/>
    </row>
    <row r="462">
      <c r="A462" s="243"/>
      <c r="B462" s="219"/>
      <c r="C462" s="240"/>
      <c r="D462" s="244"/>
    </row>
    <row r="463">
      <c r="A463" s="243"/>
      <c r="B463" s="219"/>
      <c r="C463" s="240"/>
      <c r="D463" s="244"/>
    </row>
    <row r="464">
      <c r="A464" s="243"/>
      <c r="B464" s="219"/>
      <c r="C464" s="240"/>
      <c r="D464" s="244"/>
    </row>
    <row r="465">
      <c r="A465" s="243"/>
      <c r="B465" s="219"/>
      <c r="C465" s="240"/>
      <c r="D465" s="244"/>
    </row>
    <row r="466">
      <c r="A466" s="243"/>
      <c r="B466" s="219"/>
      <c r="C466" s="240"/>
      <c r="D466" s="244"/>
    </row>
    <row r="467">
      <c r="A467" s="243"/>
      <c r="B467" s="219"/>
      <c r="C467" s="240"/>
      <c r="D467" s="244"/>
    </row>
    <row r="468">
      <c r="A468" s="243"/>
      <c r="B468" s="219"/>
      <c r="C468" s="240"/>
      <c r="D468" s="244"/>
    </row>
    <row r="469">
      <c r="A469" s="243"/>
      <c r="B469" s="219"/>
      <c r="C469" s="240"/>
      <c r="D469" s="244"/>
    </row>
    <row r="470">
      <c r="A470" s="243"/>
      <c r="B470" s="219"/>
      <c r="C470" s="240"/>
      <c r="D470" s="244"/>
    </row>
    <row r="471">
      <c r="A471" s="243"/>
      <c r="B471" s="219"/>
      <c r="C471" s="240"/>
      <c r="D471" s="244"/>
    </row>
    <row r="472">
      <c r="A472" s="243"/>
      <c r="B472" s="219"/>
      <c r="C472" s="240"/>
      <c r="D472" s="244"/>
    </row>
    <row r="473">
      <c r="A473" s="243"/>
      <c r="B473" s="219"/>
      <c r="C473" s="240"/>
      <c r="D473" s="244"/>
    </row>
    <row r="474">
      <c r="A474" s="243"/>
      <c r="B474" s="219"/>
      <c r="C474" s="240"/>
      <c r="D474" s="244"/>
    </row>
    <row r="475">
      <c r="A475" s="243"/>
      <c r="B475" s="219"/>
      <c r="C475" s="240"/>
      <c r="D475" s="244"/>
    </row>
    <row r="476">
      <c r="A476" s="243"/>
      <c r="B476" s="219"/>
      <c r="C476" s="240"/>
      <c r="D476" s="244"/>
    </row>
    <row r="477">
      <c r="A477" s="243"/>
      <c r="B477" s="219"/>
      <c r="C477" s="240"/>
      <c r="D477" s="244"/>
    </row>
    <row r="478">
      <c r="A478" s="243"/>
      <c r="B478" s="219"/>
      <c r="C478" s="240"/>
      <c r="D478" s="244"/>
    </row>
    <row r="479">
      <c r="A479" s="243"/>
      <c r="B479" s="219"/>
      <c r="C479" s="240"/>
      <c r="D479" s="244"/>
    </row>
    <row r="480">
      <c r="A480" s="243"/>
      <c r="B480" s="219"/>
      <c r="C480" s="240"/>
      <c r="D480" s="244"/>
    </row>
    <row r="481">
      <c r="A481" s="243"/>
      <c r="B481" s="219"/>
      <c r="C481" s="240"/>
      <c r="D481" s="244"/>
    </row>
    <row r="482">
      <c r="A482" s="243"/>
      <c r="B482" s="219"/>
      <c r="C482" s="240"/>
      <c r="D482" s="244"/>
    </row>
    <row r="483">
      <c r="A483" s="243"/>
      <c r="B483" s="219"/>
      <c r="C483" s="240"/>
      <c r="D483" s="244"/>
    </row>
    <row r="484">
      <c r="A484" s="243"/>
      <c r="B484" s="219"/>
      <c r="C484" s="240"/>
      <c r="D484" s="244"/>
    </row>
    <row r="485">
      <c r="A485" s="243"/>
      <c r="B485" s="219"/>
      <c r="C485" s="240"/>
      <c r="D485" s="244"/>
    </row>
    <row r="486">
      <c r="A486" s="243"/>
      <c r="B486" s="219"/>
      <c r="C486" s="240"/>
      <c r="D486" s="244"/>
    </row>
    <row r="487">
      <c r="A487" s="243"/>
      <c r="B487" s="219"/>
      <c r="C487" s="240"/>
      <c r="D487" s="244"/>
    </row>
    <row r="488">
      <c r="A488" s="243"/>
      <c r="B488" s="219"/>
      <c r="C488" s="240"/>
      <c r="D488" s="244"/>
    </row>
    <row r="489">
      <c r="A489" s="243"/>
      <c r="B489" s="219"/>
      <c r="C489" s="240"/>
      <c r="D489" s="244"/>
    </row>
    <row r="490">
      <c r="A490" s="243"/>
      <c r="B490" s="219"/>
      <c r="C490" s="240"/>
      <c r="D490" s="244"/>
    </row>
    <row r="491">
      <c r="A491" s="243"/>
      <c r="B491" s="219"/>
      <c r="C491" s="240"/>
      <c r="D491" s="244"/>
    </row>
    <row r="492">
      <c r="A492" s="243"/>
      <c r="B492" s="219"/>
      <c r="C492" s="240"/>
      <c r="D492" s="244"/>
    </row>
    <row r="493">
      <c r="A493" s="243"/>
      <c r="B493" s="219"/>
      <c r="C493" s="240"/>
      <c r="D493" s="244"/>
    </row>
    <row r="494">
      <c r="A494" s="243"/>
      <c r="B494" s="219"/>
      <c r="C494" s="240"/>
      <c r="D494" s="244"/>
    </row>
    <row r="495">
      <c r="A495" s="243"/>
      <c r="B495" s="219"/>
      <c r="C495" s="240"/>
      <c r="D495" s="244"/>
    </row>
    <row r="496">
      <c r="A496" s="243"/>
      <c r="B496" s="219"/>
      <c r="C496" s="240"/>
      <c r="D496" s="244"/>
    </row>
    <row r="497">
      <c r="A497" s="243"/>
      <c r="B497" s="219"/>
      <c r="C497" s="240"/>
      <c r="D497" s="244"/>
    </row>
    <row r="498">
      <c r="A498" s="243"/>
      <c r="B498" s="219"/>
      <c r="C498" s="240"/>
      <c r="D498" s="244"/>
    </row>
    <row r="499">
      <c r="A499" s="243"/>
      <c r="B499" s="219"/>
      <c r="C499" s="240"/>
      <c r="D499" s="244"/>
    </row>
    <row r="500">
      <c r="A500" s="243"/>
      <c r="B500" s="219"/>
      <c r="C500" s="240"/>
      <c r="D500" s="244"/>
    </row>
    <row r="501">
      <c r="A501" s="243"/>
      <c r="B501" s="219"/>
      <c r="C501" s="240"/>
      <c r="D501" s="244"/>
    </row>
    <row r="502">
      <c r="A502" s="243"/>
      <c r="B502" s="219"/>
      <c r="C502" s="240"/>
      <c r="D502" s="244"/>
    </row>
    <row r="503">
      <c r="A503" s="243"/>
      <c r="B503" s="219"/>
      <c r="C503" s="240"/>
      <c r="D503" s="244"/>
    </row>
    <row r="504">
      <c r="A504" s="243"/>
      <c r="B504" s="219"/>
      <c r="C504" s="240"/>
      <c r="D504" s="244"/>
    </row>
    <row r="505">
      <c r="A505" s="243"/>
      <c r="B505" s="219"/>
      <c r="C505" s="240"/>
      <c r="D505" s="244"/>
    </row>
    <row r="506">
      <c r="A506" s="243"/>
      <c r="B506" s="219"/>
      <c r="C506" s="240"/>
      <c r="D506" s="244"/>
    </row>
    <row r="507">
      <c r="A507" s="243"/>
      <c r="B507" s="219"/>
      <c r="C507" s="240"/>
      <c r="D507" s="244"/>
    </row>
    <row r="508">
      <c r="A508" s="243"/>
      <c r="B508" s="219"/>
      <c r="C508" s="240"/>
      <c r="D508" s="244"/>
    </row>
    <row r="509">
      <c r="A509" s="243"/>
      <c r="B509" s="219"/>
      <c r="C509" s="240"/>
      <c r="D509" s="244"/>
    </row>
    <row r="510">
      <c r="A510" s="243"/>
      <c r="B510" s="219"/>
      <c r="C510" s="240"/>
      <c r="D510" s="244"/>
    </row>
    <row r="511">
      <c r="A511" s="243"/>
      <c r="B511" s="219"/>
      <c r="C511" s="240"/>
      <c r="D511" s="244"/>
    </row>
    <row r="512">
      <c r="A512" s="243"/>
      <c r="B512" s="219"/>
      <c r="C512" s="240"/>
      <c r="D512" s="244"/>
    </row>
    <row r="513">
      <c r="A513" s="243"/>
      <c r="B513" s="219"/>
      <c r="C513" s="240"/>
      <c r="D513" s="244"/>
    </row>
    <row r="514">
      <c r="A514" s="243"/>
      <c r="B514" s="219"/>
      <c r="C514" s="240"/>
      <c r="D514" s="244"/>
    </row>
    <row r="515">
      <c r="A515" s="243"/>
      <c r="B515" s="219"/>
      <c r="C515" s="240"/>
      <c r="D515" s="244"/>
    </row>
    <row r="516">
      <c r="A516" s="243"/>
      <c r="B516" s="219"/>
      <c r="C516" s="240"/>
      <c r="D516" s="244"/>
    </row>
    <row r="517">
      <c r="A517" s="243"/>
      <c r="B517" s="219"/>
      <c r="C517" s="240"/>
      <c r="D517" s="244"/>
    </row>
    <row r="518">
      <c r="A518" s="243"/>
      <c r="B518" s="219"/>
      <c r="C518" s="240"/>
      <c r="D518" s="244"/>
    </row>
    <row r="519">
      <c r="A519" s="243"/>
      <c r="B519" s="219"/>
      <c r="C519" s="240"/>
      <c r="D519" s="244"/>
    </row>
    <row r="520">
      <c r="A520" s="243"/>
      <c r="B520" s="219"/>
      <c r="C520" s="240"/>
      <c r="D520" s="244"/>
    </row>
    <row r="521">
      <c r="A521" s="243"/>
      <c r="B521" s="219"/>
      <c r="C521" s="240"/>
      <c r="D521" s="244"/>
    </row>
    <row r="522">
      <c r="A522" s="243"/>
      <c r="B522" s="219"/>
      <c r="C522" s="240"/>
      <c r="D522" s="244"/>
    </row>
    <row r="523">
      <c r="A523" s="243"/>
      <c r="B523" s="219"/>
      <c r="C523" s="240"/>
      <c r="D523" s="244"/>
    </row>
    <row r="524">
      <c r="A524" s="243"/>
      <c r="B524" s="219"/>
      <c r="C524" s="240"/>
      <c r="D524" s="244"/>
    </row>
    <row r="525">
      <c r="A525" s="243"/>
      <c r="B525" s="219"/>
      <c r="C525" s="240"/>
      <c r="D525" s="244"/>
    </row>
    <row r="526">
      <c r="A526" s="243"/>
      <c r="B526" s="219"/>
      <c r="C526" s="240"/>
      <c r="D526" s="244"/>
    </row>
    <row r="527">
      <c r="A527" s="243"/>
      <c r="B527" s="219"/>
      <c r="C527" s="240"/>
      <c r="D527" s="244"/>
    </row>
    <row r="528">
      <c r="A528" s="243"/>
      <c r="B528" s="219"/>
      <c r="C528" s="240"/>
      <c r="D528" s="244"/>
    </row>
    <row r="529">
      <c r="A529" s="243"/>
      <c r="B529" s="219"/>
      <c r="C529" s="240"/>
      <c r="D529" s="244"/>
    </row>
    <row r="530">
      <c r="A530" s="243"/>
      <c r="B530" s="219"/>
      <c r="C530" s="240"/>
      <c r="D530" s="244"/>
    </row>
    <row r="531">
      <c r="A531" s="243"/>
      <c r="B531" s="219"/>
      <c r="C531" s="240"/>
      <c r="D531" s="244"/>
    </row>
    <row r="532">
      <c r="A532" s="243"/>
      <c r="B532" s="219"/>
      <c r="C532" s="240"/>
      <c r="D532" s="244"/>
    </row>
    <row r="533">
      <c r="A533" s="243"/>
      <c r="B533" s="219"/>
      <c r="C533" s="240"/>
      <c r="D533" s="244"/>
    </row>
    <row r="534">
      <c r="A534" s="243"/>
      <c r="B534" s="219"/>
      <c r="C534" s="240"/>
      <c r="D534" s="244"/>
    </row>
    <row r="535">
      <c r="A535" s="243"/>
      <c r="B535" s="219"/>
      <c r="C535" s="240"/>
      <c r="D535" s="244"/>
    </row>
    <row r="536">
      <c r="A536" s="243"/>
      <c r="B536" s="219"/>
      <c r="C536" s="240"/>
      <c r="D536" s="244"/>
    </row>
    <row r="537">
      <c r="A537" s="243"/>
      <c r="B537" s="219"/>
      <c r="C537" s="240"/>
      <c r="D537" s="244"/>
    </row>
    <row r="538">
      <c r="A538" s="243"/>
      <c r="B538" s="219"/>
      <c r="C538" s="240"/>
      <c r="D538" s="244"/>
    </row>
    <row r="539">
      <c r="A539" s="243"/>
      <c r="B539" s="219"/>
      <c r="C539" s="240"/>
      <c r="D539" s="244"/>
    </row>
    <row r="540">
      <c r="A540" s="243"/>
      <c r="B540" s="219"/>
      <c r="C540" s="240"/>
      <c r="D540" s="244"/>
    </row>
    <row r="541">
      <c r="A541" s="243"/>
      <c r="B541" s="219"/>
      <c r="C541" s="240"/>
      <c r="D541" s="244"/>
    </row>
    <row r="542">
      <c r="A542" s="243"/>
      <c r="B542" s="219"/>
      <c r="C542" s="240"/>
      <c r="D542" s="244"/>
    </row>
    <row r="543">
      <c r="A543" s="243"/>
      <c r="B543" s="219"/>
      <c r="C543" s="240"/>
      <c r="D543" s="244"/>
    </row>
    <row r="544">
      <c r="A544" s="243"/>
      <c r="B544" s="219"/>
      <c r="C544" s="240"/>
      <c r="D544" s="244"/>
    </row>
    <row r="545">
      <c r="A545" s="243"/>
      <c r="B545" s="219"/>
      <c r="C545" s="240"/>
      <c r="D545" s="244"/>
    </row>
    <row r="546">
      <c r="A546" s="243"/>
      <c r="B546" s="219"/>
      <c r="C546" s="240"/>
      <c r="D546" s="244"/>
    </row>
    <row r="547">
      <c r="A547" s="243"/>
      <c r="B547" s="219"/>
      <c r="C547" s="240"/>
      <c r="D547" s="244"/>
    </row>
    <row r="548">
      <c r="A548" s="243"/>
      <c r="B548" s="219"/>
      <c r="C548" s="240"/>
      <c r="D548" s="244"/>
    </row>
    <row r="549">
      <c r="A549" s="243"/>
      <c r="B549" s="219"/>
      <c r="C549" s="240"/>
      <c r="D549" s="244"/>
    </row>
    <row r="550">
      <c r="A550" s="243"/>
      <c r="B550" s="219"/>
      <c r="C550" s="240"/>
      <c r="D550" s="244"/>
    </row>
    <row r="551">
      <c r="A551" s="243"/>
      <c r="B551" s="219"/>
      <c r="C551" s="240"/>
      <c r="D551" s="244"/>
    </row>
    <row r="552">
      <c r="A552" s="243"/>
      <c r="B552" s="219"/>
      <c r="C552" s="240"/>
      <c r="D552" s="244"/>
    </row>
    <row r="553">
      <c r="A553" s="243"/>
      <c r="B553" s="219"/>
      <c r="C553" s="240"/>
      <c r="D553" s="244"/>
    </row>
    <row r="554">
      <c r="A554" s="243"/>
      <c r="B554" s="219"/>
      <c r="C554" s="240"/>
      <c r="D554" s="244"/>
    </row>
    <row r="555">
      <c r="A555" s="243"/>
      <c r="B555" s="219"/>
      <c r="C555" s="240"/>
      <c r="D555" s="244"/>
    </row>
    <row r="556">
      <c r="A556" s="243"/>
      <c r="B556" s="219"/>
      <c r="C556" s="240"/>
      <c r="D556" s="244"/>
    </row>
    <row r="557">
      <c r="A557" s="243"/>
      <c r="B557" s="219"/>
      <c r="C557" s="240"/>
      <c r="D557" s="244"/>
    </row>
    <row r="558">
      <c r="A558" s="243"/>
      <c r="B558" s="219"/>
      <c r="C558" s="240"/>
      <c r="D558" s="244"/>
    </row>
    <row r="559">
      <c r="A559" s="243"/>
      <c r="B559" s="219"/>
      <c r="C559" s="240"/>
      <c r="D559" s="244"/>
    </row>
    <row r="560">
      <c r="A560" s="243"/>
      <c r="B560" s="219"/>
      <c r="C560" s="240"/>
      <c r="D560" s="244"/>
    </row>
    <row r="561">
      <c r="A561" s="243"/>
      <c r="B561" s="219"/>
      <c r="C561" s="240"/>
      <c r="D561" s="244"/>
    </row>
    <row r="562">
      <c r="A562" s="243"/>
      <c r="B562" s="219"/>
      <c r="C562" s="240"/>
      <c r="D562" s="244"/>
    </row>
    <row r="563">
      <c r="A563" s="243"/>
      <c r="B563" s="219"/>
      <c r="C563" s="240"/>
      <c r="D563" s="244"/>
    </row>
    <row r="564">
      <c r="A564" s="243"/>
      <c r="B564" s="219"/>
      <c r="C564" s="240"/>
      <c r="D564" s="244"/>
    </row>
    <row r="565">
      <c r="A565" s="243"/>
      <c r="B565" s="219"/>
      <c r="C565" s="240"/>
      <c r="D565" s="244"/>
    </row>
    <row r="566">
      <c r="A566" s="243"/>
      <c r="B566" s="219"/>
      <c r="C566" s="240"/>
      <c r="D566" s="244"/>
    </row>
    <row r="567">
      <c r="A567" s="243"/>
      <c r="B567" s="219"/>
      <c r="C567" s="240"/>
      <c r="D567" s="244"/>
    </row>
    <row r="568">
      <c r="A568" s="243"/>
      <c r="B568" s="219"/>
      <c r="C568" s="240"/>
      <c r="D568" s="244"/>
    </row>
    <row r="569">
      <c r="A569" s="243"/>
      <c r="B569" s="219"/>
      <c r="C569" s="240"/>
      <c r="D569" s="244"/>
    </row>
    <row r="570">
      <c r="A570" s="243"/>
      <c r="B570" s="219"/>
      <c r="C570" s="240"/>
      <c r="D570" s="244"/>
    </row>
    <row r="571">
      <c r="A571" s="243"/>
      <c r="B571" s="219"/>
      <c r="C571" s="240"/>
      <c r="D571" s="244"/>
    </row>
    <row r="572">
      <c r="A572" s="243"/>
      <c r="B572" s="219"/>
      <c r="C572" s="240"/>
      <c r="D572" s="244"/>
    </row>
    <row r="573">
      <c r="A573" s="243"/>
      <c r="B573" s="219"/>
      <c r="C573" s="240"/>
      <c r="D573" s="244"/>
    </row>
    <row r="574">
      <c r="A574" s="243"/>
      <c r="B574" s="219"/>
      <c r="C574" s="240"/>
      <c r="D574" s="244"/>
    </row>
    <row r="575">
      <c r="A575" s="243"/>
      <c r="B575" s="219"/>
      <c r="C575" s="240"/>
      <c r="D575" s="244"/>
    </row>
    <row r="576">
      <c r="A576" s="243"/>
      <c r="B576" s="219"/>
      <c r="C576" s="240"/>
      <c r="D576" s="244"/>
    </row>
    <row r="577">
      <c r="A577" s="243"/>
      <c r="B577" s="219"/>
      <c r="C577" s="240"/>
      <c r="D577" s="244"/>
    </row>
    <row r="578">
      <c r="A578" s="243"/>
      <c r="B578" s="219"/>
      <c r="C578" s="240"/>
      <c r="D578" s="244"/>
    </row>
    <row r="579">
      <c r="A579" s="243"/>
      <c r="B579" s="219"/>
      <c r="C579" s="240"/>
      <c r="D579" s="244"/>
    </row>
    <row r="580">
      <c r="A580" s="243"/>
      <c r="B580" s="219"/>
      <c r="C580" s="240"/>
      <c r="D580" s="244"/>
    </row>
    <row r="581">
      <c r="A581" s="243"/>
      <c r="B581" s="219"/>
      <c r="C581" s="240"/>
      <c r="D581" s="244"/>
    </row>
    <row r="582">
      <c r="A582" s="243"/>
      <c r="B582" s="219"/>
      <c r="C582" s="240"/>
      <c r="D582" s="244"/>
    </row>
    <row r="583">
      <c r="A583" s="243"/>
      <c r="B583" s="219"/>
      <c r="C583" s="240"/>
      <c r="D583" s="244"/>
    </row>
    <row r="584">
      <c r="A584" s="243"/>
      <c r="B584" s="219"/>
      <c r="C584" s="240"/>
      <c r="D584" s="244"/>
    </row>
    <row r="585">
      <c r="A585" s="243"/>
      <c r="B585" s="219"/>
      <c r="C585" s="240"/>
      <c r="D585" s="244"/>
    </row>
    <row r="586">
      <c r="A586" s="243"/>
      <c r="B586" s="219"/>
      <c r="C586" s="240"/>
      <c r="D586" s="244"/>
    </row>
    <row r="587">
      <c r="A587" s="243"/>
      <c r="B587" s="219"/>
      <c r="C587" s="240"/>
      <c r="D587" s="244"/>
    </row>
    <row r="588">
      <c r="A588" s="243"/>
      <c r="B588" s="219"/>
      <c r="C588" s="240"/>
      <c r="D588" s="244"/>
    </row>
    <row r="589">
      <c r="A589" s="243"/>
      <c r="B589" s="219"/>
      <c r="C589" s="240"/>
      <c r="D589" s="244"/>
    </row>
    <row r="590">
      <c r="A590" s="243"/>
      <c r="B590" s="219"/>
      <c r="C590" s="240"/>
      <c r="D590" s="244"/>
    </row>
    <row r="591">
      <c r="A591" s="243"/>
      <c r="B591" s="219"/>
      <c r="C591" s="240"/>
      <c r="D591" s="244"/>
    </row>
    <row r="592">
      <c r="A592" s="243"/>
      <c r="B592" s="219"/>
      <c r="C592" s="240"/>
      <c r="D592" s="244"/>
    </row>
    <row r="593">
      <c r="A593" s="243"/>
      <c r="B593" s="219"/>
      <c r="C593" s="240"/>
      <c r="D593" s="244"/>
    </row>
    <row r="594">
      <c r="A594" s="243"/>
      <c r="B594" s="219"/>
      <c r="C594" s="240"/>
      <c r="D594" s="244"/>
    </row>
    <row r="595">
      <c r="A595" s="243"/>
      <c r="B595" s="219"/>
      <c r="C595" s="240"/>
      <c r="D595" s="244"/>
    </row>
    <row r="596">
      <c r="A596" s="243"/>
      <c r="B596" s="219"/>
      <c r="C596" s="240"/>
      <c r="D596" s="244"/>
    </row>
    <row r="597">
      <c r="A597" s="243"/>
      <c r="B597" s="219"/>
      <c r="C597" s="240"/>
      <c r="D597" s="244"/>
    </row>
    <row r="598">
      <c r="A598" s="243"/>
      <c r="B598" s="219"/>
      <c r="C598" s="240"/>
      <c r="D598" s="244"/>
    </row>
    <row r="599">
      <c r="A599" s="243"/>
      <c r="B599" s="219"/>
      <c r="C599" s="240"/>
      <c r="D599" s="244"/>
    </row>
    <row r="600">
      <c r="A600" s="243"/>
      <c r="B600" s="219"/>
      <c r="C600" s="240"/>
      <c r="D600" s="244"/>
    </row>
    <row r="601">
      <c r="A601" s="243"/>
      <c r="B601" s="219"/>
      <c r="C601" s="240"/>
      <c r="D601" s="244"/>
    </row>
    <row r="602">
      <c r="A602" s="243"/>
      <c r="B602" s="219"/>
      <c r="C602" s="240"/>
      <c r="D602" s="244"/>
    </row>
    <row r="603">
      <c r="A603" s="243"/>
      <c r="B603" s="219"/>
      <c r="C603" s="240"/>
      <c r="D603" s="244"/>
    </row>
    <row r="604">
      <c r="A604" s="243"/>
      <c r="B604" s="219"/>
      <c r="C604" s="240"/>
      <c r="D604" s="244"/>
    </row>
    <row r="605">
      <c r="A605" s="243"/>
      <c r="B605" s="219"/>
      <c r="C605" s="240"/>
      <c r="D605" s="244"/>
    </row>
    <row r="606">
      <c r="A606" s="243"/>
      <c r="B606" s="219"/>
      <c r="C606" s="240"/>
      <c r="D606" s="244"/>
    </row>
    <row r="607">
      <c r="A607" s="243"/>
      <c r="B607" s="219"/>
      <c r="C607" s="240"/>
      <c r="D607" s="244"/>
    </row>
    <row r="608">
      <c r="A608" s="243"/>
      <c r="B608" s="219"/>
      <c r="C608" s="240"/>
      <c r="D608" s="244"/>
    </row>
    <row r="609">
      <c r="A609" s="243"/>
      <c r="B609" s="219"/>
      <c r="C609" s="240"/>
      <c r="D609" s="244"/>
    </row>
    <row r="610">
      <c r="A610" s="243"/>
      <c r="B610" s="219"/>
      <c r="C610" s="240"/>
      <c r="D610" s="244"/>
    </row>
    <row r="611">
      <c r="A611" s="243"/>
      <c r="B611" s="219"/>
      <c r="C611" s="240"/>
      <c r="D611" s="244"/>
    </row>
    <row r="612">
      <c r="A612" s="243"/>
      <c r="B612" s="219"/>
      <c r="C612" s="240"/>
      <c r="D612" s="244"/>
    </row>
    <row r="613">
      <c r="A613" s="243"/>
      <c r="B613" s="219"/>
      <c r="C613" s="240"/>
      <c r="D613" s="244"/>
    </row>
    <row r="614">
      <c r="A614" s="243"/>
      <c r="B614" s="219"/>
      <c r="C614" s="240"/>
      <c r="D614" s="244"/>
    </row>
    <row r="615">
      <c r="A615" s="243"/>
      <c r="B615" s="219"/>
      <c r="C615" s="240"/>
      <c r="D615" s="244"/>
    </row>
    <row r="616">
      <c r="A616" s="243"/>
      <c r="B616" s="219"/>
      <c r="C616" s="240"/>
      <c r="D616" s="244"/>
    </row>
    <row r="617">
      <c r="A617" s="243"/>
      <c r="B617" s="219"/>
      <c r="C617" s="240"/>
      <c r="D617" s="244"/>
    </row>
    <row r="618">
      <c r="A618" s="243"/>
      <c r="B618" s="219"/>
      <c r="C618" s="240"/>
      <c r="D618" s="244"/>
    </row>
    <row r="619">
      <c r="A619" s="243"/>
      <c r="B619" s="219"/>
      <c r="C619" s="240"/>
      <c r="D619" s="244"/>
    </row>
    <row r="620">
      <c r="A620" s="243"/>
      <c r="B620" s="219"/>
      <c r="C620" s="240"/>
      <c r="D620" s="244"/>
    </row>
    <row r="621">
      <c r="A621" s="243"/>
      <c r="B621" s="219"/>
      <c r="C621" s="240"/>
      <c r="D621" s="244"/>
    </row>
    <row r="622">
      <c r="A622" s="243"/>
      <c r="B622" s="219"/>
      <c r="C622" s="240"/>
      <c r="D622" s="244"/>
    </row>
    <row r="623">
      <c r="A623" s="243"/>
      <c r="B623" s="219"/>
      <c r="C623" s="240"/>
      <c r="D623" s="244"/>
    </row>
    <row r="624">
      <c r="A624" s="243"/>
      <c r="B624" s="219"/>
      <c r="C624" s="240"/>
      <c r="D624" s="244"/>
    </row>
    <row r="625">
      <c r="A625" s="243"/>
      <c r="B625" s="219"/>
      <c r="C625" s="240"/>
      <c r="D625" s="244"/>
    </row>
    <row r="626">
      <c r="A626" s="243"/>
      <c r="B626" s="219"/>
      <c r="C626" s="240"/>
      <c r="D626" s="244"/>
    </row>
    <row r="627">
      <c r="A627" s="243"/>
      <c r="B627" s="219"/>
      <c r="C627" s="240"/>
      <c r="D627" s="244"/>
    </row>
    <row r="628">
      <c r="A628" s="243"/>
      <c r="B628" s="219"/>
      <c r="C628" s="240"/>
      <c r="D628" s="244"/>
    </row>
    <row r="629">
      <c r="A629" s="243"/>
      <c r="B629" s="219"/>
      <c r="C629" s="240"/>
      <c r="D629" s="244"/>
    </row>
    <row r="630">
      <c r="A630" s="243"/>
      <c r="B630" s="219"/>
      <c r="C630" s="240"/>
      <c r="D630" s="244"/>
    </row>
    <row r="631">
      <c r="A631" s="243"/>
      <c r="B631" s="219"/>
      <c r="C631" s="240"/>
      <c r="D631" s="244"/>
    </row>
    <row r="632">
      <c r="A632" s="243"/>
      <c r="B632" s="219"/>
      <c r="C632" s="240"/>
      <c r="D632" s="244"/>
    </row>
    <row r="633">
      <c r="A633" s="243"/>
      <c r="B633" s="219"/>
      <c r="C633" s="240"/>
      <c r="D633" s="244"/>
    </row>
    <row r="634">
      <c r="A634" s="243"/>
      <c r="B634" s="219"/>
      <c r="C634" s="240"/>
      <c r="D634" s="244"/>
    </row>
    <row r="635">
      <c r="A635" s="243"/>
      <c r="B635" s="219"/>
      <c r="C635" s="240"/>
      <c r="D635" s="244"/>
    </row>
    <row r="636">
      <c r="A636" s="243"/>
      <c r="B636" s="219"/>
      <c r="C636" s="240"/>
      <c r="D636" s="244"/>
    </row>
    <row r="637">
      <c r="A637" s="243"/>
      <c r="B637" s="219"/>
      <c r="C637" s="240"/>
      <c r="D637" s="244"/>
    </row>
    <row r="638">
      <c r="A638" s="243"/>
      <c r="B638" s="219"/>
      <c r="C638" s="240"/>
      <c r="D638" s="244"/>
    </row>
    <row r="639">
      <c r="A639" s="243"/>
      <c r="B639" s="219"/>
      <c r="C639" s="240"/>
      <c r="D639" s="244"/>
    </row>
    <row r="640">
      <c r="A640" s="243"/>
      <c r="B640" s="219"/>
      <c r="C640" s="240"/>
      <c r="D640" s="244"/>
    </row>
    <row r="641">
      <c r="A641" s="243"/>
      <c r="B641" s="219"/>
      <c r="C641" s="240"/>
      <c r="D641" s="244"/>
    </row>
    <row r="642">
      <c r="A642" s="243"/>
      <c r="B642" s="219"/>
      <c r="C642" s="240"/>
      <c r="D642" s="244"/>
    </row>
    <row r="643">
      <c r="A643" s="243"/>
      <c r="B643" s="219"/>
      <c r="C643" s="240"/>
      <c r="D643" s="244"/>
    </row>
    <row r="644">
      <c r="A644" s="243"/>
      <c r="B644" s="219"/>
      <c r="C644" s="240"/>
      <c r="D644" s="244"/>
    </row>
    <row r="645">
      <c r="A645" s="243"/>
      <c r="B645" s="219"/>
      <c r="C645" s="240"/>
      <c r="D645" s="244"/>
    </row>
    <row r="646">
      <c r="A646" s="243"/>
      <c r="B646" s="219"/>
      <c r="C646" s="240"/>
      <c r="D646" s="244"/>
    </row>
    <row r="647">
      <c r="A647" s="243"/>
      <c r="B647" s="219"/>
      <c r="C647" s="240"/>
      <c r="D647" s="244"/>
    </row>
    <row r="648">
      <c r="A648" s="243"/>
      <c r="B648" s="219"/>
      <c r="C648" s="240"/>
      <c r="D648" s="244"/>
    </row>
    <row r="649">
      <c r="A649" s="243"/>
      <c r="B649" s="219"/>
      <c r="C649" s="240"/>
      <c r="D649" s="244"/>
    </row>
    <row r="650">
      <c r="A650" s="243"/>
      <c r="B650" s="219"/>
      <c r="C650" s="240"/>
      <c r="D650" s="244"/>
    </row>
    <row r="651">
      <c r="A651" s="243"/>
      <c r="B651" s="219"/>
      <c r="C651" s="240"/>
      <c r="D651" s="244"/>
    </row>
    <row r="652">
      <c r="A652" s="243"/>
      <c r="B652" s="219"/>
      <c r="C652" s="240"/>
      <c r="D652" s="244"/>
    </row>
    <row r="653">
      <c r="A653" s="243"/>
      <c r="B653" s="219"/>
      <c r="C653" s="240"/>
      <c r="D653" s="244"/>
    </row>
    <row r="654">
      <c r="A654" s="243"/>
      <c r="B654" s="219"/>
      <c r="C654" s="240"/>
      <c r="D654" s="244"/>
    </row>
    <row r="655">
      <c r="A655" s="243"/>
      <c r="B655" s="219"/>
      <c r="C655" s="240"/>
      <c r="D655" s="244"/>
    </row>
    <row r="656">
      <c r="A656" s="243"/>
      <c r="B656" s="219"/>
      <c r="C656" s="240"/>
      <c r="D656" s="244"/>
    </row>
    <row r="657">
      <c r="A657" s="243"/>
      <c r="B657" s="219"/>
      <c r="C657" s="240"/>
      <c r="D657" s="244"/>
    </row>
    <row r="658">
      <c r="A658" s="243"/>
      <c r="B658" s="219"/>
      <c r="C658" s="240"/>
      <c r="D658" s="244"/>
    </row>
    <row r="659">
      <c r="A659" s="243"/>
      <c r="B659" s="219"/>
      <c r="C659" s="240"/>
      <c r="D659" s="244"/>
    </row>
    <row r="660">
      <c r="A660" s="243"/>
      <c r="B660" s="219"/>
      <c r="C660" s="240"/>
      <c r="D660" s="244"/>
    </row>
    <row r="661">
      <c r="A661" s="243"/>
      <c r="B661" s="219"/>
      <c r="C661" s="240"/>
      <c r="D661" s="244"/>
    </row>
    <row r="662">
      <c r="A662" s="243"/>
      <c r="B662" s="219"/>
      <c r="C662" s="240"/>
      <c r="D662" s="244"/>
    </row>
    <row r="663">
      <c r="A663" s="243"/>
      <c r="B663" s="219"/>
      <c r="C663" s="240"/>
      <c r="D663" s="244"/>
    </row>
    <row r="664">
      <c r="A664" s="243"/>
      <c r="B664" s="219"/>
      <c r="C664" s="240"/>
      <c r="D664" s="244"/>
    </row>
    <row r="665">
      <c r="A665" s="243"/>
      <c r="B665" s="219"/>
      <c r="C665" s="240"/>
      <c r="D665" s="244"/>
    </row>
    <row r="666">
      <c r="A666" s="243"/>
      <c r="B666" s="219"/>
      <c r="C666" s="240"/>
      <c r="D666" s="244"/>
    </row>
    <row r="667">
      <c r="A667" s="243"/>
      <c r="B667" s="219"/>
      <c r="C667" s="240"/>
      <c r="D667" s="244"/>
    </row>
    <row r="668">
      <c r="A668" s="243"/>
      <c r="B668" s="219"/>
      <c r="C668" s="240"/>
      <c r="D668" s="244"/>
    </row>
    <row r="669">
      <c r="A669" s="243"/>
      <c r="B669" s="219"/>
      <c r="C669" s="240"/>
      <c r="D669" s="244"/>
    </row>
    <row r="670">
      <c r="A670" s="243"/>
      <c r="B670" s="219"/>
      <c r="C670" s="240"/>
      <c r="D670" s="244"/>
    </row>
    <row r="671">
      <c r="A671" s="243"/>
      <c r="B671" s="219"/>
      <c r="C671" s="240"/>
      <c r="D671" s="244"/>
    </row>
    <row r="672">
      <c r="A672" s="243"/>
      <c r="B672" s="219"/>
      <c r="C672" s="240"/>
      <c r="D672" s="244"/>
    </row>
    <row r="673">
      <c r="A673" s="243"/>
      <c r="B673" s="219"/>
      <c r="C673" s="240"/>
      <c r="D673" s="244"/>
    </row>
    <row r="674">
      <c r="A674" s="243"/>
      <c r="B674" s="219"/>
      <c r="C674" s="240"/>
      <c r="D674" s="244"/>
    </row>
    <row r="675">
      <c r="A675" s="243"/>
      <c r="B675" s="219"/>
      <c r="C675" s="240"/>
      <c r="D675" s="244"/>
    </row>
    <row r="676">
      <c r="A676" s="243"/>
      <c r="B676" s="219"/>
      <c r="C676" s="240"/>
      <c r="D676" s="244"/>
    </row>
    <row r="677">
      <c r="A677" s="243"/>
      <c r="B677" s="219"/>
      <c r="C677" s="240"/>
      <c r="D677" s="244"/>
    </row>
    <row r="678">
      <c r="A678" s="243"/>
      <c r="B678" s="219"/>
      <c r="C678" s="240"/>
      <c r="D678" s="244"/>
    </row>
    <row r="679">
      <c r="A679" s="243"/>
      <c r="B679" s="219"/>
      <c r="C679" s="240"/>
      <c r="D679" s="244"/>
    </row>
    <row r="680">
      <c r="A680" s="243"/>
      <c r="B680" s="219"/>
      <c r="C680" s="240"/>
      <c r="D680" s="244"/>
    </row>
    <row r="681">
      <c r="A681" s="243"/>
      <c r="B681" s="219"/>
      <c r="C681" s="240"/>
      <c r="D681" s="244"/>
    </row>
    <row r="682">
      <c r="A682" s="243"/>
      <c r="B682" s="219"/>
      <c r="C682" s="240"/>
      <c r="D682" s="244"/>
    </row>
    <row r="683">
      <c r="A683" s="243"/>
      <c r="B683" s="219"/>
      <c r="C683" s="240"/>
      <c r="D683" s="244"/>
    </row>
    <row r="684">
      <c r="A684" s="243"/>
      <c r="B684" s="219"/>
      <c r="C684" s="240"/>
      <c r="D684" s="244"/>
    </row>
    <row r="685">
      <c r="A685" s="243"/>
      <c r="B685" s="219"/>
      <c r="C685" s="240"/>
      <c r="D685" s="244"/>
    </row>
    <row r="686">
      <c r="A686" s="243"/>
      <c r="B686" s="219"/>
      <c r="C686" s="240"/>
      <c r="D686" s="244"/>
    </row>
    <row r="687">
      <c r="A687" s="243"/>
      <c r="B687" s="219"/>
      <c r="C687" s="240"/>
      <c r="D687" s="244"/>
    </row>
    <row r="688">
      <c r="A688" s="243"/>
      <c r="B688" s="219"/>
      <c r="C688" s="240"/>
      <c r="D688" s="244"/>
    </row>
    <row r="689">
      <c r="A689" s="243"/>
      <c r="B689" s="219"/>
      <c r="C689" s="240"/>
      <c r="D689" s="244"/>
    </row>
    <row r="690">
      <c r="A690" s="243"/>
      <c r="B690" s="219"/>
      <c r="C690" s="240"/>
      <c r="D690" s="244"/>
    </row>
    <row r="691">
      <c r="A691" s="243"/>
      <c r="B691" s="219"/>
      <c r="C691" s="240"/>
      <c r="D691" s="244"/>
    </row>
    <row r="692">
      <c r="A692" s="243"/>
      <c r="B692" s="219"/>
      <c r="C692" s="240"/>
      <c r="D692" s="244"/>
    </row>
    <row r="693">
      <c r="A693" s="243"/>
      <c r="B693" s="219"/>
      <c r="C693" s="240"/>
      <c r="D693" s="244"/>
    </row>
    <row r="694">
      <c r="A694" s="243"/>
      <c r="B694" s="219"/>
      <c r="C694" s="240"/>
      <c r="D694" s="244"/>
    </row>
    <row r="695">
      <c r="A695" s="243"/>
      <c r="B695" s="219"/>
      <c r="C695" s="240"/>
      <c r="D695" s="244"/>
    </row>
    <row r="696">
      <c r="A696" s="243"/>
      <c r="B696" s="219"/>
      <c r="C696" s="240"/>
      <c r="D696" s="244"/>
    </row>
    <row r="697">
      <c r="A697" s="243"/>
      <c r="B697" s="219"/>
      <c r="C697" s="240"/>
      <c r="D697" s="244"/>
    </row>
    <row r="698">
      <c r="A698" s="243"/>
      <c r="B698" s="219"/>
      <c r="C698" s="240"/>
      <c r="D698" s="244"/>
    </row>
    <row r="699">
      <c r="A699" s="243"/>
      <c r="B699" s="219"/>
      <c r="C699" s="240"/>
      <c r="D699" s="244"/>
    </row>
    <row r="700">
      <c r="A700" s="243"/>
      <c r="B700" s="219"/>
      <c r="C700" s="240"/>
      <c r="D700" s="244"/>
    </row>
    <row r="701">
      <c r="A701" s="243"/>
      <c r="B701" s="219"/>
      <c r="C701" s="240"/>
      <c r="D701" s="244"/>
    </row>
    <row r="702">
      <c r="A702" s="243"/>
      <c r="B702" s="219"/>
      <c r="C702" s="240"/>
      <c r="D702" s="244"/>
    </row>
    <row r="703">
      <c r="A703" s="243"/>
      <c r="B703" s="219"/>
      <c r="C703" s="240"/>
      <c r="D703" s="244"/>
    </row>
    <row r="704">
      <c r="A704" s="243"/>
      <c r="B704" s="219"/>
      <c r="C704" s="240"/>
      <c r="D704" s="244"/>
    </row>
    <row r="705">
      <c r="A705" s="243"/>
      <c r="B705" s="219"/>
      <c r="C705" s="240"/>
      <c r="D705" s="244"/>
    </row>
    <row r="706">
      <c r="A706" s="243"/>
      <c r="B706" s="219"/>
      <c r="C706" s="240"/>
      <c r="D706" s="244"/>
    </row>
    <row r="707">
      <c r="A707" s="243"/>
      <c r="B707" s="219"/>
      <c r="C707" s="240"/>
      <c r="D707" s="244"/>
    </row>
    <row r="708">
      <c r="A708" s="243"/>
      <c r="B708" s="219"/>
      <c r="C708" s="240"/>
      <c r="D708" s="244"/>
    </row>
    <row r="709">
      <c r="A709" s="243"/>
      <c r="B709" s="219"/>
      <c r="C709" s="240"/>
      <c r="D709" s="244"/>
    </row>
    <row r="710">
      <c r="A710" s="243"/>
      <c r="B710" s="219"/>
      <c r="C710" s="240"/>
      <c r="D710" s="244"/>
    </row>
    <row r="711">
      <c r="A711" s="243"/>
      <c r="B711" s="219"/>
      <c r="C711" s="240"/>
      <c r="D711" s="244"/>
    </row>
    <row r="712">
      <c r="A712" s="243"/>
      <c r="B712" s="219"/>
      <c r="C712" s="240"/>
      <c r="D712" s="244"/>
    </row>
    <row r="713">
      <c r="A713" s="243"/>
      <c r="B713" s="219"/>
      <c r="C713" s="240"/>
      <c r="D713" s="244"/>
    </row>
    <row r="714">
      <c r="A714" s="243"/>
      <c r="B714" s="219"/>
      <c r="C714" s="240"/>
      <c r="D714" s="244"/>
    </row>
    <row r="715">
      <c r="A715" s="243"/>
      <c r="B715" s="219"/>
      <c r="C715" s="240"/>
      <c r="D715" s="244"/>
    </row>
    <row r="716">
      <c r="A716" s="243"/>
      <c r="B716" s="219"/>
      <c r="C716" s="240"/>
      <c r="D716" s="244"/>
    </row>
    <row r="717">
      <c r="A717" s="243"/>
      <c r="B717" s="219"/>
      <c r="C717" s="240"/>
      <c r="D717" s="244"/>
    </row>
    <row r="718">
      <c r="A718" s="243"/>
      <c r="B718" s="219"/>
      <c r="C718" s="240"/>
      <c r="D718" s="244"/>
    </row>
    <row r="719">
      <c r="A719" s="243"/>
      <c r="B719" s="219"/>
      <c r="C719" s="240"/>
      <c r="D719" s="244"/>
    </row>
    <row r="720">
      <c r="A720" s="243"/>
      <c r="B720" s="219"/>
      <c r="C720" s="240"/>
      <c r="D720" s="244"/>
    </row>
    <row r="721">
      <c r="A721" s="243"/>
      <c r="B721" s="219"/>
      <c r="C721" s="240"/>
      <c r="D721" s="244"/>
    </row>
    <row r="722">
      <c r="A722" s="243"/>
      <c r="B722" s="219"/>
      <c r="C722" s="240"/>
      <c r="D722" s="244"/>
    </row>
    <row r="723">
      <c r="A723" s="243"/>
      <c r="B723" s="219"/>
      <c r="C723" s="240"/>
      <c r="D723" s="244"/>
    </row>
    <row r="724">
      <c r="A724" s="243"/>
      <c r="B724" s="219"/>
      <c r="C724" s="240"/>
      <c r="D724" s="244"/>
    </row>
    <row r="725">
      <c r="A725" s="243"/>
      <c r="B725" s="219"/>
      <c r="C725" s="240"/>
      <c r="D725" s="244"/>
    </row>
    <row r="726">
      <c r="A726" s="243"/>
      <c r="B726" s="219"/>
      <c r="C726" s="240"/>
      <c r="D726" s="244"/>
    </row>
    <row r="727">
      <c r="A727" s="243"/>
      <c r="B727" s="219"/>
      <c r="C727" s="240"/>
      <c r="D727" s="244"/>
    </row>
    <row r="728">
      <c r="A728" s="243"/>
      <c r="B728" s="219"/>
      <c r="C728" s="240"/>
      <c r="D728" s="244"/>
    </row>
    <row r="729">
      <c r="A729" s="243"/>
      <c r="B729" s="219"/>
      <c r="C729" s="240"/>
      <c r="D729" s="244"/>
    </row>
    <row r="730">
      <c r="A730" s="243"/>
      <c r="B730" s="219"/>
      <c r="C730" s="240"/>
      <c r="D730" s="244"/>
    </row>
    <row r="731">
      <c r="A731" s="243"/>
      <c r="B731" s="219"/>
      <c r="C731" s="240"/>
      <c r="D731" s="244"/>
    </row>
    <row r="732">
      <c r="A732" s="243"/>
      <c r="B732" s="219"/>
      <c r="C732" s="240"/>
      <c r="D732" s="244"/>
    </row>
    <row r="733">
      <c r="A733" s="243"/>
      <c r="B733" s="219"/>
      <c r="C733" s="240"/>
      <c r="D733" s="244"/>
    </row>
    <row r="734">
      <c r="A734" s="243"/>
      <c r="B734" s="219"/>
      <c r="C734" s="240"/>
      <c r="D734" s="244"/>
    </row>
    <row r="735">
      <c r="A735" s="243"/>
      <c r="B735" s="219"/>
      <c r="C735" s="240"/>
      <c r="D735" s="244"/>
    </row>
    <row r="736">
      <c r="A736" s="243"/>
      <c r="B736" s="219"/>
      <c r="C736" s="240"/>
      <c r="D736" s="244"/>
    </row>
    <row r="737">
      <c r="A737" s="243"/>
      <c r="B737" s="219"/>
      <c r="C737" s="240"/>
      <c r="D737" s="244"/>
    </row>
    <row r="738">
      <c r="A738" s="243"/>
      <c r="B738" s="219"/>
      <c r="C738" s="240"/>
      <c r="D738" s="244"/>
    </row>
    <row r="739">
      <c r="A739" s="243"/>
      <c r="B739" s="219"/>
      <c r="C739" s="240"/>
      <c r="D739" s="244"/>
    </row>
    <row r="740">
      <c r="A740" s="243"/>
      <c r="B740" s="219"/>
      <c r="C740" s="240"/>
      <c r="D740" s="244"/>
    </row>
    <row r="741">
      <c r="A741" s="243"/>
      <c r="B741" s="219"/>
      <c r="C741" s="240"/>
      <c r="D741" s="244"/>
    </row>
    <row r="742">
      <c r="A742" s="243"/>
      <c r="B742" s="219"/>
      <c r="C742" s="240"/>
      <c r="D742" s="244"/>
    </row>
    <row r="743">
      <c r="A743" s="243"/>
      <c r="B743" s="219"/>
      <c r="C743" s="240"/>
      <c r="D743" s="244"/>
    </row>
    <row r="744">
      <c r="A744" s="243"/>
      <c r="B744" s="219"/>
      <c r="C744" s="240"/>
      <c r="D744" s="244"/>
    </row>
    <row r="745">
      <c r="A745" s="243"/>
      <c r="B745" s="219"/>
      <c r="C745" s="240"/>
      <c r="D745" s="244"/>
    </row>
    <row r="746">
      <c r="A746" s="243"/>
      <c r="B746" s="219"/>
      <c r="C746" s="240"/>
      <c r="D746" s="244"/>
    </row>
    <row r="747">
      <c r="A747" s="243"/>
      <c r="B747" s="219"/>
      <c r="C747" s="240"/>
      <c r="D747" s="244"/>
    </row>
    <row r="748">
      <c r="A748" s="243"/>
      <c r="B748" s="219"/>
      <c r="C748" s="240"/>
      <c r="D748" s="244"/>
    </row>
    <row r="749">
      <c r="A749" s="243"/>
      <c r="B749" s="219"/>
      <c r="C749" s="240"/>
      <c r="D749" s="244"/>
    </row>
    <row r="750">
      <c r="A750" s="243"/>
      <c r="B750" s="219"/>
      <c r="C750" s="240"/>
      <c r="D750" s="244"/>
    </row>
    <row r="751">
      <c r="A751" s="243"/>
      <c r="B751" s="219"/>
      <c r="C751" s="240"/>
      <c r="D751" s="244"/>
    </row>
    <row r="752">
      <c r="A752" s="243"/>
      <c r="B752" s="219"/>
      <c r="C752" s="240"/>
      <c r="D752" s="244"/>
    </row>
    <row r="753">
      <c r="A753" s="243"/>
      <c r="B753" s="219"/>
      <c r="C753" s="240"/>
      <c r="D753" s="244"/>
    </row>
    <row r="754">
      <c r="A754" s="243"/>
      <c r="B754" s="219"/>
      <c r="C754" s="240"/>
      <c r="D754" s="244"/>
    </row>
    <row r="755">
      <c r="A755" s="243"/>
      <c r="B755" s="219"/>
      <c r="C755" s="240"/>
      <c r="D755" s="244"/>
    </row>
    <row r="756">
      <c r="A756" s="243"/>
      <c r="B756" s="219"/>
      <c r="C756" s="240"/>
      <c r="D756" s="244"/>
    </row>
    <row r="757">
      <c r="A757" s="243"/>
      <c r="B757" s="219"/>
      <c r="C757" s="240"/>
      <c r="D757" s="244"/>
    </row>
    <row r="758">
      <c r="A758" s="243"/>
      <c r="B758" s="219"/>
      <c r="C758" s="240"/>
      <c r="D758" s="244"/>
    </row>
    <row r="759">
      <c r="A759" s="243"/>
      <c r="B759" s="219"/>
      <c r="C759" s="240"/>
      <c r="D759" s="244"/>
    </row>
    <row r="760">
      <c r="A760" s="243"/>
      <c r="B760" s="219"/>
      <c r="C760" s="240"/>
      <c r="D760" s="244"/>
    </row>
    <row r="761">
      <c r="A761" s="243"/>
      <c r="B761" s="219"/>
      <c r="C761" s="240"/>
      <c r="D761" s="244"/>
    </row>
    <row r="762">
      <c r="A762" s="243"/>
      <c r="B762" s="219"/>
      <c r="C762" s="240"/>
      <c r="D762" s="244"/>
    </row>
    <row r="763">
      <c r="A763" s="243"/>
      <c r="B763" s="219"/>
      <c r="C763" s="240"/>
      <c r="D763" s="244"/>
    </row>
    <row r="764">
      <c r="A764" s="243"/>
      <c r="B764" s="219"/>
      <c r="C764" s="240"/>
      <c r="D764" s="244"/>
    </row>
    <row r="765">
      <c r="A765" s="243"/>
      <c r="B765" s="219"/>
      <c r="C765" s="240"/>
      <c r="D765" s="244"/>
    </row>
    <row r="766">
      <c r="A766" s="243"/>
      <c r="B766" s="219"/>
      <c r="C766" s="240"/>
      <c r="D766" s="244"/>
    </row>
    <row r="767">
      <c r="A767" s="243"/>
      <c r="B767" s="219"/>
      <c r="C767" s="240"/>
      <c r="D767" s="244"/>
    </row>
    <row r="768">
      <c r="A768" s="243"/>
      <c r="B768" s="219"/>
      <c r="C768" s="240"/>
      <c r="D768" s="244"/>
    </row>
    <row r="769">
      <c r="A769" s="243"/>
      <c r="B769" s="219"/>
      <c r="C769" s="240"/>
      <c r="D769" s="244"/>
    </row>
    <row r="770">
      <c r="A770" s="243"/>
      <c r="B770" s="219"/>
      <c r="C770" s="240"/>
      <c r="D770" s="244"/>
    </row>
    <row r="771">
      <c r="A771" s="243"/>
      <c r="B771" s="219"/>
      <c r="C771" s="240"/>
      <c r="D771" s="244"/>
    </row>
    <row r="772">
      <c r="A772" s="243"/>
      <c r="B772" s="219"/>
      <c r="C772" s="240"/>
      <c r="D772" s="244"/>
    </row>
    <row r="773">
      <c r="A773" s="243"/>
      <c r="B773" s="219"/>
      <c r="C773" s="240"/>
      <c r="D773" s="244"/>
    </row>
    <row r="774">
      <c r="A774" s="243"/>
      <c r="B774" s="219"/>
      <c r="C774" s="240"/>
      <c r="D774" s="244"/>
    </row>
    <row r="775">
      <c r="A775" s="243"/>
      <c r="B775" s="219"/>
      <c r="C775" s="240"/>
      <c r="D775" s="244"/>
    </row>
    <row r="776">
      <c r="A776" s="243"/>
      <c r="B776" s="219"/>
      <c r="C776" s="240"/>
      <c r="D776" s="244"/>
    </row>
    <row r="777">
      <c r="A777" s="243"/>
      <c r="B777" s="219"/>
      <c r="C777" s="240"/>
      <c r="D777" s="244"/>
    </row>
    <row r="778">
      <c r="A778" s="243"/>
      <c r="B778" s="219"/>
      <c r="C778" s="240"/>
      <c r="D778" s="244"/>
    </row>
    <row r="779">
      <c r="A779" s="243"/>
      <c r="B779" s="219"/>
      <c r="C779" s="240"/>
      <c r="D779" s="244"/>
    </row>
    <row r="780">
      <c r="A780" s="243"/>
      <c r="B780" s="219"/>
      <c r="C780" s="240"/>
      <c r="D780" s="244"/>
    </row>
    <row r="781">
      <c r="A781" s="243"/>
      <c r="B781" s="219"/>
      <c r="C781" s="240"/>
      <c r="D781" s="244"/>
    </row>
    <row r="782">
      <c r="A782" s="243"/>
      <c r="B782" s="219"/>
      <c r="C782" s="240"/>
      <c r="D782" s="244"/>
    </row>
    <row r="783">
      <c r="A783" s="243"/>
      <c r="B783" s="219"/>
      <c r="C783" s="240"/>
      <c r="D783" s="244"/>
    </row>
    <row r="784">
      <c r="A784" s="243"/>
      <c r="B784" s="219"/>
      <c r="C784" s="240"/>
      <c r="D784" s="244"/>
    </row>
    <row r="785">
      <c r="A785" s="243"/>
      <c r="B785" s="219"/>
      <c r="C785" s="240"/>
      <c r="D785" s="244"/>
    </row>
    <row r="786">
      <c r="A786" s="243"/>
      <c r="B786" s="219"/>
      <c r="C786" s="240"/>
      <c r="D786" s="244"/>
    </row>
    <row r="787">
      <c r="A787" s="243"/>
      <c r="B787" s="219"/>
      <c r="C787" s="240"/>
      <c r="D787" s="244"/>
    </row>
    <row r="788">
      <c r="A788" s="243"/>
      <c r="B788" s="219"/>
      <c r="C788" s="240"/>
      <c r="D788" s="244"/>
    </row>
    <row r="789">
      <c r="A789" s="243"/>
      <c r="B789" s="219"/>
      <c r="C789" s="240"/>
      <c r="D789" s="244"/>
    </row>
    <row r="790">
      <c r="A790" s="243"/>
      <c r="B790" s="219"/>
      <c r="C790" s="240"/>
      <c r="D790" s="244"/>
    </row>
    <row r="791">
      <c r="A791" s="243"/>
      <c r="B791" s="219"/>
      <c r="C791" s="240"/>
      <c r="D791" s="244"/>
    </row>
    <row r="792">
      <c r="A792" s="243"/>
      <c r="B792" s="219"/>
      <c r="C792" s="240"/>
      <c r="D792" s="244"/>
    </row>
    <row r="793">
      <c r="A793" s="243"/>
      <c r="B793" s="219"/>
      <c r="C793" s="240"/>
      <c r="D793" s="244"/>
    </row>
    <row r="794">
      <c r="A794" s="243"/>
      <c r="B794" s="219"/>
      <c r="C794" s="240"/>
      <c r="D794" s="244"/>
    </row>
    <row r="795">
      <c r="A795" s="243"/>
      <c r="B795" s="219"/>
      <c r="C795" s="240"/>
      <c r="D795" s="244"/>
    </row>
    <row r="796">
      <c r="A796" s="243"/>
      <c r="B796" s="219"/>
      <c r="C796" s="240"/>
      <c r="D796" s="244"/>
    </row>
    <row r="797">
      <c r="A797" s="243"/>
      <c r="B797" s="219"/>
      <c r="C797" s="240"/>
      <c r="D797" s="244"/>
    </row>
    <row r="798">
      <c r="A798" s="243"/>
      <c r="B798" s="219"/>
      <c r="C798" s="240"/>
      <c r="D798" s="244"/>
    </row>
    <row r="799">
      <c r="A799" s="243"/>
      <c r="B799" s="219"/>
      <c r="C799" s="240"/>
      <c r="D799" s="244"/>
    </row>
    <row r="800">
      <c r="A800" s="243"/>
      <c r="B800" s="219"/>
      <c r="C800" s="240"/>
      <c r="D800" s="244"/>
    </row>
    <row r="801">
      <c r="A801" s="243"/>
      <c r="B801" s="219"/>
      <c r="C801" s="240"/>
      <c r="D801" s="244"/>
    </row>
    <row r="802">
      <c r="A802" s="243"/>
      <c r="B802" s="219"/>
      <c r="C802" s="240"/>
      <c r="D802" s="244"/>
    </row>
    <row r="803">
      <c r="A803" s="243"/>
      <c r="B803" s="219"/>
      <c r="C803" s="240"/>
      <c r="D803" s="244"/>
    </row>
    <row r="804">
      <c r="A804" s="243"/>
      <c r="B804" s="219"/>
      <c r="C804" s="240"/>
      <c r="D804" s="244"/>
    </row>
    <row r="805">
      <c r="A805" s="243"/>
      <c r="B805" s="219"/>
      <c r="C805" s="240"/>
      <c r="D805" s="244"/>
    </row>
    <row r="806">
      <c r="A806" s="243"/>
      <c r="B806" s="219"/>
      <c r="C806" s="240"/>
      <c r="D806" s="244"/>
    </row>
    <row r="807">
      <c r="A807" s="243"/>
      <c r="B807" s="219"/>
      <c r="C807" s="240"/>
      <c r="D807" s="244"/>
    </row>
    <row r="808">
      <c r="A808" s="243"/>
      <c r="B808" s="219"/>
      <c r="C808" s="240"/>
      <c r="D808" s="244"/>
    </row>
    <row r="809">
      <c r="A809" s="243"/>
      <c r="B809" s="219"/>
      <c r="C809" s="240"/>
      <c r="D809" s="244"/>
    </row>
    <row r="810">
      <c r="A810" s="243"/>
      <c r="B810" s="219"/>
      <c r="C810" s="240"/>
      <c r="D810" s="244"/>
    </row>
    <row r="811">
      <c r="A811" s="243"/>
      <c r="B811" s="219"/>
      <c r="C811" s="240"/>
      <c r="D811" s="244"/>
    </row>
    <row r="812">
      <c r="A812" s="243"/>
      <c r="B812" s="219"/>
      <c r="C812" s="240"/>
      <c r="D812" s="244"/>
    </row>
    <row r="813">
      <c r="A813" s="243"/>
      <c r="B813" s="219"/>
      <c r="C813" s="240"/>
      <c r="D813" s="244"/>
    </row>
    <row r="814">
      <c r="A814" s="243"/>
      <c r="B814" s="219"/>
      <c r="C814" s="240"/>
      <c r="D814" s="244"/>
    </row>
    <row r="815">
      <c r="A815" s="243"/>
      <c r="B815" s="219"/>
      <c r="C815" s="240"/>
      <c r="D815" s="244"/>
    </row>
    <row r="816">
      <c r="A816" s="243"/>
      <c r="B816" s="219"/>
      <c r="C816" s="240"/>
      <c r="D816" s="244"/>
    </row>
    <row r="817">
      <c r="A817" s="243"/>
      <c r="B817" s="219"/>
      <c r="C817" s="240"/>
      <c r="D817" s="244"/>
    </row>
    <row r="818">
      <c r="A818" s="243"/>
      <c r="B818" s="219"/>
      <c r="C818" s="240"/>
      <c r="D818" s="244"/>
    </row>
    <row r="819">
      <c r="A819" s="243"/>
      <c r="B819" s="219"/>
      <c r="C819" s="240"/>
      <c r="D819" s="244"/>
    </row>
    <row r="820">
      <c r="A820" s="243"/>
      <c r="B820" s="219"/>
      <c r="C820" s="240"/>
      <c r="D820" s="244"/>
    </row>
    <row r="821">
      <c r="A821" s="243"/>
      <c r="B821" s="219"/>
      <c r="C821" s="240"/>
      <c r="D821" s="244"/>
    </row>
    <row r="822">
      <c r="A822" s="243"/>
      <c r="B822" s="219"/>
      <c r="C822" s="240"/>
      <c r="D822" s="244"/>
    </row>
    <row r="823">
      <c r="A823" s="243"/>
      <c r="B823" s="219"/>
      <c r="C823" s="240"/>
      <c r="D823" s="244"/>
    </row>
    <row r="824">
      <c r="A824" s="243"/>
      <c r="B824" s="219"/>
      <c r="C824" s="240"/>
      <c r="D824" s="244"/>
    </row>
    <row r="825">
      <c r="A825" s="243"/>
      <c r="B825" s="219"/>
      <c r="C825" s="240"/>
      <c r="D825" s="244"/>
    </row>
    <row r="826">
      <c r="A826" s="243"/>
      <c r="B826" s="219"/>
      <c r="C826" s="240"/>
      <c r="D826" s="244"/>
    </row>
    <row r="827">
      <c r="A827" s="243"/>
      <c r="B827" s="219"/>
      <c r="C827" s="240"/>
      <c r="D827" s="244"/>
    </row>
    <row r="828">
      <c r="A828" s="243"/>
      <c r="B828" s="219"/>
      <c r="C828" s="240"/>
      <c r="D828" s="244"/>
    </row>
    <row r="829">
      <c r="A829" s="243"/>
      <c r="B829" s="219"/>
      <c r="C829" s="240"/>
      <c r="D829" s="244"/>
    </row>
    <row r="830">
      <c r="A830" s="243"/>
      <c r="B830" s="219"/>
      <c r="C830" s="240"/>
      <c r="D830" s="244"/>
    </row>
    <row r="831">
      <c r="A831" s="243"/>
      <c r="B831" s="219"/>
      <c r="C831" s="240"/>
      <c r="D831" s="244"/>
    </row>
    <row r="832">
      <c r="A832" s="243"/>
      <c r="B832" s="219"/>
      <c r="C832" s="240"/>
      <c r="D832" s="244"/>
    </row>
    <row r="833">
      <c r="A833" s="243"/>
      <c r="B833" s="219"/>
      <c r="C833" s="240"/>
      <c r="D833" s="244"/>
    </row>
    <row r="834">
      <c r="A834" s="243"/>
      <c r="B834" s="219"/>
      <c r="C834" s="240"/>
      <c r="D834" s="244"/>
    </row>
    <row r="835">
      <c r="A835" s="243"/>
      <c r="B835" s="219"/>
      <c r="C835" s="240"/>
      <c r="D835" s="244"/>
    </row>
    <row r="836">
      <c r="A836" s="243"/>
      <c r="B836" s="219"/>
      <c r="C836" s="240"/>
      <c r="D836" s="244"/>
    </row>
    <row r="837">
      <c r="A837" s="243"/>
      <c r="B837" s="219"/>
      <c r="C837" s="240"/>
      <c r="D837" s="244"/>
    </row>
    <row r="838">
      <c r="A838" s="243"/>
      <c r="B838" s="219"/>
      <c r="C838" s="240"/>
      <c r="D838" s="244"/>
    </row>
    <row r="839">
      <c r="A839" s="243"/>
      <c r="B839" s="219"/>
      <c r="C839" s="240"/>
      <c r="D839" s="244"/>
    </row>
    <row r="840">
      <c r="A840" s="243"/>
      <c r="B840" s="219"/>
      <c r="C840" s="240"/>
      <c r="D840" s="244"/>
    </row>
    <row r="841">
      <c r="A841" s="243"/>
      <c r="B841" s="219"/>
      <c r="C841" s="240"/>
      <c r="D841" s="244"/>
    </row>
    <row r="842">
      <c r="A842" s="243"/>
      <c r="B842" s="219"/>
      <c r="C842" s="240"/>
      <c r="D842" s="244"/>
    </row>
    <row r="843">
      <c r="A843" s="243"/>
      <c r="B843" s="219"/>
      <c r="C843" s="240"/>
      <c r="D843" s="244"/>
    </row>
    <row r="844">
      <c r="A844" s="243"/>
      <c r="B844" s="219"/>
      <c r="C844" s="240"/>
      <c r="D844" s="244"/>
    </row>
    <row r="845">
      <c r="A845" s="243"/>
      <c r="B845" s="219"/>
      <c r="C845" s="240"/>
      <c r="D845" s="244"/>
    </row>
    <row r="846">
      <c r="A846" s="243"/>
      <c r="B846" s="219"/>
      <c r="C846" s="240"/>
      <c r="D846" s="244"/>
    </row>
    <row r="847">
      <c r="A847" s="243"/>
      <c r="B847" s="219"/>
      <c r="C847" s="240"/>
      <c r="D847" s="244"/>
    </row>
    <row r="848">
      <c r="A848" s="243"/>
      <c r="B848" s="219"/>
      <c r="C848" s="240"/>
      <c r="D848" s="244"/>
    </row>
    <row r="849">
      <c r="A849" s="243"/>
      <c r="B849" s="219"/>
      <c r="C849" s="240"/>
      <c r="D849" s="244"/>
    </row>
    <row r="850">
      <c r="A850" s="243"/>
      <c r="B850" s="219"/>
      <c r="C850" s="240"/>
      <c r="D850" s="244"/>
    </row>
    <row r="851">
      <c r="A851" s="243"/>
      <c r="B851" s="219"/>
      <c r="C851" s="240"/>
      <c r="D851" s="244"/>
    </row>
    <row r="852">
      <c r="A852" s="243"/>
      <c r="B852" s="219"/>
      <c r="C852" s="240"/>
      <c r="D852" s="244"/>
    </row>
    <row r="853">
      <c r="A853" s="243"/>
      <c r="B853" s="219"/>
      <c r="C853" s="240"/>
      <c r="D853" s="244"/>
    </row>
    <row r="854">
      <c r="A854" s="243"/>
      <c r="B854" s="219"/>
      <c r="C854" s="240"/>
      <c r="D854" s="244"/>
    </row>
    <row r="855">
      <c r="A855" s="243"/>
      <c r="B855" s="219"/>
      <c r="C855" s="240"/>
      <c r="D855" s="244"/>
    </row>
    <row r="856">
      <c r="A856" s="243"/>
      <c r="B856" s="219"/>
      <c r="C856" s="240"/>
      <c r="D856" s="244"/>
    </row>
    <row r="857">
      <c r="A857" s="243"/>
      <c r="B857" s="219"/>
      <c r="C857" s="240"/>
      <c r="D857" s="244"/>
    </row>
    <row r="858">
      <c r="A858" s="243"/>
      <c r="B858" s="219"/>
      <c r="C858" s="240"/>
      <c r="D858" s="244"/>
    </row>
    <row r="859">
      <c r="A859" s="243"/>
      <c r="B859" s="219"/>
      <c r="C859" s="240"/>
      <c r="D859" s="244"/>
    </row>
    <row r="860">
      <c r="A860" s="243"/>
      <c r="B860" s="219"/>
      <c r="C860" s="240"/>
      <c r="D860" s="244"/>
    </row>
    <row r="861">
      <c r="A861" s="243"/>
      <c r="B861" s="219"/>
      <c r="C861" s="240"/>
      <c r="D861" s="244"/>
    </row>
    <row r="862">
      <c r="A862" s="243"/>
      <c r="B862" s="219"/>
      <c r="C862" s="240"/>
      <c r="D862" s="244"/>
    </row>
    <row r="863">
      <c r="A863" s="243"/>
      <c r="B863" s="219"/>
      <c r="C863" s="240"/>
      <c r="D863" s="244"/>
    </row>
    <row r="864">
      <c r="A864" s="243"/>
      <c r="B864" s="219"/>
      <c r="C864" s="240"/>
      <c r="D864" s="244"/>
    </row>
    <row r="865">
      <c r="A865" s="243"/>
      <c r="B865" s="219"/>
      <c r="C865" s="240"/>
      <c r="D865" s="244"/>
    </row>
    <row r="866">
      <c r="A866" s="243"/>
      <c r="B866" s="219"/>
      <c r="C866" s="240"/>
      <c r="D866" s="244"/>
    </row>
    <row r="867">
      <c r="A867" s="243"/>
      <c r="B867" s="219"/>
      <c r="C867" s="240"/>
      <c r="D867" s="244"/>
    </row>
    <row r="868">
      <c r="A868" s="243"/>
      <c r="B868" s="219"/>
      <c r="C868" s="240"/>
      <c r="D868" s="244"/>
    </row>
    <row r="869">
      <c r="A869" s="243"/>
      <c r="B869" s="219"/>
      <c r="C869" s="240"/>
      <c r="D869" s="244"/>
    </row>
    <row r="870">
      <c r="A870" s="243"/>
      <c r="B870" s="219"/>
      <c r="C870" s="240"/>
      <c r="D870" s="244"/>
    </row>
    <row r="871">
      <c r="A871" s="243"/>
      <c r="B871" s="219"/>
      <c r="C871" s="240"/>
      <c r="D871" s="244"/>
    </row>
    <row r="872">
      <c r="A872" s="243"/>
      <c r="B872" s="219"/>
      <c r="C872" s="240"/>
      <c r="D872" s="244"/>
    </row>
    <row r="873">
      <c r="A873" s="243"/>
      <c r="B873" s="219"/>
      <c r="C873" s="240"/>
      <c r="D873" s="244"/>
    </row>
    <row r="874">
      <c r="A874" s="243"/>
      <c r="B874" s="219"/>
      <c r="C874" s="240"/>
      <c r="D874" s="244"/>
    </row>
    <row r="875">
      <c r="A875" s="243"/>
      <c r="B875" s="219"/>
      <c r="C875" s="240"/>
      <c r="D875" s="244"/>
    </row>
    <row r="876">
      <c r="A876" s="243"/>
      <c r="B876" s="219"/>
      <c r="C876" s="240"/>
      <c r="D876" s="244"/>
    </row>
    <row r="877">
      <c r="A877" s="243"/>
      <c r="B877" s="219"/>
      <c r="C877" s="240"/>
      <c r="D877" s="244"/>
    </row>
    <row r="878">
      <c r="A878" s="243"/>
      <c r="B878" s="219"/>
      <c r="C878" s="240"/>
      <c r="D878" s="244"/>
    </row>
    <row r="879">
      <c r="A879" s="243"/>
      <c r="B879" s="219"/>
      <c r="C879" s="240"/>
      <c r="D879" s="244"/>
    </row>
    <row r="880">
      <c r="A880" s="243"/>
      <c r="B880" s="219"/>
      <c r="C880" s="240"/>
      <c r="D880" s="244"/>
    </row>
    <row r="881">
      <c r="A881" s="243"/>
      <c r="B881" s="219"/>
      <c r="C881" s="240"/>
      <c r="D881" s="244"/>
    </row>
    <row r="882">
      <c r="A882" s="243"/>
      <c r="B882" s="219"/>
      <c r="C882" s="240"/>
      <c r="D882" s="244"/>
    </row>
    <row r="883">
      <c r="A883" s="243"/>
      <c r="B883" s="219"/>
      <c r="C883" s="240"/>
      <c r="D883" s="244"/>
    </row>
    <row r="884">
      <c r="A884" s="243"/>
      <c r="B884" s="219"/>
      <c r="C884" s="240"/>
      <c r="D884" s="244"/>
    </row>
    <row r="885">
      <c r="A885" s="243"/>
      <c r="B885" s="219"/>
      <c r="C885" s="240"/>
      <c r="D885" s="244"/>
    </row>
    <row r="886">
      <c r="A886" s="243"/>
      <c r="B886" s="219"/>
      <c r="C886" s="240"/>
      <c r="D886" s="244"/>
    </row>
    <row r="887">
      <c r="A887" s="243"/>
      <c r="B887" s="219"/>
      <c r="C887" s="240"/>
      <c r="D887" s="244"/>
    </row>
    <row r="888">
      <c r="A888" s="243"/>
      <c r="B888" s="219"/>
      <c r="C888" s="240"/>
      <c r="D888" s="244"/>
    </row>
    <row r="889">
      <c r="A889" s="243"/>
      <c r="B889" s="219"/>
      <c r="C889" s="240"/>
      <c r="D889" s="244"/>
    </row>
    <row r="890">
      <c r="A890" s="243"/>
      <c r="B890" s="219"/>
      <c r="C890" s="240"/>
      <c r="D890" s="244"/>
    </row>
    <row r="891">
      <c r="A891" s="243"/>
      <c r="B891" s="219"/>
      <c r="C891" s="240"/>
      <c r="D891" s="244"/>
    </row>
    <row r="892">
      <c r="A892" s="243"/>
      <c r="B892" s="219"/>
      <c r="C892" s="240"/>
      <c r="D892" s="244"/>
    </row>
    <row r="893">
      <c r="A893" s="243"/>
      <c r="B893" s="219"/>
      <c r="C893" s="240"/>
      <c r="D893" s="244"/>
    </row>
    <row r="894">
      <c r="A894" s="243"/>
      <c r="B894" s="219"/>
      <c r="C894" s="240"/>
      <c r="D894" s="244"/>
    </row>
    <row r="895">
      <c r="A895" s="243"/>
      <c r="B895" s="219"/>
      <c r="C895" s="240"/>
      <c r="D895" s="244"/>
    </row>
    <row r="896">
      <c r="A896" s="243"/>
      <c r="B896" s="219"/>
      <c r="C896" s="240"/>
      <c r="D896" s="244"/>
    </row>
    <row r="897">
      <c r="A897" s="243"/>
      <c r="B897" s="219"/>
      <c r="C897" s="240"/>
      <c r="D897" s="244"/>
    </row>
    <row r="898">
      <c r="A898" s="243"/>
      <c r="B898" s="219"/>
      <c r="C898" s="240"/>
      <c r="D898" s="244"/>
    </row>
    <row r="899">
      <c r="A899" s="243"/>
      <c r="B899" s="219"/>
      <c r="C899" s="240"/>
      <c r="D899" s="244"/>
    </row>
    <row r="900">
      <c r="A900" s="243"/>
      <c r="B900" s="219"/>
      <c r="C900" s="240"/>
      <c r="D900" s="244"/>
    </row>
    <row r="901">
      <c r="A901" s="243"/>
      <c r="B901" s="219"/>
      <c r="C901" s="240"/>
      <c r="D901" s="244"/>
    </row>
    <row r="902">
      <c r="A902" s="243"/>
      <c r="B902" s="219"/>
      <c r="C902" s="240"/>
      <c r="D902" s="244"/>
    </row>
    <row r="903">
      <c r="A903" s="243"/>
      <c r="B903" s="219"/>
      <c r="C903" s="240"/>
      <c r="D903" s="244"/>
    </row>
    <row r="904">
      <c r="A904" s="243"/>
      <c r="B904" s="219"/>
      <c r="C904" s="240"/>
      <c r="D904" s="244"/>
    </row>
    <row r="905">
      <c r="A905" s="243"/>
      <c r="B905" s="219"/>
      <c r="C905" s="240"/>
      <c r="D905" s="244"/>
    </row>
    <row r="906">
      <c r="A906" s="243"/>
      <c r="B906" s="219"/>
      <c r="C906" s="240"/>
      <c r="D906" s="244"/>
    </row>
    <row r="907">
      <c r="A907" s="243"/>
      <c r="B907" s="219"/>
      <c r="C907" s="240"/>
      <c r="D907" s="244"/>
    </row>
    <row r="908">
      <c r="A908" s="243"/>
      <c r="B908" s="219"/>
      <c r="C908" s="240"/>
      <c r="D908" s="244"/>
    </row>
    <row r="909">
      <c r="A909" s="243"/>
      <c r="B909" s="219"/>
      <c r="C909" s="240"/>
      <c r="D909" s="244"/>
    </row>
    <row r="910">
      <c r="A910" s="243"/>
      <c r="B910" s="219"/>
      <c r="C910" s="240"/>
      <c r="D910" s="244"/>
    </row>
    <row r="911">
      <c r="A911" s="243"/>
      <c r="B911" s="219"/>
      <c r="C911" s="240"/>
      <c r="D911" s="244"/>
    </row>
    <row r="912">
      <c r="A912" s="243"/>
      <c r="B912" s="219"/>
      <c r="C912" s="240"/>
      <c r="D912" s="244"/>
    </row>
    <row r="913">
      <c r="A913" s="243"/>
      <c r="B913" s="219"/>
      <c r="C913" s="240"/>
      <c r="D913" s="244"/>
    </row>
    <row r="914">
      <c r="A914" s="243"/>
      <c r="B914" s="219"/>
      <c r="C914" s="240"/>
      <c r="D914" s="244"/>
    </row>
    <row r="915">
      <c r="A915" s="243"/>
      <c r="B915" s="219"/>
      <c r="C915" s="240"/>
      <c r="D915" s="244"/>
    </row>
    <row r="916">
      <c r="A916" s="243"/>
      <c r="B916" s="219"/>
      <c r="C916" s="240"/>
      <c r="D916" s="244"/>
    </row>
    <row r="917">
      <c r="A917" s="243"/>
      <c r="B917" s="219"/>
      <c r="C917" s="240"/>
      <c r="D917" s="244"/>
    </row>
    <row r="918">
      <c r="A918" s="243"/>
      <c r="B918" s="219"/>
      <c r="C918" s="240"/>
      <c r="D918" s="244"/>
    </row>
    <row r="919">
      <c r="A919" s="243"/>
      <c r="B919" s="219"/>
      <c r="C919" s="240"/>
      <c r="D919" s="244"/>
    </row>
    <row r="920">
      <c r="A920" s="243"/>
      <c r="B920" s="219"/>
      <c r="C920" s="240"/>
      <c r="D920" s="244"/>
    </row>
    <row r="921">
      <c r="A921" s="243"/>
      <c r="B921" s="219"/>
      <c r="C921" s="240"/>
      <c r="D921" s="244"/>
    </row>
    <row r="922">
      <c r="A922" s="243"/>
      <c r="B922" s="219"/>
      <c r="C922" s="240"/>
      <c r="D922" s="244"/>
    </row>
    <row r="923">
      <c r="A923" s="243"/>
      <c r="B923" s="219"/>
      <c r="C923" s="240"/>
      <c r="D923" s="244"/>
    </row>
    <row r="924">
      <c r="A924" s="243"/>
      <c r="B924" s="219"/>
      <c r="C924" s="240"/>
      <c r="D924" s="244"/>
    </row>
    <row r="925">
      <c r="A925" s="243"/>
      <c r="B925" s="219"/>
      <c r="C925" s="240"/>
      <c r="D925" s="244"/>
    </row>
    <row r="926">
      <c r="A926" s="243"/>
      <c r="B926" s="219"/>
      <c r="C926" s="240"/>
      <c r="D926" s="244"/>
    </row>
    <row r="927">
      <c r="A927" s="243"/>
      <c r="B927" s="219"/>
      <c r="C927" s="240"/>
      <c r="D927" s="244"/>
    </row>
    <row r="928">
      <c r="A928" s="243"/>
      <c r="B928" s="219"/>
      <c r="C928" s="240"/>
      <c r="D928" s="244"/>
    </row>
    <row r="929">
      <c r="A929" s="243"/>
      <c r="B929" s="219"/>
      <c r="C929" s="240"/>
      <c r="D929" s="244"/>
    </row>
    <row r="930">
      <c r="A930" s="243"/>
      <c r="B930" s="219"/>
      <c r="C930" s="240"/>
      <c r="D930" s="244"/>
    </row>
    <row r="931">
      <c r="A931" s="243"/>
      <c r="B931" s="219"/>
      <c r="C931" s="240"/>
      <c r="D931" s="244"/>
    </row>
    <row r="932">
      <c r="A932" s="243"/>
      <c r="B932" s="219"/>
      <c r="C932" s="240"/>
      <c r="D932" s="244"/>
    </row>
    <row r="933">
      <c r="A933" s="243"/>
      <c r="B933" s="219"/>
      <c r="C933" s="240"/>
      <c r="D933" s="244"/>
    </row>
    <row r="934">
      <c r="A934" s="243"/>
      <c r="B934" s="219"/>
      <c r="C934" s="240"/>
      <c r="D934" s="244"/>
    </row>
    <row r="935">
      <c r="A935" s="243"/>
      <c r="B935" s="219"/>
      <c r="C935" s="240"/>
      <c r="D935" s="244"/>
    </row>
    <row r="936">
      <c r="A936" s="243"/>
      <c r="B936" s="219"/>
      <c r="C936" s="240"/>
      <c r="D936" s="244"/>
    </row>
    <row r="937">
      <c r="A937" s="243"/>
      <c r="B937" s="219"/>
      <c r="C937" s="240"/>
      <c r="D937" s="244"/>
    </row>
    <row r="938">
      <c r="A938" s="243"/>
      <c r="B938" s="219"/>
      <c r="C938" s="240"/>
      <c r="D938" s="244"/>
    </row>
    <row r="939">
      <c r="A939" s="243"/>
      <c r="B939" s="219"/>
      <c r="C939" s="240"/>
      <c r="D939" s="244"/>
    </row>
    <row r="940">
      <c r="A940" s="243"/>
      <c r="B940" s="219"/>
      <c r="C940" s="240"/>
      <c r="D940" s="244"/>
    </row>
    <row r="941">
      <c r="A941" s="243"/>
      <c r="B941" s="219"/>
      <c r="C941" s="240"/>
      <c r="D941" s="244"/>
    </row>
    <row r="942">
      <c r="A942" s="243"/>
      <c r="B942" s="219"/>
      <c r="C942" s="240"/>
      <c r="D942" s="244"/>
    </row>
    <row r="943">
      <c r="A943" s="243"/>
      <c r="B943" s="219"/>
      <c r="C943" s="240"/>
      <c r="D943" s="244"/>
    </row>
    <row r="944">
      <c r="A944" s="243"/>
      <c r="B944" s="219"/>
      <c r="C944" s="240"/>
      <c r="D944" s="244"/>
    </row>
    <row r="945">
      <c r="A945" s="243"/>
      <c r="B945" s="219"/>
      <c r="C945" s="240"/>
      <c r="D945" s="244"/>
    </row>
    <row r="946">
      <c r="A946" s="243"/>
      <c r="B946" s="219"/>
      <c r="C946" s="240"/>
      <c r="D946" s="244"/>
    </row>
    <row r="947">
      <c r="A947" s="243"/>
      <c r="B947" s="219"/>
      <c r="C947" s="240"/>
      <c r="D947" s="244"/>
    </row>
    <row r="948">
      <c r="A948" s="243"/>
      <c r="B948" s="219"/>
      <c r="C948" s="240"/>
      <c r="D948" s="244"/>
    </row>
    <row r="949">
      <c r="A949" s="243"/>
      <c r="B949" s="219"/>
      <c r="C949" s="240"/>
      <c r="D949" s="244"/>
    </row>
    <row r="950">
      <c r="A950" s="243"/>
      <c r="B950" s="219"/>
      <c r="C950" s="240"/>
      <c r="D950" s="244"/>
    </row>
    <row r="951">
      <c r="A951" s="243"/>
      <c r="B951" s="219"/>
      <c r="C951" s="240"/>
      <c r="D951" s="244"/>
    </row>
    <row r="952">
      <c r="A952" s="243"/>
      <c r="B952" s="219"/>
      <c r="C952" s="240"/>
      <c r="D952" s="244"/>
    </row>
    <row r="953">
      <c r="A953" s="243"/>
      <c r="B953" s="219"/>
      <c r="C953" s="240"/>
      <c r="D953" s="244"/>
    </row>
    <row r="954">
      <c r="A954" s="243"/>
      <c r="B954" s="219"/>
      <c r="C954" s="240"/>
      <c r="D954" s="244"/>
    </row>
    <row r="955">
      <c r="A955" s="243"/>
      <c r="B955" s="219"/>
      <c r="C955" s="240"/>
      <c r="D955" s="244"/>
    </row>
    <row r="956">
      <c r="A956" s="243"/>
      <c r="B956" s="219"/>
      <c r="C956" s="240"/>
      <c r="D956" s="244"/>
    </row>
    <row r="957">
      <c r="A957" s="243"/>
      <c r="B957" s="219"/>
      <c r="C957" s="240"/>
      <c r="D957" s="244"/>
    </row>
    <row r="958">
      <c r="A958" s="243"/>
      <c r="B958" s="219"/>
      <c r="C958" s="240"/>
      <c r="D958" s="244"/>
    </row>
    <row r="959">
      <c r="A959" s="243"/>
      <c r="B959" s="219"/>
      <c r="C959" s="240"/>
      <c r="D959" s="244"/>
    </row>
    <row r="960">
      <c r="A960" s="243"/>
      <c r="B960" s="219"/>
      <c r="C960" s="240"/>
      <c r="D960" s="244"/>
    </row>
    <row r="961">
      <c r="A961" s="243"/>
      <c r="B961" s="219"/>
      <c r="C961" s="240"/>
      <c r="D961" s="244"/>
    </row>
    <row r="962">
      <c r="A962" s="243"/>
      <c r="B962" s="219"/>
      <c r="C962" s="240"/>
      <c r="D962" s="244"/>
    </row>
    <row r="963">
      <c r="A963" s="243"/>
      <c r="B963" s="219"/>
      <c r="C963" s="240"/>
      <c r="D963" s="244"/>
    </row>
    <row r="964">
      <c r="A964" s="243"/>
      <c r="B964" s="219"/>
      <c r="C964" s="240"/>
      <c r="D964" s="244"/>
    </row>
    <row r="965">
      <c r="A965" s="243"/>
      <c r="B965" s="219"/>
      <c r="C965" s="240"/>
      <c r="D965" s="244"/>
    </row>
    <row r="966">
      <c r="A966" s="243"/>
      <c r="B966" s="219"/>
      <c r="C966" s="240"/>
      <c r="D966" s="244"/>
    </row>
    <row r="967">
      <c r="A967" s="243"/>
      <c r="B967" s="219"/>
      <c r="C967" s="240"/>
      <c r="D967" s="244"/>
    </row>
    <row r="968">
      <c r="A968" s="243"/>
      <c r="B968" s="219"/>
      <c r="C968" s="240"/>
      <c r="D968" s="244"/>
    </row>
    <row r="969">
      <c r="A969" s="243"/>
      <c r="B969" s="219"/>
      <c r="C969" s="240"/>
      <c r="D969" s="244"/>
    </row>
    <row r="970">
      <c r="A970" s="243"/>
      <c r="B970" s="219"/>
      <c r="C970" s="240"/>
      <c r="D970" s="244"/>
    </row>
    <row r="971">
      <c r="A971" s="243"/>
      <c r="B971" s="219"/>
      <c r="C971" s="240"/>
      <c r="D971" s="244"/>
    </row>
    <row r="972">
      <c r="A972" s="243"/>
      <c r="B972" s="219"/>
      <c r="C972" s="240"/>
      <c r="D972" s="244"/>
    </row>
    <row r="973">
      <c r="A973" s="243"/>
      <c r="B973" s="219"/>
      <c r="C973" s="240"/>
      <c r="D973" s="244"/>
    </row>
    <row r="974">
      <c r="A974" s="243"/>
      <c r="B974" s="219"/>
      <c r="C974" s="240"/>
      <c r="D974" s="244"/>
    </row>
    <row r="975">
      <c r="A975" s="243"/>
      <c r="B975" s="219"/>
      <c r="C975" s="240"/>
      <c r="D975" s="244"/>
    </row>
    <row r="976">
      <c r="A976" s="243"/>
      <c r="B976" s="219"/>
      <c r="C976" s="240"/>
      <c r="D976" s="244"/>
    </row>
    <row r="977">
      <c r="A977" s="243"/>
      <c r="B977" s="219"/>
      <c r="C977" s="240"/>
      <c r="D977" s="244"/>
    </row>
    <row r="978">
      <c r="A978" s="243"/>
      <c r="B978" s="219"/>
      <c r="C978" s="240"/>
      <c r="D978" s="244"/>
    </row>
    <row r="979">
      <c r="A979" s="243"/>
      <c r="B979" s="219"/>
      <c r="C979" s="240"/>
      <c r="D979" s="244"/>
    </row>
    <row r="980">
      <c r="A980" s="243"/>
      <c r="B980" s="219"/>
      <c r="C980" s="240"/>
      <c r="D980" s="244"/>
    </row>
    <row r="981">
      <c r="A981" s="243"/>
      <c r="B981" s="219"/>
      <c r="C981" s="240"/>
      <c r="D981" s="244"/>
    </row>
    <row r="982">
      <c r="A982" s="243"/>
      <c r="B982" s="219"/>
      <c r="C982" s="240"/>
      <c r="D982" s="244"/>
    </row>
    <row r="983">
      <c r="A983" s="243"/>
      <c r="B983" s="219"/>
      <c r="C983" s="240"/>
      <c r="D983" s="244"/>
    </row>
    <row r="984">
      <c r="A984" s="243"/>
      <c r="B984" s="219"/>
      <c r="C984" s="240"/>
      <c r="D984" s="244"/>
    </row>
    <row r="985">
      <c r="A985" s="243"/>
      <c r="B985" s="219"/>
      <c r="C985" s="240"/>
      <c r="D985" s="244"/>
    </row>
    <row r="986">
      <c r="A986" s="243"/>
      <c r="B986" s="219"/>
      <c r="C986" s="240"/>
      <c r="D986" s="244"/>
    </row>
    <row r="987">
      <c r="A987" s="243"/>
      <c r="B987" s="219"/>
      <c r="C987" s="240"/>
      <c r="D987" s="244"/>
    </row>
    <row r="988">
      <c r="A988" s="243"/>
      <c r="B988" s="219"/>
      <c r="C988" s="240"/>
      <c r="D988" s="244"/>
    </row>
    <row r="989">
      <c r="A989" s="243"/>
      <c r="B989" s="219"/>
      <c r="C989" s="240"/>
      <c r="D989" s="244"/>
    </row>
    <row r="990">
      <c r="A990" s="243"/>
      <c r="B990" s="219"/>
      <c r="C990" s="240"/>
      <c r="D990" s="244"/>
    </row>
    <row r="991">
      <c r="A991" s="243"/>
      <c r="B991" s="219"/>
      <c r="C991" s="240"/>
      <c r="D991" s="244"/>
    </row>
    <row r="992">
      <c r="A992" s="243"/>
      <c r="B992" s="219"/>
      <c r="C992" s="240"/>
      <c r="D992" s="244"/>
    </row>
    <row r="993">
      <c r="A993" s="243"/>
      <c r="B993" s="219"/>
      <c r="C993" s="240"/>
      <c r="D993" s="244"/>
    </row>
    <row r="994">
      <c r="A994" s="243"/>
      <c r="B994" s="219"/>
      <c r="C994" s="240"/>
      <c r="D994" s="244"/>
    </row>
    <row r="995">
      <c r="A995" s="243"/>
      <c r="B995" s="219"/>
      <c r="C995" s="240"/>
      <c r="D995" s="244"/>
    </row>
    <row r="996">
      <c r="A996" s="243"/>
      <c r="B996" s="219"/>
      <c r="C996" s="240"/>
      <c r="D996" s="244"/>
    </row>
    <row r="997">
      <c r="A997" s="243"/>
      <c r="B997" s="219"/>
      <c r="C997" s="240"/>
      <c r="D997" s="244"/>
    </row>
    <row r="998">
      <c r="A998" s="243"/>
      <c r="B998" s="219"/>
      <c r="C998" s="240"/>
      <c r="D998" s="244"/>
    </row>
    <row r="999">
      <c r="A999" s="243"/>
      <c r="B999" s="219"/>
      <c r="C999" s="240"/>
      <c r="D999" s="244"/>
    </row>
    <row r="1000">
      <c r="A1000" s="243"/>
      <c r="B1000" s="219"/>
      <c r="C1000" s="240"/>
      <c r="D1000" s="244"/>
    </row>
    <row r="1001">
      <c r="A1001" s="243"/>
      <c r="B1001" s="219"/>
      <c r="C1001" s="240"/>
      <c r="D1001" s="244"/>
    </row>
    <row r="1002">
      <c r="A1002" s="243"/>
      <c r="B1002" s="219"/>
      <c r="C1002" s="240"/>
      <c r="D1002" s="244"/>
    </row>
    <row r="1003">
      <c r="A1003" s="243"/>
      <c r="B1003" s="219"/>
      <c r="C1003" s="240"/>
      <c r="D1003" s="244"/>
    </row>
    <row r="1004">
      <c r="A1004" s="243"/>
      <c r="B1004" s="219"/>
      <c r="C1004" s="240"/>
      <c r="D1004" s="244"/>
    </row>
    <row r="1005">
      <c r="A1005" s="243"/>
      <c r="B1005" s="219"/>
      <c r="C1005" s="240"/>
      <c r="D1005" s="244"/>
    </row>
    <row r="1006">
      <c r="A1006" s="243"/>
      <c r="B1006" s="219"/>
      <c r="C1006" s="240"/>
      <c r="D1006" s="244"/>
    </row>
    <row r="1007">
      <c r="A1007" s="243"/>
      <c r="B1007" s="219"/>
      <c r="C1007" s="240"/>
      <c r="D1007" s="244"/>
    </row>
    <row r="1008">
      <c r="A1008" s="243"/>
      <c r="B1008" s="219"/>
      <c r="C1008" s="240"/>
      <c r="D1008" s="244"/>
    </row>
    <row r="1009">
      <c r="A1009" s="243"/>
      <c r="B1009" s="219"/>
      <c r="C1009" s="240"/>
      <c r="D1009" s="244"/>
    </row>
    <row r="1010">
      <c r="A1010" s="243"/>
      <c r="B1010" s="219"/>
      <c r="C1010" s="240"/>
      <c r="D1010" s="244"/>
    </row>
    <row r="1011">
      <c r="A1011" s="243"/>
      <c r="B1011" s="219"/>
      <c r="C1011" s="240"/>
      <c r="D1011" s="244"/>
    </row>
    <row r="1012">
      <c r="A1012" s="243"/>
      <c r="B1012" s="219"/>
      <c r="C1012" s="240"/>
      <c r="D1012" s="244"/>
    </row>
    <row r="1013">
      <c r="A1013" s="243"/>
      <c r="B1013" s="219"/>
      <c r="C1013" s="240"/>
      <c r="D1013" s="244"/>
    </row>
    <row r="1014">
      <c r="A1014" s="243"/>
      <c r="B1014" s="219"/>
      <c r="C1014" s="240"/>
      <c r="D1014" s="244"/>
    </row>
    <row r="1015">
      <c r="A1015" s="243"/>
      <c r="B1015" s="219"/>
      <c r="C1015" s="240"/>
      <c r="D1015" s="244"/>
    </row>
    <row r="1016">
      <c r="A1016" s="243"/>
      <c r="B1016" s="219"/>
      <c r="C1016" s="240"/>
      <c r="D1016" s="244"/>
    </row>
    <row r="1017">
      <c r="A1017" s="243"/>
      <c r="B1017" s="219"/>
      <c r="C1017" s="240"/>
      <c r="D1017" s="244"/>
    </row>
    <row r="1018">
      <c r="A1018" s="243"/>
      <c r="B1018" s="219"/>
      <c r="C1018" s="240"/>
      <c r="D1018" s="244"/>
    </row>
    <row r="1019">
      <c r="A1019" s="243"/>
      <c r="B1019" s="219"/>
      <c r="C1019" s="240"/>
      <c r="D1019" s="244"/>
    </row>
    <row r="1020">
      <c r="A1020" s="243"/>
      <c r="B1020" s="219"/>
      <c r="C1020" s="240"/>
      <c r="D1020" s="244"/>
    </row>
    <row r="1021">
      <c r="A1021" s="243"/>
      <c r="B1021" s="219"/>
      <c r="C1021" s="240"/>
      <c r="D1021" s="244"/>
    </row>
    <row r="1022">
      <c r="A1022" s="243"/>
      <c r="B1022" s="219"/>
      <c r="C1022" s="240"/>
      <c r="D1022" s="244"/>
    </row>
    <row r="1023">
      <c r="A1023" s="243"/>
      <c r="B1023" s="219"/>
      <c r="C1023" s="240"/>
      <c r="D1023" s="244"/>
    </row>
    <row r="1024">
      <c r="A1024" s="243"/>
      <c r="B1024" s="219"/>
      <c r="C1024" s="240"/>
      <c r="D1024" s="244"/>
    </row>
    <row r="1025">
      <c r="A1025" s="243"/>
      <c r="B1025" s="219"/>
      <c r="C1025" s="240"/>
      <c r="D1025" s="2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t="s">
        <v>299</v>
      </c>
      <c r="B1" s="245" t="s">
        <v>300</v>
      </c>
      <c r="C1" s="245" t="s">
        <v>301</v>
      </c>
      <c r="D1" s="245" t="s">
        <v>302</v>
      </c>
      <c r="E1" s="245" t="s">
        <v>303</v>
      </c>
      <c r="F1" s="245" t="s">
        <v>301</v>
      </c>
      <c r="G1" s="245" t="s">
        <v>302</v>
      </c>
      <c r="H1" s="245" t="s">
        <v>303</v>
      </c>
      <c r="I1" s="245" t="s">
        <v>302</v>
      </c>
      <c r="J1" s="33" t="s">
        <v>304</v>
      </c>
      <c r="K1" s="33" t="s">
        <v>304</v>
      </c>
      <c r="L1" s="33" t="s">
        <v>304</v>
      </c>
    </row>
    <row r="2">
      <c r="A2" s="246"/>
      <c r="B2" s="245"/>
      <c r="C2" s="245"/>
      <c r="D2" s="245"/>
      <c r="E2" s="247"/>
      <c r="F2" s="247"/>
      <c r="G2" s="247"/>
      <c r="H2" s="247"/>
      <c r="I2" s="247"/>
      <c r="J2" s="33"/>
    </row>
    <row r="3">
      <c r="A3" s="246"/>
      <c r="B3" s="33"/>
      <c r="F3" s="33"/>
      <c r="G3" s="33"/>
      <c r="H3" s="33"/>
    </row>
    <row r="4">
      <c r="A4" s="246"/>
      <c r="B4" s="33"/>
      <c r="E4" s="33"/>
      <c r="F4" t="str">
        <f>COUNT(A2:A1034)</f>
        <v>9</v>
      </c>
      <c r="J4" s="33"/>
    </row>
    <row r="5">
      <c r="A5" s="246"/>
      <c r="B5" s="33"/>
      <c r="E5" s="33"/>
      <c r="J5" s="33"/>
    </row>
    <row r="6">
      <c r="A6" s="246"/>
      <c r="B6" s="245"/>
      <c r="C6" s="245"/>
      <c r="D6" s="245"/>
      <c r="E6" s="247"/>
      <c r="F6" s="247"/>
      <c r="G6" s="247"/>
      <c r="H6" s="247"/>
      <c r="I6" s="247"/>
      <c r="J6" s="33"/>
    </row>
    <row r="7">
      <c r="A7" s="246"/>
      <c r="B7" s="33"/>
      <c r="F7" s="33"/>
      <c r="G7" s="33"/>
      <c r="H7" s="33"/>
    </row>
    <row r="8">
      <c r="A8" s="246"/>
      <c r="B8" s="33"/>
      <c r="F8" s="33"/>
      <c r="G8" s="33"/>
      <c r="H8" s="33"/>
    </row>
    <row r="9">
      <c r="A9" s="246"/>
      <c r="B9" s="33"/>
      <c r="E9" s="33"/>
    </row>
    <row r="10">
      <c r="A10" s="246"/>
      <c r="B10" s="33"/>
      <c r="E10" s="33"/>
    </row>
    <row r="11">
      <c r="A11" s="246"/>
      <c r="B11" s="33"/>
      <c r="C11" s="33"/>
      <c r="D11" s="33"/>
      <c r="J11" s="33"/>
    </row>
    <row r="12">
      <c r="A12" s="246"/>
      <c r="B12" s="33"/>
      <c r="E12" s="33"/>
    </row>
    <row r="13">
      <c r="A13" s="246"/>
      <c r="B13" s="33"/>
      <c r="E13" s="33"/>
    </row>
    <row r="14">
      <c r="A14" s="246"/>
      <c r="B14" s="33"/>
      <c r="C14" s="33"/>
      <c r="D14" s="33"/>
    </row>
    <row r="15">
      <c r="A15" s="246"/>
      <c r="B15" s="33"/>
      <c r="E15" s="33"/>
    </row>
    <row r="16">
      <c r="A16" s="246"/>
      <c r="B16" s="33"/>
      <c r="C16" s="33"/>
      <c r="D16" s="33"/>
      <c r="J16" s="33"/>
    </row>
    <row r="17">
      <c r="A17" s="246"/>
      <c r="B17" s="33"/>
      <c r="E17" s="33"/>
    </row>
    <row r="18">
      <c r="A18" s="246"/>
      <c r="B18" s="33"/>
      <c r="C18" s="33"/>
      <c r="D18" s="33"/>
      <c r="J18" s="33"/>
    </row>
    <row r="19">
      <c r="A19" s="246"/>
      <c r="B19" s="33"/>
      <c r="F19" s="33"/>
      <c r="G19" s="33"/>
      <c r="H19" s="33"/>
      <c r="J19" s="33"/>
    </row>
    <row r="20">
      <c r="A20" s="246"/>
      <c r="B20" s="33"/>
      <c r="C20" s="33"/>
      <c r="D20" s="33"/>
    </row>
    <row r="21">
      <c r="A21" s="246"/>
      <c r="B21" s="33"/>
      <c r="F21" s="33"/>
      <c r="G21" s="33"/>
      <c r="H21" s="33"/>
    </row>
    <row r="22">
      <c r="A22" s="246"/>
      <c r="B22" s="33"/>
      <c r="F22" s="33"/>
      <c r="G22" s="33"/>
      <c r="H22" s="33"/>
    </row>
    <row r="23">
      <c r="A23" s="246"/>
      <c r="B23" s="33"/>
      <c r="E23" s="33"/>
    </row>
    <row r="24">
      <c r="A24" s="246"/>
      <c r="B24" s="33"/>
      <c r="E24" s="33"/>
    </row>
    <row r="25">
      <c r="A25" s="246"/>
      <c r="B25" s="33"/>
      <c r="E25" s="33"/>
    </row>
    <row r="26">
      <c r="A26" s="246">
        <v>42608.82621586806</v>
      </c>
      <c r="B26" s="33" t="s">
        <v>305</v>
      </c>
      <c r="E26" s="33" t="s">
        <v>306</v>
      </c>
    </row>
    <row r="27">
      <c r="A27" s="246">
        <v>42609.00426190972</v>
      </c>
      <c r="B27" s="33" t="s">
        <v>305</v>
      </c>
      <c r="E27" s="33" t="s">
        <v>307</v>
      </c>
    </row>
    <row r="28">
      <c r="A28" s="246">
        <v>42609.14113870371</v>
      </c>
      <c r="B28" s="33" t="s">
        <v>305</v>
      </c>
      <c r="E28" s="33" t="s">
        <v>308</v>
      </c>
    </row>
    <row r="29">
      <c r="A29" s="248">
        <v>42680.4616621875</v>
      </c>
      <c r="B29" s="249" t="s">
        <v>305</v>
      </c>
      <c r="C29" s="250"/>
      <c r="D29" s="250"/>
      <c r="E29" s="249" t="s">
        <v>309</v>
      </c>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row>
    <row r="30">
      <c r="A30" s="248">
        <v>42680.46355064814</v>
      </c>
      <c r="B30" s="249" t="s">
        <v>305</v>
      </c>
      <c r="C30" s="250"/>
      <c r="D30" s="250"/>
      <c r="E30" s="249" t="s">
        <v>310</v>
      </c>
      <c r="F30" s="250"/>
      <c r="G30" s="250"/>
      <c r="H30" s="250"/>
      <c r="I30" s="250"/>
      <c r="J30" s="250"/>
      <c r="K30" s="250"/>
      <c r="L30" s="250"/>
      <c r="M30" s="250"/>
      <c r="N30" s="250"/>
      <c r="O30" s="250"/>
      <c r="P30" s="250"/>
      <c r="Q30" s="250"/>
      <c r="R30" s="250"/>
      <c r="S30" s="250"/>
      <c r="T30" s="250"/>
      <c r="U30" s="250"/>
      <c r="V30" s="250"/>
      <c r="W30" s="250"/>
      <c r="X30" s="250"/>
      <c r="Y30" s="250"/>
      <c r="Z30" s="250"/>
      <c r="AA30" s="250"/>
      <c r="AB30" s="250"/>
      <c r="AC30" s="250"/>
      <c r="AD30" s="250"/>
      <c r="AE30" s="250"/>
      <c r="AF30" s="250"/>
      <c r="AG30" s="250"/>
      <c r="AH30" s="250"/>
      <c r="AI30" s="250"/>
      <c r="AJ30" s="250"/>
      <c r="AK30" s="250"/>
    </row>
    <row r="31">
      <c r="A31" s="248">
        <v>42688.35920269676</v>
      </c>
      <c r="B31" s="249" t="s">
        <v>311</v>
      </c>
      <c r="C31" s="250"/>
      <c r="D31" s="250"/>
      <c r="E31" s="250"/>
      <c r="F31" s="249" t="s">
        <v>312</v>
      </c>
      <c r="G31" s="249" t="s">
        <v>313</v>
      </c>
      <c r="H31" s="249" t="s">
        <v>314</v>
      </c>
      <c r="I31" s="250"/>
      <c r="J31" s="250"/>
      <c r="K31" s="250"/>
      <c r="L31" s="250"/>
      <c r="M31" s="250"/>
      <c r="N31" s="250"/>
      <c r="O31" s="250"/>
      <c r="P31" s="250"/>
      <c r="Q31" s="250"/>
      <c r="R31" s="250"/>
      <c r="S31" s="250"/>
      <c r="T31" s="250"/>
      <c r="U31" s="250"/>
      <c r="V31" s="250"/>
      <c r="W31" s="250"/>
      <c r="X31" s="250"/>
      <c r="Y31" s="250"/>
      <c r="Z31" s="250"/>
      <c r="AA31" s="250"/>
      <c r="AB31" s="250"/>
      <c r="AC31" s="250"/>
      <c r="AD31" s="250"/>
      <c r="AE31" s="250"/>
      <c r="AF31" s="250"/>
      <c r="AG31" s="250"/>
      <c r="AH31" s="250"/>
      <c r="AI31" s="250"/>
      <c r="AJ31" s="250"/>
      <c r="AK31" s="250"/>
    </row>
    <row r="32">
      <c r="A32" s="248">
        <v>42707.71947228009</v>
      </c>
      <c r="B32" s="249" t="s">
        <v>305</v>
      </c>
      <c r="C32" s="250"/>
      <c r="D32" s="250"/>
      <c r="E32" s="249" t="s">
        <v>315</v>
      </c>
      <c r="F32" s="250"/>
      <c r="G32" s="250"/>
      <c r="H32" s="250"/>
      <c r="I32" s="250"/>
      <c r="J32" s="250"/>
      <c r="K32" s="250"/>
      <c r="L32" s="250"/>
      <c r="M32" s="250"/>
      <c r="N32" s="250"/>
      <c r="O32" s="250"/>
      <c r="P32" s="250"/>
      <c r="Q32" s="250"/>
      <c r="R32" s="250"/>
      <c r="S32" s="250"/>
      <c r="T32" s="250"/>
      <c r="U32" s="250"/>
      <c r="V32" s="250"/>
      <c r="W32" s="250"/>
      <c r="X32" s="250"/>
      <c r="Y32" s="250"/>
      <c r="Z32" s="250"/>
      <c r="AA32" s="250"/>
      <c r="AB32" s="250"/>
      <c r="AC32" s="250"/>
      <c r="AD32" s="250"/>
      <c r="AE32" s="250"/>
      <c r="AF32" s="250"/>
      <c r="AG32" s="250"/>
      <c r="AH32" s="250"/>
      <c r="AI32" s="250"/>
      <c r="AJ32" s="250"/>
      <c r="AK32" s="250"/>
    </row>
    <row r="33">
      <c r="A33" s="248">
        <v>42719.84888525463</v>
      </c>
      <c r="B33" s="249" t="s">
        <v>316</v>
      </c>
      <c r="C33" s="249" t="s">
        <v>317</v>
      </c>
      <c r="D33" s="249" t="s">
        <v>318</v>
      </c>
      <c r="E33" s="250"/>
      <c r="F33" s="250"/>
      <c r="G33" s="250"/>
      <c r="H33" s="250"/>
      <c r="I33" s="250"/>
      <c r="J33" s="250"/>
      <c r="K33" s="250"/>
      <c r="L33" s="250"/>
      <c r="M33" s="250"/>
      <c r="N33" s="250"/>
      <c r="O33" s="250"/>
      <c r="P33" s="250"/>
      <c r="Q33" s="250"/>
      <c r="R33" s="250"/>
      <c r="S33" s="250"/>
      <c r="T33" s="250"/>
      <c r="U33" s="250"/>
      <c r="V33" s="250"/>
      <c r="W33" s="250"/>
      <c r="X33" s="250"/>
      <c r="Y33" s="250"/>
      <c r="Z33" s="250"/>
      <c r="AA33" s="250"/>
      <c r="AB33" s="250"/>
      <c r="AC33" s="250"/>
      <c r="AD33" s="250"/>
      <c r="AE33" s="250"/>
      <c r="AF33" s="250"/>
      <c r="AG33" s="250"/>
      <c r="AH33" s="250"/>
      <c r="AI33" s="250"/>
      <c r="AJ33" s="250"/>
      <c r="AK33" s="250"/>
    </row>
    <row r="34">
      <c r="A34" s="246">
        <v>42751.155795729166</v>
      </c>
      <c r="B34" s="33" t="s">
        <v>305</v>
      </c>
      <c r="E34" s="33" t="s">
        <v>319</v>
      </c>
    </row>
    <row r="35">
      <c r="B35" s="247"/>
      <c r="C35" s="247"/>
      <c r="D35" s="247"/>
      <c r="E35" s="247"/>
      <c r="F35" s="247"/>
      <c r="G35" s="247"/>
      <c r="H35" s="247"/>
      <c r="I35" s="247"/>
    </row>
    <row r="36">
      <c r="B36" s="247"/>
      <c r="C36" s="247"/>
      <c r="D36" s="247"/>
      <c r="E36" s="247"/>
      <c r="F36" s="247"/>
      <c r="G36" s="247"/>
      <c r="H36" s="247"/>
      <c r="I36" s="247"/>
    </row>
    <row r="37">
      <c r="B37" s="247"/>
      <c r="C37" s="247"/>
      <c r="D37" s="247"/>
      <c r="E37" s="247"/>
      <c r="F37" s="247"/>
      <c r="G37" s="247"/>
      <c r="H37" s="247"/>
      <c r="I37" s="247"/>
    </row>
    <row r="38">
      <c r="B38" s="247"/>
      <c r="C38" s="247"/>
      <c r="D38" s="247"/>
      <c r="E38" s="247"/>
      <c r="F38" s="247"/>
      <c r="G38" s="247"/>
      <c r="H38" s="247"/>
      <c r="I38" s="247"/>
    </row>
    <row r="39">
      <c r="B39" s="247"/>
      <c r="C39" s="247"/>
      <c r="D39" s="247"/>
      <c r="E39" s="247"/>
      <c r="F39" s="247"/>
      <c r="G39" s="247"/>
      <c r="H39" s="247"/>
      <c r="I39" s="247"/>
    </row>
    <row r="40">
      <c r="B40" s="247"/>
      <c r="C40" s="247"/>
      <c r="D40" s="247"/>
      <c r="E40" s="247"/>
      <c r="F40" s="247"/>
      <c r="G40" s="247"/>
      <c r="H40" s="247"/>
      <c r="I40" s="247"/>
    </row>
    <row r="41">
      <c r="B41" s="247"/>
      <c r="C41" s="247"/>
      <c r="D41" s="247"/>
      <c r="E41" s="247"/>
      <c r="F41" s="247"/>
      <c r="G41" s="247"/>
      <c r="H41" s="247"/>
      <c r="I41" s="247"/>
    </row>
    <row r="42">
      <c r="B42" s="247"/>
      <c r="C42" s="247"/>
      <c r="D42" s="247"/>
      <c r="E42" s="247"/>
      <c r="F42" s="247"/>
      <c r="G42" s="247"/>
      <c r="H42" s="247"/>
      <c r="I42" s="247"/>
    </row>
    <row r="43">
      <c r="B43" s="247"/>
      <c r="C43" s="247"/>
      <c r="D43" s="247"/>
      <c r="E43" s="247"/>
      <c r="F43" s="247"/>
      <c r="G43" s="247"/>
      <c r="H43" s="247"/>
      <c r="I43" s="247"/>
    </row>
    <row r="44">
      <c r="B44" s="247"/>
      <c r="C44" s="247"/>
      <c r="D44" s="247"/>
      <c r="E44" s="247"/>
      <c r="F44" s="247"/>
      <c r="G44" s="247"/>
      <c r="H44" s="247"/>
      <c r="I44" s="247"/>
    </row>
    <row r="45">
      <c r="B45" s="247"/>
      <c r="C45" s="247"/>
      <c r="D45" s="247"/>
      <c r="E45" s="247"/>
      <c r="F45" s="247"/>
      <c r="G45" s="247"/>
      <c r="H45" s="247"/>
      <c r="I45" s="247"/>
    </row>
    <row r="46">
      <c r="B46" s="247"/>
      <c r="C46" s="247"/>
      <c r="D46" s="247"/>
      <c r="E46" s="247"/>
      <c r="F46" s="247"/>
      <c r="G46" s="247"/>
      <c r="H46" s="247"/>
      <c r="I46" s="247"/>
    </row>
    <row r="47">
      <c r="B47" s="247"/>
      <c r="C47" s="247"/>
      <c r="D47" s="247"/>
      <c r="E47" s="247"/>
      <c r="F47" s="247"/>
      <c r="G47" s="247"/>
      <c r="H47" s="247"/>
      <c r="I47" s="247"/>
    </row>
    <row r="48">
      <c r="B48" s="247"/>
      <c r="C48" s="247"/>
      <c r="D48" s="247"/>
      <c r="E48" s="247"/>
      <c r="F48" s="247"/>
      <c r="G48" s="247"/>
      <c r="H48" s="247"/>
      <c r="I48" s="247"/>
    </row>
    <row r="49">
      <c r="B49" s="247"/>
      <c r="C49" s="247"/>
      <c r="D49" s="247"/>
      <c r="E49" s="247"/>
      <c r="F49" s="247"/>
      <c r="G49" s="247"/>
      <c r="H49" s="247"/>
      <c r="I49" s="247"/>
    </row>
    <row r="50">
      <c r="B50" s="247"/>
      <c r="C50" s="247"/>
      <c r="D50" s="247"/>
      <c r="E50" s="247"/>
      <c r="F50" s="247"/>
      <c r="G50" s="247"/>
      <c r="H50" s="247"/>
      <c r="I50" s="247"/>
    </row>
    <row r="51">
      <c r="B51" s="247"/>
      <c r="C51" s="247"/>
      <c r="D51" s="247"/>
      <c r="E51" s="247"/>
      <c r="F51" s="247"/>
      <c r="G51" s="247"/>
      <c r="H51" s="247"/>
      <c r="I51" s="247"/>
    </row>
    <row r="52">
      <c r="B52" s="247"/>
      <c r="C52" s="247"/>
      <c r="D52" s="247"/>
      <c r="E52" s="247"/>
      <c r="F52" s="247"/>
      <c r="G52" s="247"/>
      <c r="H52" s="247"/>
      <c r="I52" s="247"/>
    </row>
    <row r="53">
      <c r="B53" s="247"/>
      <c r="C53" s="247"/>
      <c r="D53" s="247"/>
      <c r="E53" s="247"/>
      <c r="F53" s="247"/>
      <c r="G53" s="247"/>
      <c r="H53" s="247"/>
      <c r="I53" s="247"/>
    </row>
    <row r="54">
      <c r="B54" s="247"/>
      <c r="C54" s="247"/>
      <c r="D54" s="247"/>
      <c r="E54" s="247"/>
      <c r="F54" s="247"/>
      <c r="G54" s="247"/>
      <c r="H54" s="247"/>
      <c r="I54" s="247"/>
    </row>
    <row r="55">
      <c r="B55" s="247"/>
      <c r="C55" s="247"/>
      <c r="D55" s="247"/>
      <c r="E55" s="247"/>
      <c r="F55" s="247"/>
      <c r="G55" s="247"/>
      <c r="H55" s="247"/>
      <c r="I55" s="247"/>
    </row>
    <row r="56">
      <c r="B56" s="247"/>
      <c r="C56" s="247"/>
      <c r="D56" s="247"/>
      <c r="E56" s="247"/>
      <c r="F56" s="247"/>
      <c r="G56" s="247"/>
      <c r="H56" s="247"/>
      <c r="I56" s="247"/>
    </row>
    <row r="57">
      <c r="B57" s="247"/>
      <c r="C57" s="247"/>
      <c r="D57" s="247"/>
      <c r="E57" s="247"/>
      <c r="F57" s="247"/>
      <c r="G57" s="247"/>
      <c r="H57" s="247"/>
      <c r="I57" s="247"/>
    </row>
    <row r="58">
      <c r="B58" s="247"/>
      <c r="C58" s="247"/>
      <c r="D58" s="247"/>
      <c r="E58" s="247"/>
      <c r="F58" s="247"/>
      <c r="G58" s="247"/>
      <c r="H58" s="247"/>
      <c r="I58" s="247"/>
    </row>
    <row r="59">
      <c r="B59" s="247"/>
      <c r="C59" s="247"/>
      <c r="D59" s="247"/>
      <c r="E59" s="247"/>
      <c r="F59" s="247"/>
      <c r="G59" s="247"/>
      <c r="H59" s="247"/>
      <c r="I59" s="247"/>
    </row>
    <row r="60">
      <c r="B60" s="247"/>
      <c r="C60" s="247"/>
      <c r="D60" s="247"/>
      <c r="E60" s="247"/>
      <c r="F60" s="247"/>
      <c r="G60" s="247"/>
      <c r="H60" s="247"/>
      <c r="I60" s="247"/>
    </row>
    <row r="61">
      <c r="B61" s="247"/>
      <c r="C61" s="247"/>
      <c r="D61" s="247"/>
      <c r="E61" s="247"/>
      <c r="F61" s="247"/>
      <c r="G61" s="247"/>
      <c r="H61" s="247"/>
      <c r="I61" s="247"/>
    </row>
    <row r="62">
      <c r="B62" s="247"/>
      <c r="C62" s="247"/>
      <c r="D62" s="247"/>
      <c r="E62" s="247"/>
      <c r="F62" s="247"/>
      <c r="G62" s="247"/>
      <c r="H62" s="247"/>
      <c r="I62" s="247"/>
    </row>
    <row r="63">
      <c r="B63" s="247"/>
      <c r="C63" s="247"/>
      <c r="D63" s="247"/>
      <c r="E63" s="247"/>
      <c r="F63" s="247"/>
      <c r="G63" s="247"/>
      <c r="H63" s="247"/>
      <c r="I63" s="247"/>
    </row>
    <row r="64">
      <c r="B64" s="247"/>
      <c r="C64" s="247"/>
      <c r="D64" s="247"/>
      <c r="E64" s="247"/>
      <c r="F64" s="247"/>
      <c r="G64" s="247"/>
      <c r="H64" s="247"/>
      <c r="I64" s="247"/>
    </row>
    <row r="65">
      <c r="B65" s="247"/>
      <c r="C65" s="247"/>
      <c r="D65" s="247"/>
      <c r="E65" s="247"/>
      <c r="F65" s="247"/>
      <c r="G65" s="247"/>
      <c r="H65" s="247"/>
      <c r="I65" s="247"/>
    </row>
    <row r="66">
      <c r="B66" s="247"/>
      <c r="C66" s="247"/>
      <c r="D66" s="247"/>
      <c r="E66" s="247"/>
      <c r="F66" s="247"/>
      <c r="G66" s="247"/>
      <c r="H66" s="247"/>
      <c r="I66" s="247"/>
    </row>
    <row r="67">
      <c r="B67" s="247"/>
      <c r="C67" s="247"/>
      <c r="D67" s="247"/>
      <c r="E67" s="247"/>
      <c r="F67" s="247"/>
      <c r="G67" s="247"/>
      <c r="H67" s="247"/>
      <c r="I67" s="247"/>
    </row>
    <row r="68">
      <c r="B68" s="247"/>
      <c r="C68" s="247"/>
      <c r="D68" s="247"/>
      <c r="E68" s="247"/>
      <c r="F68" s="247"/>
      <c r="G68" s="247"/>
      <c r="H68" s="247"/>
      <c r="I68" s="247"/>
    </row>
    <row r="69">
      <c r="B69" s="247"/>
      <c r="C69" s="247"/>
      <c r="D69" s="247"/>
      <c r="E69" s="247"/>
      <c r="F69" s="247"/>
      <c r="G69" s="247"/>
      <c r="H69" s="247"/>
      <c r="I69" s="247"/>
    </row>
    <row r="70">
      <c r="B70" s="247"/>
      <c r="C70" s="247"/>
      <c r="D70" s="247"/>
      <c r="E70" s="247"/>
      <c r="F70" s="247"/>
      <c r="G70" s="247"/>
      <c r="H70" s="247"/>
      <c r="I70" s="247"/>
    </row>
    <row r="71">
      <c r="B71" s="247"/>
      <c r="C71" s="247"/>
      <c r="D71" s="247"/>
      <c r="E71" s="247"/>
      <c r="F71" s="247"/>
      <c r="G71" s="247"/>
      <c r="H71" s="247"/>
      <c r="I71" s="247"/>
    </row>
    <row r="72">
      <c r="B72" s="247"/>
      <c r="C72" s="247"/>
      <c r="D72" s="247"/>
      <c r="E72" s="247"/>
      <c r="F72" s="247"/>
      <c r="G72" s="247"/>
      <c r="H72" s="247"/>
      <c r="I72" s="247"/>
    </row>
    <row r="73">
      <c r="B73" s="247"/>
      <c r="C73" s="247"/>
      <c r="D73" s="247"/>
      <c r="E73" s="247"/>
      <c r="F73" s="247"/>
      <c r="G73" s="247"/>
      <c r="H73" s="247"/>
      <c r="I73" s="247"/>
    </row>
    <row r="74">
      <c r="B74" s="247"/>
      <c r="C74" s="247"/>
      <c r="D74" s="247"/>
      <c r="E74" s="247"/>
      <c r="F74" s="247"/>
      <c r="G74" s="247"/>
      <c r="H74" s="247"/>
      <c r="I74" s="247"/>
    </row>
    <row r="75">
      <c r="B75" s="247"/>
      <c r="C75" s="247"/>
      <c r="D75" s="247"/>
      <c r="E75" s="247"/>
      <c r="F75" s="247"/>
      <c r="G75" s="247"/>
      <c r="H75" s="247"/>
      <c r="I75" s="247"/>
    </row>
    <row r="76">
      <c r="B76" s="247"/>
      <c r="C76" s="247"/>
      <c r="D76" s="247"/>
      <c r="E76" s="247"/>
      <c r="F76" s="247"/>
      <c r="G76" s="247"/>
      <c r="H76" s="247"/>
      <c r="I76" s="247"/>
    </row>
    <row r="77">
      <c r="B77" s="247"/>
      <c r="C77" s="247"/>
      <c r="D77" s="247"/>
      <c r="E77" s="247"/>
      <c r="F77" s="247"/>
      <c r="G77" s="247"/>
      <c r="H77" s="247"/>
      <c r="I77" s="247"/>
    </row>
    <row r="78">
      <c r="B78" s="247"/>
      <c r="C78" s="247"/>
      <c r="D78" s="247"/>
      <c r="E78" s="247"/>
      <c r="F78" s="247"/>
      <c r="G78" s="247"/>
      <c r="H78" s="247"/>
      <c r="I78" s="247"/>
    </row>
    <row r="79">
      <c r="B79" s="247"/>
      <c r="C79" s="247"/>
      <c r="D79" s="247"/>
      <c r="E79" s="247"/>
      <c r="F79" s="247"/>
      <c r="G79" s="247"/>
      <c r="H79" s="247"/>
      <c r="I79" s="247"/>
    </row>
    <row r="80">
      <c r="B80" s="247"/>
      <c r="C80" s="247"/>
      <c r="D80" s="247"/>
      <c r="E80" s="247"/>
      <c r="F80" s="247"/>
      <c r="G80" s="247"/>
      <c r="H80" s="247"/>
      <c r="I80" s="247"/>
    </row>
    <row r="81">
      <c r="B81" s="247"/>
      <c r="C81" s="247"/>
      <c r="D81" s="247"/>
      <c r="E81" s="247"/>
      <c r="F81" s="247"/>
      <c r="G81" s="247"/>
      <c r="H81" s="247"/>
      <c r="I81" s="247"/>
    </row>
    <row r="82">
      <c r="B82" s="247"/>
      <c r="C82" s="247"/>
      <c r="D82" s="247"/>
      <c r="E82" s="247"/>
      <c r="F82" s="247"/>
      <c r="G82" s="247"/>
      <c r="H82" s="247"/>
      <c r="I82" s="247"/>
    </row>
    <row r="83">
      <c r="B83" s="247"/>
      <c r="C83" s="247"/>
      <c r="D83" s="247"/>
      <c r="E83" s="247"/>
      <c r="F83" s="247"/>
      <c r="G83" s="247"/>
      <c r="H83" s="247"/>
      <c r="I83" s="247"/>
    </row>
    <row r="84">
      <c r="B84" s="247"/>
      <c r="C84" s="247"/>
      <c r="D84" s="247"/>
      <c r="E84" s="247"/>
      <c r="F84" s="247"/>
      <c r="G84" s="247"/>
      <c r="H84" s="247"/>
      <c r="I84" s="247"/>
    </row>
    <row r="85">
      <c r="B85" s="247"/>
      <c r="C85" s="247"/>
      <c r="D85" s="247"/>
      <c r="E85" s="247"/>
      <c r="F85" s="247"/>
      <c r="G85" s="247"/>
      <c r="H85" s="247"/>
      <c r="I85" s="247"/>
    </row>
    <row r="86">
      <c r="B86" s="247"/>
      <c r="C86" s="247"/>
      <c r="D86" s="247"/>
      <c r="E86" s="247"/>
      <c r="F86" s="247"/>
      <c r="G86" s="247"/>
      <c r="H86" s="247"/>
      <c r="I86" s="247"/>
    </row>
    <row r="87">
      <c r="B87" s="247"/>
      <c r="C87" s="247"/>
      <c r="D87" s="247"/>
      <c r="E87" s="247"/>
      <c r="F87" s="247"/>
      <c r="G87" s="247"/>
      <c r="H87" s="247"/>
      <c r="I87" s="247"/>
    </row>
    <row r="88">
      <c r="B88" s="247"/>
      <c r="C88" s="247"/>
      <c r="D88" s="247"/>
      <c r="E88" s="247"/>
      <c r="F88" s="247"/>
      <c r="G88" s="247"/>
      <c r="H88" s="247"/>
      <c r="I88" s="247"/>
    </row>
    <row r="89">
      <c r="B89" s="247"/>
      <c r="C89" s="247"/>
      <c r="D89" s="247"/>
      <c r="E89" s="247"/>
      <c r="F89" s="247"/>
      <c r="G89" s="247"/>
      <c r="H89" s="247"/>
      <c r="I89" s="247"/>
    </row>
    <row r="90">
      <c r="B90" s="247"/>
      <c r="C90" s="247"/>
      <c r="D90" s="247"/>
      <c r="E90" s="247"/>
      <c r="F90" s="247"/>
      <c r="G90" s="247"/>
      <c r="H90" s="247"/>
      <c r="I90" s="247"/>
    </row>
    <row r="91">
      <c r="B91" s="247"/>
      <c r="C91" s="247"/>
      <c r="D91" s="247"/>
      <c r="E91" s="247"/>
      <c r="F91" s="247"/>
      <c r="G91" s="247"/>
      <c r="H91" s="247"/>
      <c r="I91" s="247"/>
    </row>
    <row r="92">
      <c r="B92" s="247"/>
      <c r="C92" s="247"/>
      <c r="D92" s="247"/>
      <c r="E92" s="247"/>
      <c r="F92" s="247"/>
      <c r="G92" s="247"/>
      <c r="H92" s="247"/>
      <c r="I92" s="247"/>
    </row>
    <row r="93">
      <c r="B93" s="247"/>
      <c r="C93" s="247"/>
      <c r="D93" s="247"/>
      <c r="E93" s="247"/>
      <c r="F93" s="247"/>
      <c r="G93" s="247"/>
      <c r="H93" s="247"/>
      <c r="I93" s="247"/>
    </row>
    <row r="94">
      <c r="B94" s="247"/>
      <c r="C94" s="247"/>
      <c r="D94" s="247"/>
      <c r="E94" s="247"/>
      <c r="F94" s="247"/>
      <c r="G94" s="247"/>
      <c r="H94" s="247"/>
      <c r="I94" s="247"/>
    </row>
    <row r="95">
      <c r="B95" s="247"/>
      <c r="C95" s="247"/>
      <c r="D95" s="247"/>
      <c r="E95" s="247"/>
      <c r="F95" s="247"/>
      <c r="G95" s="247"/>
      <c r="H95" s="247"/>
      <c r="I95" s="247"/>
    </row>
    <row r="96">
      <c r="B96" s="247"/>
      <c r="C96" s="247"/>
      <c r="D96" s="247"/>
      <c r="E96" s="247"/>
      <c r="F96" s="247"/>
      <c r="G96" s="247"/>
      <c r="H96" s="247"/>
      <c r="I96" s="247"/>
    </row>
    <row r="97">
      <c r="B97" s="247"/>
      <c r="C97" s="247"/>
      <c r="D97" s="247"/>
      <c r="E97" s="247"/>
      <c r="F97" s="247"/>
      <c r="G97" s="247"/>
      <c r="H97" s="247"/>
      <c r="I97" s="247"/>
    </row>
    <row r="98">
      <c r="B98" s="247"/>
      <c r="C98" s="247"/>
      <c r="D98" s="247"/>
      <c r="E98" s="247"/>
      <c r="F98" s="247"/>
      <c r="G98" s="247"/>
      <c r="H98" s="247"/>
      <c r="I98" s="247"/>
    </row>
    <row r="99">
      <c r="B99" s="247"/>
      <c r="C99" s="247"/>
      <c r="D99" s="247"/>
      <c r="E99" s="247"/>
      <c r="F99" s="247"/>
      <c r="G99" s="247"/>
      <c r="H99" s="247"/>
      <c r="I99" s="247"/>
    </row>
    <row r="100">
      <c r="B100" s="247"/>
      <c r="C100" s="247"/>
      <c r="D100" s="247"/>
      <c r="E100" s="247"/>
      <c r="F100" s="247"/>
      <c r="G100" s="247"/>
      <c r="H100" s="247"/>
      <c r="I100" s="247"/>
    </row>
    <row r="101">
      <c r="B101" s="247"/>
      <c r="C101" s="247"/>
      <c r="D101" s="247"/>
      <c r="E101" s="247"/>
      <c r="F101" s="247"/>
      <c r="G101" s="247"/>
      <c r="H101" s="247"/>
      <c r="I101" s="247"/>
    </row>
    <row r="102">
      <c r="B102" s="247"/>
      <c r="C102" s="247"/>
      <c r="D102" s="247"/>
      <c r="E102" s="247"/>
      <c r="F102" s="247"/>
      <c r="G102" s="247"/>
      <c r="H102" s="247"/>
      <c r="I102" s="247"/>
    </row>
    <row r="103">
      <c r="B103" s="247"/>
      <c r="C103" s="247"/>
      <c r="D103" s="247"/>
      <c r="E103" s="247"/>
      <c r="F103" s="247"/>
      <c r="G103" s="247"/>
      <c r="H103" s="247"/>
      <c r="I103" s="247"/>
    </row>
    <row r="104">
      <c r="B104" s="247"/>
      <c r="C104" s="247"/>
      <c r="D104" s="247"/>
      <c r="E104" s="247"/>
      <c r="F104" s="247"/>
      <c r="G104" s="247"/>
      <c r="H104" s="247"/>
      <c r="I104" s="247"/>
    </row>
    <row r="105">
      <c r="B105" s="247"/>
      <c r="C105" s="247"/>
      <c r="D105" s="247"/>
      <c r="E105" s="247"/>
      <c r="F105" s="247"/>
      <c r="G105" s="247"/>
      <c r="H105" s="247"/>
      <c r="I105" s="247"/>
    </row>
    <row r="106">
      <c r="B106" s="247"/>
      <c r="C106" s="247"/>
      <c r="D106" s="247"/>
      <c r="E106" s="247"/>
      <c r="F106" s="247"/>
      <c r="G106" s="247"/>
      <c r="H106" s="247"/>
      <c r="I106" s="247"/>
    </row>
    <row r="107">
      <c r="B107" s="247"/>
      <c r="C107" s="247"/>
      <c r="D107" s="247"/>
      <c r="E107" s="247"/>
      <c r="F107" s="247"/>
      <c r="G107" s="247"/>
      <c r="H107" s="247"/>
      <c r="I107" s="247"/>
    </row>
    <row r="108">
      <c r="B108" s="247"/>
      <c r="C108" s="247"/>
      <c r="D108" s="247"/>
      <c r="E108" s="247"/>
      <c r="F108" s="247"/>
      <c r="G108" s="247"/>
      <c r="H108" s="247"/>
      <c r="I108" s="247"/>
    </row>
    <row r="109">
      <c r="B109" s="247"/>
      <c r="C109" s="247"/>
      <c r="D109" s="247"/>
      <c r="E109" s="247"/>
      <c r="F109" s="247"/>
      <c r="G109" s="247"/>
      <c r="H109" s="247"/>
      <c r="I109" s="247"/>
    </row>
    <row r="110">
      <c r="B110" s="247"/>
      <c r="C110" s="247"/>
      <c r="D110" s="247"/>
      <c r="E110" s="247"/>
      <c r="F110" s="247"/>
      <c r="G110" s="247"/>
      <c r="H110" s="247"/>
      <c r="I110" s="247"/>
    </row>
    <row r="111">
      <c r="B111" s="247"/>
      <c r="C111" s="247"/>
      <c r="D111" s="247"/>
      <c r="E111" s="247"/>
      <c r="F111" s="247"/>
      <c r="G111" s="247"/>
      <c r="H111" s="247"/>
      <c r="I111" s="247"/>
    </row>
    <row r="112">
      <c r="B112" s="247"/>
      <c r="C112" s="247"/>
      <c r="D112" s="247"/>
      <c r="E112" s="247"/>
      <c r="F112" s="247"/>
      <c r="G112" s="247"/>
      <c r="H112" s="247"/>
      <c r="I112" s="247"/>
    </row>
    <row r="113">
      <c r="B113" s="247"/>
      <c r="C113" s="247"/>
      <c r="D113" s="247"/>
      <c r="E113" s="247"/>
      <c r="F113" s="247"/>
      <c r="G113" s="247"/>
      <c r="H113" s="247"/>
      <c r="I113" s="247"/>
    </row>
    <row r="114">
      <c r="B114" s="247"/>
      <c r="C114" s="247"/>
      <c r="D114" s="247"/>
      <c r="E114" s="247"/>
      <c r="F114" s="247"/>
      <c r="G114" s="247"/>
      <c r="H114" s="247"/>
      <c r="I114" s="247"/>
    </row>
    <row r="115">
      <c r="B115" s="247"/>
      <c r="C115" s="247"/>
      <c r="D115" s="247"/>
      <c r="E115" s="247"/>
      <c r="F115" s="247"/>
      <c r="G115" s="247"/>
      <c r="H115" s="247"/>
      <c r="I115" s="247"/>
    </row>
    <row r="116">
      <c r="B116" s="247"/>
      <c r="C116" s="247"/>
      <c r="D116" s="247"/>
      <c r="E116" s="247"/>
      <c r="F116" s="247"/>
      <c r="G116" s="247"/>
      <c r="H116" s="247"/>
      <c r="I116" s="247"/>
    </row>
    <row r="117">
      <c r="B117" s="247"/>
      <c r="C117" s="247"/>
      <c r="D117" s="247"/>
      <c r="E117" s="247"/>
      <c r="F117" s="247"/>
      <c r="G117" s="247"/>
      <c r="H117" s="247"/>
      <c r="I117" s="247"/>
    </row>
    <row r="118">
      <c r="B118" s="247"/>
      <c r="C118" s="247"/>
      <c r="D118" s="247"/>
      <c r="E118" s="247"/>
      <c r="F118" s="247"/>
      <c r="G118" s="247"/>
      <c r="H118" s="247"/>
      <c r="I118" s="247"/>
    </row>
    <row r="119">
      <c r="B119" s="247"/>
      <c r="C119" s="247"/>
      <c r="D119" s="247"/>
      <c r="E119" s="247"/>
      <c r="F119" s="247"/>
      <c r="G119" s="247"/>
      <c r="H119" s="247"/>
      <c r="I119" s="247"/>
    </row>
    <row r="120">
      <c r="B120" s="247"/>
      <c r="C120" s="247"/>
      <c r="D120" s="247"/>
      <c r="E120" s="247"/>
      <c r="F120" s="247"/>
      <c r="G120" s="247"/>
      <c r="H120" s="247"/>
      <c r="I120" s="247"/>
    </row>
    <row r="121">
      <c r="B121" s="247"/>
      <c r="C121" s="247"/>
      <c r="D121" s="247"/>
      <c r="E121" s="247"/>
      <c r="F121" s="247"/>
      <c r="G121" s="247"/>
      <c r="H121" s="247"/>
      <c r="I121" s="247"/>
    </row>
    <row r="122">
      <c r="B122" s="247"/>
      <c r="C122" s="247"/>
      <c r="D122" s="247"/>
      <c r="E122" s="247"/>
      <c r="F122" s="247"/>
      <c r="G122" s="247"/>
      <c r="H122" s="247"/>
      <c r="I122" s="247"/>
    </row>
    <row r="123">
      <c r="B123" s="247"/>
      <c r="C123" s="247"/>
      <c r="D123" s="247"/>
      <c r="E123" s="247"/>
      <c r="F123" s="247"/>
      <c r="G123" s="247"/>
      <c r="H123" s="247"/>
      <c r="I123" s="247"/>
    </row>
    <row r="124">
      <c r="B124" s="247"/>
      <c r="C124" s="247"/>
      <c r="D124" s="247"/>
      <c r="E124" s="247"/>
      <c r="F124" s="247"/>
      <c r="G124" s="247"/>
      <c r="H124" s="247"/>
      <c r="I124" s="247"/>
    </row>
    <row r="125">
      <c r="B125" s="247"/>
      <c r="C125" s="247"/>
      <c r="D125" s="247"/>
      <c r="E125" s="247"/>
      <c r="F125" s="247"/>
      <c r="G125" s="247"/>
      <c r="H125" s="247"/>
      <c r="I125" s="247"/>
    </row>
    <row r="126">
      <c r="B126" s="247"/>
      <c r="C126" s="247"/>
      <c r="D126" s="247"/>
      <c r="E126" s="247"/>
      <c r="F126" s="247"/>
      <c r="G126" s="247"/>
      <c r="H126" s="247"/>
      <c r="I126" s="247"/>
    </row>
    <row r="127">
      <c r="B127" s="247"/>
      <c r="C127" s="247"/>
      <c r="D127" s="247"/>
      <c r="E127" s="247"/>
      <c r="F127" s="247"/>
      <c r="G127" s="247"/>
      <c r="H127" s="247"/>
      <c r="I127" s="247"/>
    </row>
    <row r="128">
      <c r="B128" s="247"/>
      <c r="C128" s="247"/>
      <c r="D128" s="247"/>
      <c r="E128" s="247"/>
      <c r="F128" s="247"/>
      <c r="G128" s="247"/>
      <c r="H128" s="247"/>
      <c r="I128" s="247"/>
    </row>
    <row r="129">
      <c r="B129" s="247"/>
      <c r="C129" s="247"/>
      <c r="D129" s="247"/>
      <c r="E129" s="247"/>
      <c r="F129" s="247"/>
      <c r="G129" s="247"/>
      <c r="H129" s="247"/>
      <c r="I129" s="247"/>
    </row>
    <row r="130">
      <c r="B130" s="247"/>
      <c r="C130" s="247"/>
      <c r="D130" s="247"/>
      <c r="E130" s="247"/>
      <c r="F130" s="247"/>
      <c r="G130" s="247"/>
      <c r="H130" s="247"/>
      <c r="I130" s="247"/>
    </row>
    <row r="131">
      <c r="B131" s="247"/>
      <c r="C131" s="247"/>
      <c r="D131" s="247"/>
      <c r="E131" s="247"/>
      <c r="F131" s="247"/>
      <c r="G131" s="247"/>
      <c r="H131" s="247"/>
      <c r="I131" s="247"/>
    </row>
    <row r="132">
      <c r="B132" s="247"/>
      <c r="C132" s="247"/>
      <c r="D132" s="247"/>
      <c r="E132" s="247"/>
      <c r="F132" s="247"/>
      <c r="G132" s="247"/>
      <c r="H132" s="247"/>
      <c r="I132" s="247"/>
    </row>
    <row r="133">
      <c r="B133" s="247"/>
      <c r="C133" s="247"/>
      <c r="D133" s="247"/>
      <c r="E133" s="247"/>
      <c r="F133" s="247"/>
      <c r="G133" s="247"/>
      <c r="H133" s="247"/>
      <c r="I133" s="247"/>
    </row>
    <row r="134">
      <c r="B134" s="247"/>
      <c r="C134" s="247"/>
      <c r="D134" s="247"/>
      <c r="E134" s="247"/>
      <c r="F134" s="247"/>
      <c r="G134" s="247"/>
      <c r="H134" s="247"/>
      <c r="I134" s="247"/>
    </row>
    <row r="135">
      <c r="B135" s="247"/>
      <c r="C135" s="247"/>
      <c r="D135" s="247"/>
      <c r="E135" s="247"/>
      <c r="F135" s="247"/>
      <c r="G135" s="247"/>
      <c r="H135" s="247"/>
      <c r="I135" s="247"/>
    </row>
    <row r="136">
      <c r="B136" s="247"/>
      <c r="C136" s="247"/>
      <c r="D136" s="247"/>
      <c r="E136" s="247"/>
      <c r="F136" s="247"/>
      <c r="G136" s="247"/>
      <c r="H136" s="247"/>
      <c r="I136" s="247"/>
    </row>
    <row r="137">
      <c r="B137" s="247"/>
      <c r="C137" s="247"/>
      <c r="D137" s="247"/>
      <c r="E137" s="247"/>
      <c r="F137" s="247"/>
      <c r="G137" s="247"/>
      <c r="H137" s="247"/>
      <c r="I137" s="247"/>
    </row>
    <row r="138">
      <c r="B138" s="247"/>
      <c r="C138" s="247"/>
      <c r="D138" s="247"/>
      <c r="E138" s="247"/>
      <c r="F138" s="247"/>
      <c r="G138" s="247"/>
      <c r="H138" s="247"/>
      <c r="I138" s="247"/>
    </row>
    <row r="139">
      <c r="B139" s="247"/>
      <c r="C139" s="247"/>
      <c r="D139" s="247"/>
      <c r="E139" s="247"/>
      <c r="F139" s="247"/>
      <c r="G139" s="247"/>
      <c r="H139" s="247"/>
      <c r="I139" s="247"/>
    </row>
    <row r="140">
      <c r="B140" s="247"/>
      <c r="C140" s="247"/>
      <c r="D140" s="247"/>
      <c r="E140" s="247"/>
      <c r="F140" s="247"/>
      <c r="G140" s="247"/>
      <c r="H140" s="247"/>
      <c r="I140" s="247"/>
    </row>
    <row r="141">
      <c r="B141" s="247"/>
      <c r="C141" s="247"/>
      <c r="D141" s="247"/>
      <c r="E141" s="247"/>
      <c r="F141" s="247"/>
      <c r="G141" s="247"/>
      <c r="H141" s="247"/>
      <c r="I141" s="247"/>
    </row>
    <row r="142">
      <c r="B142" s="247"/>
      <c r="C142" s="247"/>
      <c r="D142" s="247"/>
      <c r="E142" s="247"/>
      <c r="F142" s="247"/>
      <c r="G142" s="247"/>
      <c r="H142" s="247"/>
      <c r="I142" s="247"/>
    </row>
    <row r="143">
      <c r="B143" s="247"/>
      <c r="C143" s="247"/>
      <c r="D143" s="247"/>
      <c r="E143" s="247"/>
      <c r="F143" s="247"/>
      <c r="G143" s="247"/>
      <c r="H143" s="247"/>
      <c r="I143" s="247"/>
    </row>
    <row r="144">
      <c r="B144" s="247"/>
      <c r="C144" s="247"/>
      <c r="D144" s="247"/>
      <c r="E144" s="247"/>
      <c r="F144" s="247"/>
      <c r="G144" s="247"/>
      <c r="H144" s="247"/>
      <c r="I144" s="247"/>
    </row>
    <row r="145">
      <c r="B145" s="247"/>
      <c r="C145" s="247"/>
      <c r="D145" s="247"/>
      <c r="E145" s="247"/>
      <c r="F145" s="247"/>
      <c r="G145" s="247"/>
      <c r="H145" s="247"/>
      <c r="I145" s="247"/>
    </row>
    <row r="146">
      <c r="B146" s="247"/>
      <c r="C146" s="247"/>
      <c r="D146" s="247"/>
      <c r="E146" s="247"/>
      <c r="F146" s="247"/>
      <c r="G146" s="247"/>
      <c r="H146" s="247"/>
      <c r="I146" s="247"/>
    </row>
    <row r="147">
      <c r="B147" s="247"/>
      <c r="C147" s="247"/>
      <c r="D147" s="247"/>
      <c r="E147" s="247"/>
      <c r="F147" s="247"/>
      <c r="G147" s="247"/>
      <c r="H147" s="247"/>
      <c r="I147" s="247"/>
    </row>
    <row r="148">
      <c r="B148" s="247"/>
      <c r="C148" s="247"/>
      <c r="D148" s="247"/>
      <c r="E148" s="247"/>
      <c r="F148" s="247"/>
      <c r="G148" s="247"/>
      <c r="H148" s="247"/>
      <c r="I148" s="247"/>
    </row>
    <row r="149">
      <c r="B149" s="247"/>
      <c r="C149" s="247"/>
      <c r="D149" s="247"/>
      <c r="E149" s="247"/>
      <c r="F149" s="247"/>
      <c r="G149" s="247"/>
      <c r="H149" s="247"/>
      <c r="I149" s="247"/>
    </row>
    <row r="150">
      <c r="B150" s="247"/>
      <c r="C150" s="247"/>
      <c r="D150" s="247"/>
      <c r="E150" s="247"/>
      <c r="F150" s="247"/>
      <c r="G150" s="247"/>
      <c r="H150" s="247"/>
      <c r="I150" s="247"/>
    </row>
    <row r="151">
      <c r="B151" s="247"/>
      <c r="C151" s="247"/>
      <c r="D151" s="247"/>
      <c r="E151" s="247"/>
      <c r="F151" s="247"/>
      <c r="G151" s="247"/>
      <c r="H151" s="247"/>
      <c r="I151" s="247"/>
    </row>
    <row r="152">
      <c r="B152" s="247"/>
      <c r="C152" s="247"/>
      <c r="D152" s="247"/>
      <c r="E152" s="247"/>
      <c r="F152" s="247"/>
      <c r="G152" s="247"/>
      <c r="H152" s="247"/>
      <c r="I152" s="247"/>
    </row>
    <row r="153">
      <c r="B153" s="247"/>
      <c r="C153" s="247"/>
      <c r="D153" s="247"/>
      <c r="E153" s="247"/>
      <c r="F153" s="247"/>
      <c r="G153" s="247"/>
      <c r="H153" s="247"/>
      <c r="I153" s="247"/>
    </row>
    <row r="154">
      <c r="B154" s="247"/>
      <c r="C154" s="247"/>
      <c r="D154" s="247"/>
      <c r="E154" s="247"/>
      <c r="F154" s="247"/>
      <c r="G154" s="247"/>
      <c r="H154" s="247"/>
      <c r="I154" s="247"/>
    </row>
    <row r="155">
      <c r="B155" s="247"/>
      <c r="C155" s="247"/>
      <c r="D155" s="247"/>
      <c r="E155" s="247"/>
      <c r="F155" s="247"/>
      <c r="G155" s="247"/>
      <c r="H155" s="247"/>
      <c r="I155" s="247"/>
    </row>
    <row r="156">
      <c r="B156" s="247"/>
      <c r="C156" s="247"/>
      <c r="D156" s="247"/>
      <c r="E156" s="247"/>
      <c r="F156" s="247"/>
      <c r="G156" s="247"/>
      <c r="H156" s="247"/>
      <c r="I156" s="247"/>
    </row>
    <row r="157">
      <c r="B157" s="247"/>
      <c r="C157" s="247"/>
      <c r="D157" s="247"/>
      <c r="E157" s="247"/>
      <c r="F157" s="247"/>
      <c r="G157" s="247"/>
      <c r="H157" s="247"/>
      <c r="I157" s="247"/>
    </row>
    <row r="158">
      <c r="B158" s="247"/>
      <c r="C158" s="247"/>
      <c r="D158" s="247"/>
      <c r="E158" s="247"/>
      <c r="F158" s="247"/>
      <c r="G158" s="247"/>
      <c r="H158" s="247"/>
      <c r="I158" s="247"/>
    </row>
    <row r="159">
      <c r="B159" s="247"/>
      <c r="C159" s="247"/>
      <c r="D159" s="247"/>
      <c r="E159" s="247"/>
      <c r="F159" s="247"/>
      <c r="G159" s="247"/>
      <c r="H159" s="247"/>
      <c r="I159" s="247"/>
    </row>
    <row r="160">
      <c r="B160" s="247"/>
      <c r="C160" s="247"/>
      <c r="D160" s="247"/>
      <c r="E160" s="247"/>
      <c r="F160" s="247"/>
      <c r="G160" s="247"/>
      <c r="H160" s="247"/>
      <c r="I160" s="247"/>
    </row>
    <row r="161">
      <c r="B161" s="247"/>
      <c r="C161" s="247"/>
      <c r="D161" s="247"/>
      <c r="E161" s="247"/>
      <c r="F161" s="247"/>
      <c r="G161" s="247"/>
      <c r="H161" s="247"/>
      <c r="I161" s="247"/>
    </row>
    <row r="162">
      <c r="B162" s="247"/>
      <c r="C162" s="247"/>
      <c r="D162" s="247"/>
      <c r="E162" s="247"/>
      <c r="F162" s="247"/>
      <c r="G162" s="247"/>
      <c r="H162" s="247"/>
      <c r="I162" s="247"/>
    </row>
    <row r="163">
      <c r="B163" s="247"/>
      <c r="C163" s="247"/>
      <c r="D163" s="247"/>
      <c r="E163" s="247"/>
      <c r="F163" s="247"/>
      <c r="G163" s="247"/>
      <c r="H163" s="247"/>
      <c r="I163" s="247"/>
    </row>
    <row r="164">
      <c r="B164" s="247"/>
      <c r="C164" s="247"/>
      <c r="D164" s="247"/>
      <c r="E164" s="247"/>
      <c r="F164" s="247"/>
      <c r="G164" s="247"/>
      <c r="H164" s="247"/>
      <c r="I164" s="247"/>
    </row>
    <row r="165">
      <c r="B165" s="247"/>
      <c r="C165" s="247"/>
      <c r="D165" s="247"/>
      <c r="E165" s="247"/>
      <c r="F165" s="247"/>
      <c r="G165" s="247"/>
      <c r="H165" s="247"/>
      <c r="I165" s="247"/>
    </row>
    <row r="166">
      <c r="B166" s="247"/>
      <c r="C166" s="247"/>
      <c r="D166" s="247"/>
      <c r="E166" s="247"/>
      <c r="F166" s="247"/>
      <c r="G166" s="247"/>
      <c r="H166" s="247"/>
      <c r="I166" s="247"/>
    </row>
    <row r="167">
      <c r="B167" s="247"/>
      <c r="C167" s="247"/>
      <c r="D167" s="247"/>
      <c r="E167" s="247"/>
      <c r="F167" s="247"/>
      <c r="G167" s="247"/>
      <c r="H167" s="247"/>
      <c r="I167" s="247"/>
    </row>
    <row r="168">
      <c r="B168" s="247"/>
      <c r="C168" s="247"/>
      <c r="D168" s="247"/>
      <c r="E168" s="247"/>
      <c r="F168" s="247"/>
      <c r="G168" s="247"/>
      <c r="H168" s="247"/>
      <c r="I168" s="247"/>
    </row>
    <row r="169">
      <c r="B169" s="247"/>
      <c r="C169" s="247"/>
      <c r="D169" s="247"/>
      <c r="E169" s="247"/>
      <c r="F169" s="247"/>
      <c r="G169" s="247"/>
      <c r="H169" s="247"/>
      <c r="I169" s="247"/>
    </row>
    <row r="170">
      <c r="B170" s="247"/>
      <c r="C170" s="247"/>
      <c r="D170" s="247"/>
      <c r="E170" s="247"/>
      <c r="F170" s="247"/>
      <c r="G170" s="247"/>
      <c r="H170" s="247"/>
      <c r="I170" s="247"/>
    </row>
    <row r="171">
      <c r="B171" s="247"/>
      <c r="C171" s="247"/>
      <c r="D171" s="247"/>
      <c r="E171" s="247"/>
      <c r="F171" s="247"/>
      <c r="G171" s="247"/>
      <c r="H171" s="247"/>
      <c r="I171" s="247"/>
    </row>
    <row r="172">
      <c r="B172" s="247"/>
      <c r="C172" s="247"/>
      <c r="D172" s="247"/>
      <c r="E172" s="247"/>
      <c r="F172" s="247"/>
      <c r="G172" s="247"/>
      <c r="H172" s="247"/>
      <c r="I172" s="247"/>
    </row>
    <row r="173">
      <c r="B173" s="247"/>
      <c r="C173" s="247"/>
      <c r="D173" s="247"/>
      <c r="E173" s="247"/>
      <c r="F173" s="247"/>
      <c r="G173" s="247"/>
      <c r="H173" s="247"/>
      <c r="I173" s="247"/>
    </row>
    <row r="174">
      <c r="B174" s="247"/>
      <c r="C174" s="247"/>
      <c r="D174" s="247"/>
      <c r="E174" s="247"/>
      <c r="F174" s="247"/>
      <c r="G174" s="247"/>
      <c r="H174" s="247"/>
      <c r="I174" s="247"/>
    </row>
    <row r="175">
      <c r="B175" s="247"/>
      <c r="C175" s="247"/>
      <c r="D175" s="247"/>
      <c r="E175" s="247"/>
      <c r="F175" s="247"/>
      <c r="G175" s="247"/>
      <c r="H175" s="247"/>
      <c r="I175" s="247"/>
    </row>
    <row r="176">
      <c r="B176" s="247"/>
      <c r="C176" s="247"/>
      <c r="D176" s="247"/>
      <c r="E176" s="247"/>
      <c r="F176" s="247"/>
      <c r="G176" s="247"/>
      <c r="H176" s="247"/>
      <c r="I176" s="247"/>
    </row>
    <row r="177">
      <c r="B177" s="247"/>
      <c r="C177" s="247"/>
      <c r="D177" s="247"/>
      <c r="E177" s="247"/>
      <c r="F177" s="247"/>
      <c r="G177" s="247"/>
      <c r="H177" s="247"/>
      <c r="I177" s="247"/>
    </row>
    <row r="178">
      <c r="B178" s="247"/>
      <c r="C178" s="247"/>
      <c r="D178" s="247"/>
      <c r="E178" s="247"/>
      <c r="F178" s="247"/>
      <c r="G178" s="247"/>
      <c r="H178" s="247"/>
      <c r="I178" s="247"/>
    </row>
    <row r="179">
      <c r="B179" s="247"/>
      <c r="C179" s="247"/>
      <c r="D179" s="247"/>
      <c r="E179" s="247"/>
      <c r="F179" s="247"/>
      <c r="G179" s="247"/>
      <c r="H179" s="247"/>
      <c r="I179" s="247"/>
    </row>
    <row r="180">
      <c r="B180" s="247"/>
      <c r="C180" s="247"/>
      <c r="D180" s="247"/>
      <c r="E180" s="247"/>
      <c r="F180" s="247"/>
      <c r="G180" s="247"/>
      <c r="H180" s="247"/>
      <c r="I180" s="247"/>
    </row>
    <row r="181">
      <c r="B181" s="247"/>
      <c r="C181" s="247"/>
      <c r="D181" s="247"/>
      <c r="E181" s="247"/>
      <c r="F181" s="247"/>
      <c r="G181" s="247"/>
      <c r="H181" s="247"/>
      <c r="I181" s="247"/>
    </row>
    <row r="182">
      <c r="B182" s="247"/>
      <c r="C182" s="247"/>
      <c r="D182" s="247"/>
      <c r="E182" s="247"/>
      <c r="F182" s="247"/>
      <c r="G182" s="247"/>
      <c r="H182" s="247"/>
      <c r="I182" s="247"/>
    </row>
    <row r="183">
      <c r="B183" s="247"/>
      <c r="C183" s="247"/>
      <c r="D183" s="247"/>
      <c r="E183" s="247"/>
      <c r="F183" s="247"/>
      <c r="G183" s="247"/>
      <c r="H183" s="247"/>
      <c r="I183" s="247"/>
    </row>
    <row r="184">
      <c r="B184" s="247"/>
      <c r="C184" s="247"/>
      <c r="D184" s="247"/>
      <c r="E184" s="247"/>
      <c r="F184" s="247"/>
      <c r="G184" s="247"/>
      <c r="H184" s="247"/>
      <c r="I184" s="247"/>
    </row>
    <row r="185">
      <c r="B185" s="247"/>
      <c r="C185" s="247"/>
      <c r="D185" s="247"/>
      <c r="E185" s="247"/>
      <c r="F185" s="247"/>
      <c r="G185" s="247"/>
      <c r="H185" s="247"/>
      <c r="I185" s="247"/>
    </row>
    <row r="186">
      <c r="B186" s="247"/>
      <c r="C186" s="247"/>
      <c r="D186" s="247"/>
      <c r="E186" s="247"/>
      <c r="F186" s="247"/>
      <c r="G186" s="247"/>
      <c r="H186" s="247"/>
      <c r="I186" s="247"/>
    </row>
    <row r="187">
      <c r="B187" s="247"/>
      <c r="C187" s="247"/>
      <c r="D187" s="247"/>
      <c r="E187" s="247"/>
      <c r="F187" s="247"/>
      <c r="G187" s="247"/>
      <c r="H187" s="247"/>
      <c r="I187" s="247"/>
    </row>
    <row r="188">
      <c r="B188" s="247"/>
      <c r="C188" s="247"/>
      <c r="D188" s="247"/>
      <c r="E188" s="247"/>
      <c r="F188" s="247"/>
      <c r="G188" s="247"/>
      <c r="H188" s="247"/>
      <c r="I188" s="247"/>
    </row>
    <row r="189">
      <c r="B189" s="247"/>
      <c r="C189" s="247"/>
      <c r="D189" s="247"/>
      <c r="E189" s="247"/>
      <c r="F189" s="247"/>
      <c r="G189" s="247"/>
      <c r="H189" s="247"/>
      <c r="I189" s="247"/>
    </row>
    <row r="190">
      <c r="B190" s="247"/>
      <c r="C190" s="247"/>
      <c r="D190" s="247"/>
      <c r="E190" s="247"/>
      <c r="F190" s="247"/>
      <c r="G190" s="247"/>
      <c r="H190" s="247"/>
      <c r="I190" s="247"/>
    </row>
    <row r="191">
      <c r="B191" s="247"/>
      <c r="C191" s="247"/>
      <c r="D191" s="247"/>
      <c r="E191" s="247"/>
      <c r="F191" s="247"/>
      <c r="G191" s="247"/>
      <c r="H191" s="247"/>
      <c r="I191" s="247"/>
    </row>
    <row r="192">
      <c r="B192" s="247"/>
      <c r="C192" s="247"/>
      <c r="D192" s="247"/>
      <c r="E192" s="247"/>
      <c r="F192" s="247"/>
      <c r="G192" s="247"/>
      <c r="H192" s="247"/>
      <c r="I192" s="247"/>
    </row>
    <row r="193">
      <c r="B193" s="247"/>
      <c r="C193" s="247"/>
      <c r="D193" s="247"/>
      <c r="E193" s="247"/>
      <c r="F193" s="247"/>
      <c r="G193" s="247"/>
      <c r="H193" s="247"/>
      <c r="I193" s="247"/>
    </row>
    <row r="194">
      <c r="B194" s="247"/>
      <c r="C194" s="247"/>
      <c r="D194" s="247"/>
      <c r="E194" s="247"/>
      <c r="F194" s="247"/>
      <c r="G194" s="247"/>
      <c r="H194" s="247"/>
      <c r="I194" s="247"/>
    </row>
    <row r="195">
      <c r="B195" s="247"/>
      <c r="C195" s="247"/>
      <c r="D195" s="247"/>
      <c r="E195" s="247"/>
      <c r="F195" s="247"/>
      <c r="G195" s="247"/>
      <c r="H195" s="247"/>
      <c r="I195" s="247"/>
    </row>
    <row r="196">
      <c r="B196" s="247"/>
      <c r="C196" s="247"/>
      <c r="D196" s="247"/>
      <c r="E196" s="247"/>
      <c r="F196" s="247"/>
      <c r="G196" s="247"/>
      <c r="H196" s="247"/>
      <c r="I196" s="247"/>
    </row>
    <row r="197">
      <c r="B197" s="247"/>
      <c r="C197" s="247"/>
      <c r="D197" s="247"/>
      <c r="E197" s="247"/>
      <c r="F197" s="247"/>
      <c r="G197" s="247"/>
      <c r="H197" s="247"/>
      <c r="I197" s="247"/>
    </row>
    <row r="198">
      <c r="B198" s="247"/>
      <c r="C198" s="247"/>
      <c r="D198" s="247"/>
      <c r="E198" s="247"/>
      <c r="F198" s="247"/>
      <c r="G198" s="247"/>
      <c r="H198" s="247"/>
      <c r="I198" s="247"/>
    </row>
    <row r="199">
      <c r="B199" s="247"/>
      <c r="C199" s="247"/>
      <c r="D199" s="247"/>
      <c r="E199" s="247"/>
      <c r="F199" s="247"/>
      <c r="G199" s="247"/>
      <c r="H199" s="247"/>
      <c r="I199" s="247"/>
    </row>
    <row r="200">
      <c r="B200" s="247"/>
      <c r="C200" s="247"/>
      <c r="D200" s="247"/>
      <c r="E200" s="247"/>
      <c r="F200" s="247"/>
      <c r="G200" s="247"/>
      <c r="H200" s="247"/>
      <c r="I200" s="247"/>
    </row>
    <row r="201">
      <c r="B201" s="247"/>
      <c r="C201" s="247"/>
      <c r="D201" s="247"/>
      <c r="E201" s="247"/>
      <c r="F201" s="247"/>
      <c r="G201" s="247"/>
      <c r="H201" s="247"/>
      <c r="I201" s="247"/>
    </row>
    <row r="202">
      <c r="B202" s="247"/>
      <c r="C202" s="247"/>
      <c r="D202" s="247"/>
      <c r="E202" s="247"/>
      <c r="F202" s="247"/>
      <c r="G202" s="247"/>
      <c r="H202" s="247"/>
      <c r="I202" s="247"/>
    </row>
    <row r="203">
      <c r="B203" s="247"/>
      <c r="C203" s="247"/>
      <c r="D203" s="247"/>
      <c r="E203" s="247"/>
      <c r="F203" s="247"/>
      <c r="G203" s="247"/>
      <c r="H203" s="247"/>
      <c r="I203" s="247"/>
    </row>
    <row r="204">
      <c r="B204" s="247"/>
      <c r="C204" s="247"/>
      <c r="D204" s="247"/>
      <c r="E204" s="247"/>
      <c r="F204" s="247"/>
      <c r="G204" s="247"/>
      <c r="H204" s="247"/>
      <c r="I204" s="247"/>
    </row>
    <row r="205">
      <c r="B205" s="247"/>
      <c r="C205" s="247"/>
      <c r="D205" s="247"/>
      <c r="E205" s="247"/>
      <c r="F205" s="247"/>
      <c r="G205" s="247"/>
      <c r="H205" s="247"/>
      <c r="I205" s="247"/>
    </row>
    <row r="206">
      <c r="B206" s="247"/>
      <c r="C206" s="247"/>
      <c r="D206" s="247"/>
      <c r="E206" s="247"/>
      <c r="F206" s="247"/>
      <c r="G206" s="247"/>
      <c r="H206" s="247"/>
      <c r="I206" s="247"/>
    </row>
    <row r="207">
      <c r="B207" s="247"/>
      <c r="C207" s="247"/>
      <c r="D207" s="247"/>
      <c r="E207" s="247"/>
      <c r="F207" s="247"/>
      <c r="G207" s="247"/>
      <c r="H207" s="247"/>
      <c r="I207" s="247"/>
    </row>
    <row r="208">
      <c r="B208" s="247"/>
      <c r="C208" s="247"/>
      <c r="D208" s="247"/>
      <c r="E208" s="247"/>
      <c r="F208" s="247"/>
      <c r="G208" s="247"/>
      <c r="H208" s="247"/>
      <c r="I208" s="247"/>
    </row>
    <row r="209">
      <c r="B209" s="247"/>
      <c r="C209" s="247"/>
      <c r="D209" s="247"/>
      <c r="E209" s="247"/>
      <c r="F209" s="247"/>
      <c r="G209" s="247"/>
      <c r="H209" s="247"/>
      <c r="I209" s="247"/>
    </row>
    <row r="210">
      <c r="B210" s="247"/>
      <c r="C210" s="247"/>
      <c r="D210" s="247"/>
      <c r="E210" s="247"/>
      <c r="F210" s="247"/>
      <c r="G210" s="247"/>
      <c r="H210" s="247"/>
      <c r="I210" s="247"/>
    </row>
    <row r="211">
      <c r="B211" s="247"/>
      <c r="C211" s="247"/>
      <c r="D211" s="247"/>
      <c r="E211" s="247"/>
      <c r="F211" s="247"/>
      <c r="G211" s="247"/>
      <c r="H211" s="247"/>
      <c r="I211" s="247"/>
    </row>
    <row r="212">
      <c r="B212" s="247"/>
      <c r="C212" s="247"/>
      <c r="D212" s="247"/>
      <c r="E212" s="247"/>
      <c r="F212" s="247"/>
      <c r="G212" s="247"/>
      <c r="H212" s="247"/>
      <c r="I212" s="247"/>
    </row>
    <row r="213">
      <c r="B213" s="247"/>
      <c r="C213" s="247"/>
      <c r="D213" s="247"/>
      <c r="E213" s="247"/>
      <c r="F213" s="247"/>
      <c r="G213" s="247"/>
      <c r="H213" s="247"/>
      <c r="I213" s="247"/>
    </row>
    <row r="214">
      <c r="B214" s="247"/>
      <c r="C214" s="247"/>
      <c r="D214" s="247"/>
      <c r="E214" s="247"/>
      <c r="F214" s="247"/>
      <c r="G214" s="247"/>
      <c r="H214" s="247"/>
      <c r="I214" s="247"/>
    </row>
    <row r="215">
      <c r="B215" s="247"/>
      <c r="C215" s="247"/>
      <c r="D215" s="247"/>
      <c r="E215" s="247"/>
      <c r="F215" s="247"/>
      <c r="G215" s="247"/>
      <c r="H215" s="247"/>
      <c r="I215" s="247"/>
    </row>
    <row r="216">
      <c r="B216" s="247"/>
      <c r="C216" s="247"/>
      <c r="D216" s="247"/>
      <c r="E216" s="247"/>
      <c r="F216" s="247"/>
      <c r="G216" s="247"/>
      <c r="H216" s="247"/>
      <c r="I216" s="247"/>
    </row>
    <row r="217">
      <c r="B217" s="247"/>
      <c r="C217" s="247"/>
      <c r="D217" s="247"/>
      <c r="E217" s="247"/>
      <c r="F217" s="247"/>
      <c r="G217" s="247"/>
      <c r="H217" s="247"/>
      <c r="I217" s="247"/>
    </row>
    <row r="218">
      <c r="B218" s="247"/>
      <c r="C218" s="247"/>
      <c r="D218" s="247"/>
      <c r="E218" s="247"/>
      <c r="F218" s="247"/>
      <c r="G218" s="247"/>
      <c r="H218" s="247"/>
      <c r="I218" s="247"/>
    </row>
    <row r="219">
      <c r="B219" s="247"/>
      <c r="C219" s="247"/>
      <c r="D219" s="247"/>
      <c r="E219" s="247"/>
      <c r="F219" s="247"/>
      <c r="G219" s="247"/>
      <c r="H219" s="247"/>
      <c r="I219" s="247"/>
    </row>
    <row r="220">
      <c r="B220" s="247"/>
      <c r="C220" s="247"/>
      <c r="D220" s="247"/>
      <c r="E220" s="247"/>
      <c r="F220" s="247"/>
      <c r="G220" s="247"/>
      <c r="H220" s="247"/>
      <c r="I220" s="247"/>
    </row>
    <row r="221">
      <c r="B221" s="247"/>
      <c r="C221" s="247"/>
      <c r="D221" s="247"/>
      <c r="E221" s="247"/>
      <c r="F221" s="247"/>
      <c r="G221" s="247"/>
      <c r="H221" s="247"/>
      <c r="I221" s="247"/>
    </row>
    <row r="222">
      <c r="B222" s="247"/>
      <c r="C222" s="247"/>
      <c r="D222" s="247"/>
      <c r="E222" s="247"/>
      <c r="F222" s="247"/>
      <c r="G222" s="247"/>
      <c r="H222" s="247"/>
      <c r="I222" s="247"/>
    </row>
    <row r="223">
      <c r="B223" s="247"/>
      <c r="C223" s="247"/>
      <c r="D223" s="247"/>
      <c r="E223" s="247"/>
      <c r="F223" s="247"/>
      <c r="G223" s="247"/>
      <c r="H223" s="247"/>
      <c r="I223" s="247"/>
    </row>
    <row r="224">
      <c r="B224" s="247"/>
      <c r="C224" s="247"/>
      <c r="D224" s="247"/>
      <c r="E224" s="247"/>
      <c r="F224" s="247"/>
      <c r="G224" s="247"/>
      <c r="H224" s="247"/>
      <c r="I224" s="247"/>
    </row>
    <row r="225">
      <c r="B225" s="247"/>
      <c r="C225" s="247"/>
      <c r="D225" s="247"/>
      <c r="E225" s="247"/>
      <c r="F225" s="247"/>
      <c r="G225" s="247"/>
      <c r="H225" s="247"/>
      <c r="I225" s="247"/>
    </row>
    <row r="226">
      <c r="B226" s="247"/>
      <c r="C226" s="247"/>
      <c r="D226" s="247"/>
      <c r="E226" s="247"/>
      <c r="F226" s="247"/>
      <c r="G226" s="247"/>
      <c r="H226" s="247"/>
      <c r="I226" s="247"/>
    </row>
    <row r="227">
      <c r="B227" s="247"/>
      <c r="C227" s="247"/>
      <c r="D227" s="247"/>
      <c r="E227" s="247"/>
      <c r="F227" s="247"/>
      <c r="G227" s="247"/>
      <c r="H227" s="247"/>
      <c r="I227" s="247"/>
    </row>
    <row r="228">
      <c r="B228" s="247"/>
      <c r="C228" s="247"/>
      <c r="D228" s="247"/>
      <c r="E228" s="247"/>
      <c r="F228" s="247"/>
      <c r="G228" s="247"/>
      <c r="H228" s="247"/>
      <c r="I228" s="247"/>
    </row>
    <row r="229">
      <c r="B229" s="247"/>
      <c r="C229" s="247"/>
      <c r="D229" s="247"/>
      <c r="E229" s="247"/>
      <c r="F229" s="247"/>
      <c r="G229" s="247"/>
      <c r="H229" s="247"/>
      <c r="I229" s="247"/>
    </row>
    <row r="230">
      <c r="B230" s="247"/>
      <c r="C230" s="247"/>
      <c r="D230" s="247"/>
      <c r="E230" s="247"/>
      <c r="F230" s="247"/>
      <c r="G230" s="247"/>
      <c r="H230" s="247"/>
      <c r="I230" s="247"/>
    </row>
    <row r="231">
      <c r="B231" s="247"/>
      <c r="C231" s="247"/>
      <c r="D231" s="247"/>
      <c r="E231" s="247"/>
      <c r="F231" s="247"/>
      <c r="G231" s="247"/>
      <c r="H231" s="247"/>
      <c r="I231" s="247"/>
    </row>
    <row r="232">
      <c r="B232" s="247"/>
      <c r="C232" s="247"/>
      <c r="D232" s="247"/>
      <c r="E232" s="247"/>
      <c r="F232" s="247"/>
      <c r="G232" s="247"/>
      <c r="H232" s="247"/>
      <c r="I232" s="247"/>
    </row>
    <row r="233">
      <c r="B233" s="247"/>
      <c r="C233" s="247"/>
      <c r="D233" s="247"/>
      <c r="E233" s="247"/>
      <c r="F233" s="247"/>
      <c r="G233" s="247"/>
      <c r="H233" s="247"/>
      <c r="I233" s="247"/>
    </row>
    <row r="234">
      <c r="B234" s="247"/>
      <c r="C234" s="247"/>
      <c r="D234" s="247"/>
      <c r="E234" s="247"/>
      <c r="F234" s="247"/>
      <c r="G234" s="247"/>
      <c r="H234" s="247"/>
      <c r="I234" s="247"/>
    </row>
    <row r="235">
      <c r="B235" s="247"/>
      <c r="C235" s="247"/>
      <c r="D235" s="247"/>
      <c r="E235" s="247"/>
      <c r="F235" s="247"/>
      <c r="G235" s="247"/>
      <c r="H235" s="247"/>
      <c r="I235" s="247"/>
    </row>
    <row r="236">
      <c r="B236" s="247"/>
      <c r="C236" s="247"/>
      <c r="D236" s="247"/>
      <c r="E236" s="247"/>
      <c r="F236" s="247"/>
      <c r="G236" s="247"/>
      <c r="H236" s="247"/>
      <c r="I236" s="247"/>
    </row>
    <row r="237">
      <c r="B237" s="247"/>
      <c r="C237" s="247"/>
      <c r="D237" s="247"/>
      <c r="E237" s="247"/>
      <c r="F237" s="247"/>
      <c r="G237" s="247"/>
      <c r="H237" s="247"/>
      <c r="I237" s="247"/>
    </row>
    <row r="238">
      <c r="B238" s="247"/>
      <c r="C238" s="247"/>
      <c r="D238" s="247"/>
      <c r="E238" s="247"/>
      <c r="F238" s="247"/>
      <c r="G238" s="247"/>
      <c r="H238" s="247"/>
      <c r="I238" s="247"/>
    </row>
    <row r="239">
      <c r="B239" s="247"/>
      <c r="C239" s="247"/>
      <c r="D239" s="247"/>
      <c r="E239" s="247"/>
      <c r="F239" s="247"/>
      <c r="G239" s="247"/>
      <c r="H239" s="247"/>
      <c r="I239" s="247"/>
    </row>
    <row r="240">
      <c r="B240" s="247"/>
      <c r="C240" s="247"/>
      <c r="D240" s="247"/>
      <c r="E240" s="247"/>
      <c r="F240" s="247"/>
      <c r="G240" s="247"/>
      <c r="H240" s="247"/>
      <c r="I240" s="247"/>
    </row>
    <row r="241">
      <c r="B241" s="247"/>
      <c r="C241" s="247"/>
      <c r="D241" s="247"/>
      <c r="E241" s="247"/>
      <c r="F241" s="247"/>
      <c r="G241" s="247"/>
      <c r="H241" s="247"/>
      <c r="I241" s="247"/>
    </row>
    <row r="242">
      <c r="B242" s="247"/>
      <c r="C242" s="247"/>
      <c r="D242" s="247"/>
      <c r="E242" s="247"/>
      <c r="F242" s="247"/>
      <c r="G242" s="247"/>
      <c r="H242" s="247"/>
      <c r="I242" s="247"/>
    </row>
    <row r="243">
      <c r="B243" s="247"/>
      <c r="C243" s="247"/>
      <c r="D243" s="247"/>
      <c r="E243" s="247"/>
      <c r="F243" s="247"/>
      <c r="G243" s="247"/>
      <c r="H243" s="247"/>
      <c r="I243" s="247"/>
    </row>
    <row r="244">
      <c r="B244" s="247"/>
      <c r="C244" s="247"/>
      <c r="D244" s="247"/>
      <c r="E244" s="247"/>
      <c r="F244" s="247"/>
      <c r="G244" s="247"/>
      <c r="H244" s="247"/>
      <c r="I244" s="247"/>
    </row>
    <row r="245">
      <c r="B245" s="247"/>
      <c r="C245" s="247"/>
      <c r="D245" s="247"/>
      <c r="E245" s="247"/>
      <c r="F245" s="247"/>
      <c r="G245" s="247"/>
      <c r="H245" s="247"/>
      <c r="I245" s="247"/>
    </row>
    <row r="246">
      <c r="B246" s="247"/>
      <c r="C246" s="247"/>
      <c r="D246" s="247"/>
      <c r="E246" s="247"/>
      <c r="F246" s="247"/>
      <c r="G246" s="247"/>
      <c r="H246" s="247"/>
      <c r="I246" s="247"/>
    </row>
    <row r="247">
      <c r="B247" s="247"/>
      <c r="C247" s="247"/>
      <c r="D247" s="247"/>
      <c r="E247" s="247"/>
      <c r="F247" s="247"/>
      <c r="G247" s="247"/>
      <c r="H247" s="247"/>
      <c r="I247" s="247"/>
    </row>
    <row r="248">
      <c r="B248" s="247"/>
      <c r="C248" s="247"/>
      <c r="D248" s="247"/>
      <c r="E248" s="247"/>
      <c r="F248" s="247"/>
      <c r="G248" s="247"/>
      <c r="H248" s="247"/>
      <c r="I248" s="247"/>
    </row>
    <row r="249">
      <c r="B249" s="247"/>
      <c r="C249" s="247"/>
      <c r="D249" s="247"/>
      <c r="E249" s="247"/>
      <c r="F249" s="247"/>
      <c r="G249" s="247"/>
      <c r="H249" s="247"/>
      <c r="I249" s="247"/>
    </row>
    <row r="250">
      <c r="B250" s="247"/>
      <c r="C250" s="247"/>
      <c r="D250" s="247"/>
      <c r="E250" s="247"/>
      <c r="F250" s="247"/>
      <c r="G250" s="247"/>
      <c r="H250" s="247"/>
      <c r="I250" s="247"/>
    </row>
    <row r="251">
      <c r="B251" s="247"/>
      <c r="C251" s="247"/>
      <c r="D251" s="247"/>
      <c r="E251" s="247"/>
      <c r="F251" s="247"/>
      <c r="G251" s="247"/>
      <c r="H251" s="247"/>
      <c r="I251" s="247"/>
    </row>
    <row r="252">
      <c r="B252" s="247"/>
      <c r="C252" s="247"/>
      <c r="D252" s="247"/>
      <c r="E252" s="247"/>
      <c r="F252" s="247"/>
      <c r="G252" s="247"/>
      <c r="H252" s="247"/>
      <c r="I252" s="247"/>
    </row>
    <row r="253">
      <c r="B253" s="247"/>
      <c r="C253" s="247"/>
      <c r="D253" s="247"/>
      <c r="E253" s="247"/>
      <c r="F253" s="247"/>
      <c r="G253" s="247"/>
      <c r="H253" s="247"/>
      <c r="I253" s="247"/>
    </row>
    <row r="254">
      <c r="B254" s="247"/>
      <c r="C254" s="247"/>
      <c r="D254" s="247"/>
      <c r="E254" s="247"/>
      <c r="F254" s="247"/>
      <c r="G254" s="247"/>
      <c r="H254" s="247"/>
      <c r="I254" s="247"/>
    </row>
    <row r="255">
      <c r="B255" s="247"/>
      <c r="C255" s="247"/>
      <c r="D255" s="247"/>
      <c r="E255" s="247"/>
      <c r="F255" s="247"/>
      <c r="G255" s="247"/>
      <c r="H255" s="247"/>
      <c r="I255" s="247"/>
    </row>
    <row r="256">
      <c r="B256" s="247"/>
      <c r="C256" s="247"/>
      <c r="D256" s="247"/>
      <c r="E256" s="247"/>
      <c r="F256" s="247"/>
      <c r="G256" s="247"/>
      <c r="H256" s="247"/>
      <c r="I256" s="247"/>
    </row>
    <row r="257">
      <c r="B257" s="247"/>
      <c r="C257" s="247"/>
      <c r="D257" s="247"/>
      <c r="E257" s="247"/>
      <c r="F257" s="247"/>
      <c r="G257" s="247"/>
      <c r="H257" s="247"/>
      <c r="I257" s="247"/>
    </row>
    <row r="258">
      <c r="B258" s="247"/>
      <c r="C258" s="247"/>
      <c r="D258" s="247"/>
      <c r="E258" s="247"/>
      <c r="F258" s="247"/>
      <c r="G258" s="247"/>
      <c r="H258" s="247"/>
      <c r="I258" s="247"/>
    </row>
    <row r="259">
      <c r="B259" s="247"/>
      <c r="C259" s="247"/>
      <c r="D259" s="247"/>
      <c r="E259" s="247"/>
      <c r="F259" s="247"/>
      <c r="G259" s="247"/>
      <c r="H259" s="247"/>
      <c r="I259" s="247"/>
    </row>
    <row r="260">
      <c r="B260" s="247"/>
      <c r="C260" s="247"/>
      <c r="D260" s="247"/>
      <c r="E260" s="247"/>
      <c r="F260" s="247"/>
      <c r="G260" s="247"/>
      <c r="H260" s="247"/>
      <c r="I260" s="247"/>
    </row>
    <row r="261">
      <c r="B261" s="247"/>
      <c r="C261" s="247"/>
      <c r="D261" s="247"/>
      <c r="E261" s="247"/>
      <c r="F261" s="247"/>
      <c r="G261" s="247"/>
      <c r="H261" s="247"/>
      <c r="I261" s="247"/>
    </row>
    <row r="262">
      <c r="B262" s="247"/>
      <c r="C262" s="247"/>
      <c r="D262" s="247"/>
      <c r="E262" s="247"/>
      <c r="F262" s="247"/>
      <c r="G262" s="247"/>
      <c r="H262" s="247"/>
      <c r="I262" s="247"/>
    </row>
    <row r="263">
      <c r="B263" s="247"/>
      <c r="C263" s="247"/>
      <c r="D263" s="247"/>
      <c r="E263" s="247"/>
      <c r="F263" s="247"/>
      <c r="G263" s="247"/>
      <c r="H263" s="247"/>
      <c r="I263" s="247"/>
    </row>
    <row r="264">
      <c r="B264" s="247"/>
      <c r="C264" s="247"/>
      <c r="D264" s="247"/>
      <c r="E264" s="247"/>
      <c r="F264" s="247"/>
      <c r="G264" s="247"/>
      <c r="H264" s="247"/>
      <c r="I264" s="247"/>
    </row>
    <row r="265">
      <c r="B265" s="247"/>
      <c r="C265" s="247"/>
      <c r="D265" s="247"/>
      <c r="E265" s="247"/>
      <c r="F265" s="247"/>
      <c r="G265" s="247"/>
      <c r="H265" s="247"/>
      <c r="I265" s="247"/>
    </row>
    <row r="266">
      <c r="B266" s="247"/>
      <c r="C266" s="247"/>
      <c r="D266" s="247"/>
      <c r="E266" s="247"/>
      <c r="F266" s="247"/>
      <c r="G266" s="247"/>
      <c r="H266" s="247"/>
      <c r="I266" s="247"/>
    </row>
    <row r="267">
      <c r="B267" s="247"/>
      <c r="C267" s="247"/>
      <c r="D267" s="247"/>
      <c r="E267" s="247"/>
      <c r="F267" s="247"/>
      <c r="G267" s="247"/>
      <c r="H267" s="247"/>
      <c r="I267" s="247"/>
    </row>
    <row r="268">
      <c r="B268" s="247"/>
      <c r="C268" s="247"/>
      <c r="D268" s="247"/>
      <c r="E268" s="247"/>
      <c r="F268" s="247"/>
      <c r="G268" s="247"/>
      <c r="H268" s="247"/>
      <c r="I268" s="247"/>
    </row>
    <row r="269">
      <c r="B269" s="247"/>
      <c r="C269" s="247"/>
      <c r="D269" s="247"/>
      <c r="E269" s="247"/>
      <c r="F269" s="247"/>
      <c r="G269" s="247"/>
      <c r="H269" s="247"/>
      <c r="I269" s="247"/>
    </row>
    <row r="270">
      <c r="B270" s="247"/>
      <c r="C270" s="247"/>
      <c r="D270" s="247"/>
      <c r="E270" s="247"/>
      <c r="F270" s="247"/>
      <c r="G270" s="247"/>
      <c r="H270" s="247"/>
      <c r="I270" s="247"/>
    </row>
    <row r="271">
      <c r="B271" s="247"/>
      <c r="C271" s="247"/>
      <c r="D271" s="247"/>
      <c r="E271" s="247"/>
      <c r="F271" s="247"/>
      <c r="G271" s="247"/>
      <c r="H271" s="247"/>
      <c r="I271" s="247"/>
    </row>
    <row r="272">
      <c r="B272" s="247"/>
      <c r="C272" s="247"/>
      <c r="D272" s="247"/>
      <c r="E272" s="247"/>
      <c r="F272" s="247"/>
      <c r="G272" s="247"/>
      <c r="H272" s="247"/>
      <c r="I272" s="247"/>
    </row>
    <row r="273">
      <c r="B273" s="247"/>
      <c r="C273" s="247"/>
      <c r="D273" s="247"/>
      <c r="E273" s="247"/>
      <c r="F273" s="247"/>
      <c r="G273" s="247"/>
      <c r="H273" s="247"/>
      <c r="I273" s="247"/>
    </row>
    <row r="274">
      <c r="B274" s="247"/>
      <c r="C274" s="247"/>
      <c r="D274" s="247"/>
      <c r="E274" s="247"/>
      <c r="F274" s="247"/>
      <c r="G274" s="247"/>
      <c r="H274" s="247"/>
      <c r="I274" s="247"/>
    </row>
    <row r="275">
      <c r="B275" s="247"/>
      <c r="C275" s="247"/>
      <c r="D275" s="247"/>
      <c r="E275" s="247"/>
      <c r="F275" s="247"/>
      <c r="G275" s="247"/>
      <c r="H275" s="247"/>
      <c r="I275" s="247"/>
    </row>
    <row r="276">
      <c r="B276" s="247"/>
      <c r="C276" s="247"/>
      <c r="D276" s="247"/>
      <c r="E276" s="247"/>
      <c r="F276" s="247"/>
      <c r="G276" s="247"/>
      <c r="H276" s="247"/>
      <c r="I276" s="247"/>
    </row>
    <row r="277">
      <c r="B277" s="247"/>
      <c r="C277" s="247"/>
      <c r="D277" s="247"/>
      <c r="E277" s="247"/>
      <c r="F277" s="247"/>
      <c r="G277" s="247"/>
      <c r="H277" s="247"/>
      <c r="I277" s="247"/>
    </row>
    <row r="278">
      <c r="B278" s="247"/>
      <c r="C278" s="247"/>
      <c r="D278" s="247"/>
      <c r="E278" s="247"/>
      <c r="F278" s="247"/>
      <c r="G278" s="247"/>
      <c r="H278" s="247"/>
      <c r="I278" s="247"/>
    </row>
    <row r="279">
      <c r="B279" s="247"/>
      <c r="C279" s="247"/>
      <c r="D279" s="247"/>
      <c r="E279" s="247"/>
      <c r="F279" s="247"/>
      <c r="G279" s="247"/>
      <c r="H279" s="247"/>
      <c r="I279" s="247"/>
    </row>
    <row r="280">
      <c r="B280" s="247"/>
      <c r="C280" s="247"/>
      <c r="D280" s="247"/>
      <c r="E280" s="247"/>
      <c r="F280" s="247"/>
      <c r="G280" s="247"/>
      <c r="H280" s="247"/>
      <c r="I280" s="247"/>
    </row>
    <row r="281">
      <c r="B281" s="247"/>
      <c r="C281" s="247"/>
      <c r="D281" s="247"/>
      <c r="E281" s="247"/>
      <c r="F281" s="247"/>
      <c r="G281" s="247"/>
      <c r="H281" s="247"/>
      <c r="I281" s="247"/>
    </row>
    <row r="282">
      <c r="B282" s="247"/>
      <c r="C282" s="247"/>
      <c r="D282" s="247"/>
      <c r="E282" s="247"/>
      <c r="F282" s="247"/>
      <c r="G282" s="247"/>
      <c r="H282" s="247"/>
      <c r="I282" s="247"/>
    </row>
    <row r="283">
      <c r="B283" s="247"/>
      <c r="C283" s="247"/>
      <c r="D283" s="247"/>
      <c r="E283" s="247"/>
      <c r="F283" s="247"/>
      <c r="G283" s="247"/>
      <c r="H283" s="247"/>
      <c r="I283" s="247"/>
    </row>
    <row r="284">
      <c r="B284" s="247"/>
      <c r="C284" s="247"/>
      <c r="D284" s="247"/>
      <c r="E284" s="247"/>
      <c r="F284" s="247"/>
      <c r="G284" s="247"/>
      <c r="H284" s="247"/>
      <c r="I284" s="247"/>
    </row>
    <row r="285">
      <c r="B285" s="247"/>
      <c r="C285" s="247"/>
      <c r="D285" s="247"/>
      <c r="E285" s="247"/>
      <c r="F285" s="247"/>
      <c r="G285" s="247"/>
      <c r="H285" s="247"/>
      <c r="I285" s="247"/>
    </row>
    <row r="286">
      <c r="B286" s="247"/>
      <c r="C286" s="247"/>
      <c r="D286" s="247"/>
      <c r="E286" s="247"/>
      <c r="F286" s="247"/>
      <c r="G286" s="247"/>
      <c r="H286" s="247"/>
      <c r="I286" s="247"/>
    </row>
    <row r="287">
      <c r="B287" s="247"/>
      <c r="C287" s="247"/>
      <c r="D287" s="247"/>
      <c r="E287" s="247"/>
      <c r="F287" s="247"/>
      <c r="G287" s="247"/>
      <c r="H287" s="247"/>
      <c r="I287" s="247"/>
    </row>
    <row r="288">
      <c r="B288" s="247"/>
      <c r="C288" s="247"/>
      <c r="D288" s="247"/>
      <c r="E288" s="247"/>
      <c r="F288" s="247"/>
      <c r="G288" s="247"/>
      <c r="H288" s="247"/>
      <c r="I288" s="247"/>
    </row>
    <row r="289">
      <c r="B289" s="247"/>
      <c r="C289" s="247"/>
      <c r="D289" s="247"/>
      <c r="E289" s="247"/>
      <c r="F289" s="247"/>
      <c r="G289" s="247"/>
      <c r="H289" s="247"/>
      <c r="I289" s="247"/>
    </row>
    <row r="290">
      <c r="B290" s="247"/>
      <c r="C290" s="247"/>
      <c r="D290" s="247"/>
      <c r="E290" s="247"/>
      <c r="F290" s="247"/>
      <c r="G290" s="247"/>
      <c r="H290" s="247"/>
      <c r="I290" s="247"/>
    </row>
    <row r="291">
      <c r="B291" s="247"/>
      <c r="C291" s="247"/>
      <c r="D291" s="247"/>
      <c r="E291" s="247"/>
      <c r="F291" s="247"/>
      <c r="G291" s="247"/>
      <c r="H291" s="247"/>
      <c r="I291" s="247"/>
    </row>
    <row r="292">
      <c r="B292" s="247"/>
      <c r="C292" s="247"/>
      <c r="D292" s="247"/>
      <c r="E292" s="247"/>
      <c r="F292" s="247"/>
      <c r="G292" s="247"/>
      <c r="H292" s="247"/>
      <c r="I292" s="247"/>
    </row>
    <row r="293">
      <c r="B293" s="247"/>
      <c r="C293" s="247"/>
      <c r="D293" s="247"/>
      <c r="E293" s="247"/>
      <c r="F293" s="247"/>
      <c r="G293" s="247"/>
      <c r="H293" s="247"/>
      <c r="I293" s="247"/>
    </row>
    <row r="294">
      <c r="B294" s="247"/>
      <c r="C294" s="247"/>
      <c r="D294" s="247"/>
      <c r="E294" s="247"/>
      <c r="F294" s="247"/>
      <c r="G294" s="247"/>
      <c r="H294" s="247"/>
      <c r="I294" s="247"/>
    </row>
    <row r="295">
      <c r="B295" s="247"/>
      <c r="C295" s="247"/>
      <c r="D295" s="247"/>
      <c r="E295" s="247"/>
      <c r="F295" s="247"/>
      <c r="G295" s="247"/>
      <c r="H295" s="247"/>
      <c r="I295" s="247"/>
    </row>
    <row r="296">
      <c r="B296" s="247"/>
      <c r="C296" s="247"/>
      <c r="D296" s="247"/>
      <c r="E296" s="247"/>
      <c r="F296" s="247"/>
      <c r="G296" s="247"/>
      <c r="H296" s="247"/>
      <c r="I296" s="247"/>
    </row>
    <row r="297">
      <c r="B297" s="247"/>
      <c r="C297" s="247"/>
      <c r="D297" s="247"/>
      <c r="E297" s="247"/>
      <c r="F297" s="247"/>
      <c r="G297" s="247"/>
      <c r="H297" s="247"/>
      <c r="I297" s="247"/>
    </row>
    <row r="298">
      <c r="B298" s="247"/>
      <c r="C298" s="247"/>
      <c r="D298" s="247"/>
      <c r="E298" s="247"/>
      <c r="F298" s="247"/>
      <c r="G298" s="247"/>
      <c r="H298" s="247"/>
      <c r="I298" s="247"/>
    </row>
    <row r="299">
      <c r="B299" s="247"/>
      <c r="C299" s="247"/>
      <c r="D299" s="247"/>
      <c r="E299" s="247"/>
      <c r="F299" s="247"/>
      <c r="G299" s="247"/>
      <c r="H299" s="247"/>
      <c r="I299" s="247"/>
    </row>
    <row r="300">
      <c r="B300" s="247"/>
      <c r="C300" s="247"/>
      <c r="D300" s="247"/>
      <c r="E300" s="247"/>
      <c r="F300" s="247"/>
      <c r="G300" s="247"/>
      <c r="H300" s="247"/>
      <c r="I300" s="247"/>
    </row>
    <row r="301">
      <c r="B301" s="247"/>
      <c r="C301" s="247"/>
      <c r="D301" s="247"/>
      <c r="E301" s="247"/>
      <c r="F301" s="247"/>
      <c r="G301" s="247"/>
      <c r="H301" s="247"/>
      <c r="I301" s="247"/>
    </row>
    <row r="302">
      <c r="B302" s="247"/>
      <c r="C302" s="247"/>
      <c r="D302" s="247"/>
      <c r="E302" s="247"/>
      <c r="F302" s="247"/>
      <c r="G302" s="247"/>
      <c r="H302" s="247"/>
      <c r="I302" s="247"/>
    </row>
    <row r="303">
      <c r="B303" s="247"/>
      <c r="C303" s="247"/>
      <c r="D303" s="247"/>
      <c r="E303" s="247"/>
      <c r="F303" s="247"/>
      <c r="G303" s="247"/>
      <c r="H303" s="247"/>
      <c r="I303" s="247"/>
    </row>
    <row r="304">
      <c r="B304" s="247"/>
      <c r="C304" s="247"/>
      <c r="D304" s="247"/>
      <c r="E304" s="247"/>
      <c r="F304" s="247"/>
      <c r="G304" s="247"/>
      <c r="H304" s="247"/>
      <c r="I304" s="247"/>
    </row>
    <row r="305">
      <c r="B305" s="247"/>
      <c r="C305" s="247"/>
      <c r="D305" s="247"/>
      <c r="E305" s="247"/>
      <c r="F305" s="247"/>
      <c r="G305" s="247"/>
      <c r="H305" s="247"/>
      <c r="I305" s="247"/>
    </row>
    <row r="306">
      <c r="B306" s="247"/>
      <c r="C306" s="247"/>
      <c r="D306" s="247"/>
      <c r="E306" s="247"/>
      <c r="F306" s="247"/>
      <c r="G306" s="247"/>
      <c r="H306" s="247"/>
      <c r="I306" s="247"/>
    </row>
    <row r="307">
      <c r="B307" s="247"/>
      <c r="C307" s="247"/>
      <c r="D307" s="247"/>
      <c r="E307" s="247"/>
      <c r="F307" s="247"/>
      <c r="G307" s="247"/>
      <c r="H307" s="247"/>
      <c r="I307" s="247"/>
    </row>
    <row r="308">
      <c r="B308" s="247"/>
      <c r="C308" s="247"/>
      <c r="D308" s="247"/>
      <c r="E308" s="247"/>
      <c r="F308" s="247"/>
      <c r="G308" s="247"/>
      <c r="H308" s="247"/>
      <c r="I308" s="247"/>
    </row>
    <row r="309">
      <c r="B309" s="247"/>
      <c r="C309" s="247"/>
      <c r="D309" s="247"/>
      <c r="E309" s="247"/>
      <c r="F309" s="247"/>
      <c r="G309" s="247"/>
      <c r="H309" s="247"/>
      <c r="I309" s="247"/>
    </row>
    <row r="310">
      <c r="B310" s="247"/>
      <c r="C310" s="247"/>
      <c r="D310" s="247"/>
      <c r="E310" s="247"/>
      <c r="F310" s="247"/>
      <c r="G310" s="247"/>
      <c r="H310" s="247"/>
      <c r="I310" s="247"/>
    </row>
    <row r="311">
      <c r="B311" s="247"/>
      <c r="C311" s="247"/>
      <c r="D311" s="247"/>
      <c r="E311" s="247"/>
      <c r="F311" s="247"/>
      <c r="G311" s="247"/>
      <c r="H311" s="247"/>
      <c r="I311" s="247"/>
    </row>
    <row r="312">
      <c r="B312" s="247"/>
      <c r="C312" s="247"/>
      <c r="D312" s="247"/>
      <c r="E312" s="247"/>
      <c r="F312" s="247"/>
      <c r="G312" s="247"/>
      <c r="H312" s="247"/>
      <c r="I312" s="247"/>
    </row>
    <row r="313">
      <c r="B313" s="247"/>
      <c r="C313" s="247"/>
      <c r="D313" s="247"/>
      <c r="E313" s="247"/>
      <c r="F313" s="247"/>
      <c r="G313" s="247"/>
      <c r="H313" s="247"/>
      <c r="I313" s="247"/>
    </row>
    <row r="314">
      <c r="B314" s="247"/>
      <c r="C314" s="247"/>
      <c r="D314" s="247"/>
      <c r="E314" s="247"/>
      <c r="F314" s="247"/>
      <c r="G314" s="247"/>
      <c r="H314" s="247"/>
      <c r="I314" s="247"/>
    </row>
    <row r="315">
      <c r="B315" s="247"/>
      <c r="C315" s="247"/>
      <c r="D315" s="247"/>
      <c r="E315" s="247"/>
      <c r="F315" s="247"/>
      <c r="G315" s="247"/>
      <c r="H315" s="247"/>
      <c r="I315" s="247"/>
    </row>
    <row r="316">
      <c r="B316" s="247"/>
      <c r="C316" s="247"/>
      <c r="D316" s="247"/>
      <c r="E316" s="247"/>
      <c r="F316" s="247"/>
      <c r="G316" s="247"/>
      <c r="H316" s="247"/>
      <c r="I316" s="247"/>
    </row>
    <row r="317">
      <c r="B317" s="247"/>
      <c r="C317" s="247"/>
      <c r="D317" s="247"/>
      <c r="E317" s="247"/>
      <c r="F317" s="247"/>
      <c r="G317" s="247"/>
      <c r="H317" s="247"/>
      <c r="I317" s="247"/>
    </row>
    <row r="318">
      <c r="B318" s="247"/>
      <c r="C318" s="247"/>
      <c r="D318" s="247"/>
      <c r="E318" s="247"/>
      <c r="F318" s="247"/>
      <c r="G318" s="247"/>
      <c r="H318" s="247"/>
      <c r="I318" s="247"/>
    </row>
    <row r="319">
      <c r="B319" s="247"/>
      <c r="C319" s="247"/>
      <c r="D319" s="247"/>
      <c r="E319" s="247"/>
      <c r="F319" s="247"/>
      <c r="G319" s="247"/>
      <c r="H319" s="247"/>
      <c r="I319" s="247"/>
    </row>
    <row r="320">
      <c r="B320" s="247"/>
      <c r="C320" s="247"/>
      <c r="D320" s="247"/>
      <c r="E320" s="247"/>
      <c r="F320" s="247"/>
      <c r="G320" s="247"/>
      <c r="H320" s="247"/>
      <c r="I320" s="247"/>
    </row>
    <row r="321">
      <c r="B321" s="247"/>
      <c r="C321" s="247"/>
      <c r="D321" s="247"/>
      <c r="E321" s="247"/>
      <c r="F321" s="247"/>
      <c r="G321" s="247"/>
      <c r="H321" s="247"/>
      <c r="I321" s="247"/>
    </row>
    <row r="322">
      <c r="B322" s="247"/>
      <c r="C322" s="247"/>
      <c r="D322" s="247"/>
      <c r="E322" s="247"/>
      <c r="F322" s="247"/>
      <c r="G322" s="247"/>
      <c r="H322" s="247"/>
      <c r="I322" s="247"/>
    </row>
    <row r="323">
      <c r="B323" s="247"/>
      <c r="C323" s="247"/>
      <c r="D323" s="247"/>
      <c r="E323" s="247"/>
      <c r="F323" s="247"/>
      <c r="G323" s="247"/>
      <c r="H323" s="247"/>
      <c r="I323" s="247"/>
    </row>
    <row r="324">
      <c r="B324" s="247"/>
      <c r="C324" s="247"/>
      <c r="D324" s="247"/>
      <c r="E324" s="247"/>
      <c r="F324" s="247"/>
      <c r="G324" s="247"/>
      <c r="H324" s="247"/>
      <c r="I324" s="247"/>
    </row>
    <row r="325">
      <c r="B325" s="247"/>
      <c r="C325" s="247"/>
      <c r="D325" s="247"/>
      <c r="E325" s="247"/>
      <c r="F325" s="247"/>
      <c r="G325" s="247"/>
      <c r="H325" s="247"/>
      <c r="I325" s="247"/>
    </row>
    <row r="326">
      <c r="B326" s="247"/>
      <c r="C326" s="247"/>
      <c r="D326" s="247"/>
      <c r="E326" s="247"/>
      <c r="F326" s="247"/>
      <c r="G326" s="247"/>
      <c r="H326" s="247"/>
      <c r="I326" s="247"/>
    </row>
    <row r="327">
      <c r="B327" s="247"/>
      <c r="C327" s="247"/>
      <c r="D327" s="247"/>
      <c r="E327" s="247"/>
      <c r="F327" s="247"/>
      <c r="G327" s="247"/>
      <c r="H327" s="247"/>
      <c r="I327" s="247"/>
    </row>
    <row r="328">
      <c r="B328" s="247"/>
      <c r="C328" s="247"/>
      <c r="D328" s="247"/>
      <c r="E328" s="247"/>
      <c r="F328" s="247"/>
      <c r="G328" s="247"/>
      <c r="H328" s="247"/>
      <c r="I328" s="247"/>
    </row>
    <row r="329">
      <c r="B329" s="247"/>
      <c r="C329" s="247"/>
      <c r="D329" s="247"/>
      <c r="E329" s="247"/>
      <c r="F329" s="247"/>
      <c r="G329" s="247"/>
      <c r="H329" s="247"/>
      <c r="I329" s="247"/>
    </row>
    <row r="330">
      <c r="B330" s="247"/>
      <c r="C330" s="247"/>
      <c r="D330" s="247"/>
      <c r="E330" s="247"/>
      <c r="F330" s="247"/>
      <c r="G330" s="247"/>
      <c r="H330" s="247"/>
      <c r="I330" s="247"/>
    </row>
    <row r="331">
      <c r="B331" s="247"/>
      <c r="C331" s="247"/>
      <c r="D331" s="247"/>
      <c r="E331" s="247"/>
      <c r="F331" s="247"/>
      <c r="G331" s="247"/>
      <c r="H331" s="247"/>
      <c r="I331" s="247"/>
    </row>
    <row r="332">
      <c r="B332" s="247"/>
      <c r="C332" s="247"/>
      <c r="D332" s="247"/>
      <c r="E332" s="247"/>
      <c r="F332" s="247"/>
      <c r="G332" s="247"/>
      <c r="H332" s="247"/>
      <c r="I332" s="247"/>
    </row>
    <row r="333">
      <c r="B333" s="247"/>
      <c r="C333" s="247"/>
      <c r="D333" s="247"/>
      <c r="E333" s="247"/>
      <c r="F333" s="247"/>
      <c r="G333" s="247"/>
      <c r="H333" s="247"/>
      <c r="I333" s="247"/>
    </row>
    <row r="334">
      <c r="B334" s="247"/>
      <c r="C334" s="247"/>
      <c r="D334" s="247"/>
      <c r="E334" s="247"/>
      <c r="F334" s="247"/>
      <c r="G334" s="247"/>
      <c r="H334" s="247"/>
      <c r="I334" s="247"/>
    </row>
    <row r="335">
      <c r="B335" s="247"/>
      <c r="C335" s="247"/>
      <c r="D335" s="247"/>
      <c r="E335" s="247"/>
      <c r="F335" s="247"/>
      <c r="G335" s="247"/>
      <c r="H335" s="247"/>
      <c r="I335" s="247"/>
    </row>
    <row r="336">
      <c r="B336" s="247"/>
      <c r="C336" s="247"/>
      <c r="D336" s="247"/>
      <c r="E336" s="247"/>
      <c r="F336" s="247"/>
      <c r="G336" s="247"/>
      <c r="H336" s="247"/>
      <c r="I336" s="247"/>
    </row>
    <row r="337">
      <c r="B337" s="247"/>
      <c r="C337" s="247"/>
      <c r="D337" s="247"/>
      <c r="E337" s="247"/>
      <c r="F337" s="247"/>
      <c r="G337" s="247"/>
      <c r="H337" s="247"/>
      <c r="I337" s="247"/>
    </row>
    <row r="338">
      <c r="B338" s="247"/>
      <c r="C338" s="247"/>
      <c r="D338" s="247"/>
      <c r="E338" s="247"/>
      <c r="F338" s="247"/>
      <c r="G338" s="247"/>
      <c r="H338" s="247"/>
      <c r="I338" s="247"/>
    </row>
    <row r="339">
      <c r="B339" s="247"/>
      <c r="C339" s="247"/>
      <c r="D339" s="247"/>
      <c r="E339" s="247"/>
      <c r="F339" s="247"/>
      <c r="G339" s="247"/>
      <c r="H339" s="247"/>
      <c r="I339" s="247"/>
    </row>
    <row r="340">
      <c r="B340" s="247"/>
      <c r="C340" s="247"/>
      <c r="D340" s="247"/>
      <c r="E340" s="247"/>
      <c r="F340" s="247"/>
      <c r="G340" s="247"/>
      <c r="H340" s="247"/>
      <c r="I340" s="247"/>
    </row>
    <row r="341">
      <c r="B341" s="247"/>
      <c r="C341" s="247"/>
      <c r="D341" s="247"/>
      <c r="E341" s="247"/>
      <c r="F341" s="247"/>
      <c r="G341" s="247"/>
      <c r="H341" s="247"/>
      <c r="I341" s="247"/>
    </row>
    <row r="342">
      <c r="B342" s="247"/>
      <c r="C342" s="247"/>
      <c r="D342" s="247"/>
      <c r="E342" s="247"/>
      <c r="F342" s="247"/>
      <c r="G342" s="247"/>
      <c r="H342" s="247"/>
      <c r="I342" s="247"/>
    </row>
    <row r="343">
      <c r="B343" s="247"/>
      <c r="C343" s="247"/>
      <c r="D343" s="247"/>
      <c r="E343" s="247"/>
      <c r="F343" s="247"/>
      <c r="G343" s="247"/>
      <c r="H343" s="247"/>
      <c r="I343" s="247"/>
    </row>
    <row r="344">
      <c r="B344" s="247"/>
      <c r="C344" s="247"/>
      <c r="D344" s="247"/>
      <c r="E344" s="247"/>
      <c r="F344" s="247"/>
      <c r="G344" s="247"/>
      <c r="H344" s="247"/>
      <c r="I344" s="247"/>
    </row>
    <row r="345">
      <c r="B345" s="247"/>
      <c r="C345" s="247"/>
      <c r="D345" s="247"/>
      <c r="E345" s="247"/>
      <c r="F345" s="247"/>
      <c r="G345" s="247"/>
      <c r="H345" s="247"/>
      <c r="I345" s="247"/>
    </row>
    <row r="346">
      <c r="B346" s="247"/>
      <c r="C346" s="247"/>
      <c r="D346" s="247"/>
      <c r="E346" s="247"/>
      <c r="F346" s="247"/>
      <c r="G346" s="247"/>
      <c r="H346" s="247"/>
      <c r="I346" s="247"/>
    </row>
    <row r="347">
      <c r="B347" s="247"/>
      <c r="C347" s="247"/>
      <c r="D347" s="247"/>
      <c r="E347" s="247"/>
      <c r="F347" s="247"/>
      <c r="G347" s="247"/>
      <c r="H347" s="247"/>
      <c r="I347" s="247"/>
    </row>
    <row r="348">
      <c r="B348" s="247"/>
      <c r="C348" s="247"/>
      <c r="D348" s="247"/>
      <c r="E348" s="247"/>
      <c r="F348" s="247"/>
      <c r="G348" s="247"/>
      <c r="H348" s="247"/>
      <c r="I348" s="247"/>
    </row>
    <row r="349">
      <c r="B349" s="247"/>
      <c r="C349" s="247"/>
      <c r="D349" s="247"/>
      <c r="E349" s="247"/>
      <c r="F349" s="247"/>
      <c r="G349" s="247"/>
      <c r="H349" s="247"/>
      <c r="I349" s="247"/>
    </row>
    <row r="350">
      <c r="B350" s="247"/>
      <c r="C350" s="247"/>
      <c r="D350" s="247"/>
      <c r="E350" s="247"/>
      <c r="F350" s="247"/>
      <c r="G350" s="247"/>
      <c r="H350" s="247"/>
      <c r="I350" s="247"/>
    </row>
    <row r="351">
      <c r="B351" s="247"/>
      <c r="C351" s="247"/>
      <c r="D351" s="247"/>
      <c r="E351" s="247"/>
      <c r="F351" s="247"/>
      <c r="G351" s="247"/>
      <c r="H351" s="247"/>
      <c r="I351" s="247"/>
    </row>
    <row r="352">
      <c r="B352" s="247"/>
      <c r="C352" s="247"/>
      <c r="D352" s="247"/>
      <c r="E352" s="247"/>
      <c r="F352" s="247"/>
      <c r="G352" s="247"/>
      <c r="H352" s="247"/>
      <c r="I352" s="247"/>
    </row>
    <row r="353">
      <c r="B353" s="247"/>
      <c r="C353" s="247"/>
      <c r="D353" s="247"/>
      <c r="E353" s="247"/>
      <c r="F353" s="247"/>
      <c r="G353" s="247"/>
      <c r="H353" s="247"/>
      <c r="I353" s="247"/>
    </row>
    <row r="354">
      <c r="B354" s="247"/>
      <c r="C354" s="247"/>
      <c r="D354" s="247"/>
      <c r="E354" s="247"/>
      <c r="F354" s="247"/>
      <c r="G354" s="247"/>
      <c r="H354" s="247"/>
      <c r="I354" s="247"/>
    </row>
    <row r="355">
      <c r="B355" s="247"/>
      <c r="C355" s="247"/>
      <c r="D355" s="247"/>
      <c r="E355" s="247"/>
      <c r="F355" s="247"/>
      <c r="G355" s="247"/>
      <c r="H355" s="247"/>
      <c r="I355" s="247"/>
    </row>
    <row r="356">
      <c r="B356" s="247"/>
      <c r="C356" s="247"/>
      <c r="D356" s="247"/>
      <c r="E356" s="247"/>
      <c r="F356" s="247"/>
      <c r="G356" s="247"/>
      <c r="H356" s="247"/>
      <c r="I356" s="247"/>
    </row>
    <row r="357">
      <c r="B357" s="247"/>
      <c r="C357" s="247"/>
      <c r="D357" s="247"/>
      <c r="E357" s="247"/>
      <c r="F357" s="247"/>
      <c r="G357" s="247"/>
      <c r="H357" s="247"/>
      <c r="I357" s="247"/>
    </row>
    <row r="358">
      <c r="B358" s="247"/>
      <c r="C358" s="247"/>
      <c r="D358" s="247"/>
      <c r="E358" s="247"/>
      <c r="F358" s="247"/>
      <c r="G358" s="247"/>
      <c r="H358" s="247"/>
      <c r="I358" s="247"/>
    </row>
    <row r="359">
      <c r="B359" s="247"/>
      <c r="C359" s="247"/>
      <c r="D359" s="247"/>
      <c r="E359" s="247"/>
      <c r="F359" s="247"/>
      <c r="G359" s="247"/>
      <c r="H359" s="247"/>
      <c r="I359" s="247"/>
    </row>
    <row r="360">
      <c r="B360" s="247"/>
      <c r="C360" s="247"/>
      <c r="D360" s="247"/>
      <c r="E360" s="247"/>
      <c r="F360" s="247"/>
      <c r="G360" s="247"/>
      <c r="H360" s="247"/>
      <c r="I360" s="247"/>
    </row>
    <row r="361">
      <c r="B361" s="247"/>
      <c r="C361" s="247"/>
      <c r="D361" s="247"/>
      <c r="E361" s="247"/>
      <c r="F361" s="247"/>
      <c r="G361" s="247"/>
      <c r="H361" s="247"/>
      <c r="I361" s="247"/>
    </row>
    <row r="362">
      <c r="B362" s="247"/>
      <c r="C362" s="247"/>
      <c r="D362" s="247"/>
      <c r="E362" s="247"/>
      <c r="F362" s="247"/>
      <c r="G362" s="247"/>
      <c r="H362" s="247"/>
      <c r="I362" s="247"/>
    </row>
    <row r="363">
      <c r="B363" s="247"/>
      <c r="C363" s="247"/>
      <c r="D363" s="247"/>
      <c r="E363" s="247"/>
      <c r="F363" s="247"/>
      <c r="G363" s="247"/>
      <c r="H363" s="247"/>
      <c r="I363" s="247"/>
    </row>
    <row r="364">
      <c r="B364" s="247"/>
      <c r="C364" s="247"/>
      <c r="D364" s="247"/>
      <c r="E364" s="247"/>
      <c r="F364" s="247"/>
      <c r="G364" s="247"/>
      <c r="H364" s="247"/>
      <c r="I364" s="247"/>
    </row>
    <row r="365">
      <c r="B365" s="247"/>
      <c r="C365" s="247"/>
      <c r="D365" s="247"/>
      <c r="E365" s="247"/>
      <c r="F365" s="247"/>
      <c r="G365" s="247"/>
      <c r="H365" s="247"/>
      <c r="I365" s="247"/>
    </row>
    <row r="366">
      <c r="B366" s="247"/>
      <c r="C366" s="247"/>
      <c r="D366" s="247"/>
      <c r="E366" s="247"/>
      <c r="F366" s="247"/>
      <c r="G366" s="247"/>
      <c r="H366" s="247"/>
      <c r="I366" s="247"/>
    </row>
    <row r="367">
      <c r="B367" s="247"/>
      <c r="C367" s="247"/>
      <c r="D367" s="247"/>
      <c r="E367" s="247"/>
      <c r="F367" s="247"/>
      <c r="G367" s="247"/>
      <c r="H367" s="247"/>
      <c r="I367" s="247"/>
    </row>
    <row r="368">
      <c r="B368" s="247"/>
      <c r="C368" s="247"/>
      <c r="D368" s="247"/>
      <c r="E368" s="247"/>
      <c r="F368" s="247"/>
      <c r="G368" s="247"/>
      <c r="H368" s="247"/>
      <c r="I368" s="247"/>
    </row>
    <row r="369">
      <c r="B369" s="247"/>
      <c r="C369" s="247"/>
      <c r="D369" s="247"/>
      <c r="E369" s="247"/>
      <c r="F369" s="247"/>
      <c r="G369" s="247"/>
      <c r="H369" s="247"/>
      <c r="I369" s="247"/>
    </row>
    <row r="370">
      <c r="B370" s="247"/>
      <c r="C370" s="247"/>
      <c r="D370" s="247"/>
      <c r="E370" s="247"/>
      <c r="F370" s="247"/>
      <c r="G370" s="247"/>
      <c r="H370" s="247"/>
      <c r="I370" s="247"/>
    </row>
    <row r="371">
      <c r="B371" s="247"/>
      <c r="C371" s="247"/>
      <c r="D371" s="247"/>
      <c r="E371" s="247"/>
      <c r="F371" s="247"/>
      <c r="G371" s="247"/>
      <c r="H371" s="247"/>
      <c r="I371" s="247"/>
    </row>
    <row r="372">
      <c r="B372" s="247"/>
      <c r="C372" s="247"/>
      <c r="D372" s="247"/>
      <c r="E372" s="247"/>
      <c r="F372" s="247"/>
      <c r="G372" s="247"/>
      <c r="H372" s="247"/>
      <c r="I372" s="247"/>
    </row>
    <row r="373">
      <c r="B373" s="247"/>
      <c r="C373" s="247"/>
      <c r="D373" s="247"/>
      <c r="E373" s="247"/>
      <c r="F373" s="247"/>
      <c r="G373" s="247"/>
      <c r="H373" s="247"/>
      <c r="I373" s="247"/>
    </row>
    <row r="374">
      <c r="B374" s="247"/>
      <c r="C374" s="247"/>
      <c r="D374" s="247"/>
      <c r="E374" s="247"/>
      <c r="F374" s="247"/>
      <c r="G374" s="247"/>
      <c r="H374" s="247"/>
      <c r="I374" s="247"/>
    </row>
    <row r="375">
      <c r="B375" s="247"/>
      <c r="C375" s="247"/>
      <c r="D375" s="247"/>
      <c r="E375" s="247"/>
      <c r="F375" s="247"/>
      <c r="G375" s="247"/>
      <c r="H375" s="247"/>
      <c r="I375" s="247"/>
    </row>
    <row r="376">
      <c r="B376" s="247"/>
      <c r="C376" s="247"/>
      <c r="D376" s="247"/>
      <c r="E376" s="247"/>
      <c r="F376" s="247"/>
      <c r="G376" s="247"/>
      <c r="H376" s="247"/>
      <c r="I376" s="247"/>
    </row>
    <row r="377">
      <c r="B377" s="247"/>
      <c r="C377" s="247"/>
      <c r="D377" s="247"/>
      <c r="E377" s="247"/>
      <c r="F377" s="247"/>
      <c r="G377" s="247"/>
      <c r="H377" s="247"/>
      <c r="I377" s="247"/>
    </row>
    <row r="378">
      <c r="B378" s="247"/>
      <c r="C378" s="247"/>
      <c r="D378" s="247"/>
      <c r="E378" s="247"/>
      <c r="F378" s="247"/>
      <c r="G378" s="247"/>
      <c r="H378" s="247"/>
      <c r="I378" s="247"/>
    </row>
    <row r="379">
      <c r="B379" s="247"/>
      <c r="C379" s="247"/>
      <c r="D379" s="247"/>
      <c r="E379" s="247"/>
      <c r="F379" s="247"/>
      <c r="G379" s="247"/>
      <c r="H379" s="247"/>
      <c r="I379" s="247"/>
    </row>
    <row r="380">
      <c r="B380" s="247"/>
      <c r="C380" s="247"/>
      <c r="D380" s="247"/>
      <c r="E380" s="247"/>
      <c r="F380" s="247"/>
      <c r="G380" s="247"/>
      <c r="H380" s="247"/>
      <c r="I380" s="247"/>
    </row>
    <row r="381">
      <c r="B381" s="247"/>
      <c r="C381" s="247"/>
      <c r="D381" s="247"/>
      <c r="E381" s="247"/>
      <c r="F381" s="247"/>
      <c r="G381" s="247"/>
      <c r="H381" s="247"/>
      <c r="I381" s="247"/>
    </row>
    <row r="382">
      <c r="B382" s="247"/>
      <c r="C382" s="247"/>
      <c r="D382" s="247"/>
      <c r="E382" s="247"/>
      <c r="F382" s="247"/>
      <c r="G382" s="247"/>
      <c r="H382" s="247"/>
      <c r="I382" s="247"/>
    </row>
    <row r="383">
      <c r="B383" s="247"/>
      <c r="C383" s="247"/>
      <c r="D383" s="247"/>
      <c r="E383" s="247"/>
      <c r="F383" s="247"/>
      <c r="G383" s="247"/>
      <c r="H383" s="247"/>
      <c r="I383" s="247"/>
    </row>
    <row r="384">
      <c r="B384" s="247"/>
      <c r="C384" s="247"/>
      <c r="D384" s="247"/>
      <c r="E384" s="247"/>
      <c r="F384" s="247"/>
      <c r="G384" s="247"/>
      <c r="H384" s="247"/>
      <c r="I384" s="247"/>
    </row>
    <row r="385">
      <c r="B385" s="247"/>
      <c r="C385" s="247"/>
      <c r="D385" s="247"/>
      <c r="E385" s="247"/>
      <c r="F385" s="247"/>
      <c r="G385" s="247"/>
      <c r="H385" s="247"/>
      <c r="I385" s="247"/>
    </row>
    <row r="386">
      <c r="B386" s="247"/>
      <c r="C386" s="247"/>
      <c r="D386" s="247"/>
      <c r="E386" s="247"/>
      <c r="F386" s="247"/>
      <c r="G386" s="247"/>
      <c r="H386" s="247"/>
      <c r="I386" s="247"/>
    </row>
    <row r="387">
      <c r="B387" s="247"/>
      <c r="C387" s="247"/>
      <c r="D387" s="247"/>
      <c r="E387" s="247"/>
      <c r="F387" s="247"/>
      <c r="G387" s="247"/>
      <c r="H387" s="247"/>
      <c r="I387" s="247"/>
    </row>
    <row r="388">
      <c r="B388" s="247"/>
      <c r="C388" s="247"/>
      <c r="D388" s="247"/>
      <c r="E388" s="247"/>
      <c r="F388" s="247"/>
      <c r="G388" s="247"/>
      <c r="H388" s="247"/>
      <c r="I388" s="247"/>
    </row>
    <row r="389">
      <c r="B389" s="247"/>
      <c r="C389" s="247"/>
      <c r="D389" s="247"/>
      <c r="E389" s="247"/>
      <c r="F389" s="247"/>
      <c r="G389" s="247"/>
      <c r="H389" s="247"/>
      <c r="I389" s="247"/>
    </row>
    <row r="390">
      <c r="B390" s="247"/>
      <c r="C390" s="247"/>
      <c r="D390" s="247"/>
      <c r="E390" s="247"/>
      <c r="F390" s="247"/>
      <c r="G390" s="247"/>
      <c r="H390" s="247"/>
      <c r="I390" s="247"/>
    </row>
    <row r="391">
      <c r="B391" s="247"/>
      <c r="C391" s="247"/>
      <c r="D391" s="247"/>
      <c r="E391" s="247"/>
      <c r="F391" s="247"/>
      <c r="G391" s="247"/>
      <c r="H391" s="247"/>
      <c r="I391" s="247"/>
    </row>
    <row r="392">
      <c r="B392" s="247"/>
      <c r="C392" s="247"/>
      <c r="D392" s="247"/>
      <c r="E392" s="247"/>
      <c r="F392" s="247"/>
      <c r="G392" s="247"/>
      <c r="H392" s="247"/>
      <c r="I392" s="247"/>
    </row>
    <row r="393">
      <c r="B393" s="247"/>
      <c r="C393" s="247"/>
      <c r="D393" s="247"/>
      <c r="E393" s="247"/>
      <c r="F393" s="247"/>
      <c r="G393" s="247"/>
      <c r="H393" s="247"/>
      <c r="I393" s="247"/>
    </row>
    <row r="394">
      <c r="B394" s="247"/>
      <c r="C394" s="247"/>
      <c r="D394" s="247"/>
      <c r="E394" s="247"/>
      <c r="F394" s="247"/>
      <c r="G394" s="247"/>
      <c r="H394" s="247"/>
      <c r="I394" s="247"/>
    </row>
    <row r="395">
      <c r="B395" s="247"/>
      <c r="C395" s="247"/>
      <c r="D395" s="247"/>
      <c r="E395" s="247"/>
      <c r="F395" s="247"/>
      <c r="G395" s="247"/>
      <c r="H395" s="247"/>
      <c r="I395" s="247"/>
    </row>
    <row r="396">
      <c r="B396" s="247"/>
      <c r="C396" s="247"/>
      <c r="D396" s="247"/>
      <c r="E396" s="247"/>
      <c r="F396" s="247"/>
      <c r="G396" s="247"/>
      <c r="H396" s="247"/>
      <c r="I396" s="247"/>
    </row>
    <row r="397">
      <c r="B397" s="247"/>
      <c r="C397" s="247"/>
      <c r="D397" s="247"/>
      <c r="E397" s="247"/>
      <c r="F397" s="247"/>
      <c r="G397" s="247"/>
      <c r="H397" s="247"/>
      <c r="I397" s="247"/>
    </row>
    <row r="398">
      <c r="B398" s="247"/>
      <c r="C398" s="247"/>
      <c r="D398" s="247"/>
      <c r="E398" s="247"/>
      <c r="F398" s="247"/>
      <c r="G398" s="247"/>
      <c r="H398" s="247"/>
      <c r="I398" s="247"/>
    </row>
    <row r="399">
      <c r="B399" s="247"/>
      <c r="C399" s="247"/>
      <c r="D399" s="247"/>
      <c r="E399" s="247"/>
      <c r="F399" s="247"/>
      <c r="G399" s="247"/>
      <c r="H399" s="247"/>
      <c r="I399" s="247"/>
    </row>
    <row r="400">
      <c r="B400" s="247"/>
      <c r="C400" s="247"/>
      <c r="D400" s="247"/>
      <c r="E400" s="247"/>
      <c r="F400" s="247"/>
      <c r="G400" s="247"/>
      <c r="H400" s="247"/>
      <c r="I400" s="247"/>
    </row>
    <row r="401">
      <c r="B401" s="247"/>
      <c r="C401" s="247"/>
      <c r="D401" s="247"/>
      <c r="E401" s="247"/>
      <c r="F401" s="247"/>
      <c r="G401" s="247"/>
      <c r="H401" s="247"/>
      <c r="I401" s="247"/>
    </row>
    <row r="402">
      <c r="B402" s="247"/>
      <c r="C402" s="247"/>
      <c r="D402" s="247"/>
      <c r="E402" s="247"/>
      <c r="F402" s="247"/>
      <c r="G402" s="247"/>
      <c r="H402" s="247"/>
      <c r="I402" s="247"/>
    </row>
    <row r="403">
      <c r="B403" s="247"/>
      <c r="C403" s="247"/>
      <c r="D403" s="247"/>
      <c r="E403" s="247"/>
      <c r="F403" s="247"/>
      <c r="G403" s="247"/>
      <c r="H403" s="247"/>
      <c r="I403" s="247"/>
    </row>
    <row r="404">
      <c r="B404" s="247"/>
      <c r="C404" s="247"/>
      <c r="D404" s="247"/>
      <c r="E404" s="247"/>
      <c r="F404" s="247"/>
      <c r="G404" s="247"/>
      <c r="H404" s="247"/>
      <c r="I404" s="247"/>
    </row>
    <row r="405">
      <c r="B405" s="247"/>
      <c r="C405" s="247"/>
      <c r="D405" s="247"/>
      <c r="E405" s="247"/>
      <c r="F405" s="247"/>
      <c r="G405" s="247"/>
      <c r="H405" s="247"/>
      <c r="I405" s="247"/>
    </row>
    <row r="406">
      <c r="B406" s="247"/>
      <c r="C406" s="247"/>
      <c r="D406" s="247"/>
      <c r="E406" s="247"/>
      <c r="F406" s="247"/>
      <c r="G406" s="247"/>
      <c r="H406" s="247"/>
      <c r="I406" s="247"/>
    </row>
    <row r="407">
      <c r="B407" s="247"/>
      <c r="C407" s="247"/>
      <c r="D407" s="247"/>
      <c r="E407" s="247"/>
      <c r="F407" s="247"/>
      <c r="G407" s="247"/>
      <c r="H407" s="247"/>
      <c r="I407" s="247"/>
    </row>
    <row r="408">
      <c r="B408" s="247"/>
      <c r="C408" s="247"/>
      <c r="D408" s="247"/>
      <c r="E408" s="247"/>
      <c r="F408" s="247"/>
      <c r="G408" s="247"/>
      <c r="H408" s="247"/>
      <c r="I408" s="247"/>
    </row>
    <row r="409">
      <c r="B409" s="247"/>
      <c r="C409" s="247"/>
      <c r="D409" s="247"/>
      <c r="E409" s="247"/>
      <c r="F409" s="247"/>
      <c r="G409" s="247"/>
      <c r="H409" s="247"/>
      <c r="I409" s="247"/>
    </row>
    <row r="410">
      <c r="B410" s="247"/>
      <c r="C410" s="247"/>
      <c r="D410" s="247"/>
      <c r="E410" s="247"/>
      <c r="F410" s="247"/>
      <c r="G410" s="247"/>
      <c r="H410" s="247"/>
      <c r="I410" s="247"/>
    </row>
    <row r="411">
      <c r="B411" s="247"/>
      <c r="C411" s="247"/>
      <c r="D411" s="247"/>
      <c r="E411" s="247"/>
      <c r="F411" s="247"/>
      <c r="G411" s="247"/>
      <c r="H411" s="247"/>
      <c r="I411" s="247"/>
    </row>
    <row r="412">
      <c r="B412" s="247"/>
      <c r="C412" s="247"/>
      <c r="D412" s="247"/>
      <c r="E412" s="247"/>
      <c r="F412" s="247"/>
      <c r="G412" s="247"/>
      <c r="H412" s="247"/>
      <c r="I412" s="247"/>
    </row>
    <row r="413">
      <c r="B413" s="247"/>
      <c r="C413" s="247"/>
      <c r="D413" s="247"/>
      <c r="E413" s="247"/>
      <c r="F413" s="247"/>
      <c r="G413" s="247"/>
      <c r="H413" s="247"/>
      <c r="I413" s="247"/>
    </row>
    <row r="414">
      <c r="B414" s="247"/>
      <c r="C414" s="247"/>
      <c r="D414" s="247"/>
      <c r="E414" s="247"/>
      <c r="F414" s="247"/>
      <c r="G414" s="247"/>
      <c r="H414" s="247"/>
      <c r="I414" s="247"/>
    </row>
    <row r="415">
      <c r="B415" s="247"/>
      <c r="C415" s="247"/>
      <c r="D415" s="247"/>
      <c r="E415" s="247"/>
      <c r="F415" s="247"/>
      <c r="G415" s="247"/>
      <c r="H415" s="247"/>
      <c r="I415" s="247"/>
    </row>
    <row r="416">
      <c r="B416" s="247"/>
      <c r="C416" s="247"/>
      <c r="D416" s="247"/>
      <c r="E416" s="247"/>
      <c r="F416" s="247"/>
      <c r="G416" s="247"/>
      <c r="H416" s="247"/>
      <c r="I416" s="247"/>
    </row>
    <row r="417">
      <c r="B417" s="247"/>
      <c r="C417" s="247"/>
      <c r="D417" s="247"/>
      <c r="E417" s="247"/>
      <c r="F417" s="247"/>
      <c r="G417" s="247"/>
      <c r="H417" s="247"/>
      <c r="I417" s="247"/>
    </row>
    <row r="418">
      <c r="B418" s="247"/>
      <c r="C418" s="247"/>
      <c r="D418" s="247"/>
      <c r="E418" s="247"/>
      <c r="F418" s="247"/>
      <c r="G418" s="247"/>
      <c r="H418" s="247"/>
      <c r="I418" s="247"/>
    </row>
    <row r="419">
      <c r="B419" s="247"/>
      <c r="C419" s="247"/>
      <c r="D419" s="247"/>
      <c r="E419" s="247"/>
      <c r="F419" s="247"/>
      <c r="G419" s="247"/>
      <c r="H419" s="247"/>
      <c r="I419" s="247"/>
    </row>
    <row r="420">
      <c r="B420" s="247"/>
      <c r="C420" s="247"/>
      <c r="D420" s="247"/>
      <c r="E420" s="247"/>
      <c r="F420" s="247"/>
      <c r="G420" s="247"/>
      <c r="H420" s="247"/>
      <c r="I420" s="247"/>
    </row>
    <row r="421">
      <c r="B421" s="247"/>
      <c r="C421" s="247"/>
      <c r="D421" s="247"/>
      <c r="E421" s="247"/>
      <c r="F421" s="247"/>
      <c r="G421" s="247"/>
      <c r="H421" s="247"/>
      <c r="I421" s="247"/>
    </row>
    <row r="422">
      <c r="B422" s="247"/>
      <c r="C422" s="247"/>
      <c r="D422" s="247"/>
      <c r="E422" s="247"/>
      <c r="F422" s="247"/>
      <c r="G422" s="247"/>
      <c r="H422" s="247"/>
      <c r="I422" s="247"/>
    </row>
    <row r="423">
      <c r="B423" s="247"/>
      <c r="C423" s="247"/>
      <c r="D423" s="247"/>
      <c r="E423" s="247"/>
      <c r="F423" s="247"/>
      <c r="G423" s="247"/>
      <c r="H423" s="247"/>
      <c r="I423" s="247"/>
    </row>
    <row r="424">
      <c r="B424" s="247"/>
      <c r="C424" s="247"/>
      <c r="D424" s="247"/>
      <c r="E424" s="247"/>
      <c r="F424" s="247"/>
      <c r="G424" s="247"/>
      <c r="H424" s="247"/>
      <c r="I424" s="247"/>
    </row>
    <row r="425">
      <c r="B425" s="247"/>
      <c r="C425" s="247"/>
      <c r="D425" s="247"/>
      <c r="E425" s="247"/>
      <c r="F425" s="247"/>
      <c r="G425" s="247"/>
      <c r="H425" s="247"/>
      <c r="I425" s="247"/>
    </row>
    <row r="426">
      <c r="B426" s="247"/>
      <c r="C426" s="247"/>
      <c r="D426" s="247"/>
      <c r="E426" s="247"/>
      <c r="F426" s="247"/>
      <c r="G426" s="247"/>
      <c r="H426" s="247"/>
      <c r="I426" s="247"/>
    </row>
    <row r="427">
      <c r="B427" s="247"/>
      <c r="C427" s="247"/>
      <c r="D427" s="247"/>
      <c r="E427" s="247"/>
      <c r="F427" s="247"/>
      <c r="G427" s="247"/>
      <c r="H427" s="247"/>
      <c r="I427" s="247"/>
    </row>
    <row r="428">
      <c r="B428" s="247"/>
      <c r="C428" s="247"/>
      <c r="D428" s="247"/>
      <c r="E428" s="247"/>
      <c r="F428" s="247"/>
      <c r="G428" s="247"/>
      <c r="H428" s="247"/>
      <c r="I428" s="247"/>
    </row>
    <row r="429">
      <c r="B429" s="247"/>
      <c r="C429" s="247"/>
      <c r="D429" s="247"/>
      <c r="E429" s="247"/>
      <c r="F429" s="247"/>
      <c r="G429" s="247"/>
      <c r="H429" s="247"/>
      <c r="I429" s="247"/>
    </row>
    <row r="430">
      <c r="B430" s="247"/>
      <c r="C430" s="247"/>
      <c r="D430" s="247"/>
      <c r="E430" s="247"/>
      <c r="F430" s="247"/>
      <c r="G430" s="247"/>
      <c r="H430" s="247"/>
      <c r="I430" s="247"/>
    </row>
    <row r="431">
      <c r="B431" s="247"/>
      <c r="C431" s="247"/>
      <c r="D431" s="247"/>
      <c r="E431" s="247"/>
      <c r="F431" s="247"/>
      <c r="G431" s="247"/>
      <c r="H431" s="247"/>
      <c r="I431" s="247"/>
    </row>
    <row r="432">
      <c r="B432" s="247"/>
      <c r="C432" s="247"/>
      <c r="D432" s="247"/>
      <c r="E432" s="247"/>
      <c r="F432" s="247"/>
      <c r="G432" s="247"/>
      <c r="H432" s="247"/>
      <c r="I432" s="247"/>
    </row>
    <row r="433">
      <c r="B433" s="247"/>
      <c r="C433" s="247"/>
      <c r="D433" s="247"/>
      <c r="E433" s="247"/>
      <c r="F433" s="247"/>
      <c r="G433" s="247"/>
      <c r="H433" s="247"/>
      <c r="I433" s="247"/>
    </row>
    <row r="434">
      <c r="B434" s="247"/>
      <c r="C434" s="247"/>
      <c r="D434" s="247"/>
      <c r="E434" s="247"/>
      <c r="F434" s="247"/>
      <c r="G434" s="247"/>
      <c r="H434" s="247"/>
      <c r="I434" s="247"/>
    </row>
    <row r="435">
      <c r="B435" s="247"/>
      <c r="C435" s="247"/>
      <c r="D435" s="247"/>
      <c r="E435" s="247"/>
      <c r="F435" s="247"/>
      <c r="G435" s="247"/>
      <c r="H435" s="247"/>
      <c r="I435" s="247"/>
    </row>
    <row r="436">
      <c r="B436" s="247"/>
      <c r="C436" s="247"/>
      <c r="D436" s="247"/>
      <c r="E436" s="247"/>
      <c r="F436" s="247"/>
      <c r="G436" s="247"/>
      <c r="H436" s="247"/>
      <c r="I436" s="247"/>
    </row>
    <row r="437">
      <c r="B437" s="247"/>
      <c r="C437" s="247"/>
      <c r="D437" s="247"/>
      <c r="E437" s="247"/>
      <c r="F437" s="247"/>
      <c r="G437" s="247"/>
      <c r="H437" s="247"/>
      <c r="I437" s="247"/>
    </row>
    <row r="438">
      <c r="B438" s="247"/>
      <c r="C438" s="247"/>
      <c r="D438" s="247"/>
      <c r="E438" s="247"/>
      <c r="F438" s="247"/>
      <c r="G438" s="247"/>
      <c r="H438" s="247"/>
      <c r="I438" s="247"/>
    </row>
    <row r="439">
      <c r="B439" s="247"/>
      <c r="C439" s="247"/>
      <c r="D439" s="247"/>
      <c r="E439" s="247"/>
      <c r="F439" s="247"/>
      <c r="G439" s="247"/>
      <c r="H439" s="247"/>
      <c r="I439" s="247"/>
    </row>
    <row r="440">
      <c r="B440" s="247"/>
      <c r="C440" s="247"/>
      <c r="D440" s="247"/>
      <c r="E440" s="247"/>
      <c r="F440" s="247"/>
      <c r="G440" s="247"/>
      <c r="H440" s="247"/>
      <c r="I440" s="247"/>
    </row>
    <row r="441">
      <c r="B441" s="247"/>
      <c r="C441" s="247"/>
      <c r="D441" s="247"/>
      <c r="E441" s="247"/>
      <c r="F441" s="247"/>
      <c r="G441" s="247"/>
      <c r="H441" s="247"/>
      <c r="I441" s="247"/>
    </row>
    <row r="442">
      <c r="B442" s="247"/>
      <c r="C442" s="247"/>
      <c r="D442" s="247"/>
      <c r="E442" s="247"/>
      <c r="F442" s="247"/>
      <c r="G442" s="247"/>
      <c r="H442" s="247"/>
      <c r="I442" s="247"/>
    </row>
    <row r="443">
      <c r="B443" s="247"/>
      <c r="C443" s="247"/>
      <c r="D443" s="247"/>
      <c r="E443" s="247"/>
      <c r="F443" s="247"/>
      <c r="G443" s="247"/>
      <c r="H443" s="247"/>
      <c r="I443" s="247"/>
    </row>
    <row r="444">
      <c r="B444" s="247"/>
      <c r="C444" s="247"/>
      <c r="D444" s="247"/>
      <c r="E444" s="247"/>
      <c r="F444" s="247"/>
      <c r="G444" s="247"/>
      <c r="H444" s="247"/>
      <c r="I444" s="247"/>
    </row>
    <row r="445">
      <c r="B445" s="247"/>
      <c r="C445" s="247"/>
      <c r="D445" s="247"/>
      <c r="E445" s="247"/>
      <c r="F445" s="247"/>
      <c r="G445" s="247"/>
      <c r="H445" s="247"/>
      <c r="I445" s="247"/>
    </row>
    <row r="446">
      <c r="B446" s="247"/>
      <c r="C446" s="247"/>
      <c r="D446" s="247"/>
      <c r="E446" s="247"/>
      <c r="F446" s="247"/>
      <c r="G446" s="247"/>
      <c r="H446" s="247"/>
      <c r="I446" s="247"/>
    </row>
    <row r="447">
      <c r="B447" s="247"/>
      <c r="C447" s="247"/>
      <c r="D447" s="247"/>
      <c r="E447" s="247"/>
      <c r="F447" s="247"/>
      <c r="G447" s="247"/>
      <c r="H447" s="247"/>
      <c r="I447" s="247"/>
    </row>
    <row r="448">
      <c r="B448" s="247"/>
      <c r="C448" s="247"/>
      <c r="D448" s="247"/>
      <c r="E448" s="247"/>
      <c r="F448" s="247"/>
      <c r="G448" s="247"/>
      <c r="H448" s="247"/>
      <c r="I448" s="247"/>
    </row>
    <row r="449">
      <c r="B449" s="247"/>
      <c r="C449" s="247"/>
      <c r="D449" s="247"/>
      <c r="E449" s="247"/>
      <c r="F449" s="247"/>
      <c r="G449" s="247"/>
      <c r="H449" s="247"/>
      <c r="I449" s="247"/>
    </row>
    <row r="450">
      <c r="B450" s="247"/>
      <c r="C450" s="247"/>
      <c r="D450" s="247"/>
      <c r="E450" s="247"/>
      <c r="F450" s="247"/>
      <c r="G450" s="247"/>
      <c r="H450" s="247"/>
      <c r="I450" s="247"/>
    </row>
    <row r="451">
      <c r="B451" s="247"/>
      <c r="C451" s="247"/>
      <c r="D451" s="247"/>
      <c r="E451" s="247"/>
      <c r="F451" s="247"/>
      <c r="G451" s="247"/>
      <c r="H451" s="247"/>
      <c r="I451" s="247"/>
    </row>
    <row r="452">
      <c r="B452" s="247"/>
      <c r="C452" s="247"/>
      <c r="D452" s="247"/>
      <c r="E452" s="247"/>
      <c r="F452" s="247"/>
      <c r="G452" s="247"/>
      <c r="H452" s="247"/>
      <c r="I452" s="247"/>
    </row>
    <row r="453">
      <c r="B453" s="247"/>
      <c r="C453" s="247"/>
      <c r="D453" s="247"/>
      <c r="E453" s="247"/>
      <c r="F453" s="247"/>
      <c r="G453" s="247"/>
      <c r="H453" s="247"/>
      <c r="I453" s="247"/>
    </row>
    <row r="454">
      <c r="B454" s="247"/>
      <c r="C454" s="247"/>
      <c r="D454" s="247"/>
      <c r="E454" s="247"/>
      <c r="F454" s="247"/>
      <c r="G454" s="247"/>
      <c r="H454" s="247"/>
      <c r="I454" s="247"/>
    </row>
    <row r="455">
      <c r="B455" s="247"/>
      <c r="C455" s="247"/>
      <c r="D455" s="247"/>
      <c r="E455" s="247"/>
      <c r="F455" s="247"/>
      <c r="G455" s="247"/>
      <c r="H455" s="247"/>
      <c r="I455" s="247"/>
    </row>
    <row r="456">
      <c r="B456" s="247"/>
      <c r="C456" s="247"/>
      <c r="D456" s="247"/>
      <c r="E456" s="247"/>
      <c r="F456" s="247"/>
      <c r="G456" s="247"/>
      <c r="H456" s="247"/>
      <c r="I456" s="247"/>
    </row>
    <row r="457">
      <c r="B457" s="247"/>
      <c r="C457" s="247"/>
      <c r="D457" s="247"/>
      <c r="E457" s="247"/>
      <c r="F457" s="247"/>
      <c r="G457" s="247"/>
      <c r="H457" s="247"/>
      <c r="I457" s="247"/>
    </row>
    <row r="458">
      <c r="B458" s="247"/>
      <c r="C458" s="247"/>
      <c r="D458" s="247"/>
      <c r="E458" s="247"/>
      <c r="F458" s="247"/>
      <c r="G458" s="247"/>
      <c r="H458" s="247"/>
      <c r="I458" s="247"/>
    </row>
    <row r="459">
      <c r="B459" s="247"/>
      <c r="C459" s="247"/>
      <c r="D459" s="247"/>
      <c r="E459" s="247"/>
      <c r="F459" s="247"/>
      <c r="G459" s="247"/>
      <c r="H459" s="247"/>
      <c r="I459" s="247"/>
    </row>
    <row r="460">
      <c r="B460" s="247"/>
      <c r="C460" s="247"/>
      <c r="D460" s="247"/>
      <c r="E460" s="247"/>
      <c r="F460" s="247"/>
      <c r="G460" s="247"/>
      <c r="H460" s="247"/>
      <c r="I460" s="247"/>
    </row>
    <row r="461">
      <c r="B461" s="247"/>
      <c r="C461" s="247"/>
      <c r="D461" s="247"/>
      <c r="E461" s="247"/>
      <c r="F461" s="247"/>
      <c r="G461" s="247"/>
      <c r="H461" s="247"/>
      <c r="I461" s="247"/>
    </row>
    <row r="462">
      <c r="B462" s="247"/>
      <c r="C462" s="247"/>
      <c r="D462" s="247"/>
      <c r="E462" s="247"/>
      <c r="F462" s="247"/>
      <c r="G462" s="247"/>
      <c r="H462" s="247"/>
      <c r="I462" s="247"/>
    </row>
    <row r="463">
      <c r="B463" s="247"/>
      <c r="C463" s="247"/>
      <c r="D463" s="247"/>
      <c r="E463" s="247"/>
      <c r="F463" s="247"/>
      <c r="G463" s="247"/>
      <c r="H463" s="247"/>
      <c r="I463" s="247"/>
    </row>
    <row r="464">
      <c r="B464" s="247"/>
      <c r="C464" s="247"/>
      <c r="D464" s="247"/>
      <c r="E464" s="247"/>
      <c r="F464" s="247"/>
      <c r="G464" s="247"/>
      <c r="H464" s="247"/>
      <c r="I464" s="247"/>
    </row>
    <row r="465">
      <c r="B465" s="247"/>
      <c r="C465" s="247"/>
      <c r="D465" s="247"/>
      <c r="E465" s="247"/>
      <c r="F465" s="247"/>
      <c r="G465" s="247"/>
      <c r="H465" s="247"/>
      <c r="I465" s="247"/>
    </row>
    <row r="466">
      <c r="B466" s="247"/>
      <c r="C466" s="247"/>
      <c r="D466" s="247"/>
      <c r="E466" s="247"/>
      <c r="F466" s="247"/>
      <c r="G466" s="247"/>
      <c r="H466" s="247"/>
      <c r="I466" s="247"/>
    </row>
    <row r="467">
      <c r="B467" s="247"/>
      <c r="C467" s="247"/>
      <c r="D467" s="247"/>
      <c r="E467" s="247"/>
      <c r="F467" s="247"/>
      <c r="G467" s="247"/>
      <c r="H467" s="247"/>
      <c r="I467" s="247"/>
    </row>
    <row r="468">
      <c r="B468" s="247"/>
      <c r="C468" s="247"/>
      <c r="D468" s="247"/>
      <c r="E468" s="247"/>
      <c r="F468" s="247"/>
      <c r="G468" s="247"/>
      <c r="H468" s="247"/>
      <c r="I468" s="247"/>
    </row>
    <row r="469">
      <c r="B469" s="247"/>
      <c r="C469" s="247"/>
      <c r="D469" s="247"/>
      <c r="E469" s="247"/>
      <c r="F469" s="247"/>
      <c r="G469" s="247"/>
      <c r="H469" s="247"/>
      <c r="I469" s="247"/>
    </row>
    <row r="470">
      <c r="B470" s="247"/>
      <c r="C470" s="247"/>
      <c r="D470" s="247"/>
      <c r="E470" s="247"/>
      <c r="F470" s="247"/>
      <c r="G470" s="247"/>
      <c r="H470" s="247"/>
      <c r="I470" s="247"/>
    </row>
    <row r="471">
      <c r="B471" s="247"/>
      <c r="C471" s="247"/>
      <c r="D471" s="247"/>
      <c r="E471" s="247"/>
      <c r="F471" s="247"/>
      <c r="G471" s="247"/>
      <c r="H471" s="247"/>
      <c r="I471" s="247"/>
    </row>
    <row r="472">
      <c r="B472" s="247"/>
      <c r="C472" s="247"/>
      <c r="D472" s="247"/>
      <c r="E472" s="247"/>
      <c r="F472" s="247"/>
      <c r="G472" s="247"/>
      <c r="H472" s="247"/>
      <c r="I472" s="247"/>
    </row>
    <row r="473">
      <c r="B473" s="247"/>
      <c r="C473" s="247"/>
      <c r="D473" s="247"/>
      <c r="E473" s="247"/>
      <c r="F473" s="247"/>
      <c r="G473" s="247"/>
      <c r="H473" s="247"/>
      <c r="I473" s="247"/>
    </row>
    <row r="474">
      <c r="B474" s="247"/>
      <c r="C474" s="247"/>
      <c r="D474" s="247"/>
      <c r="E474" s="247"/>
      <c r="F474" s="247"/>
      <c r="G474" s="247"/>
      <c r="H474" s="247"/>
      <c r="I474" s="247"/>
    </row>
    <row r="475">
      <c r="B475" s="247"/>
      <c r="C475" s="247"/>
      <c r="D475" s="247"/>
      <c r="E475" s="247"/>
      <c r="F475" s="247"/>
      <c r="G475" s="247"/>
      <c r="H475" s="247"/>
      <c r="I475" s="247"/>
    </row>
    <row r="476">
      <c r="B476" s="247"/>
      <c r="C476" s="247"/>
      <c r="D476" s="247"/>
      <c r="E476" s="247"/>
      <c r="F476" s="247"/>
      <c r="G476" s="247"/>
      <c r="H476" s="247"/>
      <c r="I476" s="247"/>
    </row>
    <row r="477">
      <c r="B477" s="247"/>
      <c r="C477" s="247"/>
      <c r="D477" s="247"/>
      <c r="E477" s="247"/>
      <c r="F477" s="247"/>
      <c r="G477" s="247"/>
      <c r="H477" s="247"/>
      <c r="I477" s="247"/>
    </row>
    <row r="478">
      <c r="B478" s="247"/>
      <c r="C478" s="247"/>
      <c r="D478" s="247"/>
      <c r="E478" s="247"/>
      <c r="F478" s="247"/>
      <c r="G478" s="247"/>
      <c r="H478" s="247"/>
      <c r="I478" s="247"/>
    </row>
    <row r="479">
      <c r="B479" s="247"/>
      <c r="C479" s="247"/>
      <c r="D479" s="247"/>
      <c r="E479" s="247"/>
      <c r="F479" s="247"/>
      <c r="G479" s="247"/>
      <c r="H479" s="247"/>
      <c r="I479" s="247"/>
    </row>
    <row r="480">
      <c r="B480" s="247"/>
      <c r="C480" s="247"/>
      <c r="D480" s="247"/>
      <c r="E480" s="247"/>
      <c r="F480" s="247"/>
      <c r="G480" s="247"/>
      <c r="H480" s="247"/>
      <c r="I480" s="247"/>
    </row>
    <row r="481">
      <c r="B481" s="247"/>
      <c r="C481" s="247"/>
      <c r="D481" s="247"/>
      <c r="E481" s="247"/>
      <c r="F481" s="247"/>
      <c r="G481" s="247"/>
      <c r="H481" s="247"/>
      <c r="I481" s="247"/>
    </row>
    <row r="482">
      <c r="B482" s="247"/>
      <c r="C482" s="247"/>
      <c r="D482" s="247"/>
      <c r="E482" s="247"/>
      <c r="F482" s="247"/>
      <c r="G482" s="247"/>
      <c r="H482" s="247"/>
      <c r="I482" s="247"/>
    </row>
    <row r="483">
      <c r="B483" s="247"/>
      <c r="C483" s="247"/>
      <c r="D483" s="247"/>
      <c r="E483" s="247"/>
      <c r="F483" s="247"/>
      <c r="G483" s="247"/>
      <c r="H483" s="247"/>
      <c r="I483" s="247"/>
    </row>
    <row r="484">
      <c r="B484" s="247"/>
      <c r="C484" s="247"/>
      <c r="D484" s="247"/>
      <c r="E484" s="247"/>
      <c r="F484" s="247"/>
      <c r="G484" s="247"/>
      <c r="H484" s="247"/>
      <c r="I484" s="247"/>
    </row>
    <row r="485">
      <c r="B485" s="247"/>
      <c r="C485" s="247"/>
      <c r="D485" s="247"/>
      <c r="E485" s="247"/>
      <c r="F485" s="247"/>
      <c r="G485" s="247"/>
      <c r="H485" s="247"/>
      <c r="I485" s="247"/>
    </row>
    <row r="486">
      <c r="B486" s="247"/>
      <c r="C486" s="247"/>
      <c r="D486" s="247"/>
      <c r="E486" s="247"/>
      <c r="F486" s="247"/>
      <c r="G486" s="247"/>
      <c r="H486" s="247"/>
      <c r="I486" s="247"/>
    </row>
    <row r="487">
      <c r="B487" s="247"/>
      <c r="C487" s="247"/>
      <c r="D487" s="247"/>
      <c r="E487" s="247"/>
      <c r="F487" s="247"/>
      <c r="G487" s="247"/>
      <c r="H487" s="247"/>
      <c r="I487" s="247"/>
    </row>
    <row r="488">
      <c r="B488" s="247"/>
      <c r="C488" s="247"/>
      <c r="D488" s="247"/>
      <c r="E488" s="247"/>
      <c r="F488" s="247"/>
      <c r="G488" s="247"/>
      <c r="H488" s="247"/>
      <c r="I488" s="247"/>
    </row>
    <row r="489">
      <c r="B489" s="247"/>
      <c r="C489" s="247"/>
      <c r="D489" s="247"/>
      <c r="E489" s="247"/>
      <c r="F489" s="247"/>
      <c r="G489" s="247"/>
      <c r="H489" s="247"/>
      <c r="I489" s="247"/>
    </row>
    <row r="490">
      <c r="B490" s="247"/>
      <c r="C490" s="247"/>
      <c r="D490" s="247"/>
      <c r="E490" s="247"/>
      <c r="F490" s="247"/>
      <c r="G490" s="247"/>
      <c r="H490" s="247"/>
      <c r="I490" s="247"/>
    </row>
    <row r="491">
      <c r="B491" s="247"/>
      <c r="C491" s="247"/>
      <c r="D491" s="247"/>
      <c r="E491" s="247"/>
      <c r="F491" s="247"/>
      <c r="G491" s="247"/>
      <c r="H491" s="247"/>
      <c r="I491" s="247"/>
    </row>
    <row r="492">
      <c r="B492" s="247"/>
      <c r="C492" s="247"/>
      <c r="D492" s="247"/>
      <c r="E492" s="247"/>
      <c r="F492" s="247"/>
      <c r="G492" s="247"/>
      <c r="H492" s="247"/>
      <c r="I492" s="247"/>
    </row>
    <row r="493">
      <c r="B493" s="247"/>
      <c r="C493" s="247"/>
      <c r="D493" s="247"/>
      <c r="E493" s="247"/>
      <c r="F493" s="247"/>
      <c r="G493" s="247"/>
      <c r="H493" s="247"/>
      <c r="I493" s="247"/>
    </row>
    <row r="494">
      <c r="B494" s="247"/>
      <c r="C494" s="247"/>
      <c r="D494" s="247"/>
      <c r="E494" s="247"/>
      <c r="F494" s="247"/>
      <c r="G494" s="247"/>
      <c r="H494" s="247"/>
      <c r="I494" s="247"/>
    </row>
    <row r="495">
      <c r="B495" s="247"/>
      <c r="C495" s="247"/>
      <c r="D495" s="247"/>
      <c r="E495" s="247"/>
      <c r="F495" s="247"/>
      <c r="G495" s="247"/>
      <c r="H495" s="247"/>
      <c r="I495" s="247"/>
    </row>
    <row r="496">
      <c r="B496" s="247"/>
      <c r="C496" s="247"/>
      <c r="D496" s="247"/>
      <c r="E496" s="247"/>
      <c r="F496" s="247"/>
      <c r="G496" s="247"/>
      <c r="H496" s="247"/>
      <c r="I496" s="247"/>
    </row>
    <row r="497">
      <c r="B497" s="247"/>
      <c r="C497" s="247"/>
      <c r="D497" s="247"/>
      <c r="E497" s="247"/>
      <c r="F497" s="247"/>
      <c r="G497" s="247"/>
      <c r="H497" s="247"/>
      <c r="I497" s="247"/>
    </row>
    <row r="498">
      <c r="B498" s="247"/>
      <c r="C498" s="247"/>
      <c r="D498" s="247"/>
      <c r="E498" s="247"/>
      <c r="F498" s="247"/>
      <c r="G498" s="247"/>
      <c r="H498" s="247"/>
      <c r="I498" s="247"/>
    </row>
    <row r="499">
      <c r="B499" s="247"/>
      <c r="C499" s="247"/>
      <c r="D499" s="247"/>
      <c r="E499" s="247"/>
      <c r="F499" s="247"/>
      <c r="G499" s="247"/>
      <c r="H499" s="247"/>
      <c r="I499" s="247"/>
    </row>
    <row r="500">
      <c r="B500" s="247"/>
      <c r="C500" s="247"/>
      <c r="D500" s="247"/>
      <c r="E500" s="247"/>
      <c r="F500" s="247"/>
      <c r="G500" s="247"/>
      <c r="H500" s="247"/>
      <c r="I500" s="247"/>
    </row>
    <row r="501">
      <c r="B501" s="247"/>
      <c r="C501" s="247"/>
      <c r="D501" s="247"/>
      <c r="E501" s="247"/>
      <c r="F501" s="247"/>
      <c r="G501" s="247"/>
      <c r="H501" s="247"/>
      <c r="I501" s="247"/>
    </row>
    <row r="502">
      <c r="B502" s="247"/>
      <c r="C502" s="247"/>
      <c r="D502" s="247"/>
      <c r="E502" s="247"/>
      <c r="F502" s="247"/>
      <c r="G502" s="247"/>
      <c r="H502" s="247"/>
      <c r="I502" s="247"/>
    </row>
    <row r="503">
      <c r="B503" s="247"/>
      <c r="C503" s="247"/>
      <c r="D503" s="247"/>
      <c r="E503" s="247"/>
      <c r="F503" s="247"/>
      <c r="G503" s="247"/>
      <c r="H503" s="247"/>
      <c r="I503" s="247"/>
    </row>
    <row r="504">
      <c r="B504" s="247"/>
      <c r="C504" s="247"/>
      <c r="D504" s="247"/>
      <c r="E504" s="247"/>
      <c r="F504" s="247"/>
      <c r="G504" s="247"/>
      <c r="H504" s="247"/>
      <c r="I504" s="247"/>
    </row>
    <row r="505">
      <c r="B505" s="247"/>
      <c r="C505" s="247"/>
      <c r="D505" s="247"/>
      <c r="E505" s="247"/>
      <c r="F505" s="247"/>
      <c r="G505" s="247"/>
      <c r="H505" s="247"/>
      <c r="I505" s="247"/>
    </row>
    <row r="506">
      <c r="B506" s="247"/>
      <c r="C506" s="247"/>
      <c r="D506" s="247"/>
      <c r="E506" s="247"/>
      <c r="F506" s="247"/>
      <c r="G506" s="247"/>
      <c r="H506" s="247"/>
      <c r="I506" s="247"/>
    </row>
    <row r="507">
      <c r="B507" s="247"/>
      <c r="C507" s="247"/>
      <c r="D507" s="247"/>
      <c r="E507" s="247"/>
      <c r="F507" s="247"/>
      <c r="G507" s="247"/>
      <c r="H507" s="247"/>
      <c r="I507" s="247"/>
    </row>
    <row r="508">
      <c r="B508" s="247"/>
      <c r="C508" s="247"/>
      <c r="D508" s="247"/>
      <c r="E508" s="247"/>
      <c r="F508" s="247"/>
      <c r="G508" s="247"/>
      <c r="H508" s="247"/>
      <c r="I508" s="247"/>
    </row>
    <row r="509">
      <c r="B509" s="247"/>
      <c r="C509" s="247"/>
      <c r="D509" s="247"/>
      <c r="E509" s="247"/>
      <c r="F509" s="247"/>
      <c r="G509" s="247"/>
      <c r="H509" s="247"/>
      <c r="I509" s="247"/>
    </row>
    <row r="510">
      <c r="B510" s="247"/>
      <c r="C510" s="247"/>
      <c r="D510" s="247"/>
      <c r="E510" s="247"/>
      <c r="F510" s="247"/>
      <c r="G510" s="247"/>
      <c r="H510" s="247"/>
      <c r="I510" s="247"/>
    </row>
    <row r="511">
      <c r="B511" s="247"/>
      <c r="C511" s="247"/>
      <c r="D511" s="247"/>
      <c r="E511" s="247"/>
      <c r="F511" s="247"/>
      <c r="G511" s="247"/>
      <c r="H511" s="247"/>
      <c r="I511" s="247"/>
    </row>
    <row r="512">
      <c r="B512" s="247"/>
      <c r="C512" s="247"/>
      <c r="D512" s="247"/>
      <c r="E512" s="247"/>
      <c r="F512" s="247"/>
      <c r="G512" s="247"/>
      <c r="H512" s="247"/>
      <c r="I512" s="247"/>
    </row>
    <row r="513">
      <c r="B513" s="247"/>
      <c r="C513" s="247"/>
      <c r="D513" s="247"/>
      <c r="E513" s="247"/>
      <c r="F513" s="247"/>
      <c r="G513" s="247"/>
      <c r="H513" s="247"/>
      <c r="I513" s="247"/>
    </row>
    <row r="514">
      <c r="B514" s="247"/>
      <c r="C514" s="247"/>
      <c r="D514" s="247"/>
      <c r="E514" s="247"/>
      <c r="F514" s="247"/>
      <c r="G514" s="247"/>
      <c r="H514" s="247"/>
      <c r="I514" s="247"/>
    </row>
    <row r="515">
      <c r="B515" s="247"/>
      <c r="C515" s="247"/>
      <c r="D515" s="247"/>
      <c r="E515" s="247"/>
      <c r="F515" s="247"/>
      <c r="G515" s="247"/>
      <c r="H515" s="247"/>
      <c r="I515" s="247"/>
    </row>
    <row r="516">
      <c r="B516" s="247"/>
      <c r="C516" s="247"/>
      <c r="D516" s="247"/>
      <c r="E516" s="247"/>
      <c r="F516" s="247"/>
      <c r="G516" s="247"/>
      <c r="H516" s="247"/>
      <c r="I516" s="247"/>
    </row>
    <row r="517">
      <c r="B517" s="247"/>
      <c r="C517" s="247"/>
      <c r="D517" s="247"/>
      <c r="E517" s="247"/>
      <c r="F517" s="247"/>
      <c r="G517" s="247"/>
      <c r="H517" s="247"/>
      <c r="I517" s="247"/>
    </row>
    <row r="518">
      <c r="B518" s="247"/>
      <c r="C518" s="247"/>
      <c r="D518" s="247"/>
      <c r="E518" s="247"/>
      <c r="F518" s="247"/>
      <c r="G518" s="247"/>
      <c r="H518" s="247"/>
      <c r="I518" s="247"/>
    </row>
    <row r="519">
      <c r="B519" s="247"/>
      <c r="C519" s="247"/>
      <c r="D519" s="247"/>
      <c r="E519" s="247"/>
      <c r="F519" s="247"/>
      <c r="G519" s="247"/>
      <c r="H519" s="247"/>
      <c r="I519" s="247"/>
    </row>
    <row r="520">
      <c r="B520" s="247"/>
      <c r="C520" s="247"/>
      <c r="D520" s="247"/>
      <c r="E520" s="247"/>
      <c r="F520" s="247"/>
      <c r="G520" s="247"/>
      <c r="H520" s="247"/>
      <c r="I520" s="247"/>
    </row>
    <row r="521">
      <c r="B521" s="247"/>
      <c r="C521" s="247"/>
      <c r="D521" s="247"/>
      <c r="E521" s="247"/>
      <c r="F521" s="247"/>
      <c r="G521" s="247"/>
      <c r="H521" s="247"/>
      <c r="I521" s="247"/>
    </row>
    <row r="522">
      <c r="B522" s="247"/>
      <c r="C522" s="247"/>
      <c r="D522" s="247"/>
      <c r="E522" s="247"/>
      <c r="F522" s="247"/>
      <c r="G522" s="247"/>
      <c r="H522" s="247"/>
      <c r="I522" s="247"/>
    </row>
    <row r="523">
      <c r="B523" s="247"/>
      <c r="C523" s="247"/>
      <c r="D523" s="247"/>
      <c r="E523" s="247"/>
      <c r="F523" s="247"/>
      <c r="G523" s="247"/>
      <c r="H523" s="247"/>
      <c r="I523" s="247"/>
    </row>
    <row r="524">
      <c r="B524" s="247"/>
      <c r="C524" s="247"/>
      <c r="D524" s="247"/>
      <c r="E524" s="247"/>
      <c r="F524" s="247"/>
      <c r="G524" s="247"/>
      <c r="H524" s="247"/>
      <c r="I524" s="247"/>
    </row>
    <row r="525">
      <c r="B525" s="247"/>
      <c r="C525" s="247"/>
      <c r="D525" s="247"/>
      <c r="E525" s="247"/>
      <c r="F525" s="247"/>
      <c r="G525" s="247"/>
      <c r="H525" s="247"/>
      <c r="I525" s="247"/>
    </row>
    <row r="526">
      <c r="B526" s="247"/>
      <c r="C526" s="247"/>
      <c r="D526" s="247"/>
      <c r="E526" s="247"/>
      <c r="F526" s="247"/>
      <c r="G526" s="247"/>
      <c r="H526" s="247"/>
      <c r="I526" s="247"/>
    </row>
    <row r="527">
      <c r="B527" s="247"/>
      <c r="C527" s="247"/>
      <c r="D527" s="247"/>
      <c r="E527" s="247"/>
      <c r="F527" s="247"/>
      <c r="G527" s="247"/>
      <c r="H527" s="247"/>
      <c r="I527" s="247"/>
    </row>
    <row r="528">
      <c r="B528" s="247"/>
      <c r="C528" s="247"/>
      <c r="D528" s="247"/>
      <c r="E528" s="247"/>
      <c r="F528" s="247"/>
      <c r="G528" s="247"/>
      <c r="H528" s="247"/>
      <c r="I528" s="247"/>
    </row>
    <row r="529">
      <c r="B529" s="247"/>
      <c r="C529" s="247"/>
      <c r="D529" s="247"/>
      <c r="E529" s="247"/>
      <c r="F529" s="247"/>
      <c r="G529" s="247"/>
      <c r="H529" s="247"/>
      <c r="I529" s="247"/>
    </row>
    <row r="530">
      <c r="B530" s="247"/>
      <c r="C530" s="247"/>
      <c r="D530" s="247"/>
      <c r="E530" s="247"/>
      <c r="F530" s="247"/>
      <c r="G530" s="247"/>
      <c r="H530" s="247"/>
      <c r="I530" s="247"/>
    </row>
    <row r="531">
      <c r="B531" s="247"/>
      <c r="C531" s="247"/>
      <c r="D531" s="247"/>
      <c r="E531" s="247"/>
      <c r="F531" s="247"/>
      <c r="G531" s="247"/>
      <c r="H531" s="247"/>
      <c r="I531" s="247"/>
    </row>
    <row r="532">
      <c r="B532" s="247"/>
      <c r="C532" s="247"/>
      <c r="D532" s="247"/>
      <c r="E532" s="247"/>
      <c r="F532" s="247"/>
      <c r="G532" s="247"/>
      <c r="H532" s="247"/>
      <c r="I532" s="247"/>
    </row>
    <row r="533">
      <c r="B533" s="247"/>
      <c r="C533" s="247"/>
      <c r="D533" s="247"/>
      <c r="E533" s="247"/>
      <c r="F533" s="247"/>
      <c r="G533" s="247"/>
      <c r="H533" s="247"/>
      <c r="I533" s="247"/>
    </row>
    <row r="534">
      <c r="B534" s="247"/>
      <c r="C534" s="247"/>
      <c r="D534" s="247"/>
      <c r="E534" s="247"/>
      <c r="F534" s="247"/>
      <c r="G534" s="247"/>
      <c r="H534" s="247"/>
      <c r="I534" s="247"/>
    </row>
    <row r="535">
      <c r="B535" s="247"/>
      <c r="C535" s="247"/>
      <c r="D535" s="247"/>
      <c r="E535" s="247"/>
      <c r="F535" s="247"/>
      <c r="G535" s="247"/>
      <c r="H535" s="247"/>
      <c r="I535" s="247"/>
    </row>
    <row r="536">
      <c r="B536" s="247"/>
      <c r="C536" s="247"/>
      <c r="D536" s="247"/>
      <c r="E536" s="247"/>
      <c r="F536" s="247"/>
      <c r="G536" s="247"/>
      <c r="H536" s="247"/>
      <c r="I536" s="247"/>
    </row>
    <row r="537">
      <c r="B537" s="247"/>
      <c r="C537" s="247"/>
      <c r="D537" s="247"/>
      <c r="E537" s="247"/>
      <c r="F537" s="247"/>
      <c r="G537" s="247"/>
      <c r="H537" s="247"/>
      <c r="I537" s="247"/>
    </row>
    <row r="538">
      <c r="B538" s="247"/>
      <c r="C538" s="247"/>
      <c r="D538" s="247"/>
      <c r="E538" s="247"/>
      <c r="F538" s="247"/>
      <c r="G538" s="247"/>
      <c r="H538" s="247"/>
      <c r="I538" s="247"/>
    </row>
    <row r="539">
      <c r="B539" s="247"/>
      <c r="C539" s="247"/>
      <c r="D539" s="247"/>
      <c r="E539" s="247"/>
      <c r="F539" s="247"/>
      <c r="G539" s="247"/>
      <c r="H539" s="247"/>
      <c r="I539" s="247"/>
    </row>
    <row r="540">
      <c r="B540" s="247"/>
      <c r="C540" s="247"/>
      <c r="D540" s="247"/>
      <c r="E540" s="247"/>
      <c r="F540" s="247"/>
      <c r="G540" s="247"/>
      <c r="H540" s="247"/>
      <c r="I540" s="247"/>
    </row>
    <row r="541">
      <c r="B541" s="247"/>
      <c r="C541" s="247"/>
      <c r="D541" s="247"/>
      <c r="E541" s="247"/>
      <c r="F541" s="247"/>
      <c r="G541" s="247"/>
      <c r="H541" s="247"/>
      <c r="I541" s="247"/>
    </row>
    <row r="542">
      <c r="B542" s="247"/>
      <c r="C542" s="247"/>
      <c r="D542" s="247"/>
      <c r="E542" s="247"/>
      <c r="F542" s="247"/>
      <c r="G542" s="247"/>
      <c r="H542" s="247"/>
      <c r="I542" s="247"/>
    </row>
    <row r="543">
      <c r="B543" s="247"/>
      <c r="C543" s="247"/>
      <c r="D543" s="247"/>
      <c r="E543" s="247"/>
      <c r="F543" s="247"/>
      <c r="G543" s="247"/>
      <c r="H543" s="247"/>
      <c r="I543" s="247"/>
    </row>
    <row r="544">
      <c r="B544" s="247"/>
      <c r="C544" s="247"/>
      <c r="D544" s="247"/>
      <c r="E544" s="247"/>
      <c r="F544" s="247"/>
      <c r="G544" s="247"/>
      <c r="H544" s="247"/>
      <c r="I544" s="247"/>
    </row>
    <row r="545">
      <c r="B545" s="247"/>
      <c r="C545" s="247"/>
      <c r="D545" s="247"/>
      <c r="E545" s="247"/>
      <c r="F545" s="247"/>
      <c r="G545" s="247"/>
      <c r="H545" s="247"/>
      <c r="I545" s="247"/>
    </row>
    <row r="546">
      <c r="B546" s="247"/>
      <c r="C546" s="247"/>
      <c r="D546" s="247"/>
      <c r="E546" s="247"/>
      <c r="F546" s="247"/>
      <c r="G546" s="247"/>
      <c r="H546" s="247"/>
      <c r="I546" s="247"/>
    </row>
    <row r="547">
      <c r="B547" s="247"/>
      <c r="C547" s="247"/>
      <c r="D547" s="247"/>
      <c r="E547" s="247"/>
      <c r="F547" s="247"/>
      <c r="G547" s="247"/>
      <c r="H547" s="247"/>
      <c r="I547" s="247"/>
    </row>
    <row r="548">
      <c r="B548" s="247"/>
      <c r="C548" s="247"/>
      <c r="D548" s="247"/>
      <c r="E548" s="247"/>
      <c r="F548" s="247"/>
      <c r="G548" s="247"/>
      <c r="H548" s="247"/>
      <c r="I548" s="247"/>
    </row>
    <row r="549">
      <c r="B549" s="247"/>
      <c r="C549" s="247"/>
      <c r="D549" s="247"/>
      <c r="E549" s="247"/>
      <c r="F549" s="247"/>
      <c r="G549" s="247"/>
      <c r="H549" s="247"/>
      <c r="I549" s="247"/>
    </row>
    <row r="550">
      <c r="B550" s="247"/>
      <c r="C550" s="247"/>
      <c r="D550" s="247"/>
      <c r="E550" s="247"/>
      <c r="F550" s="247"/>
      <c r="G550" s="247"/>
      <c r="H550" s="247"/>
      <c r="I550" s="247"/>
    </row>
    <row r="551">
      <c r="B551" s="247"/>
      <c r="C551" s="247"/>
      <c r="D551" s="247"/>
      <c r="E551" s="247"/>
      <c r="F551" s="247"/>
      <c r="G551" s="247"/>
      <c r="H551" s="247"/>
      <c r="I551" s="247"/>
    </row>
    <row r="552">
      <c r="B552" s="247"/>
      <c r="C552" s="247"/>
      <c r="D552" s="247"/>
      <c r="E552" s="247"/>
      <c r="F552" s="247"/>
      <c r="G552" s="247"/>
      <c r="H552" s="247"/>
      <c r="I552" s="247"/>
    </row>
    <row r="553">
      <c r="B553" s="247"/>
      <c r="C553" s="247"/>
      <c r="D553" s="247"/>
      <c r="E553" s="247"/>
      <c r="F553" s="247"/>
      <c r="G553" s="247"/>
      <c r="H553" s="247"/>
      <c r="I553" s="247"/>
    </row>
    <row r="554">
      <c r="B554" s="247"/>
      <c r="C554" s="247"/>
      <c r="D554" s="247"/>
      <c r="E554" s="247"/>
      <c r="F554" s="247"/>
      <c r="G554" s="247"/>
      <c r="H554" s="247"/>
      <c r="I554" s="247"/>
    </row>
    <row r="555">
      <c r="B555" s="247"/>
      <c r="C555" s="247"/>
      <c r="D555" s="247"/>
      <c r="E555" s="247"/>
      <c r="F555" s="247"/>
      <c r="G555" s="247"/>
      <c r="H555" s="247"/>
      <c r="I555" s="247"/>
    </row>
    <row r="556">
      <c r="B556" s="247"/>
      <c r="C556" s="247"/>
      <c r="D556" s="247"/>
      <c r="E556" s="247"/>
      <c r="F556" s="247"/>
      <c r="G556" s="247"/>
      <c r="H556" s="247"/>
      <c r="I556" s="247"/>
    </row>
    <row r="557">
      <c r="B557" s="247"/>
      <c r="C557" s="247"/>
      <c r="D557" s="247"/>
      <c r="E557" s="247"/>
      <c r="F557" s="247"/>
      <c r="G557" s="247"/>
      <c r="H557" s="247"/>
      <c r="I557" s="247"/>
    </row>
    <row r="558">
      <c r="B558" s="247"/>
      <c r="C558" s="247"/>
      <c r="D558" s="247"/>
      <c r="E558" s="247"/>
      <c r="F558" s="247"/>
      <c r="G558" s="247"/>
      <c r="H558" s="247"/>
      <c r="I558" s="247"/>
    </row>
    <row r="559">
      <c r="B559" s="247"/>
      <c r="C559" s="247"/>
      <c r="D559" s="247"/>
      <c r="E559" s="247"/>
      <c r="F559" s="247"/>
      <c r="G559" s="247"/>
      <c r="H559" s="247"/>
      <c r="I559" s="247"/>
    </row>
    <row r="560">
      <c r="B560" s="247"/>
      <c r="C560" s="247"/>
      <c r="D560" s="247"/>
      <c r="E560" s="247"/>
      <c r="F560" s="247"/>
      <c r="G560" s="247"/>
      <c r="H560" s="247"/>
      <c r="I560" s="247"/>
    </row>
    <row r="561">
      <c r="B561" s="247"/>
      <c r="C561" s="247"/>
      <c r="D561" s="247"/>
      <c r="E561" s="247"/>
      <c r="F561" s="247"/>
      <c r="G561" s="247"/>
      <c r="H561" s="247"/>
      <c r="I561" s="247"/>
    </row>
    <row r="562">
      <c r="B562" s="247"/>
      <c r="C562" s="247"/>
      <c r="D562" s="247"/>
      <c r="E562" s="247"/>
      <c r="F562" s="247"/>
      <c r="G562" s="247"/>
      <c r="H562" s="247"/>
      <c r="I562" s="247"/>
    </row>
    <row r="563">
      <c r="B563" s="247"/>
      <c r="C563" s="247"/>
      <c r="D563" s="247"/>
      <c r="E563" s="247"/>
      <c r="F563" s="247"/>
      <c r="G563" s="247"/>
      <c r="H563" s="247"/>
      <c r="I563" s="247"/>
    </row>
    <row r="564">
      <c r="B564" s="247"/>
      <c r="C564" s="247"/>
      <c r="D564" s="247"/>
      <c r="E564" s="247"/>
      <c r="F564" s="247"/>
      <c r="G564" s="247"/>
      <c r="H564" s="247"/>
      <c r="I564" s="247"/>
    </row>
    <row r="565">
      <c r="B565" s="247"/>
      <c r="C565" s="247"/>
      <c r="D565" s="247"/>
      <c r="E565" s="247"/>
      <c r="F565" s="247"/>
      <c r="G565" s="247"/>
      <c r="H565" s="247"/>
      <c r="I565" s="247"/>
    </row>
    <row r="566">
      <c r="B566" s="247"/>
      <c r="C566" s="247"/>
      <c r="D566" s="247"/>
      <c r="E566" s="247"/>
      <c r="F566" s="247"/>
      <c r="G566" s="247"/>
      <c r="H566" s="247"/>
      <c r="I566" s="247"/>
    </row>
    <row r="567">
      <c r="B567" s="247"/>
      <c r="C567" s="247"/>
      <c r="D567" s="247"/>
      <c r="E567" s="247"/>
      <c r="F567" s="247"/>
      <c r="G567" s="247"/>
      <c r="H567" s="247"/>
      <c r="I567" s="247"/>
    </row>
    <row r="568">
      <c r="B568" s="247"/>
      <c r="C568" s="247"/>
      <c r="D568" s="247"/>
      <c r="E568" s="247"/>
      <c r="F568" s="247"/>
      <c r="G568" s="247"/>
      <c r="H568" s="247"/>
      <c r="I568" s="247"/>
    </row>
    <row r="569">
      <c r="B569" s="247"/>
      <c r="C569" s="247"/>
      <c r="D569" s="247"/>
      <c r="E569" s="247"/>
      <c r="F569" s="247"/>
      <c r="G569" s="247"/>
      <c r="H569" s="247"/>
      <c r="I569" s="247"/>
    </row>
    <row r="570">
      <c r="B570" s="247"/>
      <c r="C570" s="247"/>
      <c r="D570" s="247"/>
      <c r="E570" s="247"/>
      <c r="F570" s="247"/>
      <c r="G570" s="247"/>
      <c r="H570" s="247"/>
      <c r="I570" s="247"/>
    </row>
    <row r="571">
      <c r="B571" s="247"/>
      <c r="C571" s="247"/>
      <c r="D571" s="247"/>
      <c r="E571" s="247"/>
      <c r="F571" s="247"/>
      <c r="G571" s="247"/>
      <c r="H571" s="247"/>
      <c r="I571" s="247"/>
    </row>
    <row r="572">
      <c r="B572" s="247"/>
      <c r="C572" s="247"/>
      <c r="D572" s="247"/>
      <c r="E572" s="247"/>
      <c r="F572" s="247"/>
      <c r="G572" s="247"/>
      <c r="H572" s="247"/>
      <c r="I572" s="247"/>
    </row>
    <row r="573">
      <c r="B573" s="247"/>
      <c r="C573" s="247"/>
      <c r="D573" s="247"/>
      <c r="E573" s="247"/>
      <c r="F573" s="247"/>
      <c r="G573" s="247"/>
      <c r="H573" s="247"/>
      <c r="I573" s="247"/>
    </row>
    <row r="574">
      <c r="B574" s="247"/>
      <c r="C574" s="247"/>
      <c r="D574" s="247"/>
      <c r="E574" s="247"/>
      <c r="F574" s="247"/>
      <c r="G574" s="247"/>
      <c r="H574" s="247"/>
      <c r="I574" s="247"/>
    </row>
    <row r="575">
      <c r="B575" s="247"/>
      <c r="C575" s="247"/>
      <c r="D575" s="247"/>
      <c r="E575" s="247"/>
      <c r="F575" s="247"/>
      <c r="G575" s="247"/>
      <c r="H575" s="247"/>
      <c r="I575" s="247"/>
    </row>
    <row r="576">
      <c r="B576" s="247"/>
      <c r="C576" s="247"/>
      <c r="D576" s="247"/>
      <c r="E576" s="247"/>
      <c r="F576" s="247"/>
      <c r="G576" s="247"/>
      <c r="H576" s="247"/>
      <c r="I576" s="247"/>
    </row>
    <row r="577">
      <c r="B577" s="247"/>
      <c r="C577" s="247"/>
      <c r="D577" s="247"/>
      <c r="E577" s="247"/>
      <c r="F577" s="247"/>
      <c r="G577" s="247"/>
      <c r="H577" s="247"/>
      <c r="I577" s="247"/>
    </row>
    <row r="578">
      <c r="B578" s="247"/>
      <c r="C578" s="247"/>
      <c r="D578" s="247"/>
      <c r="E578" s="247"/>
      <c r="F578" s="247"/>
      <c r="G578" s="247"/>
      <c r="H578" s="247"/>
      <c r="I578" s="247"/>
    </row>
    <row r="579">
      <c r="B579" s="247"/>
      <c r="C579" s="247"/>
      <c r="D579" s="247"/>
      <c r="E579" s="247"/>
      <c r="F579" s="247"/>
      <c r="G579" s="247"/>
      <c r="H579" s="247"/>
      <c r="I579" s="247"/>
    </row>
    <row r="580">
      <c r="B580" s="247"/>
      <c r="C580" s="247"/>
      <c r="D580" s="247"/>
      <c r="E580" s="247"/>
      <c r="F580" s="247"/>
      <c r="G580" s="247"/>
      <c r="H580" s="247"/>
      <c r="I580" s="247"/>
    </row>
    <row r="581">
      <c r="B581" s="247"/>
      <c r="C581" s="247"/>
      <c r="D581" s="247"/>
      <c r="E581" s="247"/>
      <c r="F581" s="247"/>
      <c r="G581" s="247"/>
      <c r="H581" s="247"/>
      <c r="I581" s="247"/>
    </row>
    <row r="582">
      <c r="B582" s="247"/>
      <c r="C582" s="247"/>
      <c r="D582" s="247"/>
      <c r="E582" s="247"/>
      <c r="F582" s="247"/>
      <c r="G582" s="247"/>
      <c r="H582" s="247"/>
      <c r="I582" s="247"/>
    </row>
    <row r="583">
      <c r="B583" s="247"/>
      <c r="C583" s="247"/>
      <c r="D583" s="247"/>
      <c r="E583" s="247"/>
      <c r="F583" s="247"/>
      <c r="G583" s="247"/>
      <c r="H583" s="247"/>
      <c r="I583" s="247"/>
    </row>
    <row r="584">
      <c r="B584" s="247"/>
      <c r="C584" s="247"/>
      <c r="D584" s="247"/>
      <c r="E584" s="247"/>
      <c r="F584" s="247"/>
      <c r="G584" s="247"/>
      <c r="H584" s="247"/>
      <c r="I584" s="247"/>
    </row>
    <row r="585">
      <c r="B585" s="247"/>
      <c r="C585" s="247"/>
      <c r="D585" s="247"/>
      <c r="E585" s="247"/>
      <c r="F585" s="247"/>
      <c r="G585" s="247"/>
      <c r="H585" s="247"/>
      <c r="I585" s="247"/>
    </row>
    <row r="586">
      <c r="B586" s="247"/>
      <c r="C586" s="247"/>
      <c r="D586" s="247"/>
      <c r="E586" s="247"/>
      <c r="F586" s="247"/>
      <c r="G586" s="247"/>
      <c r="H586" s="247"/>
      <c r="I586" s="247"/>
    </row>
    <row r="587">
      <c r="B587" s="247"/>
      <c r="C587" s="247"/>
      <c r="D587" s="247"/>
      <c r="E587" s="247"/>
      <c r="F587" s="247"/>
      <c r="G587" s="247"/>
      <c r="H587" s="247"/>
      <c r="I587" s="247"/>
    </row>
    <row r="588">
      <c r="B588" s="247"/>
      <c r="C588" s="247"/>
      <c r="D588" s="247"/>
      <c r="E588" s="247"/>
      <c r="F588" s="247"/>
      <c r="G588" s="247"/>
      <c r="H588" s="247"/>
      <c r="I588" s="247"/>
    </row>
    <row r="589">
      <c r="B589" s="247"/>
      <c r="C589" s="247"/>
      <c r="D589" s="247"/>
      <c r="E589" s="247"/>
      <c r="F589" s="247"/>
      <c r="G589" s="247"/>
      <c r="H589" s="247"/>
      <c r="I589" s="247"/>
    </row>
    <row r="590">
      <c r="B590" s="247"/>
      <c r="C590" s="247"/>
      <c r="D590" s="247"/>
      <c r="E590" s="247"/>
      <c r="F590" s="247"/>
      <c r="G590" s="247"/>
      <c r="H590" s="247"/>
      <c r="I590" s="247"/>
    </row>
    <row r="591">
      <c r="B591" s="247"/>
      <c r="C591" s="247"/>
      <c r="D591" s="247"/>
      <c r="E591" s="247"/>
      <c r="F591" s="247"/>
      <c r="G591" s="247"/>
      <c r="H591" s="247"/>
      <c r="I591" s="247"/>
    </row>
    <row r="592">
      <c r="B592" s="247"/>
      <c r="C592" s="247"/>
      <c r="D592" s="247"/>
      <c r="E592" s="247"/>
      <c r="F592" s="247"/>
      <c r="G592" s="247"/>
      <c r="H592" s="247"/>
      <c r="I592" s="247"/>
    </row>
    <row r="593">
      <c r="B593" s="247"/>
      <c r="C593" s="247"/>
      <c r="D593" s="247"/>
      <c r="E593" s="247"/>
      <c r="F593" s="247"/>
      <c r="G593" s="247"/>
      <c r="H593" s="247"/>
      <c r="I593" s="247"/>
    </row>
    <row r="594">
      <c r="B594" s="247"/>
      <c r="C594" s="247"/>
      <c r="D594" s="247"/>
      <c r="E594" s="247"/>
      <c r="F594" s="247"/>
      <c r="G594" s="247"/>
      <c r="H594" s="247"/>
      <c r="I594" s="247"/>
    </row>
    <row r="595">
      <c r="B595" s="247"/>
      <c r="C595" s="247"/>
      <c r="D595" s="247"/>
      <c r="E595" s="247"/>
      <c r="F595" s="247"/>
      <c r="G595" s="247"/>
      <c r="H595" s="247"/>
      <c r="I595" s="247"/>
    </row>
    <row r="596">
      <c r="B596" s="247"/>
      <c r="C596" s="247"/>
      <c r="D596" s="247"/>
      <c r="E596" s="247"/>
      <c r="F596" s="247"/>
      <c r="G596" s="247"/>
      <c r="H596" s="247"/>
      <c r="I596" s="247"/>
    </row>
    <row r="597">
      <c r="B597" s="247"/>
      <c r="C597" s="247"/>
      <c r="D597" s="247"/>
      <c r="E597" s="247"/>
      <c r="F597" s="247"/>
      <c r="G597" s="247"/>
      <c r="H597" s="247"/>
      <c r="I597" s="247"/>
    </row>
    <row r="598">
      <c r="B598" s="247"/>
      <c r="C598" s="247"/>
      <c r="D598" s="247"/>
      <c r="E598" s="247"/>
      <c r="F598" s="247"/>
      <c r="G598" s="247"/>
      <c r="H598" s="247"/>
      <c r="I598" s="247"/>
    </row>
    <row r="599">
      <c r="B599" s="247"/>
      <c r="C599" s="247"/>
      <c r="D599" s="247"/>
      <c r="E599" s="247"/>
      <c r="F599" s="247"/>
      <c r="G599" s="247"/>
      <c r="H599" s="247"/>
      <c r="I599" s="247"/>
    </row>
    <row r="600">
      <c r="B600" s="247"/>
      <c r="C600" s="247"/>
      <c r="D600" s="247"/>
      <c r="E600" s="247"/>
      <c r="F600" s="247"/>
      <c r="G600" s="247"/>
      <c r="H600" s="247"/>
      <c r="I600" s="247"/>
    </row>
    <row r="601">
      <c r="B601" s="247"/>
      <c r="C601" s="247"/>
      <c r="D601" s="247"/>
      <c r="E601" s="247"/>
      <c r="F601" s="247"/>
      <c r="G601" s="247"/>
      <c r="H601" s="247"/>
      <c r="I601" s="247"/>
    </row>
    <row r="602">
      <c r="B602" s="247"/>
      <c r="C602" s="247"/>
      <c r="D602" s="247"/>
      <c r="E602" s="247"/>
      <c r="F602" s="247"/>
      <c r="G602" s="247"/>
      <c r="H602" s="247"/>
      <c r="I602" s="247"/>
    </row>
    <row r="603">
      <c r="B603" s="247"/>
      <c r="C603" s="247"/>
      <c r="D603" s="247"/>
      <c r="E603" s="247"/>
      <c r="F603" s="247"/>
      <c r="G603" s="247"/>
      <c r="H603" s="247"/>
      <c r="I603" s="247"/>
    </row>
    <row r="604">
      <c r="B604" s="247"/>
      <c r="C604" s="247"/>
      <c r="D604" s="247"/>
      <c r="E604" s="247"/>
      <c r="F604" s="247"/>
      <c r="G604" s="247"/>
      <c r="H604" s="247"/>
      <c r="I604" s="247"/>
    </row>
    <row r="605">
      <c r="B605" s="247"/>
      <c r="C605" s="247"/>
      <c r="D605" s="247"/>
      <c r="E605" s="247"/>
      <c r="F605" s="247"/>
      <c r="G605" s="247"/>
      <c r="H605" s="247"/>
      <c r="I605" s="247"/>
    </row>
    <row r="606">
      <c r="B606" s="247"/>
      <c r="C606" s="247"/>
      <c r="D606" s="247"/>
      <c r="E606" s="247"/>
      <c r="F606" s="247"/>
      <c r="G606" s="247"/>
      <c r="H606" s="247"/>
      <c r="I606" s="247"/>
    </row>
    <row r="607">
      <c r="B607" s="247"/>
      <c r="C607" s="247"/>
      <c r="D607" s="247"/>
      <c r="E607" s="247"/>
      <c r="F607" s="247"/>
      <c r="G607" s="247"/>
      <c r="H607" s="247"/>
      <c r="I607" s="247"/>
    </row>
    <row r="608">
      <c r="B608" s="247"/>
      <c r="C608" s="247"/>
      <c r="D608" s="247"/>
      <c r="E608" s="247"/>
      <c r="F608" s="247"/>
      <c r="G608" s="247"/>
      <c r="H608" s="247"/>
      <c r="I608" s="247"/>
    </row>
    <row r="609">
      <c r="B609" s="247"/>
      <c r="C609" s="247"/>
      <c r="D609" s="247"/>
      <c r="E609" s="247"/>
      <c r="F609" s="247"/>
      <c r="G609" s="247"/>
      <c r="H609" s="247"/>
      <c r="I609" s="247"/>
    </row>
    <row r="610">
      <c r="B610" s="247"/>
      <c r="C610" s="247"/>
      <c r="D610" s="247"/>
      <c r="E610" s="247"/>
      <c r="F610" s="247"/>
      <c r="G610" s="247"/>
      <c r="H610" s="247"/>
      <c r="I610" s="247"/>
    </row>
    <row r="611">
      <c r="B611" s="247"/>
      <c r="C611" s="247"/>
      <c r="D611" s="247"/>
      <c r="E611" s="247"/>
      <c r="F611" s="247"/>
      <c r="G611" s="247"/>
      <c r="H611" s="247"/>
      <c r="I611" s="247"/>
    </row>
    <row r="612">
      <c r="B612" s="247"/>
      <c r="C612" s="247"/>
      <c r="D612" s="247"/>
      <c r="E612" s="247"/>
      <c r="F612" s="247"/>
      <c r="G612" s="247"/>
      <c r="H612" s="247"/>
      <c r="I612" s="247"/>
    </row>
    <row r="613">
      <c r="B613" s="247"/>
      <c r="C613" s="247"/>
      <c r="D613" s="247"/>
      <c r="E613" s="247"/>
      <c r="F613" s="247"/>
      <c r="G613" s="247"/>
      <c r="H613" s="247"/>
      <c r="I613" s="247"/>
    </row>
    <row r="614">
      <c r="B614" s="247"/>
      <c r="C614" s="247"/>
      <c r="D614" s="247"/>
      <c r="E614" s="247"/>
      <c r="F614" s="247"/>
      <c r="G614" s="247"/>
      <c r="H614" s="247"/>
      <c r="I614" s="247"/>
    </row>
    <row r="615">
      <c r="B615" s="247"/>
      <c r="C615" s="247"/>
      <c r="D615" s="247"/>
      <c r="E615" s="247"/>
      <c r="F615" s="247"/>
      <c r="G615" s="247"/>
      <c r="H615" s="247"/>
      <c r="I615" s="247"/>
    </row>
    <row r="616">
      <c r="B616" s="247"/>
      <c r="C616" s="247"/>
      <c r="D616" s="247"/>
      <c r="E616" s="247"/>
      <c r="F616" s="247"/>
      <c r="G616" s="247"/>
      <c r="H616" s="247"/>
      <c r="I616" s="247"/>
    </row>
    <row r="617">
      <c r="B617" s="247"/>
      <c r="C617" s="247"/>
      <c r="D617" s="247"/>
      <c r="E617" s="247"/>
      <c r="F617" s="247"/>
      <c r="G617" s="247"/>
      <c r="H617" s="247"/>
      <c r="I617" s="247"/>
    </row>
    <row r="618">
      <c r="B618" s="247"/>
      <c r="C618" s="247"/>
      <c r="D618" s="247"/>
      <c r="E618" s="247"/>
      <c r="F618" s="247"/>
      <c r="G618" s="247"/>
      <c r="H618" s="247"/>
      <c r="I618" s="247"/>
    </row>
    <row r="619">
      <c r="B619" s="247"/>
      <c r="C619" s="247"/>
      <c r="D619" s="247"/>
      <c r="E619" s="247"/>
      <c r="F619" s="247"/>
      <c r="G619" s="247"/>
      <c r="H619" s="247"/>
      <c r="I619" s="247"/>
    </row>
    <row r="620">
      <c r="B620" s="247"/>
      <c r="C620" s="247"/>
      <c r="D620" s="247"/>
      <c r="E620" s="247"/>
      <c r="F620" s="247"/>
      <c r="G620" s="247"/>
      <c r="H620" s="247"/>
      <c r="I620" s="247"/>
    </row>
    <row r="621">
      <c r="B621" s="247"/>
      <c r="C621" s="247"/>
      <c r="D621" s="247"/>
      <c r="E621" s="247"/>
      <c r="F621" s="247"/>
      <c r="G621" s="247"/>
      <c r="H621" s="247"/>
      <c r="I621" s="247"/>
    </row>
    <row r="622">
      <c r="B622" s="247"/>
      <c r="C622" s="247"/>
      <c r="D622" s="247"/>
      <c r="E622" s="247"/>
      <c r="F622" s="247"/>
      <c r="G622" s="247"/>
      <c r="H622" s="247"/>
      <c r="I622" s="247"/>
    </row>
    <row r="623">
      <c r="B623" s="247"/>
      <c r="C623" s="247"/>
      <c r="D623" s="247"/>
      <c r="E623" s="247"/>
      <c r="F623" s="247"/>
      <c r="G623" s="247"/>
      <c r="H623" s="247"/>
      <c r="I623" s="247"/>
    </row>
    <row r="624">
      <c r="B624" s="247"/>
      <c r="C624" s="247"/>
      <c r="D624" s="247"/>
      <c r="E624" s="247"/>
      <c r="F624" s="247"/>
      <c r="G624" s="247"/>
      <c r="H624" s="247"/>
      <c r="I624" s="247"/>
    </row>
    <row r="625">
      <c r="B625" s="247"/>
      <c r="C625" s="247"/>
      <c r="D625" s="247"/>
      <c r="E625" s="247"/>
      <c r="F625" s="247"/>
      <c r="G625" s="247"/>
      <c r="H625" s="247"/>
      <c r="I625" s="247"/>
    </row>
    <row r="626">
      <c r="B626" s="247"/>
      <c r="C626" s="247"/>
      <c r="D626" s="247"/>
      <c r="E626" s="247"/>
      <c r="F626" s="247"/>
      <c r="G626" s="247"/>
      <c r="H626" s="247"/>
      <c r="I626" s="247"/>
    </row>
    <row r="627">
      <c r="B627" s="247"/>
      <c r="C627" s="247"/>
      <c r="D627" s="247"/>
      <c r="E627" s="247"/>
      <c r="F627" s="247"/>
      <c r="G627" s="247"/>
      <c r="H627" s="247"/>
      <c r="I627" s="247"/>
    </row>
    <row r="628">
      <c r="B628" s="247"/>
      <c r="C628" s="247"/>
      <c r="D628" s="247"/>
      <c r="E628" s="247"/>
      <c r="F628" s="247"/>
      <c r="G628" s="247"/>
      <c r="H628" s="247"/>
      <c r="I628" s="247"/>
    </row>
    <row r="629">
      <c r="B629" s="247"/>
      <c r="C629" s="247"/>
      <c r="D629" s="247"/>
      <c r="E629" s="247"/>
      <c r="F629" s="247"/>
      <c r="G629" s="247"/>
      <c r="H629" s="247"/>
      <c r="I629" s="247"/>
    </row>
    <row r="630">
      <c r="B630" s="247"/>
      <c r="C630" s="247"/>
      <c r="D630" s="247"/>
      <c r="E630" s="247"/>
      <c r="F630" s="247"/>
      <c r="G630" s="247"/>
      <c r="H630" s="247"/>
      <c r="I630" s="247"/>
    </row>
    <row r="631">
      <c r="B631" s="247"/>
      <c r="C631" s="247"/>
      <c r="D631" s="247"/>
      <c r="E631" s="247"/>
      <c r="F631" s="247"/>
      <c r="G631" s="247"/>
      <c r="H631" s="247"/>
      <c r="I631" s="247"/>
    </row>
    <row r="632">
      <c r="B632" s="247"/>
      <c r="C632" s="247"/>
      <c r="D632" s="247"/>
      <c r="E632" s="247"/>
      <c r="F632" s="247"/>
      <c r="G632" s="247"/>
      <c r="H632" s="247"/>
      <c r="I632" s="247"/>
    </row>
    <row r="633">
      <c r="B633" s="247"/>
      <c r="C633" s="247"/>
      <c r="D633" s="247"/>
      <c r="E633" s="247"/>
      <c r="F633" s="247"/>
      <c r="G633" s="247"/>
      <c r="H633" s="247"/>
      <c r="I633" s="247"/>
    </row>
    <row r="634">
      <c r="B634" s="247"/>
      <c r="C634" s="247"/>
      <c r="D634" s="247"/>
      <c r="E634" s="247"/>
      <c r="F634" s="247"/>
      <c r="G634" s="247"/>
      <c r="H634" s="247"/>
      <c r="I634" s="247"/>
    </row>
    <row r="635">
      <c r="B635" s="247"/>
      <c r="C635" s="247"/>
      <c r="D635" s="247"/>
      <c r="E635" s="247"/>
      <c r="F635" s="247"/>
      <c r="G635" s="247"/>
      <c r="H635" s="247"/>
      <c r="I635" s="247"/>
    </row>
    <row r="636">
      <c r="B636" s="247"/>
      <c r="C636" s="247"/>
      <c r="D636" s="247"/>
      <c r="E636" s="247"/>
      <c r="F636" s="247"/>
      <c r="G636" s="247"/>
      <c r="H636" s="247"/>
      <c r="I636" s="247"/>
    </row>
    <row r="637">
      <c r="B637" s="247"/>
      <c r="C637" s="247"/>
      <c r="D637" s="247"/>
      <c r="E637" s="247"/>
      <c r="F637" s="247"/>
      <c r="G637" s="247"/>
      <c r="H637" s="247"/>
      <c r="I637" s="247"/>
    </row>
    <row r="638">
      <c r="B638" s="247"/>
      <c r="C638" s="247"/>
      <c r="D638" s="247"/>
      <c r="E638" s="247"/>
      <c r="F638" s="247"/>
      <c r="G638" s="247"/>
      <c r="H638" s="247"/>
      <c r="I638" s="247"/>
    </row>
    <row r="639">
      <c r="B639" s="247"/>
      <c r="C639" s="247"/>
      <c r="D639" s="247"/>
      <c r="E639" s="247"/>
      <c r="F639" s="247"/>
      <c r="G639" s="247"/>
      <c r="H639" s="247"/>
      <c r="I639" s="247"/>
    </row>
    <row r="640">
      <c r="B640" s="247"/>
      <c r="C640" s="247"/>
      <c r="D640" s="247"/>
      <c r="E640" s="247"/>
      <c r="F640" s="247"/>
      <c r="G640" s="247"/>
      <c r="H640" s="247"/>
      <c r="I640" s="247"/>
    </row>
    <row r="641">
      <c r="B641" s="247"/>
      <c r="C641" s="247"/>
      <c r="D641" s="247"/>
      <c r="E641" s="247"/>
      <c r="F641" s="247"/>
      <c r="G641" s="247"/>
      <c r="H641" s="247"/>
      <c r="I641" s="247"/>
    </row>
    <row r="642">
      <c r="B642" s="247"/>
      <c r="C642" s="247"/>
      <c r="D642" s="247"/>
      <c r="E642" s="247"/>
      <c r="F642" s="247"/>
      <c r="G642" s="247"/>
      <c r="H642" s="247"/>
      <c r="I642" s="247"/>
    </row>
    <row r="643">
      <c r="B643" s="247"/>
      <c r="C643" s="247"/>
      <c r="D643" s="247"/>
      <c r="E643" s="247"/>
      <c r="F643" s="247"/>
      <c r="G643" s="247"/>
      <c r="H643" s="247"/>
      <c r="I643" s="247"/>
    </row>
    <row r="644">
      <c r="B644" s="247"/>
      <c r="C644" s="247"/>
      <c r="D644" s="247"/>
      <c r="E644" s="247"/>
      <c r="F644" s="247"/>
      <c r="G644" s="247"/>
      <c r="H644" s="247"/>
      <c r="I644" s="247"/>
    </row>
    <row r="645">
      <c r="B645" s="247"/>
      <c r="C645" s="247"/>
      <c r="D645" s="247"/>
      <c r="E645" s="247"/>
      <c r="F645" s="247"/>
      <c r="G645" s="247"/>
      <c r="H645" s="247"/>
      <c r="I645" s="247"/>
    </row>
    <row r="646">
      <c r="B646" s="247"/>
      <c r="C646" s="247"/>
      <c r="D646" s="247"/>
      <c r="E646" s="247"/>
      <c r="F646" s="247"/>
      <c r="G646" s="247"/>
      <c r="H646" s="247"/>
      <c r="I646" s="247"/>
    </row>
    <row r="647">
      <c r="B647" s="247"/>
      <c r="C647" s="247"/>
      <c r="D647" s="247"/>
      <c r="E647" s="247"/>
      <c r="F647" s="247"/>
      <c r="G647" s="247"/>
      <c r="H647" s="247"/>
      <c r="I647" s="247"/>
    </row>
    <row r="648">
      <c r="B648" s="247"/>
      <c r="C648" s="247"/>
      <c r="D648" s="247"/>
      <c r="E648" s="247"/>
      <c r="F648" s="247"/>
      <c r="G648" s="247"/>
      <c r="H648" s="247"/>
      <c r="I648" s="247"/>
    </row>
    <row r="649">
      <c r="B649" s="247"/>
      <c r="C649" s="247"/>
      <c r="D649" s="247"/>
      <c r="E649" s="247"/>
      <c r="F649" s="247"/>
      <c r="G649" s="247"/>
      <c r="H649" s="247"/>
      <c r="I649" s="247"/>
    </row>
    <row r="650">
      <c r="B650" s="247"/>
      <c r="C650" s="247"/>
      <c r="D650" s="247"/>
      <c r="E650" s="247"/>
      <c r="F650" s="247"/>
      <c r="G650" s="247"/>
      <c r="H650" s="247"/>
      <c r="I650" s="247"/>
    </row>
    <row r="651">
      <c r="B651" s="247"/>
      <c r="C651" s="247"/>
      <c r="D651" s="247"/>
      <c r="E651" s="247"/>
      <c r="F651" s="247"/>
      <c r="G651" s="247"/>
      <c r="H651" s="247"/>
      <c r="I651" s="247"/>
    </row>
    <row r="652">
      <c r="B652" s="247"/>
      <c r="C652" s="247"/>
      <c r="D652" s="247"/>
      <c r="E652" s="247"/>
      <c r="F652" s="247"/>
      <c r="G652" s="247"/>
      <c r="H652" s="247"/>
      <c r="I652" s="247"/>
    </row>
    <row r="653">
      <c r="B653" s="247"/>
      <c r="C653" s="247"/>
      <c r="D653" s="247"/>
      <c r="E653" s="247"/>
      <c r="F653" s="247"/>
      <c r="G653" s="247"/>
      <c r="H653" s="247"/>
      <c r="I653" s="247"/>
    </row>
    <row r="654">
      <c r="B654" s="247"/>
      <c r="C654" s="247"/>
      <c r="D654" s="247"/>
      <c r="E654" s="247"/>
      <c r="F654" s="247"/>
      <c r="G654" s="247"/>
      <c r="H654" s="247"/>
      <c r="I654" s="247"/>
    </row>
    <row r="655">
      <c r="B655" s="247"/>
      <c r="C655" s="247"/>
      <c r="D655" s="247"/>
      <c r="E655" s="247"/>
      <c r="F655" s="247"/>
      <c r="G655" s="247"/>
      <c r="H655" s="247"/>
      <c r="I655" s="247"/>
    </row>
    <row r="656">
      <c r="B656" s="247"/>
      <c r="C656" s="247"/>
      <c r="D656" s="247"/>
      <c r="E656" s="247"/>
      <c r="F656" s="247"/>
      <c r="G656" s="247"/>
      <c r="H656" s="247"/>
      <c r="I656" s="247"/>
    </row>
    <row r="657">
      <c r="B657" s="247"/>
      <c r="C657" s="247"/>
      <c r="D657" s="247"/>
      <c r="E657" s="247"/>
      <c r="F657" s="247"/>
      <c r="G657" s="247"/>
      <c r="H657" s="247"/>
      <c r="I657" s="247"/>
    </row>
    <row r="658">
      <c r="B658" s="247"/>
      <c r="C658" s="247"/>
      <c r="D658" s="247"/>
      <c r="E658" s="247"/>
      <c r="F658" s="247"/>
      <c r="G658" s="247"/>
      <c r="H658" s="247"/>
      <c r="I658" s="247"/>
    </row>
    <row r="659">
      <c r="B659" s="247"/>
      <c r="C659" s="247"/>
      <c r="D659" s="247"/>
      <c r="E659" s="247"/>
      <c r="F659" s="247"/>
      <c r="G659" s="247"/>
      <c r="H659" s="247"/>
      <c r="I659" s="247"/>
    </row>
    <row r="660">
      <c r="B660" s="247"/>
      <c r="C660" s="247"/>
      <c r="D660" s="247"/>
      <c r="E660" s="247"/>
      <c r="F660" s="247"/>
      <c r="G660" s="247"/>
      <c r="H660" s="247"/>
      <c r="I660" s="247"/>
    </row>
    <row r="661">
      <c r="B661" s="247"/>
      <c r="C661" s="247"/>
      <c r="D661" s="247"/>
      <c r="E661" s="247"/>
      <c r="F661" s="247"/>
      <c r="G661" s="247"/>
      <c r="H661" s="247"/>
      <c r="I661" s="247"/>
    </row>
    <row r="662">
      <c r="B662" s="247"/>
      <c r="C662" s="247"/>
      <c r="D662" s="247"/>
      <c r="E662" s="247"/>
      <c r="F662" s="247"/>
      <c r="G662" s="247"/>
      <c r="H662" s="247"/>
      <c r="I662" s="247"/>
    </row>
    <row r="663">
      <c r="B663" s="247"/>
      <c r="C663" s="247"/>
      <c r="D663" s="247"/>
      <c r="E663" s="247"/>
      <c r="F663" s="247"/>
      <c r="G663" s="247"/>
      <c r="H663" s="247"/>
      <c r="I663" s="247"/>
    </row>
    <row r="664">
      <c r="B664" s="247"/>
      <c r="C664" s="247"/>
      <c r="D664" s="247"/>
      <c r="E664" s="247"/>
      <c r="F664" s="247"/>
      <c r="G664" s="247"/>
      <c r="H664" s="247"/>
      <c r="I664" s="247"/>
    </row>
    <row r="665">
      <c r="B665" s="247"/>
      <c r="C665" s="247"/>
      <c r="D665" s="247"/>
      <c r="E665" s="247"/>
      <c r="F665" s="247"/>
      <c r="G665" s="247"/>
      <c r="H665" s="247"/>
      <c r="I665" s="247"/>
    </row>
    <row r="666">
      <c r="B666" s="247"/>
      <c r="C666" s="247"/>
      <c r="D666" s="247"/>
      <c r="E666" s="247"/>
      <c r="F666" s="247"/>
      <c r="G666" s="247"/>
      <c r="H666" s="247"/>
      <c r="I666" s="247"/>
    </row>
    <row r="667">
      <c r="B667" s="247"/>
      <c r="C667" s="247"/>
      <c r="D667" s="247"/>
      <c r="E667" s="247"/>
      <c r="F667" s="247"/>
      <c r="G667" s="247"/>
      <c r="H667" s="247"/>
      <c r="I667" s="247"/>
    </row>
    <row r="668">
      <c r="B668" s="247"/>
      <c r="C668" s="247"/>
      <c r="D668" s="247"/>
      <c r="E668" s="247"/>
      <c r="F668" s="247"/>
      <c r="G668" s="247"/>
      <c r="H668" s="247"/>
      <c r="I668" s="247"/>
    </row>
    <row r="669">
      <c r="B669" s="247"/>
      <c r="C669" s="247"/>
      <c r="D669" s="247"/>
      <c r="E669" s="247"/>
      <c r="F669" s="247"/>
      <c r="G669" s="247"/>
      <c r="H669" s="247"/>
      <c r="I669" s="247"/>
    </row>
    <row r="670">
      <c r="B670" s="247"/>
      <c r="C670" s="247"/>
      <c r="D670" s="247"/>
      <c r="E670" s="247"/>
      <c r="F670" s="247"/>
      <c r="G670" s="247"/>
      <c r="H670" s="247"/>
      <c r="I670" s="247"/>
    </row>
    <row r="671">
      <c r="B671" s="247"/>
      <c r="C671" s="247"/>
      <c r="D671" s="247"/>
      <c r="E671" s="247"/>
      <c r="F671" s="247"/>
      <c r="G671" s="247"/>
      <c r="H671" s="247"/>
      <c r="I671" s="247"/>
    </row>
    <row r="672">
      <c r="B672" s="247"/>
      <c r="C672" s="247"/>
      <c r="D672" s="247"/>
      <c r="E672" s="247"/>
      <c r="F672" s="247"/>
      <c r="G672" s="247"/>
      <c r="H672" s="247"/>
      <c r="I672" s="247"/>
    </row>
    <row r="673">
      <c r="B673" s="247"/>
      <c r="C673" s="247"/>
      <c r="D673" s="247"/>
      <c r="E673" s="247"/>
      <c r="F673" s="247"/>
      <c r="G673" s="247"/>
      <c r="H673" s="247"/>
      <c r="I673" s="247"/>
    </row>
    <row r="674">
      <c r="B674" s="247"/>
      <c r="C674" s="247"/>
      <c r="D674" s="247"/>
      <c r="E674" s="247"/>
      <c r="F674" s="247"/>
      <c r="G674" s="247"/>
      <c r="H674" s="247"/>
      <c r="I674" s="247"/>
    </row>
    <row r="675">
      <c r="B675" s="247"/>
      <c r="C675" s="247"/>
      <c r="D675" s="247"/>
      <c r="E675" s="247"/>
      <c r="F675" s="247"/>
      <c r="G675" s="247"/>
      <c r="H675" s="247"/>
      <c r="I675" s="247"/>
    </row>
    <row r="676">
      <c r="B676" s="247"/>
      <c r="C676" s="247"/>
      <c r="D676" s="247"/>
      <c r="E676" s="247"/>
      <c r="F676" s="247"/>
      <c r="G676" s="247"/>
      <c r="H676" s="247"/>
      <c r="I676" s="247"/>
    </row>
    <row r="677">
      <c r="B677" s="247"/>
      <c r="C677" s="247"/>
      <c r="D677" s="247"/>
      <c r="E677" s="247"/>
      <c r="F677" s="247"/>
      <c r="G677" s="247"/>
      <c r="H677" s="247"/>
      <c r="I677" s="247"/>
    </row>
    <row r="678">
      <c r="B678" s="247"/>
      <c r="C678" s="247"/>
      <c r="D678" s="247"/>
      <c r="E678" s="247"/>
      <c r="F678" s="247"/>
      <c r="G678" s="247"/>
      <c r="H678" s="247"/>
      <c r="I678" s="247"/>
    </row>
    <row r="679">
      <c r="B679" s="247"/>
      <c r="C679" s="247"/>
      <c r="D679" s="247"/>
      <c r="E679" s="247"/>
      <c r="F679" s="247"/>
      <c r="G679" s="247"/>
      <c r="H679" s="247"/>
      <c r="I679" s="247"/>
    </row>
    <row r="680">
      <c r="B680" s="247"/>
      <c r="C680" s="247"/>
      <c r="D680" s="247"/>
      <c r="E680" s="247"/>
      <c r="F680" s="247"/>
      <c r="G680" s="247"/>
      <c r="H680" s="247"/>
      <c r="I680" s="247"/>
    </row>
    <row r="681">
      <c r="B681" s="247"/>
      <c r="C681" s="247"/>
      <c r="D681" s="247"/>
      <c r="E681" s="247"/>
      <c r="F681" s="247"/>
      <c r="G681" s="247"/>
      <c r="H681" s="247"/>
      <c r="I681" s="247"/>
    </row>
    <row r="682">
      <c r="B682" s="247"/>
      <c r="C682" s="247"/>
      <c r="D682" s="247"/>
      <c r="E682" s="247"/>
      <c r="F682" s="247"/>
      <c r="G682" s="247"/>
      <c r="H682" s="247"/>
      <c r="I682" s="247"/>
    </row>
    <row r="683">
      <c r="B683" s="247"/>
      <c r="C683" s="247"/>
      <c r="D683" s="247"/>
      <c r="E683" s="247"/>
      <c r="F683" s="247"/>
      <c r="G683" s="247"/>
      <c r="H683" s="247"/>
      <c r="I683" s="247"/>
    </row>
    <row r="684">
      <c r="B684" s="247"/>
      <c r="C684" s="247"/>
      <c r="D684" s="247"/>
      <c r="E684" s="247"/>
      <c r="F684" s="247"/>
      <c r="G684" s="247"/>
      <c r="H684" s="247"/>
      <c r="I684" s="247"/>
    </row>
    <row r="685">
      <c r="B685" s="247"/>
      <c r="C685" s="247"/>
      <c r="D685" s="247"/>
      <c r="E685" s="247"/>
      <c r="F685" s="247"/>
      <c r="G685" s="247"/>
      <c r="H685" s="247"/>
      <c r="I685" s="247"/>
    </row>
    <row r="686">
      <c r="B686" s="247"/>
      <c r="C686" s="247"/>
      <c r="D686" s="247"/>
      <c r="E686" s="247"/>
      <c r="F686" s="247"/>
      <c r="G686" s="247"/>
      <c r="H686" s="247"/>
      <c r="I686" s="247"/>
    </row>
    <row r="687">
      <c r="B687" s="247"/>
      <c r="C687" s="247"/>
      <c r="D687" s="247"/>
      <c r="E687" s="247"/>
      <c r="F687" s="247"/>
      <c r="G687" s="247"/>
      <c r="H687" s="247"/>
      <c r="I687" s="247"/>
    </row>
    <row r="688">
      <c r="B688" s="247"/>
      <c r="C688" s="247"/>
      <c r="D688" s="247"/>
      <c r="E688" s="247"/>
      <c r="F688" s="247"/>
      <c r="G688" s="247"/>
      <c r="H688" s="247"/>
      <c r="I688" s="247"/>
    </row>
    <row r="689">
      <c r="B689" s="247"/>
      <c r="C689" s="247"/>
      <c r="D689" s="247"/>
      <c r="E689" s="247"/>
      <c r="F689" s="247"/>
      <c r="G689" s="247"/>
      <c r="H689" s="247"/>
      <c r="I689" s="247"/>
    </row>
    <row r="690">
      <c r="B690" s="247"/>
      <c r="C690" s="247"/>
      <c r="D690" s="247"/>
      <c r="E690" s="247"/>
      <c r="F690" s="247"/>
      <c r="G690" s="247"/>
      <c r="H690" s="247"/>
      <c r="I690" s="247"/>
    </row>
    <row r="691">
      <c r="B691" s="247"/>
      <c r="C691" s="247"/>
      <c r="D691" s="247"/>
      <c r="E691" s="247"/>
      <c r="F691" s="247"/>
      <c r="G691" s="247"/>
      <c r="H691" s="247"/>
      <c r="I691" s="247"/>
    </row>
    <row r="692">
      <c r="B692" s="247"/>
      <c r="C692" s="247"/>
      <c r="D692" s="247"/>
      <c r="E692" s="247"/>
      <c r="F692" s="247"/>
      <c r="G692" s="247"/>
      <c r="H692" s="247"/>
      <c r="I692" s="247"/>
    </row>
    <row r="693">
      <c r="B693" s="247"/>
      <c r="C693" s="247"/>
      <c r="D693" s="247"/>
      <c r="E693" s="247"/>
      <c r="F693" s="247"/>
      <c r="G693" s="247"/>
      <c r="H693" s="247"/>
      <c r="I693" s="247"/>
    </row>
    <row r="694">
      <c r="B694" s="247"/>
      <c r="C694" s="247"/>
      <c r="D694" s="247"/>
      <c r="E694" s="247"/>
      <c r="F694" s="247"/>
      <c r="G694" s="247"/>
      <c r="H694" s="247"/>
      <c r="I694" s="247"/>
    </row>
    <row r="695">
      <c r="B695" s="247"/>
      <c r="C695" s="247"/>
      <c r="D695" s="247"/>
      <c r="E695" s="247"/>
      <c r="F695" s="247"/>
      <c r="G695" s="247"/>
      <c r="H695" s="247"/>
      <c r="I695" s="247"/>
    </row>
    <row r="696">
      <c r="B696" s="247"/>
      <c r="C696" s="247"/>
      <c r="D696" s="247"/>
      <c r="E696" s="247"/>
      <c r="F696" s="247"/>
      <c r="G696" s="247"/>
      <c r="H696" s="247"/>
      <c r="I696" s="247"/>
    </row>
    <row r="697">
      <c r="B697" s="247"/>
      <c r="C697" s="247"/>
      <c r="D697" s="247"/>
      <c r="E697" s="247"/>
      <c r="F697" s="247"/>
      <c r="G697" s="247"/>
      <c r="H697" s="247"/>
      <c r="I697" s="247"/>
    </row>
    <row r="698">
      <c r="B698" s="247"/>
      <c r="C698" s="247"/>
      <c r="D698" s="247"/>
      <c r="E698" s="247"/>
      <c r="F698" s="247"/>
      <c r="G698" s="247"/>
      <c r="H698" s="247"/>
      <c r="I698" s="247"/>
    </row>
    <row r="699">
      <c r="B699" s="247"/>
      <c r="C699" s="247"/>
      <c r="D699" s="247"/>
      <c r="E699" s="247"/>
      <c r="F699" s="247"/>
      <c r="G699" s="247"/>
      <c r="H699" s="247"/>
      <c r="I699" s="247"/>
    </row>
    <row r="700">
      <c r="B700" s="247"/>
      <c r="C700" s="247"/>
      <c r="D700" s="247"/>
      <c r="E700" s="247"/>
      <c r="F700" s="247"/>
      <c r="G700" s="247"/>
      <c r="H700" s="247"/>
      <c r="I700" s="247"/>
    </row>
    <row r="701">
      <c r="B701" s="247"/>
      <c r="C701" s="247"/>
      <c r="D701" s="247"/>
      <c r="E701" s="247"/>
      <c r="F701" s="247"/>
      <c r="G701" s="247"/>
      <c r="H701" s="247"/>
      <c r="I701" s="247"/>
    </row>
    <row r="702">
      <c r="B702" s="247"/>
      <c r="C702" s="247"/>
      <c r="D702" s="247"/>
      <c r="E702" s="247"/>
      <c r="F702" s="247"/>
      <c r="G702" s="247"/>
      <c r="H702" s="247"/>
      <c r="I702" s="247"/>
    </row>
    <row r="703">
      <c r="B703" s="247"/>
      <c r="C703" s="247"/>
      <c r="D703" s="247"/>
      <c r="E703" s="247"/>
      <c r="F703" s="247"/>
      <c r="G703" s="247"/>
      <c r="H703" s="247"/>
      <c r="I703" s="247"/>
    </row>
    <row r="704">
      <c r="B704" s="247"/>
      <c r="C704" s="247"/>
      <c r="D704" s="247"/>
      <c r="E704" s="247"/>
      <c r="F704" s="247"/>
      <c r="G704" s="247"/>
      <c r="H704" s="247"/>
      <c r="I704" s="247"/>
    </row>
    <row r="705">
      <c r="B705" s="247"/>
      <c r="C705" s="247"/>
      <c r="D705" s="247"/>
      <c r="E705" s="247"/>
      <c r="F705" s="247"/>
      <c r="G705" s="247"/>
      <c r="H705" s="247"/>
      <c r="I705" s="247"/>
    </row>
    <row r="706">
      <c r="B706" s="247"/>
      <c r="C706" s="247"/>
      <c r="D706" s="247"/>
      <c r="E706" s="247"/>
      <c r="F706" s="247"/>
      <c r="G706" s="247"/>
      <c r="H706" s="247"/>
      <c r="I706" s="247"/>
    </row>
    <row r="707">
      <c r="B707" s="247"/>
      <c r="C707" s="247"/>
      <c r="D707" s="247"/>
      <c r="E707" s="247"/>
      <c r="F707" s="247"/>
      <c r="G707" s="247"/>
      <c r="H707" s="247"/>
      <c r="I707" s="247"/>
    </row>
    <row r="708">
      <c r="B708" s="247"/>
      <c r="C708" s="247"/>
      <c r="D708" s="247"/>
      <c r="E708" s="247"/>
      <c r="F708" s="247"/>
      <c r="G708" s="247"/>
      <c r="H708" s="247"/>
      <c r="I708" s="247"/>
    </row>
    <row r="709">
      <c r="B709" s="247"/>
      <c r="C709" s="247"/>
      <c r="D709" s="247"/>
      <c r="E709" s="247"/>
      <c r="F709" s="247"/>
      <c r="G709" s="247"/>
      <c r="H709" s="247"/>
      <c r="I709" s="247"/>
    </row>
    <row r="710">
      <c r="B710" s="247"/>
      <c r="C710" s="247"/>
      <c r="D710" s="247"/>
      <c r="E710" s="247"/>
      <c r="F710" s="247"/>
      <c r="G710" s="247"/>
      <c r="H710" s="247"/>
      <c r="I710" s="247"/>
    </row>
    <row r="711">
      <c r="B711" s="247"/>
      <c r="C711" s="247"/>
      <c r="D711" s="247"/>
      <c r="E711" s="247"/>
      <c r="F711" s="247"/>
      <c r="G711" s="247"/>
      <c r="H711" s="247"/>
      <c r="I711" s="247"/>
    </row>
    <row r="712">
      <c r="B712" s="247"/>
      <c r="C712" s="247"/>
      <c r="D712" s="247"/>
      <c r="E712" s="247"/>
      <c r="F712" s="247"/>
      <c r="G712" s="247"/>
      <c r="H712" s="247"/>
      <c r="I712" s="247"/>
    </row>
    <row r="713">
      <c r="B713" s="247"/>
      <c r="C713" s="247"/>
      <c r="D713" s="247"/>
      <c r="E713" s="247"/>
      <c r="F713" s="247"/>
      <c r="G713" s="247"/>
      <c r="H713" s="247"/>
      <c r="I713" s="247"/>
    </row>
    <row r="714">
      <c r="B714" s="247"/>
      <c r="C714" s="247"/>
      <c r="D714" s="247"/>
      <c r="E714" s="247"/>
      <c r="F714" s="247"/>
      <c r="G714" s="247"/>
      <c r="H714" s="247"/>
      <c r="I714" s="247"/>
    </row>
    <row r="715">
      <c r="B715" s="247"/>
      <c r="C715" s="247"/>
      <c r="D715" s="247"/>
      <c r="E715" s="247"/>
      <c r="F715" s="247"/>
      <c r="G715" s="247"/>
      <c r="H715" s="247"/>
      <c r="I715" s="247"/>
    </row>
    <row r="716">
      <c r="B716" s="247"/>
      <c r="C716" s="247"/>
      <c r="D716" s="247"/>
      <c r="E716" s="247"/>
      <c r="F716" s="247"/>
      <c r="G716" s="247"/>
      <c r="H716" s="247"/>
      <c r="I716" s="247"/>
    </row>
    <row r="717">
      <c r="B717" s="247"/>
      <c r="C717" s="247"/>
      <c r="D717" s="247"/>
      <c r="E717" s="247"/>
      <c r="F717" s="247"/>
      <c r="G717" s="247"/>
      <c r="H717" s="247"/>
      <c r="I717" s="247"/>
    </row>
    <row r="718">
      <c r="B718" s="247"/>
      <c r="C718" s="247"/>
      <c r="D718" s="247"/>
      <c r="E718" s="247"/>
      <c r="F718" s="247"/>
      <c r="G718" s="247"/>
      <c r="H718" s="247"/>
      <c r="I718" s="247"/>
    </row>
    <row r="719">
      <c r="B719" s="247"/>
      <c r="C719" s="247"/>
      <c r="D719" s="247"/>
      <c r="E719" s="247"/>
      <c r="F719" s="247"/>
      <c r="G719" s="247"/>
      <c r="H719" s="247"/>
      <c r="I719" s="247"/>
    </row>
    <row r="720">
      <c r="B720" s="247"/>
      <c r="C720" s="247"/>
      <c r="D720" s="247"/>
      <c r="E720" s="247"/>
      <c r="F720" s="247"/>
      <c r="G720" s="247"/>
      <c r="H720" s="247"/>
      <c r="I720" s="247"/>
    </row>
    <row r="721">
      <c r="B721" s="247"/>
      <c r="C721" s="247"/>
      <c r="D721" s="247"/>
      <c r="E721" s="247"/>
      <c r="F721" s="247"/>
      <c r="G721" s="247"/>
      <c r="H721" s="247"/>
      <c r="I721" s="247"/>
    </row>
    <row r="722">
      <c r="B722" s="247"/>
      <c r="C722" s="247"/>
      <c r="D722" s="247"/>
      <c r="E722" s="247"/>
      <c r="F722" s="247"/>
      <c r="G722" s="247"/>
      <c r="H722" s="247"/>
      <c r="I722" s="247"/>
    </row>
    <row r="723">
      <c r="B723" s="247"/>
      <c r="C723" s="247"/>
      <c r="D723" s="247"/>
      <c r="E723" s="247"/>
      <c r="F723" s="247"/>
      <c r="G723" s="247"/>
      <c r="H723" s="247"/>
      <c r="I723" s="247"/>
    </row>
    <row r="724">
      <c r="B724" s="247"/>
      <c r="C724" s="247"/>
      <c r="D724" s="247"/>
      <c r="E724" s="247"/>
      <c r="F724" s="247"/>
      <c r="G724" s="247"/>
      <c r="H724" s="247"/>
      <c r="I724" s="247"/>
    </row>
    <row r="725">
      <c r="B725" s="247"/>
      <c r="C725" s="247"/>
      <c r="D725" s="247"/>
      <c r="E725" s="247"/>
      <c r="F725" s="247"/>
      <c r="G725" s="247"/>
      <c r="H725" s="247"/>
      <c r="I725" s="247"/>
    </row>
    <row r="726">
      <c r="B726" s="247"/>
      <c r="C726" s="247"/>
      <c r="D726" s="247"/>
      <c r="E726" s="247"/>
      <c r="F726" s="247"/>
      <c r="G726" s="247"/>
      <c r="H726" s="247"/>
      <c r="I726" s="247"/>
    </row>
    <row r="727">
      <c r="B727" s="247"/>
      <c r="C727" s="247"/>
      <c r="D727" s="247"/>
      <c r="E727" s="247"/>
      <c r="F727" s="247"/>
      <c r="G727" s="247"/>
      <c r="H727" s="247"/>
      <c r="I727" s="247"/>
    </row>
    <row r="728">
      <c r="B728" s="247"/>
      <c r="C728" s="247"/>
      <c r="D728" s="247"/>
      <c r="E728" s="247"/>
      <c r="F728" s="247"/>
      <c r="G728" s="247"/>
      <c r="H728" s="247"/>
      <c r="I728" s="247"/>
    </row>
    <row r="729">
      <c r="B729" s="247"/>
      <c r="C729" s="247"/>
      <c r="D729" s="247"/>
      <c r="E729" s="247"/>
      <c r="F729" s="247"/>
      <c r="G729" s="247"/>
      <c r="H729" s="247"/>
      <c r="I729" s="247"/>
    </row>
    <row r="730">
      <c r="B730" s="247"/>
      <c r="C730" s="247"/>
      <c r="D730" s="247"/>
      <c r="E730" s="247"/>
      <c r="F730" s="247"/>
      <c r="G730" s="247"/>
      <c r="H730" s="247"/>
      <c r="I730" s="247"/>
    </row>
    <row r="731">
      <c r="B731" s="247"/>
      <c r="C731" s="247"/>
      <c r="D731" s="247"/>
      <c r="E731" s="247"/>
      <c r="F731" s="247"/>
      <c r="G731" s="247"/>
      <c r="H731" s="247"/>
      <c r="I731" s="247"/>
    </row>
    <row r="732">
      <c r="B732" s="247"/>
      <c r="C732" s="247"/>
      <c r="D732" s="247"/>
      <c r="E732" s="247"/>
      <c r="F732" s="247"/>
      <c r="G732" s="247"/>
      <c r="H732" s="247"/>
      <c r="I732" s="247"/>
    </row>
    <row r="733">
      <c r="B733" s="247"/>
      <c r="C733" s="247"/>
      <c r="D733" s="247"/>
      <c r="E733" s="247"/>
      <c r="F733" s="247"/>
      <c r="G733" s="247"/>
      <c r="H733" s="247"/>
      <c r="I733" s="247"/>
    </row>
    <row r="734">
      <c r="B734" s="247"/>
      <c r="C734" s="247"/>
      <c r="D734" s="247"/>
      <c r="E734" s="247"/>
      <c r="F734" s="247"/>
      <c r="G734" s="247"/>
      <c r="H734" s="247"/>
      <c r="I734" s="247"/>
    </row>
    <row r="735">
      <c r="B735" s="247"/>
      <c r="C735" s="247"/>
      <c r="D735" s="247"/>
      <c r="E735" s="247"/>
      <c r="F735" s="247"/>
      <c r="G735" s="247"/>
      <c r="H735" s="247"/>
      <c r="I735" s="247"/>
    </row>
    <row r="736">
      <c r="B736" s="247"/>
      <c r="C736" s="247"/>
      <c r="D736" s="247"/>
      <c r="E736" s="247"/>
      <c r="F736" s="247"/>
      <c r="G736" s="247"/>
      <c r="H736" s="247"/>
      <c r="I736" s="247"/>
    </row>
    <row r="737">
      <c r="B737" s="247"/>
      <c r="C737" s="247"/>
      <c r="D737" s="247"/>
      <c r="E737" s="247"/>
      <c r="F737" s="247"/>
      <c r="G737" s="247"/>
      <c r="H737" s="247"/>
      <c r="I737" s="247"/>
    </row>
    <row r="738">
      <c r="B738" s="247"/>
      <c r="C738" s="247"/>
      <c r="D738" s="247"/>
      <c r="E738" s="247"/>
      <c r="F738" s="247"/>
      <c r="G738" s="247"/>
      <c r="H738" s="247"/>
      <c r="I738" s="247"/>
    </row>
    <row r="739">
      <c r="B739" s="247"/>
      <c r="C739" s="247"/>
      <c r="D739" s="247"/>
      <c r="E739" s="247"/>
      <c r="F739" s="247"/>
      <c r="G739" s="247"/>
      <c r="H739" s="247"/>
      <c r="I739" s="247"/>
    </row>
    <row r="740">
      <c r="B740" s="247"/>
      <c r="C740" s="247"/>
      <c r="D740" s="247"/>
      <c r="E740" s="247"/>
      <c r="F740" s="247"/>
      <c r="G740" s="247"/>
      <c r="H740" s="247"/>
      <c r="I740" s="247"/>
    </row>
    <row r="741">
      <c r="B741" s="247"/>
      <c r="C741" s="247"/>
      <c r="D741" s="247"/>
      <c r="E741" s="247"/>
      <c r="F741" s="247"/>
      <c r="G741" s="247"/>
      <c r="H741" s="247"/>
      <c r="I741" s="247"/>
    </row>
    <row r="742">
      <c r="B742" s="247"/>
      <c r="C742" s="247"/>
      <c r="D742" s="247"/>
      <c r="E742" s="247"/>
      <c r="F742" s="247"/>
      <c r="G742" s="247"/>
      <c r="H742" s="247"/>
      <c r="I742" s="247"/>
    </row>
    <row r="743">
      <c r="B743" s="247"/>
      <c r="C743" s="247"/>
      <c r="D743" s="247"/>
      <c r="E743" s="247"/>
      <c r="F743" s="247"/>
      <c r="G743" s="247"/>
      <c r="H743" s="247"/>
      <c r="I743" s="247"/>
    </row>
    <row r="744">
      <c r="B744" s="247"/>
      <c r="C744" s="247"/>
      <c r="D744" s="247"/>
      <c r="E744" s="247"/>
      <c r="F744" s="247"/>
      <c r="G744" s="247"/>
      <c r="H744" s="247"/>
      <c r="I744" s="247"/>
    </row>
    <row r="745">
      <c r="B745" s="247"/>
      <c r="C745" s="247"/>
      <c r="D745" s="247"/>
      <c r="E745" s="247"/>
      <c r="F745" s="247"/>
      <c r="G745" s="247"/>
      <c r="H745" s="247"/>
      <c r="I745" s="247"/>
    </row>
    <row r="746">
      <c r="B746" s="247"/>
      <c r="C746" s="247"/>
      <c r="D746" s="247"/>
      <c r="E746" s="247"/>
      <c r="F746" s="247"/>
      <c r="G746" s="247"/>
      <c r="H746" s="247"/>
      <c r="I746" s="247"/>
    </row>
    <row r="747">
      <c r="B747" s="247"/>
      <c r="C747" s="247"/>
      <c r="D747" s="247"/>
      <c r="E747" s="247"/>
      <c r="F747" s="247"/>
      <c r="G747" s="247"/>
      <c r="H747" s="247"/>
      <c r="I747" s="247"/>
    </row>
    <row r="748">
      <c r="B748" s="247"/>
      <c r="C748" s="247"/>
      <c r="D748" s="247"/>
      <c r="E748" s="247"/>
      <c r="F748" s="247"/>
      <c r="G748" s="247"/>
      <c r="H748" s="247"/>
      <c r="I748" s="247"/>
    </row>
    <row r="749">
      <c r="B749" s="247"/>
      <c r="C749" s="247"/>
      <c r="D749" s="247"/>
      <c r="E749" s="247"/>
      <c r="F749" s="247"/>
      <c r="G749" s="247"/>
      <c r="H749" s="247"/>
      <c r="I749" s="247"/>
    </row>
    <row r="750">
      <c r="B750" s="247"/>
      <c r="C750" s="247"/>
      <c r="D750" s="247"/>
      <c r="E750" s="247"/>
      <c r="F750" s="247"/>
      <c r="G750" s="247"/>
      <c r="H750" s="247"/>
      <c r="I750" s="247"/>
    </row>
    <row r="751">
      <c r="B751" s="247"/>
      <c r="C751" s="247"/>
      <c r="D751" s="247"/>
      <c r="E751" s="247"/>
      <c r="F751" s="247"/>
      <c r="G751" s="247"/>
      <c r="H751" s="247"/>
      <c r="I751" s="247"/>
    </row>
    <row r="752">
      <c r="B752" s="247"/>
      <c r="C752" s="247"/>
      <c r="D752" s="247"/>
      <c r="E752" s="247"/>
      <c r="F752" s="247"/>
      <c r="G752" s="247"/>
      <c r="H752" s="247"/>
      <c r="I752" s="247"/>
    </row>
    <row r="753">
      <c r="B753" s="247"/>
      <c r="C753" s="247"/>
      <c r="D753" s="247"/>
      <c r="E753" s="247"/>
      <c r="F753" s="247"/>
      <c r="G753" s="247"/>
      <c r="H753" s="247"/>
      <c r="I753" s="247"/>
    </row>
    <row r="754">
      <c r="B754" s="247"/>
      <c r="C754" s="247"/>
      <c r="D754" s="247"/>
      <c r="E754" s="247"/>
      <c r="F754" s="247"/>
      <c r="G754" s="247"/>
      <c r="H754" s="247"/>
      <c r="I754" s="247"/>
    </row>
    <row r="755">
      <c r="B755" s="247"/>
      <c r="C755" s="247"/>
      <c r="D755" s="247"/>
      <c r="E755" s="247"/>
      <c r="F755" s="247"/>
      <c r="G755" s="247"/>
      <c r="H755" s="247"/>
      <c r="I755" s="247"/>
    </row>
    <row r="756">
      <c r="B756" s="247"/>
      <c r="C756" s="247"/>
      <c r="D756" s="247"/>
      <c r="E756" s="247"/>
      <c r="F756" s="247"/>
      <c r="G756" s="247"/>
      <c r="H756" s="247"/>
      <c r="I756" s="247"/>
    </row>
    <row r="757">
      <c r="B757" s="247"/>
      <c r="C757" s="247"/>
      <c r="D757" s="247"/>
      <c r="E757" s="247"/>
      <c r="F757" s="247"/>
      <c r="G757" s="247"/>
      <c r="H757" s="247"/>
      <c r="I757" s="247"/>
    </row>
    <row r="758">
      <c r="B758" s="247"/>
      <c r="C758" s="247"/>
      <c r="D758" s="247"/>
      <c r="E758" s="247"/>
      <c r="F758" s="247"/>
      <c r="G758" s="247"/>
      <c r="H758" s="247"/>
      <c r="I758" s="247"/>
    </row>
    <row r="759">
      <c r="B759" s="247"/>
      <c r="C759" s="247"/>
      <c r="D759" s="247"/>
      <c r="E759" s="247"/>
      <c r="F759" s="247"/>
      <c r="G759" s="247"/>
      <c r="H759" s="247"/>
      <c r="I759" s="247"/>
    </row>
    <row r="760">
      <c r="B760" s="247"/>
      <c r="C760" s="247"/>
      <c r="D760" s="247"/>
      <c r="E760" s="247"/>
      <c r="F760" s="247"/>
      <c r="G760" s="247"/>
      <c r="H760" s="247"/>
      <c r="I760" s="247"/>
    </row>
    <row r="761">
      <c r="B761" s="247"/>
      <c r="C761" s="247"/>
      <c r="D761" s="247"/>
      <c r="E761" s="247"/>
      <c r="F761" s="247"/>
      <c r="G761" s="247"/>
      <c r="H761" s="247"/>
      <c r="I761" s="247"/>
    </row>
    <row r="762">
      <c r="B762" s="247"/>
      <c r="C762" s="247"/>
      <c r="D762" s="247"/>
      <c r="E762" s="247"/>
      <c r="F762" s="247"/>
      <c r="G762" s="247"/>
      <c r="H762" s="247"/>
      <c r="I762" s="247"/>
    </row>
    <row r="763">
      <c r="B763" s="247"/>
      <c r="C763" s="247"/>
      <c r="D763" s="247"/>
      <c r="E763" s="247"/>
      <c r="F763" s="247"/>
      <c r="G763" s="247"/>
      <c r="H763" s="247"/>
      <c r="I763" s="247"/>
    </row>
    <row r="764">
      <c r="B764" s="247"/>
      <c r="C764" s="247"/>
      <c r="D764" s="247"/>
      <c r="E764" s="247"/>
      <c r="F764" s="247"/>
      <c r="G764" s="247"/>
      <c r="H764" s="247"/>
      <c r="I764" s="247"/>
    </row>
    <row r="765">
      <c r="B765" s="247"/>
      <c r="C765" s="247"/>
      <c r="D765" s="247"/>
      <c r="E765" s="247"/>
      <c r="F765" s="247"/>
      <c r="G765" s="247"/>
      <c r="H765" s="247"/>
      <c r="I765" s="247"/>
    </row>
    <row r="766">
      <c r="B766" s="247"/>
      <c r="C766" s="247"/>
      <c r="D766" s="247"/>
      <c r="E766" s="247"/>
      <c r="F766" s="247"/>
      <c r="G766" s="247"/>
      <c r="H766" s="247"/>
      <c r="I766" s="247"/>
    </row>
    <row r="767">
      <c r="B767" s="247"/>
      <c r="C767" s="247"/>
      <c r="D767" s="247"/>
      <c r="E767" s="247"/>
      <c r="F767" s="247"/>
      <c r="G767" s="247"/>
      <c r="H767" s="247"/>
      <c r="I767" s="247"/>
    </row>
    <row r="768">
      <c r="B768" s="247"/>
      <c r="C768" s="247"/>
      <c r="D768" s="247"/>
      <c r="E768" s="247"/>
      <c r="F768" s="247"/>
      <c r="G768" s="247"/>
      <c r="H768" s="247"/>
      <c r="I768" s="247"/>
    </row>
    <row r="769">
      <c r="B769" s="247"/>
      <c r="C769" s="247"/>
      <c r="D769" s="247"/>
      <c r="E769" s="247"/>
      <c r="F769" s="247"/>
      <c r="G769" s="247"/>
      <c r="H769" s="247"/>
      <c r="I769" s="247"/>
    </row>
    <row r="770">
      <c r="B770" s="247"/>
      <c r="C770" s="247"/>
      <c r="D770" s="247"/>
      <c r="E770" s="247"/>
      <c r="F770" s="247"/>
      <c r="G770" s="247"/>
      <c r="H770" s="247"/>
      <c r="I770" s="247"/>
    </row>
    <row r="771">
      <c r="B771" s="247"/>
      <c r="C771" s="247"/>
      <c r="D771" s="247"/>
      <c r="E771" s="247"/>
      <c r="F771" s="247"/>
      <c r="G771" s="247"/>
      <c r="H771" s="247"/>
      <c r="I771" s="247"/>
    </row>
    <row r="772">
      <c r="B772" s="247"/>
      <c r="C772" s="247"/>
      <c r="D772" s="247"/>
      <c r="E772" s="247"/>
      <c r="F772" s="247"/>
      <c r="G772" s="247"/>
      <c r="H772" s="247"/>
      <c r="I772" s="247"/>
    </row>
    <row r="773">
      <c r="B773" s="247"/>
      <c r="C773" s="247"/>
      <c r="D773" s="247"/>
      <c r="E773" s="247"/>
      <c r="F773" s="247"/>
      <c r="G773" s="247"/>
      <c r="H773" s="247"/>
      <c r="I773" s="247"/>
    </row>
    <row r="774">
      <c r="B774" s="247"/>
      <c r="C774" s="247"/>
      <c r="D774" s="247"/>
      <c r="E774" s="247"/>
      <c r="F774" s="247"/>
      <c r="G774" s="247"/>
      <c r="H774" s="247"/>
      <c r="I774" s="247"/>
    </row>
    <row r="775">
      <c r="B775" s="247"/>
      <c r="C775" s="247"/>
      <c r="D775" s="247"/>
      <c r="E775" s="247"/>
      <c r="F775" s="247"/>
      <c r="G775" s="247"/>
      <c r="H775" s="247"/>
      <c r="I775" s="247"/>
    </row>
    <row r="776">
      <c r="B776" s="247"/>
      <c r="C776" s="247"/>
      <c r="D776" s="247"/>
      <c r="E776" s="247"/>
      <c r="F776" s="247"/>
      <c r="G776" s="247"/>
      <c r="H776" s="247"/>
      <c r="I776" s="247"/>
    </row>
    <row r="777">
      <c r="B777" s="247"/>
      <c r="C777" s="247"/>
      <c r="D777" s="247"/>
      <c r="E777" s="247"/>
      <c r="F777" s="247"/>
      <c r="G777" s="247"/>
      <c r="H777" s="247"/>
      <c r="I777" s="247"/>
    </row>
    <row r="778">
      <c r="B778" s="247"/>
      <c r="C778" s="247"/>
      <c r="D778" s="247"/>
      <c r="E778" s="247"/>
      <c r="F778" s="247"/>
      <c r="G778" s="247"/>
      <c r="H778" s="247"/>
      <c r="I778" s="247"/>
    </row>
    <row r="779">
      <c r="B779" s="247"/>
      <c r="C779" s="247"/>
      <c r="D779" s="247"/>
      <c r="E779" s="247"/>
      <c r="F779" s="247"/>
      <c r="G779" s="247"/>
      <c r="H779" s="247"/>
      <c r="I779" s="247"/>
    </row>
    <row r="780">
      <c r="B780" s="247"/>
      <c r="C780" s="247"/>
      <c r="D780" s="247"/>
      <c r="E780" s="247"/>
      <c r="F780" s="247"/>
      <c r="G780" s="247"/>
      <c r="H780" s="247"/>
      <c r="I780" s="247"/>
    </row>
    <row r="781">
      <c r="B781" s="247"/>
      <c r="C781" s="247"/>
      <c r="D781" s="247"/>
      <c r="E781" s="247"/>
      <c r="F781" s="247"/>
      <c r="G781" s="247"/>
      <c r="H781" s="247"/>
      <c r="I781" s="247"/>
    </row>
    <row r="782">
      <c r="B782" s="247"/>
      <c r="C782" s="247"/>
      <c r="D782" s="247"/>
      <c r="E782" s="247"/>
      <c r="F782" s="247"/>
      <c r="G782" s="247"/>
      <c r="H782" s="247"/>
      <c r="I782" s="247"/>
    </row>
    <row r="783">
      <c r="B783" s="247"/>
      <c r="C783" s="247"/>
      <c r="D783" s="247"/>
      <c r="E783" s="247"/>
      <c r="F783" s="247"/>
      <c r="G783" s="247"/>
      <c r="H783" s="247"/>
      <c r="I783" s="247"/>
    </row>
    <row r="784">
      <c r="B784" s="247"/>
      <c r="C784" s="247"/>
      <c r="D784" s="247"/>
      <c r="E784" s="247"/>
      <c r="F784" s="247"/>
      <c r="G784" s="247"/>
      <c r="H784" s="247"/>
      <c r="I784" s="247"/>
    </row>
    <row r="785">
      <c r="B785" s="247"/>
      <c r="C785" s="247"/>
      <c r="D785" s="247"/>
      <c r="E785" s="247"/>
      <c r="F785" s="247"/>
      <c r="G785" s="247"/>
      <c r="H785" s="247"/>
      <c r="I785" s="247"/>
    </row>
    <row r="786">
      <c r="B786" s="247"/>
      <c r="C786" s="247"/>
      <c r="D786" s="247"/>
      <c r="E786" s="247"/>
      <c r="F786" s="247"/>
      <c r="G786" s="247"/>
      <c r="H786" s="247"/>
      <c r="I786" s="247"/>
    </row>
    <row r="787">
      <c r="B787" s="247"/>
      <c r="C787" s="247"/>
      <c r="D787" s="247"/>
      <c r="E787" s="247"/>
      <c r="F787" s="247"/>
      <c r="G787" s="247"/>
      <c r="H787" s="247"/>
      <c r="I787" s="247"/>
    </row>
    <row r="788">
      <c r="B788" s="247"/>
      <c r="C788" s="247"/>
      <c r="D788" s="247"/>
      <c r="E788" s="247"/>
      <c r="F788" s="247"/>
      <c r="G788" s="247"/>
      <c r="H788" s="247"/>
      <c r="I788" s="247"/>
    </row>
    <row r="789">
      <c r="B789" s="247"/>
      <c r="C789" s="247"/>
      <c r="D789" s="247"/>
      <c r="E789" s="247"/>
      <c r="F789" s="247"/>
      <c r="G789" s="247"/>
      <c r="H789" s="247"/>
      <c r="I789" s="247"/>
    </row>
    <row r="790">
      <c r="B790" s="247"/>
      <c r="C790" s="247"/>
      <c r="D790" s="247"/>
      <c r="E790" s="247"/>
      <c r="F790" s="247"/>
      <c r="G790" s="247"/>
      <c r="H790" s="247"/>
      <c r="I790" s="247"/>
    </row>
    <row r="791">
      <c r="B791" s="247"/>
      <c r="C791" s="247"/>
      <c r="D791" s="247"/>
      <c r="E791" s="247"/>
      <c r="F791" s="247"/>
      <c r="G791" s="247"/>
      <c r="H791" s="247"/>
      <c r="I791" s="247"/>
    </row>
    <row r="792">
      <c r="B792" s="247"/>
      <c r="C792" s="247"/>
      <c r="D792" s="247"/>
      <c r="E792" s="247"/>
      <c r="F792" s="247"/>
      <c r="G792" s="247"/>
      <c r="H792" s="247"/>
      <c r="I792" s="247"/>
    </row>
    <row r="793">
      <c r="B793" s="247"/>
      <c r="C793" s="247"/>
      <c r="D793" s="247"/>
      <c r="E793" s="247"/>
      <c r="F793" s="247"/>
      <c r="G793" s="247"/>
      <c r="H793" s="247"/>
      <c r="I793" s="247"/>
    </row>
    <row r="794">
      <c r="B794" s="247"/>
      <c r="C794" s="247"/>
      <c r="D794" s="247"/>
      <c r="E794" s="247"/>
      <c r="F794" s="247"/>
      <c r="G794" s="247"/>
      <c r="H794" s="247"/>
      <c r="I794" s="247"/>
    </row>
    <row r="795">
      <c r="B795" s="247"/>
      <c r="C795" s="247"/>
      <c r="D795" s="247"/>
      <c r="E795" s="247"/>
      <c r="F795" s="247"/>
      <c r="G795" s="247"/>
      <c r="H795" s="247"/>
      <c r="I795" s="247"/>
    </row>
    <row r="796">
      <c r="B796" s="247"/>
      <c r="C796" s="247"/>
      <c r="D796" s="247"/>
      <c r="E796" s="247"/>
      <c r="F796" s="247"/>
      <c r="G796" s="247"/>
      <c r="H796" s="247"/>
      <c r="I796" s="247"/>
    </row>
    <row r="797">
      <c r="B797" s="247"/>
      <c r="C797" s="247"/>
      <c r="D797" s="247"/>
      <c r="E797" s="247"/>
      <c r="F797" s="247"/>
      <c r="G797" s="247"/>
      <c r="H797" s="247"/>
      <c r="I797" s="247"/>
    </row>
    <row r="798">
      <c r="B798" s="247"/>
      <c r="C798" s="247"/>
      <c r="D798" s="247"/>
      <c r="E798" s="247"/>
      <c r="F798" s="247"/>
      <c r="G798" s="247"/>
      <c r="H798" s="247"/>
      <c r="I798" s="247"/>
    </row>
    <row r="799">
      <c r="B799" s="247"/>
      <c r="C799" s="247"/>
      <c r="D799" s="247"/>
      <c r="E799" s="247"/>
      <c r="F799" s="247"/>
      <c r="G799" s="247"/>
      <c r="H799" s="247"/>
      <c r="I799" s="247"/>
    </row>
    <row r="800">
      <c r="B800" s="247"/>
      <c r="C800" s="247"/>
      <c r="D800" s="247"/>
      <c r="E800" s="247"/>
      <c r="F800" s="247"/>
      <c r="G800" s="247"/>
      <c r="H800" s="247"/>
      <c r="I800" s="247"/>
    </row>
    <row r="801">
      <c r="B801" s="247"/>
      <c r="C801" s="247"/>
      <c r="D801" s="247"/>
      <c r="E801" s="247"/>
      <c r="F801" s="247"/>
      <c r="G801" s="247"/>
      <c r="H801" s="247"/>
      <c r="I801" s="247"/>
    </row>
    <row r="802">
      <c r="B802" s="247"/>
      <c r="C802" s="247"/>
      <c r="D802" s="247"/>
      <c r="E802" s="247"/>
      <c r="F802" s="247"/>
      <c r="G802" s="247"/>
      <c r="H802" s="247"/>
      <c r="I802" s="247"/>
    </row>
    <row r="803">
      <c r="B803" s="247"/>
      <c r="C803" s="247"/>
      <c r="D803" s="247"/>
      <c r="E803" s="247"/>
      <c r="F803" s="247"/>
      <c r="G803" s="247"/>
      <c r="H803" s="247"/>
      <c r="I803" s="247"/>
    </row>
    <row r="804">
      <c r="B804" s="247"/>
      <c r="C804" s="247"/>
      <c r="D804" s="247"/>
      <c r="E804" s="247"/>
      <c r="F804" s="247"/>
      <c r="G804" s="247"/>
      <c r="H804" s="247"/>
      <c r="I804" s="247"/>
    </row>
    <row r="805">
      <c r="B805" s="247"/>
      <c r="C805" s="247"/>
      <c r="D805" s="247"/>
      <c r="E805" s="247"/>
      <c r="F805" s="247"/>
      <c r="G805" s="247"/>
      <c r="H805" s="247"/>
      <c r="I805" s="247"/>
    </row>
    <row r="806">
      <c r="B806" s="247"/>
      <c r="C806" s="247"/>
      <c r="D806" s="247"/>
      <c r="E806" s="247"/>
      <c r="F806" s="247"/>
      <c r="G806" s="247"/>
      <c r="H806" s="247"/>
      <c r="I806" s="247"/>
    </row>
    <row r="807">
      <c r="B807" s="247"/>
      <c r="C807" s="247"/>
      <c r="D807" s="247"/>
      <c r="E807" s="247"/>
      <c r="F807" s="247"/>
      <c r="G807" s="247"/>
      <c r="H807" s="247"/>
      <c r="I807" s="247"/>
    </row>
    <row r="808">
      <c r="B808" s="247"/>
      <c r="C808" s="247"/>
      <c r="D808" s="247"/>
      <c r="E808" s="247"/>
      <c r="F808" s="247"/>
      <c r="G808" s="247"/>
      <c r="H808" s="247"/>
      <c r="I808" s="247"/>
    </row>
    <row r="809">
      <c r="B809" s="247"/>
      <c r="C809" s="247"/>
      <c r="D809" s="247"/>
      <c r="E809" s="247"/>
      <c r="F809" s="247"/>
      <c r="G809" s="247"/>
      <c r="H809" s="247"/>
      <c r="I809" s="247"/>
    </row>
    <row r="810">
      <c r="B810" s="247"/>
      <c r="C810" s="247"/>
      <c r="D810" s="247"/>
      <c r="E810" s="247"/>
      <c r="F810" s="247"/>
      <c r="G810" s="247"/>
      <c r="H810" s="247"/>
      <c r="I810" s="247"/>
    </row>
    <row r="811">
      <c r="B811" s="247"/>
      <c r="C811" s="247"/>
      <c r="D811" s="247"/>
      <c r="E811" s="247"/>
      <c r="F811" s="247"/>
      <c r="G811" s="247"/>
      <c r="H811" s="247"/>
      <c r="I811" s="247"/>
    </row>
    <row r="812">
      <c r="B812" s="247"/>
      <c r="C812" s="247"/>
      <c r="D812" s="247"/>
      <c r="E812" s="247"/>
      <c r="F812" s="247"/>
      <c r="G812" s="247"/>
      <c r="H812" s="247"/>
      <c r="I812" s="247"/>
    </row>
    <row r="813">
      <c r="B813" s="247"/>
      <c r="C813" s="247"/>
      <c r="D813" s="247"/>
      <c r="E813" s="247"/>
      <c r="F813" s="247"/>
      <c r="G813" s="247"/>
      <c r="H813" s="247"/>
      <c r="I813" s="247"/>
    </row>
    <row r="814">
      <c r="B814" s="247"/>
      <c r="C814" s="247"/>
      <c r="D814" s="247"/>
      <c r="E814" s="247"/>
      <c r="F814" s="247"/>
      <c r="G814" s="247"/>
      <c r="H814" s="247"/>
      <c r="I814" s="247"/>
    </row>
    <row r="815">
      <c r="B815" s="247"/>
      <c r="C815" s="247"/>
      <c r="D815" s="247"/>
      <c r="E815" s="247"/>
      <c r="F815" s="247"/>
      <c r="G815" s="247"/>
      <c r="H815" s="247"/>
      <c r="I815" s="247"/>
    </row>
    <row r="816">
      <c r="B816" s="247"/>
      <c r="C816" s="247"/>
      <c r="D816" s="247"/>
      <c r="E816" s="247"/>
      <c r="F816" s="247"/>
      <c r="G816" s="247"/>
      <c r="H816" s="247"/>
      <c r="I816" s="247"/>
    </row>
    <row r="817">
      <c r="B817" s="247"/>
      <c r="C817" s="247"/>
      <c r="D817" s="247"/>
      <c r="E817" s="247"/>
      <c r="F817" s="247"/>
      <c r="G817" s="247"/>
      <c r="H817" s="247"/>
      <c r="I817" s="247"/>
    </row>
    <row r="818">
      <c r="B818" s="247"/>
      <c r="C818" s="247"/>
      <c r="D818" s="247"/>
      <c r="E818" s="247"/>
      <c r="F818" s="247"/>
      <c r="G818" s="247"/>
      <c r="H818" s="247"/>
      <c r="I818" s="247"/>
    </row>
    <row r="819">
      <c r="B819" s="247"/>
      <c r="C819" s="247"/>
      <c r="D819" s="247"/>
      <c r="E819" s="247"/>
      <c r="F819" s="247"/>
      <c r="G819" s="247"/>
      <c r="H819" s="247"/>
      <c r="I819" s="247"/>
    </row>
    <row r="820">
      <c r="B820" s="247"/>
      <c r="C820" s="247"/>
      <c r="D820" s="247"/>
      <c r="E820" s="247"/>
      <c r="F820" s="247"/>
      <c r="G820" s="247"/>
      <c r="H820" s="247"/>
      <c r="I820" s="247"/>
    </row>
    <row r="821">
      <c r="B821" s="247"/>
      <c r="C821" s="247"/>
      <c r="D821" s="247"/>
      <c r="E821" s="247"/>
      <c r="F821" s="247"/>
      <c r="G821" s="247"/>
      <c r="H821" s="247"/>
      <c r="I821" s="247"/>
    </row>
    <row r="822">
      <c r="B822" s="247"/>
      <c r="C822" s="247"/>
      <c r="D822" s="247"/>
      <c r="E822" s="247"/>
      <c r="F822" s="247"/>
      <c r="G822" s="247"/>
      <c r="H822" s="247"/>
      <c r="I822" s="247"/>
    </row>
    <row r="823">
      <c r="B823" s="247"/>
      <c r="C823" s="247"/>
      <c r="D823" s="247"/>
      <c r="E823" s="247"/>
      <c r="F823" s="247"/>
      <c r="G823" s="247"/>
      <c r="H823" s="247"/>
      <c r="I823" s="247"/>
    </row>
    <row r="824">
      <c r="B824" s="247"/>
      <c r="C824" s="247"/>
      <c r="D824" s="247"/>
      <c r="E824" s="247"/>
      <c r="F824" s="247"/>
      <c r="G824" s="247"/>
      <c r="H824" s="247"/>
      <c r="I824" s="247"/>
    </row>
    <row r="825">
      <c r="B825" s="247"/>
      <c r="C825" s="247"/>
      <c r="D825" s="247"/>
      <c r="E825" s="247"/>
      <c r="F825" s="247"/>
      <c r="G825" s="247"/>
      <c r="H825" s="247"/>
      <c r="I825" s="247"/>
    </row>
    <row r="826">
      <c r="B826" s="247"/>
      <c r="C826" s="247"/>
      <c r="D826" s="247"/>
      <c r="E826" s="247"/>
      <c r="F826" s="247"/>
      <c r="G826" s="247"/>
      <c r="H826" s="247"/>
      <c r="I826" s="247"/>
    </row>
    <row r="827">
      <c r="B827" s="247"/>
      <c r="C827" s="247"/>
      <c r="D827" s="247"/>
      <c r="E827" s="247"/>
      <c r="F827" s="247"/>
      <c r="G827" s="247"/>
      <c r="H827" s="247"/>
      <c r="I827" s="247"/>
    </row>
    <row r="828">
      <c r="B828" s="247"/>
      <c r="C828" s="247"/>
      <c r="D828" s="247"/>
      <c r="E828" s="247"/>
      <c r="F828" s="247"/>
      <c r="G828" s="247"/>
      <c r="H828" s="247"/>
      <c r="I828" s="247"/>
    </row>
    <row r="829">
      <c r="B829" s="247"/>
      <c r="C829" s="247"/>
      <c r="D829" s="247"/>
      <c r="E829" s="247"/>
      <c r="F829" s="247"/>
      <c r="G829" s="247"/>
      <c r="H829" s="247"/>
      <c r="I829" s="247"/>
    </row>
    <row r="830">
      <c r="B830" s="247"/>
      <c r="C830" s="247"/>
      <c r="D830" s="247"/>
      <c r="E830" s="247"/>
      <c r="F830" s="247"/>
      <c r="G830" s="247"/>
      <c r="H830" s="247"/>
      <c r="I830" s="247"/>
    </row>
    <row r="831">
      <c r="B831" s="247"/>
      <c r="C831" s="247"/>
      <c r="D831" s="247"/>
      <c r="E831" s="247"/>
      <c r="F831" s="247"/>
      <c r="G831" s="247"/>
      <c r="H831" s="247"/>
      <c r="I831" s="247"/>
    </row>
    <row r="832">
      <c r="B832" s="247"/>
      <c r="C832" s="247"/>
      <c r="D832" s="247"/>
      <c r="E832" s="247"/>
      <c r="F832" s="247"/>
      <c r="G832" s="247"/>
      <c r="H832" s="247"/>
      <c r="I832" s="247"/>
    </row>
    <row r="833">
      <c r="B833" s="247"/>
      <c r="C833" s="247"/>
      <c r="D833" s="247"/>
      <c r="E833" s="247"/>
      <c r="F833" s="247"/>
      <c r="G833" s="247"/>
      <c r="H833" s="247"/>
      <c r="I833" s="247"/>
    </row>
    <row r="834">
      <c r="B834" s="247"/>
      <c r="C834" s="247"/>
      <c r="D834" s="247"/>
      <c r="E834" s="247"/>
      <c r="F834" s="247"/>
      <c r="G834" s="247"/>
      <c r="H834" s="247"/>
      <c r="I834" s="247"/>
    </row>
    <row r="835">
      <c r="B835" s="247"/>
      <c r="C835" s="247"/>
      <c r="D835" s="247"/>
      <c r="E835" s="247"/>
      <c r="F835" s="247"/>
      <c r="G835" s="247"/>
      <c r="H835" s="247"/>
      <c r="I835" s="247"/>
    </row>
    <row r="836">
      <c r="B836" s="247"/>
      <c r="C836" s="247"/>
      <c r="D836" s="247"/>
      <c r="E836" s="247"/>
      <c r="F836" s="247"/>
      <c r="G836" s="247"/>
      <c r="H836" s="247"/>
      <c r="I836" s="247"/>
    </row>
    <row r="837">
      <c r="B837" s="247"/>
      <c r="C837" s="247"/>
      <c r="D837" s="247"/>
      <c r="E837" s="247"/>
      <c r="F837" s="247"/>
      <c r="G837" s="247"/>
      <c r="H837" s="247"/>
      <c r="I837" s="247"/>
    </row>
    <row r="838">
      <c r="B838" s="247"/>
      <c r="C838" s="247"/>
      <c r="D838" s="247"/>
      <c r="E838" s="247"/>
      <c r="F838" s="247"/>
      <c r="G838" s="247"/>
      <c r="H838" s="247"/>
      <c r="I838" s="247"/>
    </row>
    <row r="839">
      <c r="B839" s="247"/>
      <c r="C839" s="247"/>
      <c r="D839" s="247"/>
      <c r="E839" s="247"/>
      <c r="F839" s="247"/>
      <c r="G839" s="247"/>
      <c r="H839" s="247"/>
      <c r="I839" s="247"/>
    </row>
    <row r="840">
      <c r="B840" s="247"/>
      <c r="C840" s="247"/>
      <c r="D840" s="247"/>
      <c r="E840" s="247"/>
      <c r="F840" s="247"/>
      <c r="G840" s="247"/>
      <c r="H840" s="247"/>
      <c r="I840" s="247"/>
    </row>
    <row r="841">
      <c r="B841" s="247"/>
      <c r="C841" s="247"/>
      <c r="D841" s="247"/>
      <c r="E841" s="247"/>
      <c r="F841" s="247"/>
      <c r="G841" s="247"/>
      <c r="H841" s="247"/>
      <c r="I841" s="247"/>
    </row>
    <row r="842">
      <c r="B842" s="247"/>
      <c r="C842" s="247"/>
      <c r="D842" s="247"/>
      <c r="E842" s="247"/>
      <c r="F842" s="247"/>
      <c r="G842" s="247"/>
      <c r="H842" s="247"/>
      <c r="I842" s="247"/>
    </row>
    <row r="843">
      <c r="B843" s="247"/>
      <c r="C843" s="247"/>
      <c r="D843" s="247"/>
      <c r="E843" s="247"/>
      <c r="F843" s="247"/>
      <c r="G843" s="247"/>
      <c r="H843" s="247"/>
      <c r="I843" s="247"/>
    </row>
    <row r="844">
      <c r="B844" s="247"/>
      <c r="C844" s="247"/>
      <c r="D844" s="247"/>
      <c r="E844" s="247"/>
      <c r="F844" s="247"/>
      <c r="G844" s="247"/>
      <c r="H844" s="247"/>
      <c r="I844" s="247"/>
    </row>
    <row r="845">
      <c r="B845" s="247"/>
      <c r="C845" s="247"/>
      <c r="D845" s="247"/>
      <c r="E845" s="247"/>
      <c r="F845" s="247"/>
      <c r="G845" s="247"/>
      <c r="H845" s="247"/>
      <c r="I845" s="247"/>
    </row>
    <row r="846">
      <c r="B846" s="247"/>
      <c r="C846" s="247"/>
      <c r="D846" s="247"/>
      <c r="E846" s="247"/>
      <c r="F846" s="247"/>
      <c r="G846" s="247"/>
      <c r="H846" s="247"/>
      <c r="I846" s="247"/>
    </row>
    <row r="847">
      <c r="B847" s="247"/>
      <c r="C847" s="247"/>
      <c r="D847" s="247"/>
      <c r="E847" s="247"/>
      <c r="F847" s="247"/>
      <c r="G847" s="247"/>
      <c r="H847" s="247"/>
      <c r="I847" s="247"/>
    </row>
    <row r="848">
      <c r="B848" s="247"/>
      <c r="C848" s="247"/>
      <c r="D848" s="247"/>
      <c r="E848" s="247"/>
      <c r="F848" s="247"/>
      <c r="G848" s="247"/>
      <c r="H848" s="247"/>
      <c r="I848" s="247"/>
    </row>
    <row r="849">
      <c r="B849" s="247"/>
      <c r="C849" s="247"/>
      <c r="D849" s="247"/>
      <c r="E849" s="247"/>
      <c r="F849" s="247"/>
      <c r="G849" s="247"/>
      <c r="H849" s="247"/>
      <c r="I849" s="247"/>
    </row>
    <row r="850">
      <c r="B850" s="247"/>
      <c r="C850" s="247"/>
      <c r="D850" s="247"/>
      <c r="E850" s="247"/>
      <c r="F850" s="247"/>
      <c r="G850" s="247"/>
      <c r="H850" s="247"/>
      <c r="I850" s="247"/>
    </row>
    <row r="851">
      <c r="B851" s="247"/>
      <c r="C851" s="247"/>
      <c r="D851" s="247"/>
      <c r="E851" s="247"/>
      <c r="F851" s="247"/>
      <c r="G851" s="247"/>
      <c r="H851" s="247"/>
      <c r="I851" s="247"/>
    </row>
    <row r="852">
      <c r="B852" s="247"/>
      <c r="C852" s="247"/>
      <c r="D852" s="247"/>
      <c r="E852" s="247"/>
      <c r="F852" s="247"/>
      <c r="G852" s="247"/>
      <c r="H852" s="247"/>
      <c r="I852" s="247"/>
    </row>
    <row r="853">
      <c r="B853" s="247"/>
      <c r="C853" s="247"/>
      <c r="D853" s="247"/>
      <c r="E853" s="247"/>
      <c r="F853" s="247"/>
      <c r="G853" s="247"/>
      <c r="H853" s="247"/>
      <c r="I853" s="247"/>
    </row>
    <row r="854">
      <c r="B854" s="247"/>
      <c r="C854" s="247"/>
      <c r="D854" s="247"/>
      <c r="E854" s="247"/>
      <c r="F854" s="247"/>
      <c r="G854" s="247"/>
      <c r="H854" s="247"/>
      <c r="I854" s="247"/>
    </row>
    <row r="855">
      <c r="B855" s="247"/>
      <c r="C855" s="247"/>
      <c r="D855" s="247"/>
      <c r="E855" s="247"/>
      <c r="F855" s="247"/>
      <c r="G855" s="247"/>
      <c r="H855" s="247"/>
      <c r="I855" s="247"/>
    </row>
    <row r="856">
      <c r="B856" s="247"/>
      <c r="C856" s="247"/>
      <c r="D856" s="247"/>
      <c r="E856" s="247"/>
      <c r="F856" s="247"/>
      <c r="G856" s="247"/>
      <c r="H856" s="247"/>
      <c r="I856" s="247"/>
    </row>
    <row r="857">
      <c r="B857" s="247"/>
      <c r="C857" s="247"/>
      <c r="D857" s="247"/>
      <c r="E857" s="247"/>
      <c r="F857" s="247"/>
      <c r="G857" s="247"/>
      <c r="H857" s="247"/>
      <c r="I857" s="247"/>
    </row>
    <row r="858">
      <c r="B858" s="247"/>
      <c r="C858" s="247"/>
      <c r="D858" s="247"/>
      <c r="E858" s="247"/>
      <c r="F858" s="247"/>
      <c r="G858" s="247"/>
      <c r="H858" s="247"/>
      <c r="I858" s="247"/>
    </row>
    <row r="859">
      <c r="B859" s="247"/>
      <c r="C859" s="247"/>
      <c r="D859" s="247"/>
      <c r="E859" s="247"/>
      <c r="F859" s="247"/>
      <c r="G859" s="247"/>
      <c r="H859" s="247"/>
      <c r="I859" s="247"/>
    </row>
    <row r="860">
      <c r="B860" s="247"/>
      <c r="C860" s="247"/>
      <c r="D860" s="247"/>
      <c r="E860" s="247"/>
      <c r="F860" s="247"/>
      <c r="G860" s="247"/>
      <c r="H860" s="247"/>
      <c r="I860" s="247"/>
    </row>
    <row r="861">
      <c r="B861" s="247"/>
      <c r="C861" s="247"/>
      <c r="D861" s="247"/>
      <c r="E861" s="247"/>
      <c r="F861" s="247"/>
      <c r="G861" s="247"/>
      <c r="H861" s="247"/>
      <c r="I861" s="247"/>
    </row>
    <row r="862">
      <c r="B862" s="247"/>
      <c r="C862" s="247"/>
      <c r="D862" s="247"/>
      <c r="E862" s="247"/>
      <c r="F862" s="247"/>
      <c r="G862" s="247"/>
      <c r="H862" s="247"/>
      <c r="I862" s="247"/>
    </row>
    <row r="863">
      <c r="B863" s="247"/>
      <c r="C863" s="247"/>
      <c r="D863" s="247"/>
      <c r="E863" s="247"/>
      <c r="F863" s="247"/>
      <c r="G863" s="247"/>
      <c r="H863" s="247"/>
      <c r="I863" s="247"/>
    </row>
    <row r="864">
      <c r="B864" s="247"/>
      <c r="C864" s="247"/>
      <c r="D864" s="247"/>
      <c r="E864" s="247"/>
      <c r="F864" s="247"/>
      <c r="G864" s="247"/>
      <c r="H864" s="247"/>
      <c r="I864" s="247"/>
    </row>
    <row r="865">
      <c r="B865" s="247"/>
      <c r="C865" s="247"/>
      <c r="D865" s="247"/>
      <c r="E865" s="247"/>
      <c r="F865" s="247"/>
      <c r="G865" s="247"/>
      <c r="H865" s="247"/>
      <c r="I865" s="247"/>
    </row>
    <row r="866">
      <c r="B866" s="247"/>
      <c r="C866" s="247"/>
      <c r="D866" s="247"/>
      <c r="E866" s="247"/>
      <c r="F866" s="247"/>
      <c r="G866" s="247"/>
      <c r="H866" s="247"/>
      <c r="I866" s="247"/>
    </row>
    <row r="867">
      <c r="B867" s="247"/>
      <c r="C867" s="247"/>
      <c r="D867" s="247"/>
      <c r="E867" s="247"/>
      <c r="F867" s="247"/>
      <c r="G867" s="247"/>
      <c r="H867" s="247"/>
      <c r="I867" s="247"/>
    </row>
    <row r="868">
      <c r="B868" s="247"/>
      <c r="C868" s="247"/>
      <c r="D868" s="247"/>
      <c r="E868" s="247"/>
      <c r="F868" s="247"/>
      <c r="G868" s="247"/>
      <c r="H868" s="247"/>
      <c r="I868" s="247"/>
    </row>
    <row r="869">
      <c r="B869" s="247"/>
      <c r="C869" s="247"/>
      <c r="D869" s="247"/>
      <c r="E869" s="247"/>
      <c r="F869" s="247"/>
      <c r="G869" s="247"/>
      <c r="H869" s="247"/>
      <c r="I869" s="247"/>
    </row>
    <row r="870">
      <c r="B870" s="247"/>
      <c r="C870" s="247"/>
      <c r="D870" s="247"/>
      <c r="E870" s="247"/>
      <c r="F870" s="247"/>
      <c r="G870" s="247"/>
      <c r="H870" s="247"/>
      <c r="I870" s="247"/>
    </row>
    <row r="871">
      <c r="B871" s="247"/>
      <c r="C871" s="247"/>
      <c r="D871" s="247"/>
      <c r="E871" s="247"/>
      <c r="F871" s="247"/>
      <c r="G871" s="247"/>
      <c r="H871" s="247"/>
      <c r="I871" s="247"/>
    </row>
    <row r="872">
      <c r="B872" s="247"/>
      <c r="C872" s="247"/>
      <c r="D872" s="247"/>
      <c r="E872" s="247"/>
      <c r="F872" s="247"/>
      <c r="G872" s="247"/>
      <c r="H872" s="247"/>
      <c r="I872" s="247"/>
    </row>
    <row r="873">
      <c r="B873" s="247"/>
      <c r="C873" s="247"/>
      <c r="D873" s="247"/>
      <c r="E873" s="247"/>
      <c r="F873" s="247"/>
      <c r="G873" s="247"/>
      <c r="H873" s="247"/>
      <c r="I873" s="247"/>
    </row>
    <row r="874">
      <c r="B874" s="247"/>
      <c r="C874" s="247"/>
      <c r="D874" s="247"/>
      <c r="E874" s="247"/>
      <c r="F874" s="247"/>
      <c r="G874" s="247"/>
      <c r="H874" s="247"/>
      <c r="I874" s="247"/>
    </row>
    <row r="875">
      <c r="B875" s="247"/>
      <c r="C875" s="247"/>
      <c r="D875" s="247"/>
      <c r="E875" s="247"/>
      <c r="F875" s="247"/>
      <c r="G875" s="247"/>
      <c r="H875" s="247"/>
      <c r="I875" s="247"/>
    </row>
    <row r="876">
      <c r="B876" s="247"/>
      <c r="C876" s="247"/>
      <c r="D876" s="247"/>
      <c r="E876" s="247"/>
      <c r="F876" s="247"/>
      <c r="G876" s="247"/>
      <c r="H876" s="247"/>
      <c r="I876" s="247"/>
    </row>
    <row r="877">
      <c r="B877" s="247"/>
      <c r="C877" s="247"/>
      <c r="D877" s="247"/>
      <c r="E877" s="247"/>
      <c r="F877" s="247"/>
      <c r="G877" s="247"/>
      <c r="H877" s="247"/>
      <c r="I877" s="247"/>
    </row>
    <row r="878">
      <c r="B878" s="247"/>
      <c r="C878" s="247"/>
      <c r="D878" s="247"/>
      <c r="E878" s="247"/>
      <c r="F878" s="247"/>
      <c r="G878" s="247"/>
      <c r="H878" s="247"/>
      <c r="I878" s="247"/>
    </row>
    <row r="879">
      <c r="B879" s="247"/>
      <c r="C879" s="247"/>
      <c r="D879" s="247"/>
      <c r="E879" s="247"/>
      <c r="F879" s="247"/>
      <c r="G879" s="247"/>
      <c r="H879" s="247"/>
      <c r="I879" s="247"/>
    </row>
    <row r="880">
      <c r="B880" s="247"/>
      <c r="C880" s="247"/>
      <c r="D880" s="247"/>
      <c r="E880" s="247"/>
      <c r="F880" s="247"/>
      <c r="G880" s="247"/>
      <c r="H880" s="247"/>
      <c r="I880" s="247"/>
    </row>
    <row r="881">
      <c r="B881" s="247"/>
      <c r="C881" s="247"/>
      <c r="D881" s="247"/>
      <c r="E881" s="247"/>
      <c r="F881" s="247"/>
      <c r="G881" s="247"/>
      <c r="H881" s="247"/>
      <c r="I881" s="247"/>
    </row>
    <row r="882">
      <c r="B882" s="247"/>
      <c r="C882" s="247"/>
      <c r="D882" s="247"/>
      <c r="E882" s="247"/>
      <c r="F882" s="247"/>
      <c r="G882" s="247"/>
      <c r="H882" s="247"/>
      <c r="I882" s="247"/>
    </row>
    <row r="883">
      <c r="B883" s="247"/>
      <c r="C883" s="247"/>
      <c r="D883" s="247"/>
      <c r="E883" s="247"/>
      <c r="F883" s="247"/>
      <c r="G883" s="247"/>
      <c r="H883" s="247"/>
      <c r="I883" s="247"/>
    </row>
    <row r="884">
      <c r="B884" s="247"/>
      <c r="C884" s="247"/>
      <c r="D884" s="247"/>
      <c r="E884" s="247"/>
      <c r="F884" s="247"/>
      <c r="G884" s="247"/>
      <c r="H884" s="247"/>
      <c r="I884" s="247"/>
    </row>
    <row r="885">
      <c r="B885" s="247"/>
      <c r="C885" s="247"/>
      <c r="D885" s="247"/>
      <c r="E885" s="247"/>
      <c r="F885" s="247"/>
      <c r="G885" s="247"/>
      <c r="H885" s="247"/>
      <c r="I885" s="247"/>
    </row>
    <row r="886">
      <c r="B886" s="247"/>
      <c r="C886" s="247"/>
      <c r="D886" s="247"/>
      <c r="E886" s="247"/>
      <c r="F886" s="247"/>
      <c r="G886" s="247"/>
      <c r="H886" s="247"/>
      <c r="I886" s="247"/>
    </row>
    <row r="887">
      <c r="B887" s="247"/>
      <c r="C887" s="247"/>
      <c r="D887" s="247"/>
      <c r="E887" s="247"/>
      <c r="F887" s="247"/>
      <c r="G887" s="247"/>
      <c r="H887" s="247"/>
      <c r="I887" s="247"/>
    </row>
    <row r="888">
      <c r="B888" s="247"/>
      <c r="C888" s="247"/>
      <c r="D888" s="247"/>
      <c r="E888" s="247"/>
      <c r="F888" s="247"/>
      <c r="G888" s="247"/>
      <c r="H888" s="247"/>
      <c r="I888" s="247"/>
    </row>
    <row r="889">
      <c r="B889" s="247"/>
      <c r="C889" s="247"/>
      <c r="D889" s="247"/>
      <c r="E889" s="247"/>
      <c r="F889" s="247"/>
      <c r="G889" s="247"/>
      <c r="H889" s="247"/>
      <c r="I889" s="247"/>
    </row>
    <row r="890">
      <c r="B890" s="247"/>
      <c r="C890" s="247"/>
      <c r="D890" s="247"/>
      <c r="E890" s="247"/>
      <c r="F890" s="247"/>
      <c r="G890" s="247"/>
      <c r="H890" s="247"/>
      <c r="I890" s="247"/>
    </row>
    <row r="891">
      <c r="B891" s="247"/>
      <c r="C891" s="247"/>
      <c r="D891" s="247"/>
      <c r="E891" s="247"/>
      <c r="F891" s="247"/>
      <c r="G891" s="247"/>
      <c r="H891" s="247"/>
      <c r="I891" s="247"/>
    </row>
    <row r="892">
      <c r="B892" s="247"/>
      <c r="C892" s="247"/>
      <c r="D892" s="247"/>
      <c r="E892" s="247"/>
      <c r="F892" s="247"/>
      <c r="G892" s="247"/>
      <c r="H892" s="247"/>
      <c r="I892" s="247"/>
    </row>
    <row r="893">
      <c r="B893" s="247"/>
      <c r="C893" s="247"/>
      <c r="D893" s="247"/>
      <c r="E893" s="247"/>
      <c r="F893" s="247"/>
      <c r="G893" s="247"/>
      <c r="H893" s="247"/>
      <c r="I893" s="247"/>
    </row>
    <row r="894">
      <c r="B894" s="247"/>
      <c r="C894" s="247"/>
      <c r="D894" s="247"/>
      <c r="E894" s="247"/>
      <c r="F894" s="247"/>
      <c r="G894" s="247"/>
      <c r="H894" s="247"/>
      <c r="I894" s="247"/>
    </row>
    <row r="895">
      <c r="B895" s="247"/>
      <c r="C895" s="247"/>
      <c r="D895" s="247"/>
      <c r="E895" s="247"/>
      <c r="F895" s="247"/>
      <c r="G895" s="247"/>
      <c r="H895" s="247"/>
      <c r="I895" s="247"/>
    </row>
    <row r="896">
      <c r="B896" s="247"/>
      <c r="C896" s="247"/>
      <c r="D896" s="247"/>
      <c r="E896" s="247"/>
      <c r="F896" s="247"/>
      <c r="G896" s="247"/>
      <c r="H896" s="247"/>
      <c r="I896" s="247"/>
    </row>
    <row r="897">
      <c r="B897" s="247"/>
      <c r="C897" s="247"/>
      <c r="D897" s="247"/>
      <c r="E897" s="247"/>
      <c r="F897" s="247"/>
      <c r="G897" s="247"/>
      <c r="H897" s="247"/>
      <c r="I897" s="247"/>
    </row>
    <row r="898">
      <c r="B898" s="247"/>
      <c r="C898" s="247"/>
      <c r="D898" s="247"/>
      <c r="E898" s="247"/>
      <c r="F898" s="247"/>
      <c r="G898" s="247"/>
      <c r="H898" s="247"/>
      <c r="I898" s="247"/>
    </row>
    <row r="899">
      <c r="B899" s="247"/>
      <c r="C899" s="247"/>
      <c r="D899" s="247"/>
      <c r="E899" s="247"/>
      <c r="F899" s="247"/>
      <c r="G899" s="247"/>
      <c r="H899" s="247"/>
      <c r="I899" s="247"/>
    </row>
    <row r="900">
      <c r="B900" s="247"/>
      <c r="C900" s="247"/>
      <c r="D900" s="247"/>
      <c r="E900" s="247"/>
      <c r="F900" s="247"/>
      <c r="G900" s="247"/>
      <c r="H900" s="247"/>
      <c r="I900" s="247"/>
    </row>
    <row r="901">
      <c r="B901" s="247"/>
      <c r="C901" s="247"/>
      <c r="D901" s="247"/>
      <c r="E901" s="247"/>
      <c r="F901" s="247"/>
      <c r="G901" s="247"/>
      <c r="H901" s="247"/>
      <c r="I901" s="247"/>
    </row>
    <row r="902">
      <c r="B902" s="247"/>
      <c r="C902" s="247"/>
      <c r="D902" s="247"/>
      <c r="E902" s="247"/>
      <c r="F902" s="247"/>
      <c r="G902" s="247"/>
      <c r="H902" s="247"/>
      <c r="I902" s="247"/>
    </row>
    <row r="903">
      <c r="B903" s="247"/>
      <c r="C903" s="247"/>
      <c r="D903" s="247"/>
      <c r="E903" s="247"/>
      <c r="F903" s="247"/>
      <c r="G903" s="247"/>
      <c r="H903" s="247"/>
      <c r="I903" s="247"/>
    </row>
    <row r="904">
      <c r="B904" s="247"/>
      <c r="C904" s="247"/>
      <c r="D904" s="247"/>
      <c r="E904" s="247"/>
      <c r="F904" s="247"/>
      <c r="G904" s="247"/>
      <c r="H904" s="247"/>
      <c r="I904" s="247"/>
    </row>
    <row r="905">
      <c r="B905" s="247"/>
      <c r="C905" s="247"/>
      <c r="D905" s="247"/>
      <c r="E905" s="247"/>
      <c r="F905" s="247"/>
      <c r="G905" s="247"/>
      <c r="H905" s="247"/>
      <c r="I905" s="247"/>
    </row>
    <row r="906">
      <c r="B906" s="247"/>
      <c r="C906" s="247"/>
      <c r="D906" s="247"/>
      <c r="E906" s="247"/>
      <c r="F906" s="247"/>
      <c r="G906" s="247"/>
      <c r="H906" s="247"/>
      <c r="I906" s="247"/>
    </row>
    <row r="907">
      <c r="B907" s="247"/>
      <c r="C907" s="247"/>
      <c r="D907" s="247"/>
      <c r="E907" s="247"/>
      <c r="F907" s="247"/>
      <c r="G907" s="247"/>
      <c r="H907" s="247"/>
      <c r="I907" s="247"/>
    </row>
    <row r="908">
      <c r="B908" s="247"/>
      <c r="C908" s="247"/>
      <c r="D908" s="247"/>
      <c r="E908" s="247"/>
      <c r="F908" s="247"/>
      <c r="G908" s="247"/>
      <c r="H908" s="247"/>
      <c r="I908" s="247"/>
    </row>
    <row r="909">
      <c r="B909" s="247"/>
      <c r="C909" s="247"/>
      <c r="D909" s="247"/>
      <c r="E909" s="247"/>
      <c r="F909" s="247"/>
      <c r="G909" s="247"/>
      <c r="H909" s="247"/>
      <c r="I909" s="247"/>
    </row>
    <row r="910">
      <c r="B910" s="247"/>
      <c r="C910" s="247"/>
      <c r="D910" s="247"/>
      <c r="E910" s="247"/>
      <c r="F910" s="247"/>
      <c r="G910" s="247"/>
      <c r="H910" s="247"/>
      <c r="I910" s="247"/>
    </row>
    <row r="911">
      <c r="B911" s="247"/>
      <c r="C911" s="247"/>
      <c r="D911" s="247"/>
      <c r="E911" s="247"/>
      <c r="F911" s="247"/>
      <c r="G911" s="247"/>
      <c r="H911" s="247"/>
      <c r="I911" s="247"/>
    </row>
    <row r="912">
      <c r="B912" s="247"/>
      <c r="C912" s="247"/>
      <c r="D912" s="247"/>
      <c r="E912" s="247"/>
      <c r="F912" s="247"/>
      <c r="G912" s="247"/>
      <c r="H912" s="247"/>
      <c r="I912" s="247"/>
    </row>
    <row r="913">
      <c r="B913" s="247"/>
      <c r="C913" s="247"/>
      <c r="D913" s="247"/>
      <c r="E913" s="247"/>
      <c r="F913" s="247"/>
      <c r="G913" s="247"/>
      <c r="H913" s="247"/>
      <c r="I913" s="247"/>
    </row>
    <row r="914">
      <c r="B914" s="247"/>
      <c r="C914" s="247"/>
      <c r="D914" s="247"/>
      <c r="E914" s="247"/>
      <c r="F914" s="247"/>
      <c r="G914" s="247"/>
      <c r="H914" s="247"/>
      <c r="I914" s="247"/>
    </row>
    <row r="915">
      <c r="B915" s="247"/>
      <c r="C915" s="247"/>
      <c r="D915" s="247"/>
      <c r="E915" s="247"/>
      <c r="F915" s="247"/>
      <c r="G915" s="247"/>
      <c r="H915" s="247"/>
      <c r="I915" s="247"/>
    </row>
    <row r="916">
      <c r="B916" s="247"/>
      <c r="C916" s="247"/>
      <c r="D916" s="247"/>
      <c r="E916" s="247"/>
      <c r="F916" s="247"/>
      <c r="G916" s="247"/>
      <c r="H916" s="247"/>
      <c r="I916" s="247"/>
    </row>
    <row r="917">
      <c r="B917" s="247"/>
      <c r="C917" s="247"/>
      <c r="D917" s="247"/>
      <c r="E917" s="247"/>
      <c r="F917" s="247"/>
      <c r="G917" s="247"/>
      <c r="H917" s="247"/>
      <c r="I917" s="247"/>
    </row>
    <row r="918">
      <c r="B918" s="247"/>
      <c r="C918" s="247"/>
      <c r="D918" s="247"/>
      <c r="E918" s="247"/>
      <c r="F918" s="247"/>
      <c r="G918" s="247"/>
      <c r="H918" s="247"/>
      <c r="I918" s="247"/>
    </row>
    <row r="919">
      <c r="B919" s="247"/>
      <c r="C919" s="247"/>
      <c r="D919" s="247"/>
      <c r="E919" s="247"/>
      <c r="F919" s="247"/>
      <c r="G919" s="247"/>
      <c r="H919" s="247"/>
      <c r="I919" s="247"/>
    </row>
    <row r="920">
      <c r="B920" s="247"/>
      <c r="C920" s="247"/>
      <c r="D920" s="247"/>
      <c r="E920" s="247"/>
      <c r="F920" s="247"/>
      <c r="G920" s="247"/>
      <c r="H920" s="247"/>
      <c r="I920" s="247"/>
    </row>
    <row r="921">
      <c r="B921" s="247"/>
      <c r="C921" s="247"/>
      <c r="D921" s="247"/>
      <c r="E921" s="247"/>
      <c r="F921" s="247"/>
      <c r="G921" s="247"/>
      <c r="H921" s="247"/>
      <c r="I921" s="247"/>
    </row>
    <row r="922">
      <c r="B922" s="247"/>
      <c r="C922" s="247"/>
      <c r="D922" s="247"/>
      <c r="E922" s="247"/>
      <c r="F922" s="247"/>
      <c r="G922" s="247"/>
      <c r="H922" s="247"/>
      <c r="I922" s="247"/>
    </row>
    <row r="923">
      <c r="B923" s="247"/>
      <c r="C923" s="247"/>
      <c r="D923" s="247"/>
      <c r="E923" s="247"/>
      <c r="F923" s="247"/>
      <c r="G923" s="247"/>
      <c r="H923" s="247"/>
      <c r="I923" s="247"/>
    </row>
    <row r="924">
      <c r="B924" s="247"/>
      <c r="C924" s="247"/>
      <c r="D924" s="247"/>
      <c r="E924" s="247"/>
      <c r="F924" s="247"/>
      <c r="G924" s="247"/>
      <c r="H924" s="247"/>
      <c r="I924" s="247"/>
    </row>
    <row r="925">
      <c r="B925" s="247"/>
      <c r="C925" s="247"/>
      <c r="D925" s="247"/>
      <c r="E925" s="247"/>
      <c r="F925" s="247"/>
      <c r="G925" s="247"/>
      <c r="H925" s="247"/>
      <c r="I925" s="247"/>
    </row>
    <row r="926">
      <c r="B926" s="247"/>
      <c r="C926" s="247"/>
      <c r="D926" s="247"/>
      <c r="E926" s="247"/>
      <c r="F926" s="247"/>
      <c r="G926" s="247"/>
      <c r="H926" s="247"/>
      <c r="I926" s="247"/>
    </row>
    <row r="927">
      <c r="B927" s="247"/>
      <c r="C927" s="247"/>
      <c r="D927" s="247"/>
      <c r="E927" s="247"/>
      <c r="F927" s="247"/>
      <c r="G927" s="247"/>
      <c r="H927" s="247"/>
      <c r="I927" s="247"/>
    </row>
    <row r="928">
      <c r="B928" s="247"/>
      <c r="C928" s="247"/>
      <c r="D928" s="247"/>
      <c r="E928" s="247"/>
      <c r="F928" s="247"/>
      <c r="G928" s="247"/>
      <c r="H928" s="247"/>
      <c r="I928" s="247"/>
    </row>
    <row r="929">
      <c r="B929" s="247"/>
      <c r="C929" s="247"/>
      <c r="D929" s="247"/>
      <c r="E929" s="247"/>
      <c r="F929" s="247"/>
      <c r="G929" s="247"/>
      <c r="H929" s="247"/>
      <c r="I929" s="247"/>
    </row>
    <row r="930">
      <c r="B930" s="247"/>
      <c r="C930" s="247"/>
      <c r="D930" s="247"/>
      <c r="E930" s="247"/>
      <c r="F930" s="247"/>
      <c r="G930" s="247"/>
      <c r="H930" s="247"/>
      <c r="I930" s="247"/>
    </row>
    <row r="931">
      <c r="B931" s="247"/>
      <c r="C931" s="247"/>
      <c r="D931" s="247"/>
      <c r="E931" s="247"/>
      <c r="F931" s="247"/>
      <c r="G931" s="247"/>
      <c r="H931" s="247"/>
      <c r="I931" s="247"/>
    </row>
    <row r="932">
      <c r="B932" s="247"/>
      <c r="C932" s="247"/>
      <c r="D932" s="247"/>
      <c r="E932" s="247"/>
      <c r="F932" s="247"/>
      <c r="G932" s="247"/>
      <c r="H932" s="247"/>
      <c r="I932" s="247"/>
    </row>
    <row r="933">
      <c r="B933" s="247"/>
      <c r="C933" s="247"/>
      <c r="D933" s="247"/>
      <c r="E933" s="247"/>
      <c r="F933" s="247"/>
      <c r="G933" s="247"/>
      <c r="H933" s="247"/>
      <c r="I933" s="247"/>
    </row>
    <row r="934">
      <c r="B934" s="247"/>
      <c r="C934" s="247"/>
      <c r="D934" s="247"/>
      <c r="E934" s="247"/>
      <c r="F934" s="247"/>
      <c r="G934" s="247"/>
      <c r="H934" s="247"/>
      <c r="I934" s="247"/>
    </row>
    <row r="935">
      <c r="B935" s="247"/>
      <c r="C935" s="247"/>
      <c r="D935" s="247"/>
      <c r="E935" s="247"/>
      <c r="F935" s="247"/>
      <c r="G935" s="247"/>
      <c r="H935" s="247"/>
      <c r="I935" s="247"/>
    </row>
    <row r="936">
      <c r="B936" s="247"/>
      <c r="C936" s="247"/>
      <c r="D936" s="247"/>
      <c r="E936" s="247"/>
      <c r="F936" s="247"/>
      <c r="G936" s="247"/>
      <c r="H936" s="247"/>
      <c r="I936" s="247"/>
    </row>
    <row r="937">
      <c r="B937" s="247"/>
      <c r="C937" s="247"/>
      <c r="D937" s="247"/>
      <c r="E937" s="247"/>
      <c r="F937" s="247"/>
      <c r="G937" s="247"/>
      <c r="H937" s="247"/>
      <c r="I937" s="247"/>
    </row>
    <row r="938">
      <c r="B938" s="247"/>
      <c r="C938" s="247"/>
      <c r="D938" s="247"/>
      <c r="E938" s="247"/>
      <c r="F938" s="247"/>
      <c r="G938" s="247"/>
      <c r="H938" s="247"/>
      <c r="I938" s="247"/>
    </row>
    <row r="939">
      <c r="B939" s="247"/>
      <c r="C939" s="247"/>
      <c r="D939" s="247"/>
      <c r="E939" s="247"/>
      <c r="F939" s="247"/>
      <c r="G939" s="247"/>
      <c r="H939" s="247"/>
      <c r="I939" s="247"/>
    </row>
    <row r="940">
      <c r="B940" s="247"/>
      <c r="C940" s="247"/>
      <c r="D940" s="247"/>
      <c r="E940" s="247"/>
      <c r="F940" s="247"/>
      <c r="G940" s="247"/>
      <c r="H940" s="247"/>
      <c r="I940" s="247"/>
    </row>
    <row r="941">
      <c r="B941" s="247"/>
      <c r="C941" s="247"/>
      <c r="D941" s="247"/>
      <c r="E941" s="247"/>
      <c r="F941" s="247"/>
      <c r="G941" s="247"/>
      <c r="H941" s="247"/>
      <c r="I941" s="247"/>
    </row>
    <row r="942">
      <c r="B942" s="247"/>
      <c r="C942" s="247"/>
      <c r="D942" s="247"/>
      <c r="E942" s="247"/>
      <c r="F942" s="247"/>
      <c r="G942" s="247"/>
      <c r="H942" s="247"/>
      <c r="I942" s="247"/>
    </row>
    <row r="943">
      <c r="B943" s="247"/>
      <c r="C943" s="247"/>
      <c r="D943" s="247"/>
      <c r="E943" s="247"/>
      <c r="F943" s="247"/>
      <c r="G943" s="247"/>
      <c r="H943" s="247"/>
      <c r="I943" s="247"/>
    </row>
    <row r="944">
      <c r="B944" s="247"/>
      <c r="C944" s="247"/>
      <c r="D944" s="247"/>
      <c r="E944" s="247"/>
      <c r="F944" s="247"/>
      <c r="G944" s="247"/>
      <c r="H944" s="247"/>
      <c r="I944" s="247"/>
    </row>
    <row r="945">
      <c r="B945" s="247"/>
      <c r="C945" s="247"/>
      <c r="D945" s="247"/>
      <c r="E945" s="247"/>
      <c r="F945" s="247"/>
      <c r="G945" s="247"/>
      <c r="H945" s="247"/>
      <c r="I945" s="247"/>
    </row>
    <row r="946">
      <c r="B946" s="247"/>
      <c r="C946" s="247"/>
      <c r="D946" s="247"/>
      <c r="E946" s="247"/>
      <c r="F946" s="247"/>
      <c r="G946" s="247"/>
      <c r="H946" s="247"/>
      <c r="I946" s="247"/>
    </row>
    <row r="947">
      <c r="B947" s="247"/>
      <c r="C947" s="247"/>
      <c r="D947" s="247"/>
      <c r="E947" s="247"/>
      <c r="F947" s="247"/>
      <c r="G947" s="247"/>
      <c r="H947" s="247"/>
      <c r="I947" s="247"/>
    </row>
    <row r="948">
      <c r="B948" s="247"/>
      <c r="C948" s="247"/>
      <c r="D948" s="247"/>
      <c r="E948" s="247"/>
      <c r="F948" s="247"/>
      <c r="G948" s="247"/>
      <c r="H948" s="247"/>
      <c r="I948" s="247"/>
    </row>
    <row r="949">
      <c r="B949" s="247"/>
      <c r="C949" s="247"/>
      <c r="D949" s="247"/>
      <c r="E949" s="247"/>
      <c r="F949" s="247"/>
      <c r="G949" s="247"/>
      <c r="H949" s="247"/>
      <c r="I949" s="247"/>
    </row>
    <row r="950">
      <c r="B950" s="247"/>
      <c r="C950" s="247"/>
      <c r="D950" s="247"/>
      <c r="E950" s="247"/>
      <c r="F950" s="247"/>
      <c r="G950" s="247"/>
      <c r="H950" s="247"/>
      <c r="I950" s="247"/>
    </row>
    <row r="951">
      <c r="B951" s="247"/>
      <c r="C951" s="247"/>
      <c r="D951" s="247"/>
      <c r="E951" s="247"/>
      <c r="F951" s="247"/>
      <c r="G951" s="247"/>
      <c r="H951" s="247"/>
      <c r="I951" s="247"/>
    </row>
    <row r="952">
      <c r="B952" s="247"/>
      <c r="C952" s="247"/>
      <c r="D952" s="247"/>
      <c r="E952" s="247"/>
      <c r="F952" s="247"/>
      <c r="G952" s="247"/>
      <c r="H952" s="247"/>
      <c r="I952" s="247"/>
    </row>
    <row r="953">
      <c r="B953" s="247"/>
      <c r="C953" s="247"/>
      <c r="D953" s="247"/>
      <c r="E953" s="247"/>
      <c r="F953" s="247"/>
      <c r="G953" s="247"/>
      <c r="H953" s="247"/>
      <c r="I953" s="247"/>
    </row>
    <row r="954">
      <c r="B954" s="247"/>
      <c r="C954" s="247"/>
      <c r="D954" s="247"/>
      <c r="E954" s="247"/>
      <c r="F954" s="247"/>
      <c r="G954" s="247"/>
      <c r="H954" s="247"/>
      <c r="I954" s="247"/>
    </row>
    <row r="955">
      <c r="B955" s="247"/>
      <c r="C955" s="247"/>
      <c r="D955" s="247"/>
      <c r="E955" s="247"/>
      <c r="F955" s="247"/>
      <c r="G955" s="247"/>
      <c r="H955" s="247"/>
      <c r="I955" s="247"/>
    </row>
    <row r="956">
      <c r="B956" s="247"/>
      <c r="C956" s="247"/>
      <c r="D956" s="247"/>
      <c r="E956" s="247"/>
      <c r="F956" s="247"/>
      <c r="G956" s="247"/>
      <c r="H956" s="247"/>
      <c r="I956" s="247"/>
    </row>
    <row r="957">
      <c r="B957" s="247"/>
      <c r="C957" s="247"/>
      <c r="D957" s="247"/>
      <c r="E957" s="247"/>
      <c r="F957" s="247"/>
      <c r="G957" s="247"/>
      <c r="H957" s="247"/>
      <c r="I957" s="247"/>
    </row>
    <row r="958">
      <c r="B958" s="247"/>
      <c r="C958" s="247"/>
      <c r="D958" s="247"/>
      <c r="E958" s="247"/>
      <c r="F958" s="247"/>
      <c r="G958" s="247"/>
      <c r="H958" s="247"/>
      <c r="I958" s="247"/>
    </row>
    <row r="959">
      <c r="B959" s="247"/>
      <c r="C959" s="247"/>
      <c r="D959" s="247"/>
      <c r="E959" s="247"/>
      <c r="F959" s="247"/>
      <c r="G959" s="247"/>
      <c r="H959" s="247"/>
      <c r="I959" s="247"/>
    </row>
    <row r="960">
      <c r="B960" s="247"/>
      <c r="C960" s="247"/>
      <c r="D960" s="247"/>
      <c r="E960" s="247"/>
      <c r="F960" s="247"/>
      <c r="G960" s="247"/>
      <c r="H960" s="247"/>
      <c r="I960" s="247"/>
    </row>
    <row r="961">
      <c r="B961" s="247"/>
      <c r="C961" s="247"/>
      <c r="D961" s="247"/>
      <c r="E961" s="247"/>
      <c r="F961" s="247"/>
      <c r="G961" s="247"/>
      <c r="H961" s="247"/>
      <c r="I961" s="247"/>
    </row>
    <row r="962">
      <c r="B962" s="247"/>
      <c r="C962" s="247"/>
      <c r="D962" s="247"/>
      <c r="E962" s="247"/>
      <c r="F962" s="247"/>
      <c r="G962" s="247"/>
      <c r="H962" s="247"/>
      <c r="I962" s="247"/>
    </row>
    <row r="963">
      <c r="B963" s="247"/>
      <c r="C963" s="247"/>
      <c r="D963" s="247"/>
      <c r="E963" s="247"/>
      <c r="F963" s="247"/>
      <c r="G963" s="247"/>
      <c r="H963" s="247"/>
      <c r="I963" s="247"/>
    </row>
    <row r="964">
      <c r="B964" s="247"/>
      <c r="C964" s="247"/>
      <c r="D964" s="247"/>
      <c r="E964" s="247"/>
      <c r="F964" s="247"/>
      <c r="G964" s="247"/>
      <c r="H964" s="247"/>
      <c r="I964" s="247"/>
    </row>
    <row r="965">
      <c r="B965" s="247"/>
      <c r="C965" s="247"/>
      <c r="D965" s="247"/>
      <c r="E965" s="247"/>
      <c r="F965" s="247"/>
      <c r="G965" s="247"/>
      <c r="H965" s="247"/>
      <c r="I965" s="247"/>
    </row>
    <row r="966">
      <c r="B966" s="247"/>
      <c r="C966" s="247"/>
      <c r="D966" s="247"/>
      <c r="E966" s="247"/>
      <c r="F966" s="247"/>
      <c r="G966" s="247"/>
      <c r="H966" s="247"/>
      <c r="I966" s="247"/>
    </row>
    <row r="967">
      <c r="B967" s="247"/>
      <c r="C967" s="247"/>
      <c r="D967" s="247"/>
      <c r="E967" s="247"/>
      <c r="F967" s="247"/>
      <c r="G967" s="247"/>
      <c r="H967" s="247"/>
      <c r="I967" s="247"/>
    </row>
    <row r="968">
      <c r="B968" s="247"/>
      <c r="C968" s="247"/>
      <c r="D968" s="247"/>
      <c r="E968" s="247"/>
      <c r="F968" s="247"/>
      <c r="G968" s="247"/>
      <c r="H968" s="247"/>
      <c r="I968" s="247"/>
    </row>
    <row r="969">
      <c r="B969" s="247"/>
      <c r="C969" s="247"/>
      <c r="D969" s="247"/>
      <c r="E969" s="247"/>
      <c r="F969" s="247"/>
      <c r="G969" s="247"/>
      <c r="H969" s="247"/>
      <c r="I969" s="247"/>
    </row>
    <row r="970">
      <c r="B970" s="247"/>
      <c r="C970" s="247"/>
      <c r="D970" s="247"/>
      <c r="E970" s="247"/>
      <c r="F970" s="247"/>
      <c r="G970" s="247"/>
      <c r="H970" s="247"/>
      <c r="I970" s="247"/>
    </row>
    <row r="971">
      <c r="B971" s="247"/>
      <c r="C971" s="247"/>
      <c r="D971" s="247"/>
      <c r="E971" s="247"/>
      <c r="F971" s="247"/>
      <c r="G971" s="247"/>
      <c r="H971" s="247"/>
      <c r="I971" s="247"/>
    </row>
    <row r="972">
      <c r="B972" s="247"/>
      <c r="C972" s="247"/>
      <c r="D972" s="247"/>
      <c r="E972" s="247"/>
      <c r="F972" s="247"/>
      <c r="G972" s="247"/>
      <c r="H972" s="247"/>
      <c r="I972" s="247"/>
    </row>
    <row r="973">
      <c r="B973" s="247"/>
      <c r="C973" s="247"/>
      <c r="D973" s="247"/>
      <c r="E973" s="247"/>
      <c r="F973" s="247"/>
      <c r="G973" s="247"/>
      <c r="H973" s="247"/>
      <c r="I973" s="247"/>
    </row>
    <row r="974">
      <c r="B974" s="247"/>
      <c r="C974" s="247"/>
      <c r="D974" s="247"/>
      <c r="E974" s="247"/>
      <c r="F974" s="247"/>
      <c r="G974" s="247"/>
      <c r="H974" s="247"/>
      <c r="I974" s="247"/>
    </row>
    <row r="975">
      <c r="B975" s="247"/>
      <c r="C975" s="247"/>
      <c r="D975" s="247"/>
      <c r="E975" s="247"/>
      <c r="F975" s="247"/>
      <c r="G975" s="247"/>
      <c r="H975" s="247"/>
      <c r="I975" s="247"/>
    </row>
    <row r="976">
      <c r="B976" s="247"/>
      <c r="C976" s="247"/>
      <c r="D976" s="247"/>
      <c r="E976" s="247"/>
      <c r="F976" s="247"/>
      <c r="G976" s="247"/>
      <c r="H976" s="247"/>
      <c r="I976" s="247"/>
    </row>
    <row r="977">
      <c r="B977" s="247"/>
      <c r="C977" s="247"/>
      <c r="D977" s="247"/>
      <c r="E977" s="247"/>
      <c r="F977" s="247"/>
      <c r="G977" s="247"/>
      <c r="H977" s="247"/>
      <c r="I977" s="247"/>
    </row>
    <row r="978">
      <c r="B978" s="247"/>
      <c r="C978" s="247"/>
      <c r="D978" s="247"/>
      <c r="E978" s="247"/>
      <c r="F978" s="247"/>
      <c r="G978" s="247"/>
      <c r="H978" s="247"/>
      <c r="I978" s="247"/>
    </row>
    <row r="979">
      <c r="B979" s="247"/>
      <c r="C979" s="247"/>
      <c r="D979" s="247"/>
      <c r="E979" s="247"/>
      <c r="F979" s="247"/>
      <c r="G979" s="247"/>
      <c r="H979" s="247"/>
      <c r="I979" s="247"/>
    </row>
    <row r="980">
      <c r="B980" s="247"/>
      <c r="C980" s="247"/>
      <c r="D980" s="247"/>
      <c r="E980" s="247"/>
      <c r="F980" s="247"/>
      <c r="G980" s="247"/>
      <c r="H980" s="247"/>
      <c r="I980" s="247"/>
    </row>
    <row r="981">
      <c r="B981" s="247"/>
      <c r="C981" s="247"/>
      <c r="D981" s="247"/>
      <c r="E981" s="247"/>
      <c r="F981" s="247"/>
      <c r="G981" s="247"/>
      <c r="H981" s="247"/>
      <c r="I981" s="247"/>
    </row>
    <row r="982">
      <c r="B982" s="247"/>
      <c r="C982" s="247"/>
      <c r="D982" s="247"/>
      <c r="E982" s="247"/>
      <c r="F982" s="247"/>
      <c r="G982" s="247"/>
      <c r="H982" s="247"/>
      <c r="I982" s="247"/>
    </row>
    <row r="983">
      <c r="B983" s="247"/>
      <c r="C983" s="247"/>
      <c r="D983" s="247"/>
      <c r="E983" s="247"/>
      <c r="F983" s="247"/>
      <c r="G983" s="247"/>
      <c r="H983" s="247"/>
      <c r="I983" s="247"/>
    </row>
    <row r="984">
      <c r="B984" s="247"/>
      <c r="C984" s="247"/>
      <c r="D984" s="247"/>
      <c r="E984" s="247"/>
      <c r="F984" s="247"/>
      <c r="G984" s="247"/>
      <c r="H984" s="247"/>
      <c r="I984" s="247"/>
    </row>
    <row r="985">
      <c r="B985" s="247"/>
      <c r="C985" s="247"/>
      <c r="D985" s="247"/>
      <c r="E985" s="247"/>
      <c r="F985" s="247"/>
      <c r="G985" s="247"/>
      <c r="H985" s="247"/>
      <c r="I985" s="247"/>
    </row>
    <row r="986">
      <c r="B986" s="247"/>
      <c r="C986" s="247"/>
      <c r="D986" s="247"/>
      <c r="E986" s="247"/>
      <c r="F986" s="247"/>
      <c r="G986" s="247"/>
      <c r="H986" s="247"/>
      <c r="I986" s="247"/>
    </row>
    <row r="987">
      <c r="B987" s="247"/>
      <c r="C987" s="247"/>
      <c r="D987" s="247"/>
      <c r="E987" s="247"/>
      <c r="F987" s="247"/>
      <c r="G987" s="247"/>
      <c r="H987" s="247"/>
      <c r="I987" s="247"/>
    </row>
    <row r="988">
      <c r="B988" s="247"/>
      <c r="C988" s="247"/>
      <c r="D988" s="247"/>
      <c r="E988" s="247"/>
      <c r="F988" s="247"/>
      <c r="G988" s="247"/>
      <c r="H988" s="247"/>
      <c r="I988" s="247"/>
    </row>
    <row r="989">
      <c r="B989" s="247"/>
      <c r="C989" s="247"/>
      <c r="D989" s="247"/>
      <c r="E989" s="247"/>
      <c r="F989" s="247"/>
      <c r="G989" s="247"/>
      <c r="H989" s="247"/>
      <c r="I989" s="247"/>
    </row>
    <row r="990">
      <c r="B990" s="247"/>
      <c r="C990" s="247"/>
      <c r="D990" s="247"/>
      <c r="E990" s="247"/>
      <c r="F990" s="247"/>
      <c r="G990" s="247"/>
      <c r="H990" s="247"/>
      <c r="I990" s="247"/>
    </row>
    <row r="991">
      <c r="B991" s="247"/>
      <c r="C991" s="247"/>
      <c r="D991" s="247"/>
      <c r="E991" s="247"/>
      <c r="F991" s="247"/>
      <c r="G991" s="247"/>
      <c r="H991" s="247"/>
      <c r="I991" s="247"/>
    </row>
    <row r="992">
      <c r="B992" s="247"/>
      <c r="C992" s="247"/>
      <c r="D992" s="247"/>
      <c r="E992" s="247"/>
      <c r="F992" s="247"/>
      <c r="G992" s="247"/>
      <c r="H992" s="247"/>
      <c r="I992" s="247"/>
    </row>
    <row r="993">
      <c r="B993" s="247"/>
      <c r="C993" s="247"/>
      <c r="D993" s="247"/>
      <c r="E993" s="247"/>
      <c r="F993" s="247"/>
      <c r="G993" s="247"/>
      <c r="H993" s="247"/>
      <c r="I993" s="247"/>
    </row>
    <row r="994">
      <c r="B994" s="247"/>
      <c r="C994" s="247"/>
      <c r="D994" s="247"/>
      <c r="E994" s="247"/>
      <c r="F994" s="247"/>
      <c r="G994" s="247"/>
      <c r="H994" s="247"/>
      <c r="I994" s="247"/>
    </row>
    <row r="995">
      <c r="B995" s="247"/>
      <c r="C995" s="247"/>
      <c r="D995" s="247"/>
      <c r="E995" s="247"/>
      <c r="F995" s="247"/>
      <c r="G995" s="247"/>
      <c r="H995" s="247"/>
      <c r="I995" s="247"/>
    </row>
    <row r="996">
      <c r="B996" s="247"/>
      <c r="C996" s="247"/>
      <c r="D996" s="247"/>
      <c r="E996" s="247"/>
      <c r="F996" s="247"/>
      <c r="G996" s="247"/>
      <c r="H996" s="247"/>
      <c r="I996" s="247"/>
    </row>
    <row r="997">
      <c r="B997" s="247"/>
      <c r="C997" s="247"/>
      <c r="D997" s="247"/>
      <c r="E997" s="247"/>
      <c r="F997" s="247"/>
      <c r="G997" s="247"/>
      <c r="H997" s="247"/>
      <c r="I997" s="247"/>
    </row>
    <row r="998">
      <c r="B998" s="247"/>
      <c r="C998" s="247"/>
      <c r="D998" s="247"/>
      <c r="E998" s="247"/>
      <c r="F998" s="247"/>
      <c r="G998" s="247"/>
      <c r="H998" s="247"/>
      <c r="I998" s="247"/>
    </row>
    <row r="999">
      <c r="B999" s="247"/>
      <c r="C999" s="247"/>
      <c r="D999" s="247"/>
      <c r="E999" s="247"/>
      <c r="F999" s="247"/>
      <c r="G999" s="247"/>
      <c r="H999" s="247"/>
      <c r="I999" s="247"/>
    </row>
    <row r="1000">
      <c r="B1000" s="247"/>
      <c r="C1000" s="247"/>
      <c r="D1000" s="247"/>
      <c r="E1000" s="247"/>
      <c r="F1000" s="247"/>
      <c r="G1000" s="247"/>
      <c r="H1000" s="247"/>
      <c r="I1000" s="247"/>
    </row>
    <row r="1001">
      <c r="B1001" s="247"/>
      <c r="C1001" s="247"/>
      <c r="D1001" s="247"/>
      <c r="E1001" s="247"/>
      <c r="F1001" s="247"/>
      <c r="G1001" s="247"/>
      <c r="H1001" s="247"/>
      <c r="I1001" s="247"/>
    </row>
    <row r="1002">
      <c r="B1002" s="247"/>
      <c r="C1002" s="247"/>
      <c r="D1002" s="247"/>
      <c r="E1002" s="247"/>
      <c r="F1002" s="247"/>
      <c r="G1002" s="247"/>
      <c r="H1002" s="247"/>
      <c r="I1002" s="247"/>
    </row>
    <row r="1003">
      <c r="B1003" s="247"/>
      <c r="C1003" s="247"/>
      <c r="D1003" s="247"/>
      <c r="E1003" s="247"/>
      <c r="F1003" s="247"/>
      <c r="G1003" s="247"/>
      <c r="H1003" s="247"/>
      <c r="I1003" s="247"/>
    </row>
    <row r="1004">
      <c r="B1004" s="247"/>
      <c r="C1004" s="247"/>
      <c r="D1004" s="247"/>
      <c r="E1004" s="247"/>
      <c r="F1004" s="247"/>
      <c r="G1004" s="247"/>
      <c r="H1004" s="247"/>
      <c r="I1004" s="247"/>
    </row>
    <row r="1005">
      <c r="B1005" s="247"/>
      <c r="C1005" s="247"/>
      <c r="D1005" s="247"/>
      <c r="E1005" s="247"/>
      <c r="F1005" s="247"/>
      <c r="G1005" s="247"/>
      <c r="H1005" s="247"/>
      <c r="I1005" s="247"/>
    </row>
    <row r="1006">
      <c r="B1006" s="247"/>
      <c r="C1006" s="247"/>
      <c r="D1006" s="247"/>
      <c r="E1006" s="247"/>
      <c r="F1006" s="247"/>
      <c r="G1006" s="247"/>
      <c r="H1006" s="247"/>
      <c r="I1006" s="247"/>
    </row>
    <row r="1007">
      <c r="B1007" s="247"/>
      <c r="C1007" s="247"/>
      <c r="D1007" s="247"/>
      <c r="E1007" s="247"/>
      <c r="F1007" s="247"/>
      <c r="G1007" s="247"/>
      <c r="H1007" s="247"/>
      <c r="I1007" s="247"/>
    </row>
    <row r="1008">
      <c r="B1008" s="247"/>
      <c r="C1008" s="247"/>
      <c r="D1008" s="247"/>
      <c r="E1008" s="247"/>
      <c r="F1008" s="247"/>
      <c r="G1008" s="247"/>
      <c r="H1008" s="247"/>
      <c r="I1008" s="247"/>
    </row>
    <row r="1009">
      <c r="B1009" s="247"/>
      <c r="C1009" s="247"/>
      <c r="D1009" s="247"/>
      <c r="E1009" s="247"/>
      <c r="F1009" s="247"/>
      <c r="G1009" s="247"/>
      <c r="H1009" s="247"/>
      <c r="I1009" s="247"/>
    </row>
    <row r="1010">
      <c r="B1010" s="247"/>
      <c r="C1010" s="247"/>
      <c r="D1010" s="247"/>
      <c r="E1010" s="247"/>
      <c r="F1010" s="247"/>
      <c r="G1010" s="247"/>
      <c r="H1010" s="247"/>
      <c r="I1010" s="247"/>
    </row>
    <row r="1011">
      <c r="B1011" s="247"/>
      <c r="C1011" s="247"/>
      <c r="D1011" s="247"/>
      <c r="E1011" s="247"/>
      <c r="F1011" s="247"/>
      <c r="G1011" s="247"/>
      <c r="H1011" s="247"/>
      <c r="I1011" s="247"/>
    </row>
    <row r="1012">
      <c r="B1012" s="247"/>
      <c r="C1012" s="247"/>
      <c r="D1012" s="247"/>
      <c r="E1012" s="247"/>
      <c r="F1012" s="247"/>
      <c r="G1012" s="247"/>
      <c r="H1012" s="247"/>
      <c r="I1012" s="247"/>
    </row>
    <row r="1013">
      <c r="B1013" s="247"/>
      <c r="C1013" s="247"/>
      <c r="D1013" s="247"/>
      <c r="E1013" s="247"/>
      <c r="F1013" s="247"/>
      <c r="G1013" s="247"/>
      <c r="H1013" s="247"/>
      <c r="I1013" s="247"/>
    </row>
    <row r="1014">
      <c r="B1014" s="247"/>
      <c r="C1014" s="247"/>
      <c r="D1014" s="247"/>
      <c r="E1014" s="247"/>
      <c r="F1014" s="247"/>
      <c r="G1014" s="247"/>
      <c r="H1014" s="247"/>
      <c r="I1014" s="247"/>
    </row>
    <row r="1015">
      <c r="B1015" s="247"/>
      <c r="C1015" s="247"/>
      <c r="D1015" s="247"/>
      <c r="E1015" s="247"/>
      <c r="F1015" s="247"/>
      <c r="G1015" s="247"/>
      <c r="H1015" s="247"/>
      <c r="I1015" s="247"/>
    </row>
    <row r="1016">
      <c r="B1016" s="247"/>
      <c r="C1016" s="247"/>
      <c r="D1016" s="247"/>
      <c r="E1016" s="247"/>
      <c r="F1016" s="247"/>
      <c r="G1016" s="247"/>
      <c r="H1016" s="247"/>
      <c r="I1016" s="247"/>
    </row>
    <row r="1017">
      <c r="B1017" s="247"/>
      <c r="C1017" s="247"/>
      <c r="D1017" s="247"/>
      <c r="E1017" s="247"/>
      <c r="F1017" s="247"/>
      <c r="G1017" s="247"/>
      <c r="H1017" s="247"/>
      <c r="I1017" s="247"/>
    </row>
    <row r="1018">
      <c r="B1018" s="247"/>
      <c r="C1018" s="247"/>
      <c r="D1018" s="247"/>
      <c r="E1018" s="247"/>
      <c r="F1018" s="247"/>
      <c r="G1018" s="247"/>
      <c r="H1018" s="247"/>
      <c r="I1018" s="247"/>
    </row>
    <row r="1019">
      <c r="B1019" s="247"/>
      <c r="C1019" s="247"/>
      <c r="D1019" s="247"/>
      <c r="E1019" s="247"/>
      <c r="F1019" s="247"/>
      <c r="G1019" s="247"/>
      <c r="H1019" s="247"/>
      <c r="I1019" s="247"/>
    </row>
    <row r="1020">
      <c r="B1020" s="247"/>
      <c r="C1020" s="247"/>
      <c r="D1020" s="247"/>
      <c r="E1020" s="247"/>
      <c r="F1020" s="247"/>
      <c r="G1020" s="247"/>
      <c r="H1020" s="247"/>
      <c r="I1020" s="247"/>
    </row>
    <row r="1021">
      <c r="B1021" s="247"/>
      <c r="C1021" s="247"/>
      <c r="D1021" s="247"/>
      <c r="E1021" s="247"/>
      <c r="F1021" s="247"/>
      <c r="G1021" s="247"/>
      <c r="H1021" s="247"/>
      <c r="I1021" s="247"/>
    </row>
    <row r="1022">
      <c r="B1022" s="247"/>
      <c r="C1022" s="247"/>
      <c r="D1022" s="247"/>
      <c r="E1022" s="247"/>
      <c r="F1022" s="247"/>
      <c r="G1022" s="247"/>
      <c r="H1022" s="247"/>
      <c r="I1022" s="247"/>
    </row>
    <row r="1023">
      <c r="B1023" s="247"/>
      <c r="C1023" s="247"/>
      <c r="D1023" s="247"/>
      <c r="E1023" s="247"/>
      <c r="F1023" s="247"/>
      <c r="G1023" s="247"/>
      <c r="H1023" s="247"/>
      <c r="I1023" s="247"/>
    </row>
    <row r="1024">
      <c r="B1024" s="247"/>
      <c r="C1024" s="247"/>
      <c r="D1024" s="247"/>
      <c r="E1024" s="247"/>
      <c r="F1024" s="247"/>
      <c r="G1024" s="247"/>
      <c r="H1024" s="247"/>
      <c r="I1024" s="247"/>
    </row>
    <row r="1025">
      <c r="B1025" s="247"/>
      <c r="C1025" s="247"/>
      <c r="D1025" s="247"/>
      <c r="E1025" s="247"/>
      <c r="F1025" s="247"/>
      <c r="G1025" s="247"/>
      <c r="H1025" s="247"/>
      <c r="I1025" s="247"/>
    </row>
    <row r="1026">
      <c r="B1026" s="247"/>
      <c r="C1026" s="247"/>
      <c r="D1026" s="247"/>
      <c r="E1026" s="247"/>
      <c r="F1026" s="247"/>
      <c r="G1026" s="247"/>
      <c r="H1026" s="247"/>
      <c r="I1026" s="247"/>
    </row>
    <row r="1027">
      <c r="B1027" s="247"/>
      <c r="C1027" s="247"/>
      <c r="D1027" s="247"/>
      <c r="E1027" s="247"/>
      <c r="F1027" s="247"/>
      <c r="G1027" s="247"/>
      <c r="H1027" s="247"/>
      <c r="I1027" s="247"/>
    </row>
    <row r="1028">
      <c r="B1028" s="247"/>
      <c r="C1028" s="247"/>
      <c r="D1028" s="247"/>
      <c r="E1028" s="247"/>
      <c r="F1028" s="247"/>
      <c r="G1028" s="247"/>
      <c r="H1028" s="247"/>
      <c r="I1028" s="247"/>
    </row>
    <row r="1029">
      <c r="B1029" s="247"/>
      <c r="C1029" s="247"/>
      <c r="D1029" s="247"/>
      <c r="E1029" s="247"/>
      <c r="F1029" s="247"/>
      <c r="G1029" s="247"/>
      <c r="H1029" s="247"/>
      <c r="I1029" s="247"/>
    </row>
    <row r="1030">
      <c r="B1030" s="247"/>
      <c r="C1030" s="247"/>
      <c r="D1030" s="247"/>
      <c r="E1030" s="247"/>
      <c r="F1030" s="247"/>
      <c r="G1030" s="247"/>
      <c r="H1030" s="247"/>
      <c r="I1030" s="247"/>
    </row>
    <row r="1031">
      <c r="B1031" s="247"/>
      <c r="C1031" s="247"/>
      <c r="D1031" s="247"/>
      <c r="E1031" s="247"/>
      <c r="F1031" s="247"/>
      <c r="G1031" s="247"/>
      <c r="H1031" s="247"/>
      <c r="I1031" s="247"/>
    </row>
    <row r="1032">
      <c r="B1032" s="247"/>
      <c r="C1032" s="247"/>
      <c r="D1032" s="247"/>
      <c r="E1032" s="247"/>
      <c r="F1032" s="247"/>
      <c r="G1032" s="247"/>
      <c r="H1032" s="247"/>
      <c r="I1032" s="247"/>
    </row>
    <row r="1033">
      <c r="B1033" s="247"/>
      <c r="C1033" s="247"/>
      <c r="D1033" s="247"/>
      <c r="E1033" s="247"/>
      <c r="F1033" s="247"/>
      <c r="G1033" s="247"/>
      <c r="H1033" s="247"/>
      <c r="I1033" s="247"/>
    </row>
    <row r="1034">
      <c r="B1034" s="247"/>
      <c r="C1034" s="247"/>
      <c r="D1034" s="247"/>
      <c r="E1034" s="247"/>
      <c r="F1034" s="247"/>
      <c r="G1034" s="247"/>
      <c r="H1034" s="247"/>
      <c r="I1034" s="247"/>
    </row>
  </sheetData>
  <drawing r:id="rId1"/>
</worksheet>
</file>