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rton.nunes\Desktop\Estudos\Escola DNC\Melhoria Continua\"/>
    </mc:Choice>
  </mc:AlternateContent>
  <xr:revisionPtr revIDLastSave="0" documentId="8_{2CFA1E31-D632-4453-BF92-FE40DB2B5D95}" xr6:coauthVersionLast="47" xr6:coauthVersionMax="47" xr10:uidLastSave="{00000000-0000-0000-0000-000000000000}"/>
  <bookViews>
    <workbookView xWindow="-120" yWindow="-120" windowWidth="21840" windowHeight="13140" activeTab="5" xr2:uid="{EE73B784-1334-446D-88EF-451BBEF99E10}"/>
  </bookViews>
  <sheets>
    <sheet name="Processo Macro" sheetId="1" r:id="rId1"/>
    <sheet name="Mistura" sheetId="2" r:id="rId2"/>
    <sheet name="Extrusão" sheetId="3" r:id="rId3"/>
    <sheet name="Corte e modelagem" sheetId="4" r:id="rId4"/>
    <sheet name="Embalagem" sheetId="5" r:id="rId5"/>
    <sheet name="Análise Macro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D5" i="6"/>
  <c r="D12" i="6" s="1"/>
  <c r="D9" i="6"/>
  <c r="C12" i="6"/>
  <c r="C10" i="6"/>
  <c r="C9" i="6"/>
  <c r="D4" i="6"/>
  <c r="D3" i="6"/>
  <c r="C6" i="6"/>
  <c r="C5" i="6"/>
  <c r="C4" i="6"/>
  <c r="C3" i="6"/>
  <c r="F14" i="5"/>
  <c r="F13" i="5"/>
  <c r="F15" i="5" s="1"/>
  <c r="F12" i="5"/>
  <c r="F11" i="5"/>
  <c r="F10" i="5"/>
  <c r="F9" i="5"/>
  <c r="G14" i="4"/>
  <c r="G13" i="4"/>
  <c r="G12" i="4"/>
  <c r="G11" i="4"/>
  <c r="G10" i="4"/>
  <c r="G9" i="4"/>
  <c r="G8" i="4"/>
  <c r="F14" i="3"/>
  <c r="F13" i="3"/>
  <c r="F12" i="3"/>
  <c r="F11" i="3"/>
  <c r="F10" i="3"/>
  <c r="F9" i="3"/>
  <c r="F8" i="3"/>
  <c r="I19" i="1"/>
  <c r="I18" i="1"/>
  <c r="I17" i="1"/>
  <c r="F14" i="2"/>
  <c r="F13" i="2"/>
  <c r="F12" i="2"/>
  <c r="F11" i="2"/>
  <c r="F10" i="2"/>
  <c r="I15" i="1"/>
  <c r="I14" i="1"/>
  <c r="I13" i="1"/>
  <c r="I12" i="1"/>
  <c r="D6" i="6" l="1"/>
  <c r="D11" i="6" s="1"/>
</calcChain>
</file>

<file path=xl/sharedStrings.xml><?xml version="1.0" encoding="utf-8"?>
<sst xmlns="http://schemas.openxmlformats.org/spreadsheetml/2006/main" count="132" uniqueCount="72">
  <si>
    <t>Processo</t>
  </si>
  <si>
    <t>Mistura</t>
  </si>
  <si>
    <t>Extrusão</t>
  </si>
  <si>
    <t>Embalagem</t>
  </si>
  <si>
    <t>Corte e Modelagem</t>
  </si>
  <si>
    <t>Qtd Máquinas</t>
  </si>
  <si>
    <t>Entrada do Processo</t>
  </si>
  <si>
    <t>Massa Base + Corante + Perfume + Água</t>
  </si>
  <si>
    <t>Sabonete em Pasta</t>
  </si>
  <si>
    <t>Saída do Processo</t>
  </si>
  <si>
    <t>Barras de Sabonete</t>
  </si>
  <si>
    <t>Sabonete embalado</t>
  </si>
  <si>
    <t>Sabonete</t>
  </si>
  <si>
    <t>Tempo de Processo</t>
  </si>
  <si>
    <t>Dados</t>
  </si>
  <si>
    <t>Valor</t>
  </si>
  <si>
    <t>Peso do sabonete (kg)</t>
  </si>
  <si>
    <t>Tamanho do Lote (kg)</t>
  </si>
  <si>
    <t>Produção por lote (un)</t>
  </si>
  <si>
    <t>Trabalho diário (h)</t>
  </si>
  <si>
    <t>Produção diária (un)</t>
  </si>
  <si>
    <t>Produção desejada (um)</t>
  </si>
  <si>
    <t>Custo da hora homem (R$)</t>
  </si>
  <si>
    <t>Cálculos</t>
  </si>
  <si>
    <t>Tamanho do lote (sabonetes)</t>
  </si>
  <si>
    <t>Tempo total do Processo (min)</t>
  </si>
  <si>
    <t>Rendimento do Processo (%)</t>
  </si>
  <si>
    <t>Perdas do Processo (%)</t>
  </si>
  <si>
    <t>Tempo (min)</t>
  </si>
  <si>
    <t>Carga Manual dos elementos secos</t>
  </si>
  <si>
    <t>Mistura a seco</t>
  </si>
  <si>
    <t>Carga manual de água</t>
  </si>
  <si>
    <t>Mistura com água</t>
  </si>
  <si>
    <t>Veificação da Qualidade</t>
  </si>
  <si>
    <t>Limpeza do misturador</t>
  </si>
  <si>
    <t>Tamanho do lote (kg)</t>
  </si>
  <si>
    <t>Produção por lote (kg)</t>
  </si>
  <si>
    <t>Perdas do Processo (kg)</t>
  </si>
  <si>
    <t>Perdas do Processo (un)</t>
  </si>
  <si>
    <t>Cycle-time (min/un)</t>
  </si>
  <si>
    <t>Cycle-time (min/100)</t>
  </si>
  <si>
    <t>Takt time (min)</t>
  </si>
  <si>
    <t>Tempo de Ritmo de Produção (min/un)</t>
  </si>
  <si>
    <t>Tempo de Ritmo de Produção (min/100un)</t>
  </si>
  <si>
    <t>Carregamento da Extrusora</t>
  </si>
  <si>
    <t>Limpeza da máquina</t>
  </si>
  <si>
    <t>Tempo do Processo (min)</t>
  </si>
  <si>
    <t>Cycle time (min/um)</t>
  </si>
  <si>
    <t>Cycle time (min/un)</t>
  </si>
  <si>
    <t>Cycle time (min/100 un)</t>
  </si>
  <si>
    <t>Transporte até a maquina de corte</t>
  </si>
  <si>
    <t>Corte das barras de sabão</t>
  </si>
  <si>
    <t>transporte até as formas de molde</t>
  </si>
  <si>
    <t>Moldagem</t>
  </si>
  <si>
    <t>Limpeza dos Equipamentos</t>
  </si>
  <si>
    <t>Perdas do processo (kg)</t>
  </si>
  <si>
    <t>Perdas do processo (un)</t>
  </si>
  <si>
    <t>Produção por lote (um)</t>
  </si>
  <si>
    <t>Tempo do processo (min)</t>
  </si>
  <si>
    <t>Cycle time (min/100)</t>
  </si>
  <si>
    <t>Transporte</t>
  </si>
  <si>
    <t>Embalagem automática</t>
  </si>
  <si>
    <t>Empacotamento</t>
  </si>
  <si>
    <t>Transporte para o Estoque</t>
  </si>
  <si>
    <t>Tamanho do lote(un)</t>
  </si>
  <si>
    <t>Peso do Sabonete (kg)</t>
  </si>
  <si>
    <t>Produção do lote (un)</t>
  </si>
  <si>
    <t>Qtd de máquinas (un)</t>
  </si>
  <si>
    <t>Produção por lote total (un)</t>
  </si>
  <si>
    <t>Corte e Moldagem</t>
  </si>
  <si>
    <t>Cycle Time</t>
  </si>
  <si>
    <t>Ritmo de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</si>
</sst>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0" xfId="0" applyFont="1" applyFill="1"/>
    <xf numFmtId="9" fontId="0" fillId="0" borderId="0" xfId="1" applyFont="1"/>
    <xf numFmtId="9" fontId="0" fillId="0" borderId="0" xfId="0" applyNumberFormat="1"/>
    <xf numFmtId="0" fontId="4" fillId="2" borderId="0" xfId="0" applyFont="1" applyFill="1"/>
    <xf numFmtId="164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Análise de Produção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761599394670262"/>
          <c:y val="0.30584840770968597"/>
          <c:w val="0.76092331701780502"/>
          <c:h val="0.44377056642673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'Análise Macro'!$C$2</c:f>
              <c:strCache>
                <c:ptCount val="1"/>
                <c:pt idx="0">
                  <c:v>Cycle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D3-4F88-8925-00C5ADF012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Macro'!$B$3:$B$6</c:f>
              <c:strCache>
                <c:ptCount val="4"/>
                <c:pt idx="0">
                  <c:v>Mistura</c:v>
                </c:pt>
                <c:pt idx="1">
                  <c:v>Extrusão</c:v>
                </c:pt>
                <c:pt idx="2">
                  <c:v>Corte e Moldagem</c:v>
                </c:pt>
                <c:pt idx="3">
                  <c:v>Embalagem</c:v>
                </c:pt>
              </c:strCache>
            </c:strRef>
          </c:cat>
          <c:val>
            <c:numRef>
              <c:f>'Análise Macro'!$C$3:$C$6</c:f>
              <c:numCache>
                <c:formatCode>0.00</c:formatCode>
                <c:ptCount val="4"/>
                <c:pt idx="0">
                  <c:v>4.7619047619047619</c:v>
                </c:pt>
                <c:pt idx="1">
                  <c:v>2.3255813953488373</c:v>
                </c:pt>
                <c:pt idx="2">
                  <c:v>7.6388888888888893</c:v>
                </c:pt>
                <c:pt idx="3">
                  <c:v>5.7142857142857144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3-4F88-8925-00C5ADF01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5315840"/>
        <c:axId val="1655320160"/>
      </c:barChart>
      <c:lineChart>
        <c:grouping val="standard"/>
        <c:varyColors val="0"/>
        <c:ser>
          <c:idx val="1"/>
          <c:order val="1"/>
          <c:tx>
            <c:strRef>
              <c:f>'Análise Macro'!$D$2</c:f>
              <c:strCache>
                <c:ptCount val="1"/>
                <c:pt idx="0">
                  <c:v>Ritmo de Produção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D3-4F88-8925-00C5ADF012B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D3-4F88-8925-00C5ADF012B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D3-4F88-8925-00C5ADF012B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1D3-4F88-8925-00C5ADF012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Macro'!$B$3:$B$6</c:f>
              <c:strCache>
                <c:ptCount val="4"/>
                <c:pt idx="0">
                  <c:v>Mistura</c:v>
                </c:pt>
                <c:pt idx="1">
                  <c:v>Extrusão</c:v>
                </c:pt>
                <c:pt idx="2">
                  <c:v>Corte e Moldagem</c:v>
                </c:pt>
                <c:pt idx="3">
                  <c:v>Embalagem</c:v>
                </c:pt>
              </c:strCache>
            </c:strRef>
          </c:cat>
          <c:val>
            <c:numRef>
              <c:f>'Análise Macro'!$D$3:$D$6</c:f>
              <c:numCache>
                <c:formatCode>0.00</c:formatCode>
                <c:ptCount val="4"/>
                <c:pt idx="0">
                  <c:v>6.8571428571428577</c:v>
                </c:pt>
                <c:pt idx="1">
                  <c:v>6.8571428571428577</c:v>
                </c:pt>
                <c:pt idx="2">
                  <c:v>6.8571428571428577</c:v>
                </c:pt>
                <c:pt idx="3">
                  <c:v>6.8571428571428577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3-4F88-8925-00C5ADF01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5315840"/>
        <c:axId val="1655320160"/>
      </c:lineChart>
      <c:catAx>
        <c:axId val="165531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Etapas</a:t>
                </a:r>
                <a:r>
                  <a:rPr lang="pt-BR" baseline="0"/>
                  <a:t> do Processo</a:t>
                </a:r>
              </a:p>
            </c:rich>
          </c:tx>
          <c:layout>
            <c:manualLayout>
              <c:xMode val="edge"/>
              <c:yMode val="edge"/>
              <c:x val="0.42044387694781393"/>
              <c:y val="0.86135057717813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320160"/>
        <c:auto val="1"/>
        <c:lblAlgn val="ctr"/>
        <c:lblOffset val="100"/>
        <c:noMultiLvlLbl val="0"/>
      </c:catAx>
      <c:valAx>
        <c:axId val="16553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(min/100 sabonetes)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315840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627788418339598"/>
          <c:y val="0.18262503342263717"/>
          <c:w val="0.4970538412428176"/>
          <c:h val="6.493550958622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6</xdr:col>
      <xdr:colOff>0</xdr:colOff>
      <xdr:row>25</xdr:row>
      <xdr:rowOff>56725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38E9E9-BEE5-4A94-3B7D-5604877E3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28775"/>
          <a:ext cx="9277350" cy="3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23380</xdr:colOff>
      <xdr:row>20</xdr:row>
      <xdr:rowOff>159328</xdr:rowOff>
    </xdr:from>
    <xdr:to>
      <xdr:col>13</xdr:col>
      <xdr:colOff>604286</xdr:colOff>
      <xdr:row>38</xdr:row>
      <xdr:rowOff>177947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DA1FE4-C2A7-8D46-B146-70EEC6239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653" y="3969328"/>
          <a:ext cx="9639820" cy="34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22</xdr:row>
      <xdr:rowOff>27214</xdr:rowOff>
    </xdr:from>
    <xdr:to>
      <xdr:col>8</xdr:col>
      <xdr:colOff>562154</xdr:colOff>
      <xdr:row>42</xdr:row>
      <xdr:rowOff>160071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ADF6C9-05ED-72DC-DAED-A55EEAD49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299857"/>
          <a:ext cx="9474833" cy="39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19</xdr:row>
      <xdr:rowOff>114300</xdr:rowOff>
    </xdr:from>
    <xdr:to>
      <xdr:col>13</xdr:col>
      <xdr:colOff>131865</xdr:colOff>
      <xdr:row>35</xdr:row>
      <xdr:rowOff>180586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20640E-26EC-3B15-F9A1-803C9BAA6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3810000"/>
          <a:ext cx="11876190" cy="3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2038350</xdr:colOff>
      <xdr:row>29</xdr:row>
      <xdr:rowOff>28575</xdr:rowOff>
    </xdr:from>
    <xdr:to>
      <xdr:col>12</xdr:col>
      <xdr:colOff>246458</xdr:colOff>
      <xdr:row>40</xdr:row>
      <xdr:rowOff>180694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51D013-6321-C410-9282-8BF8F0378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7950" y="5705475"/>
          <a:ext cx="9533333" cy="22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1</xdr:row>
      <xdr:rowOff>4761</xdr:rowOff>
    </xdr:from>
    <xdr:to>
      <xdr:col>14</xdr:col>
      <xdr:colOff>28574</xdr:colOff>
      <xdr:row>17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C7D54-5286-61F9-6B81-A519A0791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98C9-7A2C-46AA-B79A-5B757AFAB6DB}">
  <dimension ref="B2:I19"/>
  <sheetViews>
    <sheetView topLeftCell="C1" workbookViewId="0">
      <selection activeCell="I18" sqref="I18:I19"/>
    </sheetView>
  </sheetViews>
  <sheetFormatPr defaultRowHeight="15" x14ac:dyDescent="0.25"/>
  <cols>
    <col min="2" max="2" width="20.42578125" customWidth="1"/>
    <col min="3" max="3" width="22" bestFit="1" customWidth="1"/>
    <col min="4" max="4" width="36.5703125" bestFit="1" customWidth="1"/>
    <col min="5" max="5" width="30.42578125" customWidth="1"/>
    <col min="6" max="6" width="29.7109375" bestFit="1" customWidth="1"/>
    <col min="8" max="8" width="44.5703125" customWidth="1"/>
    <col min="9" max="9" width="10.140625" customWidth="1"/>
  </cols>
  <sheetData>
    <row r="2" spans="2:9" ht="23.25" x14ac:dyDescent="0.35">
      <c r="B2" s="2" t="s">
        <v>0</v>
      </c>
      <c r="C2" s="2" t="s">
        <v>5</v>
      </c>
      <c r="D2" s="2" t="s">
        <v>6</v>
      </c>
      <c r="E2" s="2" t="s">
        <v>9</v>
      </c>
      <c r="F2" s="2" t="s">
        <v>13</v>
      </c>
      <c r="H2" s="2" t="s">
        <v>14</v>
      </c>
      <c r="I2" s="2" t="s">
        <v>15</v>
      </c>
    </row>
    <row r="3" spans="2:9" x14ac:dyDescent="0.25">
      <c r="B3" t="s">
        <v>1</v>
      </c>
      <c r="C3">
        <v>1</v>
      </c>
      <c r="D3" t="s">
        <v>7</v>
      </c>
      <c r="E3" t="s">
        <v>8</v>
      </c>
      <c r="F3">
        <v>45</v>
      </c>
      <c r="H3" t="s">
        <v>17</v>
      </c>
      <c r="I3">
        <v>200</v>
      </c>
    </row>
    <row r="4" spans="2:9" x14ac:dyDescent="0.25">
      <c r="B4" t="s">
        <v>2</v>
      </c>
      <c r="C4">
        <v>1</v>
      </c>
      <c r="D4" t="s">
        <v>8</v>
      </c>
      <c r="E4" t="s">
        <v>10</v>
      </c>
      <c r="F4">
        <v>20</v>
      </c>
      <c r="H4" t="s">
        <v>16</v>
      </c>
      <c r="I4">
        <v>0.2</v>
      </c>
    </row>
    <row r="5" spans="2:9" x14ac:dyDescent="0.25">
      <c r="B5" t="s">
        <v>4</v>
      </c>
      <c r="C5">
        <v>1</v>
      </c>
      <c r="D5" t="s">
        <v>10</v>
      </c>
      <c r="E5" t="s">
        <v>12</v>
      </c>
      <c r="F5">
        <v>55</v>
      </c>
      <c r="H5" t="s">
        <v>18</v>
      </c>
      <c r="I5">
        <v>700</v>
      </c>
    </row>
    <row r="6" spans="2:9" x14ac:dyDescent="0.25">
      <c r="B6" t="s">
        <v>3</v>
      </c>
      <c r="C6">
        <v>4</v>
      </c>
      <c r="D6" t="s">
        <v>12</v>
      </c>
      <c r="E6" t="s">
        <v>11</v>
      </c>
      <c r="F6">
        <v>40</v>
      </c>
      <c r="H6" t="s">
        <v>19</v>
      </c>
      <c r="I6">
        <v>8</v>
      </c>
    </row>
    <row r="7" spans="2:9" x14ac:dyDescent="0.25">
      <c r="H7" t="s">
        <v>20</v>
      </c>
      <c r="I7">
        <v>6200</v>
      </c>
    </row>
    <row r="8" spans="2:9" x14ac:dyDescent="0.25">
      <c r="H8" t="s">
        <v>21</v>
      </c>
      <c r="I8">
        <v>7000</v>
      </c>
    </row>
    <row r="9" spans="2:9" x14ac:dyDescent="0.25">
      <c r="H9" t="s">
        <v>22</v>
      </c>
      <c r="I9">
        <v>10</v>
      </c>
    </row>
    <row r="11" spans="2:9" ht="23.25" x14ac:dyDescent="0.35">
      <c r="H11" s="2" t="s">
        <v>23</v>
      </c>
      <c r="I11" s="2" t="s">
        <v>15</v>
      </c>
    </row>
    <row r="12" spans="2:9" x14ac:dyDescent="0.25">
      <c r="H12" t="s">
        <v>24</v>
      </c>
      <c r="I12">
        <f>I3/I4</f>
        <v>1000</v>
      </c>
    </row>
    <row r="13" spans="2:9" x14ac:dyDescent="0.25">
      <c r="H13" t="s">
        <v>25</v>
      </c>
      <c r="I13">
        <f>SUM(F3:F6)</f>
        <v>160</v>
      </c>
    </row>
    <row r="14" spans="2:9" x14ac:dyDescent="0.25">
      <c r="H14" t="s">
        <v>26</v>
      </c>
      <c r="I14" s="3">
        <f>I5/I12</f>
        <v>0.7</v>
      </c>
    </row>
    <row r="15" spans="2:9" x14ac:dyDescent="0.25">
      <c r="H15" t="s">
        <v>27</v>
      </c>
      <c r="I15" s="4">
        <f>1-I14</f>
        <v>0.30000000000000004</v>
      </c>
    </row>
    <row r="17" spans="8:9" x14ac:dyDescent="0.25">
      <c r="H17" t="s">
        <v>41</v>
      </c>
      <c r="I17">
        <f>I6*60</f>
        <v>480</v>
      </c>
    </row>
    <row r="18" spans="8:9" x14ac:dyDescent="0.25">
      <c r="H18" t="s">
        <v>42</v>
      </c>
      <c r="I18" s="7">
        <f>I17/I8</f>
        <v>6.8571428571428575E-2</v>
      </c>
    </row>
    <row r="19" spans="8:9" x14ac:dyDescent="0.25">
      <c r="H19" t="s">
        <v>43</v>
      </c>
      <c r="I19" s="7">
        <f>I18*100</f>
        <v>6.8571428571428577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291E-0A47-4866-90E6-B74112BCB8E3}">
  <dimension ref="B2:F14"/>
  <sheetViews>
    <sheetView zoomScale="115" zoomScaleNormal="115" workbookViewId="0">
      <selection activeCell="E2" sqref="E2:F2"/>
    </sheetView>
  </sheetViews>
  <sheetFormatPr defaultRowHeight="15" x14ac:dyDescent="0.25"/>
  <cols>
    <col min="2" max="2" width="32.42578125" bestFit="1" customWidth="1"/>
    <col min="3" max="3" width="17.85546875" bestFit="1" customWidth="1"/>
    <col min="5" max="5" width="36.7109375" customWidth="1"/>
  </cols>
  <sheetData>
    <row r="2" spans="2:6" ht="21" x14ac:dyDescent="0.35">
      <c r="B2" s="5" t="s">
        <v>0</v>
      </c>
      <c r="C2" s="5" t="s">
        <v>28</v>
      </c>
      <c r="E2" s="5" t="s">
        <v>14</v>
      </c>
      <c r="F2" s="5" t="s">
        <v>15</v>
      </c>
    </row>
    <row r="3" spans="2:6" x14ac:dyDescent="0.25">
      <c r="B3" t="s">
        <v>29</v>
      </c>
      <c r="C3">
        <v>5</v>
      </c>
      <c r="E3" t="s">
        <v>35</v>
      </c>
      <c r="F3">
        <v>200</v>
      </c>
    </row>
    <row r="4" spans="2:6" x14ac:dyDescent="0.25">
      <c r="B4" t="s">
        <v>30</v>
      </c>
      <c r="C4">
        <v>5</v>
      </c>
      <c r="E4" t="s">
        <v>16</v>
      </c>
      <c r="F4">
        <v>0.2</v>
      </c>
    </row>
    <row r="5" spans="2:6" x14ac:dyDescent="0.25">
      <c r="B5" t="s">
        <v>31</v>
      </c>
      <c r="C5">
        <v>5</v>
      </c>
      <c r="E5" t="s">
        <v>36</v>
      </c>
      <c r="F5">
        <v>189</v>
      </c>
    </row>
    <row r="6" spans="2:6" x14ac:dyDescent="0.25">
      <c r="B6" t="s">
        <v>32</v>
      </c>
      <c r="C6">
        <v>10</v>
      </c>
    </row>
    <row r="7" spans="2:6" ht="21" x14ac:dyDescent="0.35">
      <c r="B7" t="s">
        <v>33</v>
      </c>
      <c r="C7">
        <v>15</v>
      </c>
      <c r="E7" s="5" t="s">
        <v>23</v>
      </c>
      <c r="F7" s="5" t="s">
        <v>15</v>
      </c>
    </row>
    <row r="8" spans="2:6" x14ac:dyDescent="0.25">
      <c r="B8" t="s">
        <v>34</v>
      </c>
      <c r="C8">
        <v>5</v>
      </c>
      <c r="E8" t="s">
        <v>37</v>
      </c>
      <c r="F8">
        <v>11</v>
      </c>
    </row>
    <row r="9" spans="2:6" x14ac:dyDescent="0.25">
      <c r="E9" t="s">
        <v>38</v>
      </c>
      <c r="F9">
        <v>55</v>
      </c>
    </row>
    <row r="10" spans="2:6" x14ac:dyDescent="0.25">
      <c r="E10" t="s">
        <v>18</v>
      </c>
      <c r="F10">
        <f>F5/F4</f>
        <v>945</v>
      </c>
    </row>
    <row r="11" spans="2:6" x14ac:dyDescent="0.25">
      <c r="E11" t="s">
        <v>26</v>
      </c>
      <c r="F11" s="6">
        <f>F5/F3</f>
        <v>0.94499999999999995</v>
      </c>
    </row>
    <row r="12" spans="2:6" x14ac:dyDescent="0.25">
      <c r="E12" t="s">
        <v>25</v>
      </c>
      <c r="F12">
        <f>SUM(C3:C8)</f>
        <v>45</v>
      </c>
    </row>
    <row r="13" spans="2:6" x14ac:dyDescent="0.25">
      <c r="E13" t="s">
        <v>39</v>
      </c>
      <c r="F13" s="7">
        <f>F12/F10</f>
        <v>4.7619047619047616E-2</v>
      </c>
    </row>
    <row r="14" spans="2:6" x14ac:dyDescent="0.25">
      <c r="E14" t="s">
        <v>40</v>
      </c>
      <c r="F14" s="7">
        <f>F13*100</f>
        <v>4.7619047619047619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684D-E714-41BD-8ECB-A1E18FE0CF6F}">
  <dimension ref="B2:F14"/>
  <sheetViews>
    <sheetView zoomScale="130" zoomScaleNormal="130" workbookViewId="0">
      <selection activeCell="B2" sqref="B2:C5"/>
    </sheetView>
  </sheetViews>
  <sheetFormatPr defaultRowHeight="15" x14ac:dyDescent="0.25"/>
  <cols>
    <col min="2" max="2" width="42.85546875" customWidth="1"/>
    <col min="3" max="3" width="17.5703125" bestFit="1" customWidth="1"/>
    <col min="5" max="5" width="33.28515625" customWidth="1"/>
    <col min="6" max="6" width="13.28515625" customWidth="1"/>
  </cols>
  <sheetData>
    <row r="2" spans="2:6" ht="21" x14ac:dyDescent="0.35">
      <c r="B2" s="5" t="s">
        <v>0</v>
      </c>
      <c r="C2" s="5" t="s">
        <v>28</v>
      </c>
      <c r="E2" s="5" t="s">
        <v>14</v>
      </c>
      <c r="F2" s="5" t="s">
        <v>15</v>
      </c>
    </row>
    <row r="3" spans="2:6" x14ac:dyDescent="0.25">
      <c r="B3" t="s">
        <v>44</v>
      </c>
      <c r="C3">
        <v>5</v>
      </c>
      <c r="E3" t="s">
        <v>17</v>
      </c>
      <c r="F3">
        <v>189</v>
      </c>
    </row>
    <row r="4" spans="2:6" x14ac:dyDescent="0.25">
      <c r="B4" t="s">
        <v>2</v>
      </c>
      <c r="C4">
        <v>5</v>
      </c>
      <c r="E4" t="s">
        <v>16</v>
      </c>
      <c r="F4">
        <v>0.2</v>
      </c>
    </row>
    <row r="5" spans="2:6" x14ac:dyDescent="0.25">
      <c r="B5" t="s">
        <v>45</v>
      </c>
      <c r="C5">
        <v>10</v>
      </c>
      <c r="E5" t="s">
        <v>36</v>
      </c>
      <c r="F5">
        <v>172</v>
      </c>
    </row>
    <row r="7" spans="2:6" ht="21" x14ac:dyDescent="0.35">
      <c r="E7" s="5" t="s">
        <v>23</v>
      </c>
      <c r="F7" s="5" t="s">
        <v>15</v>
      </c>
    </row>
    <row r="8" spans="2:6" x14ac:dyDescent="0.25">
      <c r="E8" t="s">
        <v>37</v>
      </c>
      <c r="F8">
        <f>F3-F5</f>
        <v>17</v>
      </c>
    </row>
    <row r="9" spans="2:6" x14ac:dyDescent="0.25">
      <c r="E9" t="s">
        <v>38</v>
      </c>
      <c r="F9">
        <f>F8/F4</f>
        <v>85</v>
      </c>
    </row>
    <row r="10" spans="2:6" x14ac:dyDescent="0.25">
      <c r="E10" t="s">
        <v>18</v>
      </c>
      <c r="F10">
        <f>F5/F4</f>
        <v>860</v>
      </c>
    </row>
    <row r="11" spans="2:6" x14ac:dyDescent="0.25">
      <c r="E11" t="s">
        <v>26</v>
      </c>
      <c r="F11" s="6">
        <f>F5/F3</f>
        <v>0.91005291005291</v>
      </c>
    </row>
    <row r="12" spans="2:6" x14ac:dyDescent="0.25">
      <c r="E12" t="s">
        <v>46</v>
      </c>
      <c r="F12">
        <f>SUM(C3:C5)</f>
        <v>20</v>
      </c>
    </row>
    <row r="13" spans="2:6" x14ac:dyDescent="0.25">
      <c r="E13" t="s">
        <v>48</v>
      </c>
      <c r="F13" s="7">
        <f>F12/F10</f>
        <v>2.3255813953488372E-2</v>
      </c>
    </row>
    <row r="14" spans="2:6" x14ac:dyDescent="0.25">
      <c r="E14" t="s">
        <v>49</v>
      </c>
      <c r="F14" s="7">
        <f>F13*100</f>
        <v>2.3255813953488373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9265-609D-4757-BFE3-419F899B7FB9}">
  <dimension ref="C2:G14"/>
  <sheetViews>
    <sheetView workbookViewId="0">
      <selection activeCell="C2" sqref="C2:D2"/>
    </sheetView>
  </sheetViews>
  <sheetFormatPr defaultRowHeight="15" x14ac:dyDescent="0.25"/>
  <cols>
    <col min="3" max="3" width="38.7109375" customWidth="1"/>
    <col min="4" max="4" width="17.5703125" bestFit="1" customWidth="1"/>
    <col min="6" max="6" width="38.28515625" customWidth="1"/>
    <col min="7" max="7" width="14.7109375" customWidth="1"/>
  </cols>
  <sheetData>
    <row r="2" spans="3:7" ht="21" x14ac:dyDescent="0.35">
      <c r="C2" s="5" t="s">
        <v>0</v>
      </c>
      <c r="D2" s="5" t="s">
        <v>28</v>
      </c>
      <c r="F2" s="5" t="s">
        <v>14</v>
      </c>
      <c r="G2" s="5" t="s">
        <v>15</v>
      </c>
    </row>
    <row r="3" spans="3:7" x14ac:dyDescent="0.25">
      <c r="C3" t="s">
        <v>50</v>
      </c>
      <c r="D3">
        <v>5</v>
      </c>
      <c r="F3" t="s">
        <v>35</v>
      </c>
      <c r="G3">
        <v>172</v>
      </c>
    </row>
    <row r="4" spans="3:7" x14ac:dyDescent="0.25">
      <c r="C4" t="s">
        <v>51</v>
      </c>
      <c r="D4">
        <v>15</v>
      </c>
      <c r="F4" t="s">
        <v>16</v>
      </c>
      <c r="G4">
        <v>0.2</v>
      </c>
    </row>
    <row r="5" spans="3:7" x14ac:dyDescent="0.25">
      <c r="C5" t="s">
        <v>52</v>
      </c>
      <c r="D5">
        <v>10</v>
      </c>
      <c r="F5" t="s">
        <v>36</v>
      </c>
      <c r="G5">
        <v>144</v>
      </c>
    </row>
    <row r="6" spans="3:7" x14ac:dyDescent="0.25">
      <c r="C6" t="s">
        <v>53</v>
      </c>
      <c r="D6">
        <v>20</v>
      </c>
    </row>
    <row r="7" spans="3:7" ht="21" x14ac:dyDescent="0.35">
      <c r="C7" t="s">
        <v>54</v>
      </c>
      <c r="D7">
        <v>5</v>
      </c>
      <c r="F7" s="5" t="s">
        <v>23</v>
      </c>
      <c r="G7" s="5" t="s">
        <v>15</v>
      </c>
    </row>
    <row r="8" spans="3:7" x14ac:dyDescent="0.25">
      <c r="F8" t="s">
        <v>55</v>
      </c>
      <c r="G8">
        <f>G3-G5</f>
        <v>28</v>
      </c>
    </row>
    <row r="9" spans="3:7" x14ac:dyDescent="0.25">
      <c r="F9" t="s">
        <v>56</v>
      </c>
      <c r="G9">
        <f>G8/G4</f>
        <v>140</v>
      </c>
    </row>
    <row r="10" spans="3:7" x14ac:dyDescent="0.25">
      <c r="F10" t="s">
        <v>57</v>
      </c>
      <c r="G10">
        <f>G5/G4</f>
        <v>720</v>
      </c>
    </row>
    <row r="11" spans="3:7" x14ac:dyDescent="0.25">
      <c r="F11" t="s">
        <v>26</v>
      </c>
      <c r="G11" s="6">
        <f>G5/G3</f>
        <v>0.83720930232558144</v>
      </c>
    </row>
    <row r="12" spans="3:7" x14ac:dyDescent="0.25">
      <c r="F12" t="s">
        <v>58</v>
      </c>
      <c r="G12">
        <f>SUM(D3:D7)</f>
        <v>55</v>
      </c>
    </row>
    <row r="13" spans="3:7" x14ac:dyDescent="0.25">
      <c r="F13" t="s">
        <v>47</v>
      </c>
      <c r="G13" s="7">
        <f>G12/G10</f>
        <v>7.6388888888888895E-2</v>
      </c>
    </row>
    <row r="14" spans="3:7" x14ac:dyDescent="0.25">
      <c r="F14" t="s">
        <v>59</v>
      </c>
      <c r="G14" s="7">
        <f>G13*100</f>
        <v>7.6388888888888893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10F2-0CF5-41E3-A980-4663EDA96A37}">
  <dimension ref="B2:F15"/>
  <sheetViews>
    <sheetView workbookViewId="0">
      <selection activeCell="G15" sqref="G15"/>
    </sheetView>
  </sheetViews>
  <sheetFormatPr defaultRowHeight="15" x14ac:dyDescent="0.25"/>
  <cols>
    <col min="2" max="2" width="38.42578125" customWidth="1"/>
    <col min="3" max="3" width="21.85546875" customWidth="1"/>
    <col min="5" max="5" width="34" customWidth="1"/>
    <col min="6" max="6" width="11.5703125" bestFit="1" customWidth="1"/>
  </cols>
  <sheetData>
    <row r="2" spans="2:6" ht="21" x14ac:dyDescent="0.35">
      <c r="B2" s="5" t="s">
        <v>0</v>
      </c>
      <c r="C2" s="5" t="s">
        <v>28</v>
      </c>
      <c r="E2" s="5" t="s">
        <v>14</v>
      </c>
      <c r="F2" s="5" t="s">
        <v>15</v>
      </c>
    </row>
    <row r="3" spans="2:6" x14ac:dyDescent="0.25">
      <c r="B3" t="s">
        <v>60</v>
      </c>
      <c r="C3">
        <v>10</v>
      </c>
      <c r="E3" t="s">
        <v>64</v>
      </c>
      <c r="F3">
        <v>180</v>
      </c>
    </row>
    <row r="4" spans="2:6" x14ac:dyDescent="0.25">
      <c r="B4" t="s">
        <v>61</v>
      </c>
      <c r="C4">
        <v>15</v>
      </c>
      <c r="E4" t="s">
        <v>65</v>
      </c>
      <c r="F4">
        <v>0.2</v>
      </c>
    </row>
    <row r="5" spans="2:6" x14ac:dyDescent="0.25">
      <c r="B5" t="s">
        <v>62</v>
      </c>
      <c r="C5">
        <v>10</v>
      </c>
      <c r="E5" t="s">
        <v>66</v>
      </c>
      <c r="F5">
        <v>175</v>
      </c>
    </row>
    <row r="6" spans="2:6" x14ac:dyDescent="0.25">
      <c r="B6" t="s">
        <v>63</v>
      </c>
      <c r="C6">
        <v>5</v>
      </c>
      <c r="E6" t="s">
        <v>67</v>
      </c>
      <c r="F6">
        <v>4</v>
      </c>
    </row>
    <row r="8" spans="2:6" ht="21" x14ac:dyDescent="0.35">
      <c r="E8" s="5" t="s">
        <v>23</v>
      </c>
      <c r="F8" s="5" t="s">
        <v>15</v>
      </c>
    </row>
    <row r="9" spans="2:6" x14ac:dyDescent="0.25">
      <c r="E9" t="s">
        <v>56</v>
      </c>
      <c r="F9">
        <f>(F3-F5)*F6</f>
        <v>20</v>
      </c>
    </row>
    <row r="10" spans="2:6" x14ac:dyDescent="0.25">
      <c r="E10" t="s">
        <v>55</v>
      </c>
      <c r="F10">
        <f>F9*F4</f>
        <v>4</v>
      </c>
    </row>
    <row r="11" spans="2:6" x14ac:dyDescent="0.25">
      <c r="E11" t="s">
        <v>68</v>
      </c>
      <c r="F11">
        <f>F5*F6</f>
        <v>700</v>
      </c>
    </row>
    <row r="12" spans="2:6" x14ac:dyDescent="0.25">
      <c r="E12" t="s">
        <v>26</v>
      </c>
      <c r="F12" s="6">
        <f>F5/F3</f>
        <v>0.97222222222222221</v>
      </c>
    </row>
    <row r="13" spans="2:6" x14ac:dyDescent="0.25">
      <c r="E13" t="s">
        <v>46</v>
      </c>
      <c r="F13">
        <f>SUM(C3:C6)</f>
        <v>40</v>
      </c>
    </row>
    <row r="14" spans="2:6" x14ac:dyDescent="0.25">
      <c r="E14" t="s">
        <v>48</v>
      </c>
      <c r="F14" s="7">
        <f>F13/F11</f>
        <v>5.7142857142857141E-2</v>
      </c>
    </row>
    <row r="15" spans="2:6" x14ac:dyDescent="0.25">
      <c r="E15" t="s">
        <v>59</v>
      </c>
      <c r="F15" s="7">
        <f>F14*100</f>
        <v>5.7142857142857144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8D6A-9FF2-4293-B0A5-FF7E12A2C824}">
  <dimension ref="B2:D12"/>
  <sheetViews>
    <sheetView tabSelected="1" workbookViewId="0">
      <selection activeCell="C15" sqref="C15"/>
    </sheetView>
  </sheetViews>
  <sheetFormatPr defaultRowHeight="15" x14ac:dyDescent="0.25"/>
  <cols>
    <col min="2" max="4" width="23.140625" customWidth="1"/>
  </cols>
  <sheetData>
    <row r="2" spans="2:4" ht="18.75" x14ac:dyDescent="0.3">
      <c r="B2" s="1" t="s">
        <v>0</v>
      </c>
      <c r="C2" s="1" t="s">
        <v>70</v>
      </c>
      <c r="D2" s="1" t="s">
        <v>71</v>
      </c>
    </row>
    <row r="3" spans="2:4" x14ac:dyDescent="0.25">
      <c r="B3" t="s">
        <v>1</v>
      </c>
      <c r="C3" s="7">
        <f>Mistura!F14</f>
        <v>4.7619047619047619</v>
      </c>
      <c r="D3" s="7">
        <f>'Processo Macro'!I19</f>
        <v>6.8571428571428577</v>
      </c>
    </row>
    <row r="4" spans="2:4" x14ac:dyDescent="0.25">
      <c r="B4" t="s">
        <v>2</v>
      </c>
      <c r="C4" s="7">
        <f>Extrusão!F14</f>
        <v>2.3255813953488373</v>
      </c>
      <c r="D4" s="7">
        <f>D3</f>
        <v>6.8571428571428577</v>
      </c>
    </row>
    <row r="5" spans="2:4" x14ac:dyDescent="0.25">
      <c r="B5" t="s">
        <v>69</v>
      </c>
      <c r="C5" s="7">
        <f>'Corte e modelagem'!G14</f>
        <v>7.6388888888888893</v>
      </c>
      <c r="D5" s="7">
        <f>D4</f>
        <v>6.8571428571428577</v>
      </c>
    </row>
    <row r="6" spans="2:4" x14ac:dyDescent="0.25">
      <c r="B6" t="s">
        <v>3</v>
      </c>
      <c r="C6" s="7">
        <f>Embalagem!F15</f>
        <v>5.7142857142857144</v>
      </c>
      <c r="D6" s="7">
        <f>D5</f>
        <v>6.8571428571428577</v>
      </c>
    </row>
    <row r="8" spans="2:4" ht="18.75" x14ac:dyDescent="0.3">
      <c r="B8" s="1" t="s">
        <v>0</v>
      </c>
      <c r="C8" s="1" t="s">
        <v>70</v>
      </c>
      <c r="D8" s="1" t="s">
        <v>71</v>
      </c>
    </row>
    <row r="9" spans="2:4" x14ac:dyDescent="0.25">
      <c r="B9" t="s">
        <v>1</v>
      </c>
      <c r="C9" s="7">
        <f>C3</f>
        <v>4.7619047619047619</v>
      </c>
      <c r="D9" s="7">
        <f>D3</f>
        <v>6.8571428571428577</v>
      </c>
    </row>
    <row r="10" spans="2:4" x14ac:dyDescent="0.25">
      <c r="B10" t="s">
        <v>2</v>
      </c>
      <c r="C10" s="7">
        <f>C4</f>
        <v>2.3255813953488373</v>
      </c>
      <c r="D10" s="7">
        <f>D6</f>
        <v>6.8571428571428577</v>
      </c>
    </row>
    <row r="11" spans="2:4" x14ac:dyDescent="0.25">
      <c r="B11" t="s">
        <v>69</v>
      </c>
      <c r="D11" s="7">
        <f>D6</f>
        <v>6.8571428571428577</v>
      </c>
    </row>
    <row r="12" spans="2:4" x14ac:dyDescent="0.25">
      <c r="B12" t="s">
        <v>3</v>
      </c>
      <c r="C12" s="7">
        <f>C6</f>
        <v>5.7142857142857144</v>
      </c>
      <c r="D12" s="7">
        <f>D5</f>
        <v>6.8571428571428577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Processo Macro</vt:lpstr>
      <vt:lpstr>Mistura</vt:lpstr>
      <vt:lpstr>Extrusão</vt:lpstr>
      <vt:lpstr>Corte e modelagem</vt:lpstr>
      <vt:lpstr>Embalagem</vt:lpstr>
      <vt:lpstr>Análise 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Ewerton Bortolozo Nunes Júnior</dc:creator>
  <cp:lastModifiedBy>Ewerton Bortolozo Nunes Júnior</cp:lastModifiedBy>
  <dcterms:created xsi:type="dcterms:W3CDTF">2025-05-15T11:32:58Z</dcterms:created>
  <dcterms:modified xsi:type="dcterms:W3CDTF">2025-05-15T14:20:54Z</dcterms:modified>
</cp:coreProperties>
</file>