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codeName="ThisWorkbook"/>
  <xr:revisionPtr revIDLastSave="0" documentId="13_ncr:1_{E1DDD2EA-E77F-4BEB-8D99-E40B197EFF0E}" xr6:coauthVersionLast="46" xr6:coauthVersionMax="46"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11" l="1"/>
  <c r="F12" i="11"/>
  <c r="E13" i="11"/>
  <c r="F11" i="11"/>
  <c r="E12" i="11"/>
  <c r="F9" i="11"/>
  <c r="E10" i="11"/>
  <c r="F10" i="11"/>
  <c r="E11" i="11"/>
  <c r="F8" i="11"/>
  <c r="E9" i="11"/>
  <c r="C19" i="11" l="1"/>
  <c r="C25" i="11"/>
  <c r="C26" i="11"/>
  <c r="C27" i="11"/>
  <c r="C28" i="11"/>
  <c r="C29" i="11"/>
  <c r="C30" i="11"/>
  <c r="E3" i="11"/>
  <c r="H7" i="11"/>
  <c r="E8" i="11" l="1"/>
  <c r="C20" i="11" l="1"/>
  <c r="I5" i="11"/>
  <c r="H32" i="11"/>
  <c r="H31" i="11"/>
  <c r="C21" i="11" l="1"/>
  <c r="H8" i="11"/>
  <c r="I6" i="11"/>
  <c r="C14" i="11" l="1"/>
  <c r="C22" i="11"/>
  <c r="H9" i="11"/>
  <c r="H12" i="11"/>
  <c r="J5" i="11"/>
  <c r="K5" i="11" s="1"/>
  <c r="L5" i="11" s="1"/>
  <c r="M5" i="11" s="1"/>
  <c r="N5" i="11" s="1"/>
  <c r="O5" i="11" s="1"/>
  <c r="P5" i="11" s="1"/>
  <c r="I4" i="11"/>
  <c r="C24" i="11" l="1"/>
  <c r="C23" i="11"/>
  <c r="C15" i="11"/>
  <c r="H10" i="11"/>
  <c r="H11" i="11"/>
  <c r="P4" i="11"/>
  <c r="Q5" i="11"/>
  <c r="R5" i="11" s="1"/>
  <c r="S5" i="11" s="1"/>
  <c r="T5" i="11" s="1"/>
  <c r="U5" i="11" s="1"/>
  <c r="V5" i="11" s="1"/>
  <c r="W5" i="11" s="1"/>
  <c r="J6" i="11"/>
  <c r="C16" i="11" l="1"/>
  <c r="W4" i="11"/>
  <c r="X5" i="11"/>
  <c r="Y5" i="11" s="1"/>
  <c r="Z5" i="11" s="1"/>
  <c r="AA5" i="11" s="1"/>
  <c r="AB5" i="11" s="1"/>
  <c r="AC5" i="11" s="1"/>
  <c r="AD5" i="11" s="1"/>
  <c r="K6" i="11"/>
  <c r="C17" i="11" l="1"/>
  <c r="AE5" i="11"/>
  <c r="AF5" i="11" s="1"/>
  <c r="AG5" i="11" s="1"/>
  <c r="AH5" i="11" s="1"/>
  <c r="AI5" i="11" s="1"/>
  <c r="AJ5" i="11" s="1"/>
  <c r="AD4" i="11"/>
  <c r="L6" i="11"/>
  <c r="C18"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<sst xmlns="http://schemas.openxmlformats.org/spreadsheetml/2006/main" count="52" uniqueCount="46">
  <si>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</si>
  <si>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</si>
  <si>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</si>
  <si>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</si>
  <si>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</si>
  <si>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</si>
  <si>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</si>
  <si>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</si>
  <si>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</si>
  <si>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</si>
  <si>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</si>
  <si>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</si>
  <si>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</si>
  <si>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</si>
  <si>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</si>
  <si>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</si>
  <si>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</si>
  <si>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</si>
  <si>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</si>
  <si>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</si>
  <si>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</si>
  <si>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</si>
  <si>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</si>
  <si>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</si>
  <si>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</si>
  <si>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</si>
  <si>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</si>
  <si>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</si>
  <si>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</si>
  <si>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</si>
  <si>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</si>
  <si>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</si>
  <si>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</si>
  <si>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</si>
  <si>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</si>
  <si>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</si>
  <si>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</si>
  <si>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Literature Research</t>
  </si>
  <si>
    <t>Importing Decision Tree to Project</t>
  </si>
  <si>
    <t>Creating Data Set, Building Random Forest Model and Flask API</t>
  </si>
  <si>
    <t>Displaying Result on Web Site and Writing Project Report</t>
  </si>
  <si>
    <t>Anıl Turan, Ebru Şeyma Akboyun, Kübra Çelebi</t>
  </si>
  <si>
    <t xml:space="preserve">A Decision Support System for Clinical Gait Analysis </t>
  </si>
  <si>
    <t>Making Research About Kinect SDK and Installation</t>
  </si>
  <si>
    <t>Determination and Evaluating Features</t>
  </si>
  <si>
    <t>ASSIGNED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</si>
</sst>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6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6" borderId="1" xfId="0" applyFont="1" applyFill="1" applyBorder="1" applyAlignment="1">
      <alignment horizontal="left" vertical="center" indent="1"/>
    </xf>
    <xf numFmtId="0" fontId="6" fillId="6" borderId="1" xfId="0" applyFont="1" applyFill="1" applyBorder="1" applyAlignment="1">
      <alignment horizontal="center" vertical="center" wrapText="1"/>
    </xf>
    <xf numFmtId="168" fontId="10" fillId="4" borderId="0" xfId="0" applyNumberFormat="1" applyFont="1" applyFill="1" applyAlignment="1">
      <alignment horizontal="center" vertical="center"/>
    </xf>
    <xf numFmtId="168" fontId="10" fillId="4" borderId="6" xfId="0" applyNumberFormat="1" applyFont="1" applyFill="1" applyBorder="1" applyAlignment="1">
      <alignment horizontal="center" vertical="center"/>
    </xf>
    <xf numFmtId="168" fontId="10" fillId="4" borderId="7" xfId="0" applyNumberFormat="1" applyFont="1" applyFill="1" applyBorder="1" applyAlignment="1">
      <alignment horizontal="center" vertical="center"/>
    </xf>
    <xf numFmtId="0" fontId="11" fillId="5" borderId="8" xfId="0" applyFont="1" applyFill="1" applyBorder="1" applyAlignment="1">
      <alignment horizontal="center" vertical="center" shrinkToFit="1"/>
    </xf>
    <xf numFmtId="0" fontId="13" fillId="0" borderId="0" xfId="0" applyFont="1"/>
    <xf numFmtId="0" fontId="14"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9" fontId="5" fillId="3" borderId="2" xfId="2" applyFont="1" applyFill="1" applyBorder="1" applyAlignment="1">
      <alignment horizontal="center" vertical="center"/>
    </xf>
    <xf numFmtId="0" fontId="7" fillId="2" borderId="2" xfId="0" applyFont="1" applyFill="1" applyBorder="1" applyAlignment="1">
      <alignment horizontal="left" vertical="center" indent="1"/>
    </xf>
    <xf numFmtId="0" fontId="7"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2" fillId="0" borderId="0" xfId="0" applyFont="1" applyAlignment="1">
      <alignment horizontal="left" vertical="top"/>
    </xf>
    <xf numFmtId="0" fontId="17"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0" fillId="0" borderId="0" xfId="0" applyAlignment="1">
      <alignment wrapText="1"/>
    </xf>
    <xf numFmtId="0" fontId="12" fillId="0" borderId="0" xfId="5" applyAlignment="1">
      <alignment horizontal="left"/>
    </xf>
    <xf numFmtId="0" fontId="9" fillId="0" borderId="0" xfId="6"/>
    <xf numFmtId="0" fontId="9" fillId="0" borderId="0" xfId="7">
      <alignment vertical="top"/>
    </xf>
    <xf numFmtId="165" fontId="8" fillId="3" borderId="2" xfId="10" applyFill="1">
      <alignment horizontal="center" vertical="center"/>
    </xf>
    <xf numFmtId="165" fontId="8" fillId="0" borderId="2" xfId="10">
      <alignment horizontal="center" vertical="center"/>
    </xf>
    <xf numFmtId="0" fontId="8" fillId="3" borderId="2" xfId="11" applyFill="1">
      <alignment horizontal="center" vertical="center"/>
    </xf>
    <xf numFmtId="0" fontId="8" fillId="0" borderId="2" xfId="11">
      <alignment horizontal="center" vertical="center"/>
    </xf>
    <xf numFmtId="0" fontId="8" fillId="3" borderId="2" xfId="12" applyFill="1">
      <alignment horizontal="left" vertical="center" indent="2"/>
    </xf>
    <xf numFmtId="0" fontId="8" fillId="0" borderId="2" xfId="12">
      <alignment horizontal="left" vertical="center" indent="2"/>
    </xf>
    <xf numFmtId="0" fontId="8" fillId="3" borderId="2" xfId="12" applyFill="1" applyAlignment="1">
      <alignment horizontal="center" vertical="center" wrapText="1"/>
    </xf>
    <xf numFmtId="0" fontId="8" fillId="3" borderId="2" xfId="12" applyFill="1" applyAlignment="1">
      <alignment horizontal="left" vertical="center" wrapText="1" indent="2"/>
    </xf>
    <xf numFmtId="167" fontId="0" fillId="4" borderId="4" xfId="0" applyNumberFormat="1" applyFill="1" applyBorder="1" applyAlignment="1">
      <alignment horizontal="left" vertical="center" wrapText="1" indent="1"/>
    </xf>
    <xf numFmtId="167" fontId="0" fillId="4" borderId="1" xfId="0" applyNumberFormat="1" applyFill="1" applyBorder="1" applyAlignment="1">
      <alignment horizontal="left" vertical="center" wrapText="1" indent="1"/>
    </xf>
    <xf numFmtId="167" fontId="0" fillId="4" borderId="5" xfId="0" applyNumberFormat="1" applyFill="1" applyBorder="1" applyAlignment="1">
      <alignment horizontal="left" vertical="center" wrapText="1" indent="1"/>
    </xf>
    <xf numFmtId="166" fontId="8" fillId="0" borderId="3" xfId="9">
      <alignment horizontal="center" vertical="center"/>
    </xf>
    <xf numFmtId="0" fontId="8" fillId="0" borderId="0" xfId="8">
      <alignment horizontal="right" indent="1"/>
    </xf>
    <xf numFmtId="0" fontId="8" fillId="0" borderId="7" xfId="8" applyBorder="1">
      <alignment horizontal="right" indent="1"/>
    </xf>
    <xf numFmtId="0" fontId="0" fillId="0" borderId="10" xfId="0" applyBorder="1"/>
  </cellXfs>
  <cellStyles count="13">
    <cellStyle name="Ana Başlık" xfId="5" builtinId="15" customBuiltin="1"/>
    <cellStyle name="Başlık 1" xfId="6" builtinId="16" customBuiltin="1"/>
    <cellStyle name="Başlık 2" xfId="7" builtinId="17" customBuiltin="1"/>
    <cellStyle name="Başlık 3" xfId="8" builtinId="18" customBuiltin="1"/>
    <cellStyle name="Date" xfId="10" xr:uid="{229918B6-DD13-4F5A-97B9-305F7E002AA3}"/>
    <cellStyle name="Köprü" xfId="1" builtinId="8" customBuiltin="1"/>
    <cellStyle name="Name" xfId="11" xr:uid="{B2D3C1EE-6B41-4801-AAFC-C2274E49E503}"/>
    <cellStyle name="Normal" xfId="0" builtinId="0"/>
    <cellStyle name="Project Start" xfId="9" xr:uid="{8EB8A09A-C31C-40A3-B2C1-9449520178B8}"/>
    <cellStyle name="Task" xfId="12" xr:uid="{6391D789-272B-4DD2-9BF3-2CDCF610FA41}"/>
    <cellStyle name="Virgül" xfId="4" builtinId="3" customBuiltin="1"/>
    <cellStyle name="Yüzde" xfId="2" builtinId="5"/>
    <cellStyle name="zHiddenText"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Normal="100" zoomScalePageLayoutView="70" workbookViewId="0">
      <pane ySplit="6" topLeftCell="A7" activePane="bottomLeft" state="frozen"/>
      <selection pane="bottomLeft" activeCell="D11" sqref="D11"/>
    </sheetView>
  </sheetViews>
  <sheetFormatPr defaultRowHeight="30" customHeight="1" x14ac:dyDescent="0.25"/>
  <cols>
    <col min="1" max="1" width="2.7109375" style="39" customWidth="1"/>
    <col min="2" max="2" width="23.140625" customWidth="1"/>
    <col min="3" max="3" width="43.5703125" customWidth="1"/>
    <col min="4" max="4" width="10.7109375" customWidth="1"/>
    <col min="5" max="5" width="10.42578125" style="5" customWidth="1"/>
    <col min="6" max="6" width="10.42578125" customWidth="1"/>
    <col min="7" max="7" width="2.7109375" customWidth="1"/>
    <col min="8" max="8" width="6.140625" hidden="1" customWidth="1"/>
    <col min="9" max="64" width="2.85546875" customWidth="1"/>
    <col min="69" max="70" width="10.28515625"/>
  </cols>
  <sheetData>
    <row r="1" spans="1:64" ht="30" customHeight="1" x14ac:dyDescent="0.45">
      <c r="A1" s="40" t="s">
        <v>28</v>
      </c>
      <c r="B1" s="44" t="s">
        <v>42</v>
      </c>
      <c r="C1" s="1"/>
      <c r="D1" s="2"/>
      <c r="E1" s="4"/>
      <c r="F1" s="28"/>
      <c r="H1" s="2"/>
      <c r="I1" s="14"/>
    </row>
    <row r="2" spans="1:64" ht="30" customHeight="1" x14ac:dyDescent="0.3">
      <c r="A2" s="39" t="s">
        <v>23</v>
      </c>
      <c r="B2" s="45"/>
      <c r="I2" s="42"/>
    </row>
    <row r="3" spans="1:64" ht="30" customHeight="1" x14ac:dyDescent="0.25">
      <c r="A3" s="39" t="s">
        <v>29</v>
      </c>
      <c r="B3" s="46"/>
      <c r="C3" s="59" t="s">
        <v>1</v>
      </c>
      <c r="D3" s="60"/>
      <c r="E3" s="58">
        <f>DATE(2021,2,23)</f>
        <v>44250</v>
      </c>
      <c r="F3" s="58"/>
    </row>
    <row r="4" spans="1:64" ht="30" customHeight="1" x14ac:dyDescent="0.25">
      <c r="A4" s="40" t="s">
        <v>30</v>
      </c>
      <c r="C4" s="59" t="s">
        <v>7</v>
      </c>
      <c r="D4" s="60"/>
      <c r="E4" s="7">
        <v>1</v>
      </c>
      <c r="I4" s="55">
        <f>I5</f>
        <v>44249</v>
      </c>
      <c r="J4" s="56"/>
      <c r="K4" s="56"/>
      <c r="L4" s="56"/>
      <c r="M4" s="56"/>
      <c r="N4" s="56"/>
      <c r="O4" s="57"/>
      <c r="P4" s="55">
        <f>P5</f>
        <v>44256</v>
      </c>
      <c r="Q4" s="56"/>
      <c r="R4" s="56"/>
      <c r="S4" s="56"/>
      <c r="T4" s="56"/>
      <c r="U4" s="56"/>
      <c r="V4" s="57"/>
      <c r="W4" s="55">
        <f>W5</f>
        <v>44263</v>
      </c>
      <c r="X4" s="56"/>
      <c r="Y4" s="56"/>
      <c r="Z4" s="56"/>
      <c r="AA4" s="56"/>
      <c r="AB4" s="56"/>
      <c r="AC4" s="57"/>
      <c r="AD4" s="55">
        <f>AD5</f>
        <v>44270</v>
      </c>
      <c r="AE4" s="56"/>
      <c r="AF4" s="56"/>
      <c r="AG4" s="56"/>
      <c r="AH4" s="56"/>
      <c r="AI4" s="56"/>
      <c r="AJ4" s="57"/>
      <c r="AK4" s="55">
        <f>AK5</f>
        <v>44277</v>
      </c>
      <c r="AL4" s="56"/>
      <c r="AM4" s="56"/>
      <c r="AN4" s="56"/>
      <c r="AO4" s="56"/>
      <c r="AP4" s="56"/>
      <c r="AQ4" s="57"/>
      <c r="AR4" s="55">
        <f>AR5</f>
        <v>44284</v>
      </c>
      <c r="AS4" s="56"/>
      <c r="AT4" s="56"/>
      <c r="AU4" s="56"/>
      <c r="AV4" s="56"/>
      <c r="AW4" s="56"/>
      <c r="AX4" s="57"/>
      <c r="AY4" s="55">
        <f>AY5</f>
        <v>44291</v>
      </c>
      <c r="AZ4" s="56"/>
      <c r="BA4" s="56"/>
      <c r="BB4" s="56"/>
      <c r="BC4" s="56"/>
      <c r="BD4" s="56"/>
      <c r="BE4" s="57"/>
      <c r="BF4" s="55">
        <f>BF5</f>
        <v>44298</v>
      </c>
      <c r="BG4" s="56"/>
      <c r="BH4" s="56"/>
      <c r="BI4" s="56"/>
      <c r="BJ4" s="56"/>
      <c r="BK4" s="56"/>
      <c r="BL4" s="57"/>
    </row>
    <row r="5" spans="1:64" ht="15" customHeight="1" x14ac:dyDescent="0.25">
      <c r="A5" s="40" t="s">
        <v>31</v>
      </c>
      <c r="B5" s="61"/>
      <c r="C5" s="61"/>
      <c r="D5" s="61"/>
      <c r="E5" s="61"/>
      <c r="F5" s="61"/>
      <c r="G5" s="61"/>
      <c r="I5" s="11">
        <f>Project_Start-WEEKDAY(Project_Start,1)+2+7*(Display_Week-1)</f>
        <v>44249</v>
      </c>
      <c r="J5" s="10">
        <f>I5+1</f>
        <v>44250</v>
      </c>
      <c r="K5" s="10">
        <f t="shared" ref="K5:AX5" si="0">J5+1</f>
        <v>44251</v>
      </c>
      <c r="L5" s="10">
        <f t="shared" si="0"/>
        <v>44252</v>
      </c>
      <c r="M5" s="10">
        <f t="shared" si="0"/>
        <v>44253</v>
      </c>
      <c r="N5" s="10">
        <f t="shared" si="0"/>
        <v>44254</v>
      </c>
      <c r="O5" s="12">
        <f t="shared" si="0"/>
        <v>44255</v>
      </c>
      <c r="P5" s="11">
        <f>O5+1</f>
        <v>44256</v>
      </c>
      <c r="Q5" s="10">
        <f>P5+1</f>
        <v>44257</v>
      </c>
      <c r="R5" s="10">
        <f t="shared" si="0"/>
        <v>44258</v>
      </c>
      <c r="S5" s="10">
        <f t="shared" si="0"/>
        <v>44259</v>
      </c>
      <c r="T5" s="10">
        <f t="shared" si="0"/>
        <v>44260</v>
      </c>
      <c r="U5" s="10">
        <f t="shared" si="0"/>
        <v>44261</v>
      </c>
      <c r="V5" s="12">
        <f t="shared" si="0"/>
        <v>44262</v>
      </c>
      <c r="W5" s="11">
        <f>V5+1</f>
        <v>44263</v>
      </c>
      <c r="X5" s="10">
        <f>W5+1</f>
        <v>44264</v>
      </c>
      <c r="Y5" s="10">
        <f t="shared" si="0"/>
        <v>44265</v>
      </c>
      <c r="Z5" s="10">
        <f t="shared" si="0"/>
        <v>44266</v>
      </c>
      <c r="AA5" s="10">
        <f t="shared" si="0"/>
        <v>44267</v>
      </c>
      <c r="AB5" s="10">
        <f t="shared" si="0"/>
        <v>44268</v>
      </c>
      <c r="AC5" s="12">
        <f t="shared" si="0"/>
        <v>44269</v>
      </c>
      <c r="AD5" s="11">
        <f>AC5+1</f>
        <v>44270</v>
      </c>
      <c r="AE5" s="10">
        <f>AD5+1</f>
        <v>44271</v>
      </c>
      <c r="AF5" s="10">
        <f t="shared" si="0"/>
        <v>44272</v>
      </c>
      <c r="AG5" s="10">
        <f t="shared" si="0"/>
        <v>44273</v>
      </c>
      <c r="AH5" s="10">
        <f t="shared" si="0"/>
        <v>44274</v>
      </c>
      <c r="AI5" s="10">
        <f t="shared" si="0"/>
        <v>44275</v>
      </c>
      <c r="AJ5" s="12">
        <f t="shared" si="0"/>
        <v>44276</v>
      </c>
      <c r="AK5" s="11">
        <f>AJ5+1</f>
        <v>44277</v>
      </c>
      <c r="AL5" s="10">
        <f>AK5+1</f>
        <v>44278</v>
      </c>
      <c r="AM5" s="10">
        <f t="shared" si="0"/>
        <v>44279</v>
      </c>
      <c r="AN5" s="10">
        <f t="shared" si="0"/>
        <v>44280</v>
      </c>
      <c r="AO5" s="10">
        <f t="shared" si="0"/>
        <v>44281</v>
      </c>
      <c r="AP5" s="10">
        <f t="shared" si="0"/>
        <v>44282</v>
      </c>
      <c r="AQ5" s="12">
        <f t="shared" si="0"/>
        <v>44283</v>
      </c>
      <c r="AR5" s="11">
        <f>AQ5+1</f>
        <v>44284</v>
      </c>
      <c r="AS5" s="10">
        <f>AR5+1</f>
        <v>44285</v>
      </c>
      <c r="AT5" s="10">
        <f t="shared" si="0"/>
        <v>44286</v>
      </c>
      <c r="AU5" s="10">
        <f t="shared" si="0"/>
        <v>44287</v>
      </c>
      <c r="AV5" s="10">
        <f t="shared" si="0"/>
        <v>44288</v>
      </c>
      <c r="AW5" s="10">
        <f t="shared" si="0"/>
        <v>44289</v>
      </c>
      <c r="AX5" s="12">
        <f t="shared" si="0"/>
        <v>44290</v>
      </c>
      <c r="AY5" s="11">
        <f>AX5+1</f>
        <v>44291</v>
      </c>
      <c r="AZ5" s="10">
        <f>AY5+1</f>
        <v>44292</v>
      </c>
      <c r="BA5" s="10">
        <f t="shared" ref="BA5:BE5" si="1">AZ5+1</f>
        <v>44293</v>
      </c>
      <c r="BB5" s="10">
        <f t="shared" si="1"/>
        <v>44294</v>
      </c>
      <c r="BC5" s="10">
        <f t="shared" si="1"/>
        <v>44295</v>
      </c>
      <c r="BD5" s="10">
        <f t="shared" si="1"/>
        <v>44296</v>
      </c>
      <c r="BE5" s="12">
        <f t="shared" si="1"/>
        <v>44297</v>
      </c>
      <c r="BF5" s="11">
        <f>BE5+1</f>
        <v>44298</v>
      </c>
      <c r="BG5" s="10">
        <f>BF5+1</f>
        <v>44299</v>
      </c>
      <c r="BH5" s="10">
        <f t="shared" ref="BH5:BL5" si="2">BG5+1</f>
        <v>44300</v>
      </c>
      <c r="BI5" s="10">
        <f t="shared" si="2"/>
        <v>44301</v>
      </c>
      <c r="BJ5" s="10">
        <f t="shared" si="2"/>
        <v>44302</v>
      </c>
      <c r="BK5" s="10">
        <f t="shared" si="2"/>
        <v>44303</v>
      </c>
      <c r="BL5" s="12">
        <f t="shared" si="2"/>
        <v>44304</v>
      </c>
    </row>
    <row r="6" spans="1:64" ht="30" customHeight="1" thickBot="1" x14ac:dyDescent="0.3">
      <c r="A6" s="40" t="s">
        <v>32</v>
      </c>
      <c r="B6" s="8" t="s">
        <v>8</v>
      </c>
      <c r="C6" s="9" t="s">
        <v>45</v>
      </c>
      <c r="D6" s="9" t="s">
        <v>2</v>
      </c>
      <c r="E6" s="9" t="s">
        <v>4</v>
      </c>
      <c r="F6" s="9" t="s">
        <v>5</v>
      </c>
      <c r="G6" s="9"/>
      <c r="H6" s="9" t="s">
        <v>6</v>
      </c>
      <c r="I6" s="13" t="str">
        <f t="shared" ref="I6" si="3">LEFT(TEXT(I5,"ddd"),1)</f>
        <v>0</v>
      </c>
      <c r="J6" s="13" t="str">
        <f t="shared" ref="J6:AR6" si="4">LEFT(TEXT(J5,"ddd"),1)</f>
        <v>0</v>
      </c>
      <c r="K6" s="13" t="str">
        <f t="shared" si="4"/>
        <v>0</v>
      </c>
      <c r="L6" s="13" t="str">
        <f t="shared" si="4"/>
        <v>0</v>
      </c>
      <c r="M6" s="13" t="str">
        <f t="shared" si="4"/>
        <v>0</v>
      </c>
      <c r="N6" s="13" t="str">
        <f t="shared" si="4"/>
        <v>0</v>
      </c>
      <c r="O6" s="13" t="str">
        <f t="shared" si="4"/>
        <v>0</v>
      </c>
      <c r="P6" s="13" t="str">
        <f t="shared" si="4"/>
        <v>0</v>
      </c>
      <c r="Q6" s="13" t="str">
        <f t="shared" si="4"/>
        <v>0</v>
      </c>
      <c r="R6" s="13" t="str">
        <f t="shared" si="4"/>
        <v>0</v>
      </c>
      <c r="S6" s="13" t="str">
        <f t="shared" si="4"/>
        <v>0</v>
      </c>
      <c r="T6" s="13" t="str">
        <f t="shared" si="4"/>
        <v>0</v>
      </c>
      <c r="U6" s="13" t="str">
        <f t="shared" si="4"/>
        <v>0</v>
      </c>
      <c r="V6" s="13" t="str">
        <f t="shared" si="4"/>
        <v>0</v>
      </c>
      <c r="W6" s="13" t="str">
        <f t="shared" si="4"/>
        <v>0</v>
      </c>
      <c r="X6" s="13" t="str">
        <f t="shared" si="4"/>
        <v>0</v>
      </c>
      <c r="Y6" s="13" t="str">
        <f t="shared" si="4"/>
        <v>0</v>
      </c>
      <c r="Z6" s="13" t="str">
        <f t="shared" si="4"/>
        <v>0</v>
      </c>
      <c r="AA6" s="13" t="str">
        <f t="shared" si="4"/>
        <v>0</v>
      </c>
      <c r="AB6" s="13" t="str">
        <f t="shared" si="4"/>
        <v>0</v>
      </c>
      <c r="AC6" s="13" t="str">
        <f t="shared" si="4"/>
        <v>0</v>
      </c>
      <c r="AD6" s="13" t="str">
        <f t="shared" si="4"/>
        <v>0</v>
      </c>
      <c r="AE6" s="13" t="str">
        <f t="shared" si="4"/>
        <v>0</v>
      </c>
      <c r="AF6" s="13" t="str">
        <f t="shared" si="4"/>
        <v>0</v>
      </c>
      <c r="AG6" s="13" t="str">
        <f t="shared" si="4"/>
        <v>0</v>
      </c>
      <c r="AH6" s="13" t="str">
        <f t="shared" si="4"/>
        <v>0</v>
      </c>
      <c r="AI6" s="13" t="str">
        <f t="shared" si="4"/>
        <v>0</v>
      </c>
      <c r="AJ6" s="13" t="str">
        <f t="shared" si="4"/>
        <v>0</v>
      </c>
      <c r="AK6" s="13" t="str">
        <f t="shared" si="4"/>
        <v>0</v>
      </c>
      <c r="AL6" s="13" t="str">
        <f t="shared" si="4"/>
        <v>0</v>
      </c>
      <c r="AM6" s="13" t="str">
        <f t="shared" si="4"/>
        <v>0</v>
      </c>
      <c r="AN6" s="13" t="str">
        <f t="shared" si="4"/>
        <v>0</v>
      </c>
      <c r="AO6" s="13" t="str">
        <f t="shared" si="4"/>
        <v>0</v>
      </c>
      <c r="AP6" s="13" t="str">
        <f t="shared" si="4"/>
        <v>0</v>
      </c>
      <c r="AQ6" s="13" t="str">
        <f t="shared" si="4"/>
        <v>0</v>
      </c>
      <c r="AR6" s="13" t="str">
        <f t="shared" si="4"/>
        <v>0</v>
      </c>
      <c r="AS6" s="13" t="str">
        <f t="shared" ref="AS6:BL6" si="5">LEFT(TEXT(AS5,"ddd"),1)</f>
        <v>0</v>
      </c>
      <c r="AT6" s="13" t="str">
        <f t="shared" si="5"/>
        <v>0</v>
      </c>
      <c r="AU6" s="13" t="str">
        <f t="shared" si="5"/>
        <v>0</v>
      </c>
      <c r="AV6" s="13" t="str">
        <f t="shared" si="5"/>
        <v>0</v>
      </c>
      <c r="AW6" s="13" t="str">
        <f t="shared" si="5"/>
        <v>0</v>
      </c>
      <c r="AX6" s="13" t="str">
        <f t="shared" si="5"/>
        <v>0</v>
      </c>
      <c r="AY6" s="13" t="str">
        <f t="shared" si="5"/>
        <v>0</v>
      </c>
      <c r="AZ6" s="13" t="str">
        <f t="shared" si="5"/>
        <v>0</v>
      </c>
      <c r="BA6" s="13" t="str">
        <f t="shared" si="5"/>
        <v>0</v>
      </c>
      <c r="BB6" s="13" t="str">
        <f t="shared" si="5"/>
        <v>0</v>
      </c>
      <c r="BC6" s="13" t="str">
        <f t="shared" si="5"/>
        <v>0</v>
      </c>
      <c r="BD6" s="13" t="str">
        <f t="shared" si="5"/>
        <v>0</v>
      </c>
      <c r="BE6" s="13" t="str">
        <f t="shared" si="5"/>
        <v>0</v>
      </c>
      <c r="BF6" s="13" t="str">
        <f t="shared" si="5"/>
        <v>0</v>
      </c>
      <c r="BG6" s="13" t="str">
        <f t="shared" si="5"/>
        <v>0</v>
      </c>
      <c r="BH6" s="13" t="str">
        <f t="shared" si="5"/>
        <v>0</v>
      </c>
      <c r="BI6" s="13" t="str">
        <f t="shared" si="5"/>
        <v>0</v>
      </c>
      <c r="BJ6" s="13" t="str">
        <f t="shared" si="5"/>
        <v>0</v>
      </c>
      <c r="BK6" s="13" t="str">
        <f t="shared" si="5"/>
        <v>0</v>
      </c>
      <c r="BL6" s="13" t="str">
        <f t="shared" si="5"/>
        <v>0</v>
      </c>
    </row>
    <row r="7" spans="1:64" ht="30" hidden="1" customHeight="1" thickBot="1" x14ac:dyDescent="0.3">
      <c r="A7" s="39" t="s">
        <v>27</v>
      </c>
      <c r="C7" s="43"/>
      <c r="E7"/>
      <c r="H7" t="str">
        <f>IF(OR(ISBLANK(task_start),ISBLANK(task_end)),"",task_end-task_start+1)</f>
        <v/>
      </c>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row>
    <row r="8" spans="1:64" s="3" customFormat="1" ht="30" customHeight="1" thickBot="1" x14ac:dyDescent="0.3">
      <c r="A8" s="40" t="s">
        <v>33</v>
      </c>
      <c r="B8" s="51" t="s">
        <v>37</v>
      </c>
      <c r="C8" s="49" t="s">
        <v>41</v>
      </c>
      <c r="D8" s="18">
        <v>1</v>
      </c>
      <c r="E8" s="47">
        <f>Project_Start</f>
        <v>44250</v>
      </c>
      <c r="F8" s="47">
        <f>DATE(2021,3,2)</f>
        <v>44257</v>
      </c>
      <c r="G8" s="17"/>
      <c r="H8" s="17">
        <f t="shared" ref="C8:H32" si="6">IF(OR(ISBLANK(task_start),ISBLANK(task_end)),"",task_end-task_start+1)</f>
        <v>8</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row>
    <row r="9" spans="1:64" s="3" customFormat="1" ht="30" customHeight="1" thickBot="1" x14ac:dyDescent="0.3">
      <c r="A9" s="40" t="s">
        <v>34</v>
      </c>
      <c r="B9" s="53" t="s">
        <v>43</v>
      </c>
      <c r="C9" s="49" t="s">
        <v>41</v>
      </c>
      <c r="D9" s="18">
        <v>1</v>
      </c>
      <c r="E9" s="47">
        <f>DATE(2021,3,2)</f>
        <v>44257</v>
      </c>
      <c r="F9" s="47">
        <f>DATE(2021,3,9)</f>
        <v>44264</v>
      </c>
      <c r="G9" s="17"/>
      <c r="H9" s="17">
        <f t="shared" si="6"/>
        <v>8</v>
      </c>
      <c r="I9" s="25"/>
      <c r="J9" s="25"/>
      <c r="K9" s="25"/>
      <c r="L9" s="25"/>
      <c r="M9" s="25"/>
      <c r="N9" s="25"/>
      <c r="O9" s="25"/>
      <c r="P9" s="25"/>
      <c r="Q9" s="25"/>
      <c r="R9" s="25"/>
      <c r="S9" s="25"/>
      <c r="T9" s="25"/>
      <c r="U9" s="26"/>
      <c r="V9" s="26"/>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row>
    <row r="10" spans="1:64" s="3" customFormat="1" ht="39" customHeight="1" thickBot="1" x14ac:dyDescent="0.3">
      <c r="A10" s="40" t="s">
        <v>35</v>
      </c>
      <c r="B10" s="54" t="s">
        <v>44</v>
      </c>
      <c r="C10" s="49" t="s">
        <v>41</v>
      </c>
      <c r="D10" s="18">
        <v>1</v>
      </c>
      <c r="E10" s="47">
        <f>DATE(2021,3,9)</f>
        <v>44264</v>
      </c>
      <c r="F10" s="47">
        <f>DATE(2021,3,30)</f>
        <v>44285</v>
      </c>
      <c r="G10" s="17"/>
      <c r="H10" s="17">
        <f t="shared" si="6"/>
        <v>22</v>
      </c>
      <c r="I10" s="25"/>
      <c r="J10" s="25"/>
      <c r="K10" s="25"/>
      <c r="L10" s="25"/>
      <c r="M10" s="25"/>
      <c r="N10" s="25"/>
      <c r="O10" s="25"/>
      <c r="P10" s="25"/>
      <c r="Q10" s="25"/>
      <c r="R10" s="25"/>
      <c r="S10" s="25"/>
      <c r="T10" s="25"/>
      <c r="U10" s="25"/>
      <c r="V10" s="25"/>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row>
    <row r="11" spans="1:64" s="3" customFormat="1" ht="42" customHeight="1" thickBot="1" x14ac:dyDescent="0.3">
      <c r="A11" s="39"/>
      <c r="B11" s="54" t="s">
        <v>38</v>
      </c>
      <c r="C11" s="49" t="s">
        <v>41</v>
      </c>
      <c r="D11" s="18">
        <v>1</v>
      </c>
      <c r="E11" s="47">
        <f>DATE(2021,3,30)</f>
        <v>44285</v>
      </c>
      <c r="F11" s="47">
        <f>DATE(2021,4,13)</f>
        <v>44299</v>
      </c>
      <c r="G11" s="17"/>
      <c r="H11" s="17">
        <f t="shared" si="6"/>
        <v>15</v>
      </c>
      <c r="I11" s="25"/>
      <c r="J11" s="25"/>
      <c r="K11" s="25"/>
      <c r="L11" s="25"/>
      <c r="M11" s="25"/>
      <c r="N11" s="25"/>
      <c r="O11" s="25"/>
      <c r="P11" s="25"/>
      <c r="Q11" s="25"/>
      <c r="R11" s="25"/>
      <c r="S11" s="25"/>
      <c r="T11" s="25"/>
      <c r="U11" s="25"/>
      <c r="V11" s="25"/>
      <c r="W11" s="25"/>
      <c r="X11" s="25"/>
      <c r="Y11" s="26"/>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row>
    <row r="12" spans="1:64" s="3" customFormat="1" ht="61.5" customHeight="1" thickBot="1" x14ac:dyDescent="0.3">
      <c r="A12" s="39"/>
      <c r="B12" s="54" t="s">
        <v>39</v>
      </c>
      <c r="C12" s="49" t="s">
        <v>41</v>
      </c>
      <c r="D12" s="18">
        <v>1</v>
      </c>
      <c r="E12" s="47">
        <f>DATE(2021,4,13)</f>
        <v>44299</v>
      </c>
      <c r="F12" s="47">
        <f>DATE(2021,5,12)</f>
        <v>44328</v>
      </c>
      <c r="G12" s="17"/>
      <c r="H12" s="17">
        <f t="shared" si="6"/>
        <v>30</v>
      </c>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row>
    <row r="13" spans="1:64" s="3" customFormat="1" ht="60.75" customHeight="1" thickBot="1" x14ac:dyDescent="0.3">
      <c r="A13" s="39"/>
      <c r="B13" s="54" t="s">
        <v>40</v>
      </c>
      <c r="C13" s="49" t="s">
        <v>41</v>
      </c>
      <c r="D13" s="18">
        <v>1</v>
      </c>
      <c r="E13" s="47">
        <f>DATE(2021,5,12)</f>
        <v>44328</v>
      </c>
      <c r="F13" s="47">
        <f>DATE(2021,5,26)</f>
        <v>44342</v>
      </c>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row>
    <row r="14" spans="1:64" s="3" customFormat="1" ht="66.75" customHeight="1" thickBot="1" x14ac:dyDescent="0.3">
      <c r="A14" s="40" t="s">
        <v>36</v>
      </c>
      <c r="B14" s="17"/>
      <c r="C14" s="17" t="str">
        <f t="shared" si="6"/>
        <v/>
      </c>
      <c r="D14" s="25"/>
      <c r="E14" s="25"/>
      <c r="F14" s="25"/>
      <c r="G14" s="25"/>
      <c r="H14" s="25"/>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row>
    <row r="15" spans="1:64" s="3" customFormat="1" ht="30" customHeight="1" thickBot="1" x14ac:dyDescent="0.3">
      <c r="A15" s="40"/>
      <c r="B15" s="17"/>
      <c r="C15" s="17" t="str">
        <f t="shared" si="6"/>
        <v/>
      </c>
      <c r="D15" s="25"/>
      <c r="E15" s="25"/>
      <c r="F15" s="25"/>
      <c r="G15" s="25"/>
      <c r="H15" s="25"/>
      <c r="I15" s="25"/>
      <c r="J15" s="25"/>
      <c r="K15" s="25"/>
      <c r="L15" s="25"/>
      <c r="M15" s="25"/>
      <c r="N15" s="25"/>
      <c r="O15" s="25"/>
      <c r="P15" s="26"/>
      <c r="Q15" s="26"/>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row>
    <row r="16" spans="1:64" s="3" customFormat="1" ht="30" customHeight="1" thickBot="1" x14ac:dyDescent="0.3">
      <c r="A16" s="39"/>
      <c r="B16" s="17"/>
      <c r="C16" s="17" t="str">
        <f t="shared" si="6"/>
        <v/>
      </c>
      <c r="D16" s="25"/>
      <c r="E16" s="25"/>
      <c r="F16" s="25"/>
      <c r="G16" s="25"/>
      <c r="H16" s="25"/>
      <c r="I16" s="25"/>
      <c r="J16" s="25"/>
      <c r="K16" s="25"/>
      <c r="L16" s="25"/>
      <c r="M16" s="25"/>
      <c r="N16" s="25"/>
      <c r="O16" s="25"/>
      <c r="P16" s="25"/>
      <c r="Q16" s="25"/>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row>
    <row r="17" spans="1:64" s="3" customFormat="1" ht="30" customHeight="1" thickBot="1" x14ac:dyDescent="0.3">
      <c r="A17" s="39"/>
      <c r="B17" s="17"/>
      <c r="C17" s="17" t="str">
        <f t="shared" si="6"/>
        <v/>
      </c>
      <c r="D17" s="25"/>
      <c r="E17" s="25"/>
      <c r="F17" s="25"/>
      <c r="G17" s="25"/>
      <c r="H17" s="25"/>
      <c r="I17" s="25"/>
      <c r="J17" s="25"/>
      <c r="K17" s="25"/>
      <c r="L17" s="25"/>
      <c r="M17" s="25"/>
      <c r="N17" s="25"/>
      <c r="O17" s="25"/>
      <c r="P17" s="25"/>
      <c r="Q17" s="25"/>
      <c r="R17" s="25"/>
      <c r="S17" s="25"/>
      <c r="T17" s="26"/>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row>
    <row r="18" spans="1:64" s="3" customFormat="1" ht="30" customHeight="1" thickBot="1" x14ac:dyDescent="0.3">
      <c r="A18" s="39"/>
      <c r="B18" s="17"/>
      <c r="C18" s="17" t="str">
        <f t="shared" si="6"/>
        <v/>
      </c>
      <c r="D18" s="25"/>
      <c r="E18" s="25"/>
      <c r="F18" s="25"/>
      <c r="G18" s="25"/>
      <c r="H18" s="25"/>
      <c r="I18" s="25"/>
      <c r="J18" s="25"/>
      <c r="K18" s="25"/>
      <c r="L18" s="25"/>
      <c r="M18" s="25"/>
      <c r="N18" s="25"/>
      <c r="O18" s="25"/>
      <c r="P18" s="25"/>
      <c r="Q18" s="25"/>
      <c r="R18" s="25"/>
      <c r="S18" s="25"/>
      <c r="T18" s="25"/>
      <c r="U18" s="25"/>
      <c r="V18" s="25"/>
      <c r="W18" s="25"/>
      <c r="X18" s="25"/>
      <c r="Y18" s="25"/>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row>
    <row r="19" spans="1:64" s="3" customFormat="1" ht="30" customHeight="1" thickBot="1" x14ac:dyDescent="0.3">
      <c r="A19" s="39"/>
      <c r="B19" s="17"/>
      <c r="C19" s="17" t="str">
        <f t="shared" si="6"/>
        <v/>
      </c>
      <c r="D19" s="25"/>
      <c r="E19" s="25"/>
      <c r="F19" s="25"/>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row>
    <row r="20" spans="1:64" s="3" customFormat="1" ht="30" customHeight="1" thickBot="1" x14ac:dyDescent="0.3">
      <c r="A20" s="39" t="s">
        <v>24</v>
      </c>
      <c r="B20" s="17"/>
      <c r="C20" s="17" t="str">
        <f t="shared" si="6"/>
        <v/>
      </c>
      <c r="D20" s="25"/>
      <c r="E20" s="25"/>
      <c r="F20" s="25"/>
      <c r="G20" s="25"/>
      <c r="H20" s="25"/>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row>
    <row r="21" spans="1:64" s="3" customFormat="1" ht="30" customHeight="1" thickBot="1" x14ac:dyDescent="0.3">
      <c r="A21" s="39"/>
      <c r="B21" s="17"/>
      <c r="C21" s="17" t="str">
        <f t="shared" si="6"/>
        <v/>
      </c>
      <c r="D21" s="25"/>
      <c r="E21" s="25"/>
      <c r="F21" s="25"/>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row>
    <row r="22" spans="1:64" s="3" customFormat="1" ht="30" customHeight="1" thickBot="1" x14ac:dyDescent="0.3">
      <c r="A22" s="39"/>
      <c r="B22" s="17"/>
      <c r="C22" s="17" t="str">
        <f t="shared" si="6"/>
        <v/>
      </c>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row>
    <row r="23" spans="1:64" s="3" customFormat="1" ht="30" customHeight="1" thickBot="1" x14ac:dyDescent="0.3">
      <c r="A23" s="39"/>
      <c r="B23" s="17"/>
      <c r="C23" s="17" t="str">
        <f t="shared" si="6"/>
        <v/>
      </c>
      <c r="D23" s="25"/>
      <c r="E23" s="25"/>
      <c r="F23" s="25"/>
      <c r="G23" s="25"/>
      <c r="H23" s="25"/>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row>
    <row r="24" spans="1:64" s="3" customFormat="1" ht="30" customHeight="1" thickBot="1" x14ac:dyDescent="0.3">
      <c r="A24" s="39"/>
      <c r="B24" s="17"/>
      <c r="C24" s="17" t="str">
        <f t="shared" si="6"/>
        <v/>
      </c>
      <c r="D24" s="25"/>
      <c r="E24" s="25"/>
      <c r="F24" s="25"/>
      <c r="G24" s="25"/>
      <c r="H24" s="25"/>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row>
    <row r="25" spans="1:64" s="3" customFormat="1" ht="30" customHeight="1" thickBot="1" x14ac:dyDescent="0.3">
      <c r="A25" s="39"/>
      <c r="B25" s="17"/>
      <c r="C25" s="17" t="str">
        <f t="shared" si="6"/>
        <v/>
      </c>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row>
    <row r="26" spans="1:64" s="3" customFormat="1" ht="30" customHeight="1" thickBot="1" x14ac:dyDescent="0.3">
      <c r="A26" s="39" t="s">
        <v>24</v>
      </c>
      <c r="B26" s="17"/>
      <c r="C26" s="17" t="str">
        <f t="shared" si="6"/>
        <v/>
      </c>
      <c r="D26" s="25"/>
      <c r="E26" s="25"/>
      <c r="F26" s="25"/>
      <c r="G26" s="25"/>
      <c r="H26" s="25"/>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row>
    <row r="27" spans="1:64" s="3" customFormat="1" ht="30" customHeight="1" thickBot="1" x14ac:dyDescent="0.3">
      <c r="A27" s="39"/>
      <c r="B27" s="17"/>
      <c r="C27" s="17" t="str">
        <f t="shared" si="6"/>
        <v/>
      </c>
      <c r="D27" s="25"/>
      <c r="E27" s="25"/>
      <c r="F27" s="25"/>
      <c r="G27" s="25"/>
      <c r="H27" s="25"/>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row>
    <row r="28" spans="1:64" s="3" customFormat="1" ht="30" customHeight="1" thickBot="1" x14ac:dyDescent="0.3">
      <c r="A28" s="39"/>
      <c r="B28" s="17"/>
      <c r="C28" s="17" t="str">
        <f t="shared" si="6"/>
        <v/>
      </c>
      <c r="D28" s="25"/>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row>
    <row r="29" spans="1:64" s="3" customFormat="1" ht="30" customHeight="1" thickBot="1" x14ac:dyDescent="0.3">
      <c r="A29" s="39"/>
      <c r="B29" s="17"/>
      <c r="C29" s="17" t="str">
        <f t="shared" si="6"/>
        <v/>
      </c>
      <c r="D29" s="25"/>
      <c r="E29" s="25"/>
      <c r="F29" s="25"/>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row>
    <row r="30" spans="1:64" s="3" customFormat="1" ht="30" customHeight="1" thickBot="1" x14ac:dyDescent="0.3">
      <c r="A30" s="39"/>
      <c r="B30" s="17"/>
      <c r="C30" s="17" t="str">
        <f t="shared" si="6"/>
        <v/>
      </c>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row>
    <row r="31" spans="1:64" s="3" customFormat="1" ht="30" customHeight="1" thickBot="1" x14ac:dyDescent="0.3">
      <c r="A31" s="39"/>
      <c r="B31" s="52"/>
      <c r="C31" s="50"/>
      <c r="D31" s="16"/>
      <c r="E31" s="48"/>
      <c r="F31" s="48"/>
      <c r="G31" s="17"/>
      <c r="H31" s="17" t="str">
        <f t="shared" si="6"/>
        <v/>
      </c>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row>
    <row r="32" spans="1:64" s="3" customFormat="1" ht="30" customHeight="1" thickBot="1" x14ac:dyDescent="0.3">
      <c r="A32" s="39" t="s">
        <v>26</v>
      </c>
      <c r="B32" s="19" t="s">
        <v>0</v>
      </c>
      <c r="C32" s="20"/>
      <c r="D32" s="21"/>
      <c r="E32" s="22"/>
      <c r="F32" s="23"/>
      <c r="G32" s="24"/>
      <c r="H32" s="24" t="str">
        <f t="shared" si="6"/>
        <v/>
      </c>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row>
    <row r="33" spans="1:64" s="3" customFormat="1" ht="30" customHeight="1" x14ac:dyDescent="0.25">
      <c r="A33" s="40" t="s">
        <v>25</v>
      </c>
      <c r="B33"/>
      <c r="C33"/>
      <c r="D33"/>
      <c r="E33" s="5"/>
      <c r="F33"/>
      <c r="G33" s="6"/>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row>
    <row r="34" spans="1:64" ht="30" customHeight="1" x14ac:dyDescent="0.25">
      <c r="C34" s="14"/>
      <c r="F34" s="41"/>
    </row>
    <row r="35" spans="1:64" ht="30" customHeight="1" x14ac:dyDescent="0.25">
      <c r="C35"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14:D32 D7:D12">
    <cfRule type="dataBar" priority="1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31:BL32 I5:BL12">
    <cfRule type="expression" dxfId="8" priority="38">
      <formula>AND(TODAY()&gt;=I$5,TODAY()&lt;J$5)</formula>
    </cfRule>
  </conditionalFormatting>
  <conditionalFormatting sqref="I31:BL32 I7:BL12">
    <cfRule type="expression" dxfId="7" priority="32">
      <formula>AND(task_start&lt;=I$5,ROUNDDOWN((task_end-task_start+1)*task_progress,0)+task_start-1&gt;=I$5)</formula>
    </cfRule>
    <cfRule type="expression" dxfId="6" priority="33" stopIfTrue="1">
      <formula>AND(task_end&gt;=I$5,task_start&lt;J$5)</formula>
    </cfRule>
  </conditionalFormatting>
  <conditionalFormatting sqref="D14:BG30 G13:BG13">
    <cfRule type="expression" dxfId="5" priority="40">
      <formula>AND(TODAY()&gt;=I$5,TODAY()&lt;J$5)</formula>
    </cfRule>
  </conditionalFormatting>
  <conditionalFormatting sqref="D14:BG30 G13:BG13">
    <cfRule type="expression" dxfId="4" priority="43">
      <formula>AND(task_start&lt;=I$5,ROUNDDOWN((task_end-task_start+1)*task_progress,0)+task_start-1&gt;=I$5)</formula>
    </cfRule>
    <cfRule type="expression" dxfId="3" priority="44" stopIfTrue="1">
      <formula>AND(task_end&gt;=I$5,task_start&lt;J$5)</formula>
    </cfRule>
  </conditionalFormatting>
  <conditionalFormatting sqref="D13">
    <cfRule type="dataBar" priority="4">
      <dataBar>
        <cfvo type="num" val="0"/>
        <cfvo type="num" val="1"/>
        <color theme="0" tint="-0.249977111117893"/>
      </dataBar>
      <extLst>
        <ext xmlns:x14="http://schemas.microsoft.com/office/spreadsheetml/2009/9/main" uri="{B025F937-C7B1-47D3-B67F-A62EFF666E3E}">
          <x14:id>{C8CF6555-8A5B-41E2-A760-DEEAD690DA39}</x14:id>
        </ext>
      </extLst>
    </cfRule>
  </conditionalFormatting>
  <conditionalFormatting sqref="BH13:BL13">
    <cfRule type="expression" dxfId="2" priority="1">
      <formula>AND(TODAY()&gt;=BM$5,TODAY()&lt;BN$5)</formula>
    </cfRule>
  </conditionalFormatting>
  <conditionalFormatting sqref="BH13:BL13">
    <cfRule type="expression" dxfId="1" priority="2">
      <formula>AND(task_start&lt;=BM$5,ROUNDDOWN((task_end-task_start+1)*task_progress,0)+task_start-1&gt;=BM$5)</formula>
    </cfRule>
    <cfRule type="expression" dxfId="0" priority="3" stopIfTrue="1">
      <formula>AND(task_end&gt;=BM$5,task_start&lt;BN$5)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D14:D32 D7:D12</xm:sqref>
        </x14:conditionalFormatting>
        <x14:conditionalFormatting xmlns:xm="http://schemas.microsoft.com/office/excel/2006/main">
          <x14:cfRule type="dataBar" id="{C8CF6555-8A5B-41E2-A760-DEEAD690DA39}">
            <x14:dataBar minLength="0" maxLength="100" gradient="0">
              <x14:cfvo type="num">
                <xm:f>0</xm:f>
              </x14:cfvo>
              <x14:cfvo type="num">
                <xm:f>1</xm:f>
              </x14:cfvo>
              <x14:negativeFillColor rgb="FFFF0000"/>
              <x14:axisColor rgb="FF000000"/>
            </x14:dataBar>
          </x14:cfRule>
          <xm:sqref>D13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29" customWidth="1"/>
    <col min="2" max="16384" width="9.140625" style="2"/>
  </cols>
  <sheetData>
    <row r="1" spans="1:2" ht="46.5" customHeight="1" x14ac:dyDescent="0.2"/>
    <row r="2" spans="1:2" s="31" customFormat="1" ht="15.75" x14ac:dyDescent="0.25">
      <c r="A2" s="30" t="s">
        <v>11</v>
      </c>
      <c r="B2" s="30"/>
    </row>
    <row r="3" spans="1:2" s="35" customFormat="1" ht="27" customHeight="1" x14ac:dyDescent="0.25">
      <c r="A3" s="36" t="s">
        <v>16</v>
      </c>
      <c r="B3" s="36"/>
    </row>
    <row r="4" spans="1:2" s="32" customFormat="1" ht="26.25" x14ac:dyDescent="0.4">
      <c r="A4" s="33" t="s">
        <v>10</v>
      </c>
    </row>
    <row r="5" spans="1:2" ht="74.099999999999994" customHeight="1" x14ac:dyDescent="0.2">
      <c r="A5" s="34" t="s">
        <v>19</v>
      </c>
    </row>
    <row r="6" spans="1:2" ht="26.25" customHeight="1" x14ac:dyDescent="0.2">
      <c r="A6" s="33" t="s">
        <v>22</v>
      </c>
    </row>
    <row r="7" spans="1:2" s="29" customFormat="1" ht="204.95" customHeight="1" x14ac:dyDescent="0.25">
      <c r="A7" s="38" t="s">
        <v>21</v>
      </c>
    </row>
    <row r="8" spans="1:2" s="32" customFormat="1" ht="26.25" x14ac:dyDescent="0.4">
      <c r="A8" s="33" t="s">
        <v>12</v>
      </c>
    </row>
    <row r="9" spans="1:2" ht="60" x14ac:dyDescent="0.2">
      <c r="A9" s="34" t="s">
        <v>20</v>
      </c>
    </row>
    <row r="10" spans="1:2" s="29" customFormat="1" ht="27.95" customHeight="1" x14ac:dyDescent="0.25">
      <c r="A10" s="37" t="s">
        <v>18</v>
      </c>
    </row>
    <row r="11" spans="1:2" s="32" customFormat="1" ht="26.25" x14ac:dyDescent="0.4">
      <c r="A11" s="33" t="s">
        <v>9</v>
      </c>
    </row>
    <row r="12" spans="1:2" ht="30" x14ac:dyDescent="0.2">
      <c r="A12" s="34" t="s">
        <v>17</v>
      </c>
    </row>
    <row r="13" spans="1:2" s="29" customFormat="1" ht="27.95" customHeight="1" x14ac:dyDescent="0.25">
      <c r="A13" s="37" t="s">
        <v>3</v>
      </c>
    </row>
    <row r="14" spans="1:2" s="32" customFormat="1" ht="26.25" x14ac:dyDescent="0.4">
      <c r="A14" s="33" t="s">
        <v>13</v>
      </c>
    </row>
    <row r="15" spans="1:2" ht="75" customHeight="1" x14ac:dyDescent="0.2">
      <c r="A15" s="34" t="s">
        <v>14</v>
      </c>
    </row>
    <row r="16" spans="1:2" ht="75" x14ac:dyDescent="0.2">
      <c r="A16" s="34"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Çalışma Sayfaları</vt:lpstr>
      </vt:variant>
      <vt:variant>
        <vt:i4>2</vt:i4>
      </vt:variant>
      <vt:variant>
        <vt:lpstr>Adlandırılmış Aralıklar</vt:lpstr>
      </vt:variant>
      <vt:variant>
        <vt:i4>6</vt:i4>
      </vt:variant>
    </vt:vector>
  </HeadingPairs>
  <TitlesOfParts>
    <vt:vector size="8" baseType="lpstr">
      <vt:lpstr>ProjectSchedule</vt:lpstr>
      <vt:lpstr>About</vt:lpstr>
      <vt:lpstr>Display_Week</vt:lpstr>
      <vt:lpstr>Project_Start</vt:lpstr>
      <vt:lpstr>ProjectSchedule!task_end</vt:lpstr>
      <vt:lpstr>ProjectSchedule!task_progress</vt:lpstr>
      <vt:lpstr>ProjectSchedule!task_start</vt:lpstr>
      <vt:lpstr>ProjectSchedule!Yazdırma_Başlıkları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2021-05-23T17:48:28Z</dcterms:modified>
</cp:coreProperties>
</file>