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l\Downloads\portfolio\"/>
    </mc:Choice>
  </mc:AlternateContent>
  <xr:revisionPtr revIDLastSave="0" documentId="8_{9796718D-6835-4D2E-9D76-F95A2605551E}" xr6:coauthVersionLast="47" xr6:coauthVersionMax="47" xr10:uidLastSave="{00000000-0000-0000-0000-000000000000}"/>
  <bookViews>
    <workbookView xWindow="-120" yWindow="-120" windowWidth="20730" windowHeight="11160" xr2:uid="{7EFD28F5-7F36-4EF9-8A18-5E7A765C4479}"/>
  </bookViews>
  <sheets>
    <sheet name="Employee Payroll" sheetId="1" r:id="rId1"/>
    <sheet name="Gradebook" sheetId="2" r:id="rId2"/>
    <sheet name="Career Decision" sheetId="3" r:id="rId3"/>
    <sheet name="Sales Report" sheetId="4" r:id="rId4"/>
    <sheet name="Pivot Table" sheetId="5" r:id="rId5"/>
    <sheet name="Sheet6" sheetId="6" r:id="rId6"/>
  </sheets>
  <definedNames>
    <definedName name="_xlnm._FilterDatabase" localSheetId="3" hidden="1">'Sales Report'!$A$1:$K$172</definedName>
  </definedNames>
  <calcPr calcId="191029"/>
  <pivotCaches>
    <pivotCache cacheId="0" r:id="rId7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6" i="4" l="1"/>
  <c r="F175" i="4"/>
  <c r="F174" i="4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H98" i="4" s="1"/>
  <c r="G99" i="4"/>
  <c r="H99" i="4" s="1"/>
  <c r="G100" i="4"/>
  <c r="H100" i="4" s="1"/>
  <c r="G101" i="4"/>
  <c r="H10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G112" i="4"/>
  <c r="H112" i="4" s="1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H127" i="4" s="1"/>
  <c r="G128" i="4"/>
  <c r="H128" i="4" s="1"/>
  <c r="G129" i="4"/>
  <c r="H129" i="4" s="1"/>
  <c r="G130" i="4"/>
  <c r="H130" i="4" s="1"/>
  <c r="G131" i="4"/>
  <c r="H131" i="4" s="1"/>
  <c r="G132" i="4"/>
  <c r="H132" i="4" s="1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H139" i="4" s="1"/>
  <c r="G140" i="4"/>
  <c r="H140" i="4" s="1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H151" i="4" s="1"/>
  <c r="G152" i="4"/>
  <c r="H152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163" i="4"/>
  <c r="H163" i="4" s="1"/>
  <c r="G164" i="4"/>
  <c r="H164" i="4" s="1"/>
  <c r="G165" i="4"/>
  <c r="H165" i="4" s="1"/>
  <c r="G166" i="4"/>
  <c r="H166" i="4" s="1"/>
  <c r="G167" i="4"/>
  <c r="H167" i="4" s="1"/>
  <c r="G168" i="4"/>
  <c r="H168" i="4" s="1"/>
  <c r="G169" i="4"/>
  <c r="H169" i="4" s="1"/>
  <c r="G170" i="4"/>
  <c r="H170" i="4" s="1"/>
  <c r="G171" i="4"/>
  <c r="H171" i="4" s="1"/>
  <c r="G172" i="4"/>
  <c r="H172" i="4" s="1"/>
  <c r="G2" i="4"/>
  <c r="H2" i="4" s="1"/>
  <c r="L6" i="3"/>
  <c r="L7" i="3"/>
  <c r="L8" i="3"/>
  <c r="L9" i="3"/>
  <c r="L5" i="3"/>
  <c r="K9" i="3"/>
  <c r="K8" i="3"/>
  <c r="K7" i="3"/>
  <c r="K6" i="3"/>
  <c r="K5" i="3"/>
  <c r="I9" i="3"/>
  <c r="I8" i="3"/>
  <c r="I7" i="3"/>
  <c r="I6" i="3"/>
  <c r="I5" i="3"/>
  <c r="G9" i="3"/>
  <c r="G8" i="3"/>
  <c r="G7" i="3"/>
  <c r="G6" i="3"/>
  <c r="G5" i="3"/>
  <c r="E9" i="3"/>
  <c r="E8" i="3"/>
  <c r="E7" i="3"/>
  <c r="E6" i="3"/>
  <c r="E5" i="3"/>
  <c r="C6" i="3"/>
  <c r="C7" i="3"/>
  <c r="C8" i="3"/>
  <c r="C9" i="3"/>
  <c r="C5" i="3"/>
  <c r="K24" i="2"/>
  <c r="J24" i="2"/>
  <c r="I24" i="2"/>
  <c r="H24" i="2"/>
  <c r="K23" i="2"/>
  <c r="J23" i="2"/>
  <c r="I23" i="2"/>
  <c r="H23" i="2"/>
  <c r="K22" i="2"/>
  <c r="J22" i="2"/>
  <c r="I22" i="2"/>
  <c r="H22" i="2"/>
  <c r="D22" i="2"/>
  <c r="E22" i="2"/>
  <c r="F22" i="2"/>
  <c r="D23" i="2"/>
  <c r="E23" i="2"/>
  <c r="F23" i="2"/>
  <c r="D24" i="2"/>
  <c r="E24" i="2"/>
  <c r="F24" i="2"/>
  <c r="C24" i="2"/>
  <c r="C23" i="2"/>
  <c r="C22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4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4" i="2"/>
  <c r="AD5" i="1"/>
  <c r="AD6" i="1"/>
  <c r="AD7" i="1"/>
  <c r="AD8" i="1"/>
  <c r="AD9" i="1"/>
  <c r="AD10" i="1"/>
  <c r="AD11" i="1"/>
  <c r="AD12" i="1"/>
  <c r="AD13" i="1"/>
  <c r="AD14" i="1"/>
  <c r="AD15" i="1"/>
  <c r="AD16" i="1"/>
  <c r="AD19" i="1"/>
  <c r="AD20" i="1"/>
  <c r="AD4" i="1"/>
  <c r="O22" i="1"/>
  <c r="P22" i="1"/>
  <c r="Q22" i="1"/>
  <c r="R22" i="1"/>
  <c r="S22" i="1"/>
  <c r="T22" i="1"/>
  <c r="U22" i="1"/>
  <c r="W22" i="1"/>
  <c r="X22" i="1"/>
  <c r="Y22" i="1"/>
  <c r="Z22" i="1"/>
  <c r="AB22" i="1"/>
  <c r="O23" i="1"/>
  <c r="P23" i="1"/>
  <c r="Q23" i="1"/>
  <c r="R23" i="1"/>
  <c r="S23" i="1"/>
  <c r="T23" i="1"/>
  <c r="U23" i="1"/>
  <c r="W23" i="1"/>
  <c r="X23" i="1"/>
  <c r="Y23" i="1"/>
  <c r="Z23" i="1"/>
  <c r="AB23" i="1"/>
  <c r="O24" i="1"/>
  <c r="P24" i="1"/>
  <c r="Q24" i="1"/>
  <c r="R24" i="1"/>
  <c r="S24" i="1"/>
  <c r="T24" i="1"/>
  <c r="U24" i="1"/>
  <c r="W24" i="1"/>
  <c r="X24" i="1"/>
  <c r="Y24" i="1"/>
  <c r="Z24" i="1"/>
  <c r="AB24" i="1"/>
  <c r="O25" i="1"/>
  <c r="P25" i="1"/>
  <c r="Q25" i="1"/>
  <c r="R25" i="1"/>
  <c r="S25" i="1"/>
  <c r="T25" i="1"/>
  <c r="U25" i="1"/>
  <c r="W25" i="1"/>
  <c r="X25" i="1"/>
  <c r="Y25" i="1"/>
  <c r="Z25" i="1"/>
  <c r="AB25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B17" i="1"/>
  <c r="Y18" i="1"/>
  <c r="Z18" i="1"/>
  <c r="AB18" i="1"/>
  <c r="Y19" i="1"/>
  <c r="Z19" i="1"/>
  <c r="AA19" i="1"/>
  <c r="AB19" i="1"/>
  <c r="Y20" i="1"/>
  <c r="Z20" i="1"/>
  <c r="AA20" i="1"/>
  <c r="AB20" i="1"/>
  <c r="AB3" i="1"/>
  <c r="AA3" i="1"/>
  <c r="Z3" i="1"/>
  <c r="X20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Y3" i="1"/>
  <c r="X3" i="1"/>
  <c r="X4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AA18" i="1" s="1"/>
  <c r="AD18" i="1" s="1"/>
  <c r="W18" i="1"/>
  <c r="T19" i="1"/>
  <c r="U19" i="1"/>
  <c r="V19" i="1"/>
  <c r="W19" i="1"/>
  <c r="T20" i="1"/>
  <c r="U20" i="1"/>
  <c r="V20" i="1"/>
  <c r="W20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4" i="1"/>
  <c r="U3" i="1"/>
  <c r="V3" i="1" s="1"/>
  <c r="W3" i="1" s="1"/>
  <c r="T3" i="1"/>
  <c r="S3" i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N3" i="1"/>
  <c r="O3" i="1" s="1"/>
  <c r="P3" i="1" s="1"/>
  <c r="Q3" i="1" s="1"/>
  <c r="R3" i="1" s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9" i="1"/>
  <c r="L2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J5" i="1"/>
  <c r="J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I3" i="1"/>
  <c r="J3" i="1" s="1"/>
  <c r="K3" i="1" s="1"/>
  <c r="L3" i="1" s="1"/>
  <c r="M3" i="1" s="1"/>
  <c r="E3" i="1"/>
  <c r="F3" i="1" s="1"/>
  <c r="G3" i="1" s="1"/>
  <c r="H3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D25" i="1"/>
  <c r="D22" i="1"/>
  <c r="D23" i="1"/>
  <c r="D24" i="1"/>
  <c r="C24" i="1"/>
  <c r="C23" i="1"/>
  <c r="C22" i="1"/>
  <c r="V23" i="1" l="1"/>
  <c r="V24" i="1"/>
  <c r="AA17" i="1"/>
  <c r="V22" i="1"/>
  <c r="V25" i="1"/>
  <c r="N23" i="1"/>
  <c r="N25" i="1"/>
  <c r="N22" i="1"/>
  <c r="N24" i="1"/>
  <c r="AD17" i="1" l="1"/>
  <c r="AA22" i="1"/>
  <c r="AA24" i="1"/>
  <c r="AA23" i="1"/>
  <c r="AA25" i="1"/>
  <c r="AD24" i="1" l="1"/>
  <c r="AD23" i="1"/>
  <c r="AD22" i="1"/>
  <c r="AD25" i="1"/>
</calcChain>
</file>

<file path=xl/sharedStrings.xml><?xml version="1.0" encoding="utf-8"?>
<sst xmlns="http://schemas.openxmlformats.org/spreadsheetml/2006/main" count="995" uniqueCount="123">
  <si>
    <t>Employee Payroll</t>
  </si>
  <si>
    <t>Last Name</t>
  </si>
  <si>
    <t>First Name</t>
  </si>
  <si>
    <t>Houry Wage</t>
  </si>
  <si>
    <t>Pay</t>
  </si>
  <si>
    <t>Kern</t>
  </si>
  <si>
    <t>Jon</t>
  </si>
  <si>
    <t>Howard</t>
  </si>
  <si>
    <t>Glenda</t>
  </si>
  <si>
    <t>O'Donald</t>
  </si>
  <si>
    <t>Ron</t>
  </si>
  <si>
    <t>Hernandez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</si>
  <si>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</si>
  <si>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</si>
  <si>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</si>
  <si>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</si>
  <si>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</si>
  <si>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</si>
  <si>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</si>
  <si>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</si>
  <si>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</si>
  <si>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</si>
  <si>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</si>
  <si>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Panfold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</si>
  <si>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</si>
  <si>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</si>
  <si>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</si>
  <si>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</si>
  <si>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</si>
  <si>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</si>
  <si>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</si>
  <si>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</si>
  <si>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</si>
  <si>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</si>
  <si>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</si>
  <si>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</si>
  <si>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</si>
  <si>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</si>
  <si>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</si>
  <si>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Hours Worked</t>
  </si>
  <si>
    <t>Max</t>
  </si>
  <si>
    <t>Min</t>
  </si>
  <si>
    <t>Average</t>
  </si>
  <si>
    <t>Total</t>
  </si>
  <si>
    <t>Ebube Ihezue</t>
  </si>
  <si>
    <t>Overtime Hours</t>
  </si>
  <si>
    <t>Overtime Bonus</t>
  </si>
  <si>
    <t>Total Pay</t>
  </si>
  <si>
    <t>Gradebook</t>
  </si>
  <si>
    <t>Safety Test</t>
  </si>
  <si>
    <t>Drug Test</t>
  </si>
  <si>
    <t>Company Philosopy Test</t>
  </si>
  <si>
    <t>Financial Skills Test</t>
  </si>
  <si>
    <t>Points Possible</t>
  </si>
  <si>
    <t>Fire Employee</t>
  </si>
  <si>
    <t>Mean</t>
  </si>
  <si>
    <t>Job</t>
  </si>
  <si>
    <t>McDonalds Manager</t>
  </si>
  <si>
    <t>Doctor</t>
  </si>
  <si>
    <t>NFL</t>
  </si>
  <si>
    <t>Engineer</t>
  </si>
  <si>
    <t>Truck Driver</t>
  </si>
  <si>
    <t>Job Market</t>
  </si>
  <si>
    <t>Enjoyment</t>
  </si>
  <si>
    <t>My Talent</t>
  </si>
  <si>
    <t>Schooling</t>
  </si>
  <si>
    <t>Career Decisions</t>
  </si>
  <si>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</si>
  <si>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</si>
  <si>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</si>
  <si>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</si>
  <si>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</si>
  <si>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</si>
  <si>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</si>
  <si>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Sale Location</t>
  </si>
  <si>
    <t>Jan</t>
  </si>
  <si>
    <t>Pool Cover</t>
  </si>
  <si>
    <t>NM</t>
  </si>
  <si>
    <t>Net</t>
  </si>
  <si>
    <t>CA</t>
  </si>
  <si>
    <t>8 ft Hose</t>
  </si>
  <si>
    <t>AZ</t>
  </si>
  <si>
    <t>Water Pump</t>
  </si>
  <si>
    <t>Chlorine Test Kit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</si>
  <si>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</si>
  <si>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</si>
  <si>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</si>
  <si>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</si>
  <si>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</si>
  <si>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</si>
  <si>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</si>
  <si>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</si>
  <si>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</si>
  <si>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</si>
  <si>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</si>
  <si>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</si>
  <si>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</si>
  <si>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</si>
  <si>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</si>
  <si>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</si>
  <si>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</si>
  <si>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</si>
  <si>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</si>
  <si>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text to colums</t>
  </si>
  <si>
    <t>if</t>
  </si>
  <si>
    <t>sumif</t>
  </si>
  <si>
    <t>sort</t>
  </si>
  <si>
    <t>filter</t>
  </si>
  <si>
    <t>pie charts</t>
  </si>
  <si>
    <t>pivot tables</t>
  </si>
  <si>
    <t>Commision 10% for items less tan $50. 20% for items more than $50</t>
  </si>
  <si>
    <t>Chalie</t>
  </si>
  <si>
    <t>Barns</t>
  </si>
  <si>
    <t>Juan</t>
  </si>
  <si>
    <t>Doug</t>
  </si>
  <si>
    <t>Hellen</t>
  </si>
  <si>
    <t>Johnson</t>
  </si>
  <si>
    <t>Sum of all items</t>
  </si>
  <si>
    <t>Sum of items valued at more than $50</t>
  </si>
  <si>
    <t>Sumof items valued at $50 or less</t>
  </si>
  <si>
    <t>Row Labels</t>
  </si>
  <si>
    <t>Grand Total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</si>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</sst>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</cellStyleXfs>
  <cellXfs count="31">
    <xf numFmtId="0" fontId="0" fillId="0" borderId="0" xfId="0"/>
    <xf numFmtId="16" fontId="0" fillId="0" borderId="0" xfId="0" applyNumberFormat="1"/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0" applyNumberFormat="1" applyFill="1"/>
    <xf numFmtId="0" fontId="0" fillId="0" borderId="0" xfId="0" applyAlignment="1">
      <alignment textRotation="90"/>
    </xf>
    <xf numFmtId="9" fontId="0" fillId="0" borderId="0" xfId="2" applyFont="1"/>
    <xf numFmtId="0" fontId="0" fillId="6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left"/>
    </xf>
    <xf numFmtId="0" fontId="0" fillId="0" borderId="0" xfId="0" pivotButton="1"/>
    <xf numFmtId="44" fontId="2" fillId="0" borderId="0" xfId="3" applyNumberFormat="1"/>
    <xf numFmtId="44" fontId="2" fillId="0" borderId="0" xfId="1" applyFont="1"/>
    <xf numFmtId="44" fontId="2" fillId="0" borderId="0" xfId="1" applyFont="1" applyAlignment="1">
      <alignment wrapText="1"/>
    </xf>
    <xf numFmtId="0" fontId="2" fillId="0" borderId="0" xfId="3" applyAlignment="1">
      <alignment horizontal="center" wrapText="1"/>
    </xf>
    <xf numFmtId="0" fontId="0" fillId="0" borderId="0" xfId="0" applyAlignment="1">
      <alignment wrapText="1"/>
    </xf>
    <xf numFmtId="0" fontId="2" fillId="0" borderId="0" xfId="3" applyAlignment="1">
      <alignment wrapText="1"/>
    </xf>
    <xf numFmtId="0" fontId="2" fillId="0" borderId="0" xfId="3"/>
    <xf numFmtId="14" fontId="2" fillId="0" borderId="0" xfId="4" applyNumberFormat="1" applyFont="1"/>
    <xf numFmtId="165" fontId="2" fillId="0" borderId="0" xfId="4" applyNumberFormat="1" applyFont="1"/>
  </cellXfs>
  <cellStyles count="5">
    <cellStyle name="Comma 2" xfId="4" xr:uid="{6985FCFC-40E5-42CE-B63D-32D3B0E7D468}"/>
    <cellStyle name="Currency" xfId="1" builtinId="4"/>
    <cellStyle name="Normal" xfId="0" builtinId="0"/>
    <cellStyle name="Normal 2" xfId="3" xr:uid="{AC8EDB7E-E7B0-4A05-BDD4-1F7A4402950A}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Panfold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Gradebook!$C$4:$C$20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B-4CB8-8EC4-A62C71567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452816"/>
        <c:axId val="1788017231"/>
      </c:barChart>
      <c:catAx>
        <c:axId val="70445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017231"/>
        <c:crosses val="autoZero"/>
        <c:auto val="1"/>
        <c:lblAlgn val="ctr"/>
        <c:lblOffset val="100"/>
        <c:noMultiLvlLbl val="0"/>
      </c:catAx>
      <c:valAx>
        <c:axId val="178801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5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Company Phiosophy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Panfold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Gradebook!$D$4:$D$20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83-426D-9B67-FBE9861D6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7274495"/>
        <c:axId val="749955055"/>
      </c:barChart>
      <c:catAx>
        <c:axId val="81727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955055"/>
        <c:crosses val="autoZero"/>
        <c:auto val="1"/>
        <c:lblAlgn val="ctr"/>
        <c:lblOffset val="100"/>
        <c:noMultiLvlLbl val="0"/>
      </c:catAx>
      <c:valAx>
        <c:axId val="74995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7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Financial Skils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Panfold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Gradebook!$E$4:$E$20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1-472F-ABD5-77B0C0CB6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8594751"/>
        <c:axId val="820793343"/>
      </c:barChart>
      <c:catAx>
        <c:axId val="74859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793343"/>
        <c:crosses val="autoZero"/>
        <c:auto val="1"/>
        <c:lblAlgn val="ctr"/>
        <c:lblOffset val="100"/>
        <c:noMultiLvlLbl val="0"/>
      </c:catAx>
      <c:valAx>
        <c:axId val="82079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59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[Portfolio work.xlsx]Pivot Table!PivotTable1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D0D-4E74-8DF0-EE56A1E11F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D0D-4E74-8DF0-EE56A1E11F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D0D-4E74-8DF0-EE56A1E11F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D0D-4E74-8DF0-EE56A1E11F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'Pivot Table'!$B$4:$B$8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C-49E9-8643-94908DE5C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6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602117</xdr:colOff>
      <xdr:row>0</xdr:row>
      <xdr:rowOff>78411</xdr:rowOff>
    </xdr:from>
    <xdr:to>
      <xdr:col>20</xdr:col>
      <xdr:colOff>415868</xdr:colOff>
      <xdr:row>6</xdr:row>
      <xdr:rowOff>56130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870361-8E2C-E7AD-8B76-123B4F08C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6</xdr:row>
      <xdr:rowOff>144745</xdr:rowOff>
    </xdr:from>
    <xdr:to>
      <xdr:col>20</xdr:col>
      <xdr:colOff>374198</xdr:colOff>
      <xdr:row>18</xdr:row>
      <xdr:rowOff>18710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BD003E-58A0-B483-3F2E-A6DE70211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15308</xdr:colOff>
      <xdr:row>18</xdr:row>
      <xdr:rowOff>135391</xdr:rowOff>
    </xdr:from>
    <xdr:to>
      <xdr:col>20</xdr:col>
      <xdr:colOff>363992</xdr:colOff>
      <xdr:row>31</xdr:row>
      <xdr:rowOff>132669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43CE25-F746-0344-0593-AED5967D4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1</xdr:row>
      <xdr:rowOff>185737</xdr:rowOff>
    </xdr:from>
    <xdr:to>
      <xdr:col>9</xdr:col>
      <xdr:colOff>466725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55FCA4-31CA-5CED-5B7C-87B58543A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ihezue" refreshedDate="45290.58598541667" createdVersion="8" refreshedVersion="8" minRefreshableVersion="3" recordCount="171" xr:uid="{8124038E-1744-4C44-A363-38EFF1CDF1D0}">
  <cacheSource type="worksheet">
    <worksheetSource ref="A1:K172" sheet="Sales Report"/>
  </cacheSource>
  <cacheFields count="11">
    <cacheField name="Month" numFmtId="14">
      <sharedItems/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 for items less tan $50. 20% for items more than $50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6BE8E2-E9DE-4DC6-B888-9547B707A1B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11">
    <pivotField showAll="0"/>
    <pivotField numFmtId="165"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9AFAF-BB41-4B4E-971F-97E445877C4B}">
  <sheetPr>
    <pageSetUpPr fitToPage="1"/>
  </sheetPr>
  <dimension ref="A1:AD25"/>
  <sheetViews>
    <sheetView tabSelected="1" zoomScale="60" zoomScaleNormal="60" workbookViewId="0">
      <selection activeCell="N4" sqref="N4"/>
    </sheetView>
  </sheetViews>
  <sheetFormatPr defaultRowHeight="15"/>
  <cols>
    <col min="1" max="1" width="13.5703125" customWidth="1"/>
    <col min="2" max="2" width="12" customWidth="1"/>
    <col min="3" max="3" width="11.7109375" bestFit="1" customWidth="1"/>
    <col min="4" max="4" width="13.42578125" bestFit="1" customWidth="1"/>
    <col min="5" max="13" width="13.42578125" customWidth="1"/>
    <col min="14" max="15" width="14.140625" customWidth="1"/>
    <col min="16" max="16" width="17" customWidth="1"/>
    <col min="17" max="18" width="14.140625" customWidth="1"/>
    <col min="19" max="19" width="11" customWidth="1"/>
    <col min="20" max="20" width="11.5703125" bestFit="1" customWidth="1"/>
    <col min="21" max="23" width="11" customWidth="1"/>
    <col min="24" max="24" width="12.85546875" bestFit="1" customWidth="1"/>
    <col min="25" max="25" width="13.140625" bestFit="1" customWidth="1"/>
    <col min="26" max="26" width="12.85546875" customWidth="1"/>
    <col min="27" max="27" width="12.42578125" bestFit="1" customWidth="1"/>
    <col min="28" max="28" width="12.85546875" bestFit="1" customWidth="1"/>
    <col min="30" max="30" width="13.5703125" bestFit="1" customWidth="1"/>
  </cols>
  <sheetData>
    <row r="1" spans="1:30">
      <c r="A1" t="s">
        <v>0</v>
      </c>
      <c r="C1" t="s">
        <v>44</v>
      </c>
    </row>
    <row r="2" spans="1:30">
      <c r="D2" t="s">
        <v>39</v>
      </c>
      <c r="I2" t="s">
        <v>45</v>
      </c>
      <c r="N2" t="s">
        <v>4</v>
      </c>
      <c r="S2" t="s">
        <v>46</v>
      </c>
      <c r="X2" t="s">
        <v>47</v>
      </c>
    </row>
    <row r="3" spans="1:30">
      <c r="A3" t="s">
        <v>1</v>
      </c>
      <c r="B3" t="s">
        <v>2</v>
      </c>
      <c r="C3" t="s">
        <v>3</v>
      </c>
      <c r="D3" s="5">
        <v>44927</v>
      </c>
      <c r="E3" s="5">
        <f>D3+7</f>
        <v>44934</v>
      </c>
      <c r="F3" s="5">
        <f>E3+7</f>
        <v>44941</v>
      </c>
      <c r="G3" s="5">
        <f>F3+7</f>
        <v>44948</v>
      </c>
      <c r="H3" s="5">
        <f>G3+7</f>
        <v>44955</v>
      </c>
      <c r="I3" s="7">
        <f>D3</f>
        <v>44927</v>
      </c>
      <c r="J3" s="7">
        <f>I3+7</f>
        <v>44934</v>
      </c>
      <c r="K3" s="7">
        <f>J3+7</f>
        <v>44941</v>
      </c>
      <c r="L3" s="7">
        <f>K3+7</f>
        <v>44948</v>
      </c>
      <c r="M3" s="7">
        <f>L3+7</f>
        <v>44955</v>
      </c>
      <c r="N3" s="9">
        <f>D3</f>
        <v>44927</v>
      </c>
      <c r="O3" s="9">
        <f>N3+7</f>
        <v>44934</v>
      </c>
      <c r="P3" s="9">
        <f>O3+7</f>
        <v>44941</v>
      </c>
      <c r="Q3" s="9">
        <f>P3+7</f>
        <v>44948</v>
      </c>
      <c r="R3" s="9">
        <f>Q3+7</f>
        <v>44955</v>
      </c>
      <c r="S3" s="11">
        <f>N3</f>
        <v>44927</v>
      </c>
      <c r="T3" s="11">
        <f>S3+7</f>
        <v>44934</v>
      </c>
      <c r="U3" s="11">
        <f>T3+7</f>
        <v>44941</v>
      </c>
      <c r="V3" s="11">
        <f>U3+7</f>
        <v>44948</v>
      </c>
      <c r="W3" s="11">
        <f>V3+7</f>
        <v>44955</v>
      </c>
      <c r="X3" s="1">
        <f>S3</f>
        <v>44927</v>
      </c>
      <c r="Y3" s="1">
        <f>X3+7</f>
        <v>44934</v>
      </c>
      <c r="Z3" s="1">
        <f>Y3+7</f>
        <v>44941</v>
      </c>
      <c r="AA3" s="1">
        <f>Z3+7</f>
        <v>44948</v>
      </c>
      <c r="AB3" s="1">
        <f>AA3+7</f>
        <v>44955</v>
      </c>
    </row>
    <row r="4" spans="1:30">
      <c r="A4" t="s">
        <v>5</v>
      </c>
      <c r="B4" t="s">
        <v>6</v>
      </c>
      <c r="C4" s="2">
        <v>15.9</v>
      </c>
      <c r="D4" s="6">
        <v>41</v>
      </c>
      <c r="E4" s="6">
        <v>42</v>
      </c>
      <c r="F4" s="6">
        <v>39</v>
      </c>
      <c r="G4" s="6">
        <v>30</v>
      </c>
      <c r="H4" s="6">
        <v>46</v>
      </c>
      <c r="I4" s="8">
        <f t="shared" ref="I4:I16" si="0">IF(D4&gt;40,D4-40,0)</f>
        <v>1</v>
      </c>
      <c r="J4" s="8">
        <f t="shared" ref="J4:J16" si="1">IF(E4&gt;40,E4-40,0)</f>
        <v>2</v>
      </c>
      <c r="K4" s="8">
        <f t="shared" ref="K4:K16" si="2">IF(F4&gt;40,F4-40,0)</f>
        <v>0</v>
      </c>
      <c r="L4" s="8">
        <f t="shared" ref="L4:L16" si="3">IF(G4&gt;40,G4-40,0)</f>
        <v>0</v>
      </c>
      <c r="M4" s="8">
        <f t="shared" ref="M4:M16" si="4">IF(H4&gt;40,H4-40,0)</f>
        <v>6</v>
      </c>
      <c r="N4" s="10">
        <f>$C4*D4</f>
        <v>651.9</v>
      </c>
      <c r="O4" s="10">
        <f t="shared" ref="O4:R19" si="5">$C4*E4</f>
        <v>667.80000000000007</v>
      </c>
      <c r="P4" s="10">
        <f t="shared" si="5"/>
        <v>620.1</v>
      </c>
      <c r="Q4" s="10">
        <f t="shared" si="5"/>
        <v>477</v>
      </c>
      <c r="R4" s="10">
        <f t="shared" si="5"/>
        <v>731.4</v>
      </c>
      <c r="S4" s="12">
        <f>0.5*$C4*I4</f>
        <v>7.95</v>
      </c>
      <c r="T4" s="12">
        <f t="shared" ref="T4:W19" si="6">0.5*$C4*J4</f>
        <v>15.9</v>
      </c>
      <c r="U4" s="12">
        <f t="shared" si="6"/>
        <v>0</v>
      </c>
      <c r="V4" s="12">
        <f t="shared" si="6"/>
        <v>0</v>
      </c>
      <c r="W4" s="12">
        <f t="shared" si="6"/>
        <v>47.7</v>
      </c>
      <c r="X4" s="3">
        <f>N4+S4</f>
        <v>659.85</v>
      </c>
      <c r="Y4" s="3">
        <f t="shared" ref="Y4:AB19" si="7">O4+T4</f>
        <v>683.7</v>
      </c>
      <c r="Z4" s="3">
        <f t="shared" si="7"/>
        <v>620.1</v>
      </c>
      <c r="AA4" s="3">
        <f t="shared" si="7"/>
        <v>477</v>
      </c>
      <c r="AB4" s="3">
        <f t="shared" si="7"/>
        <v>779.1</v>
      </c>
      <c r="AD4" s="3">
        <f>SUM(X4:AB4)</f>
        <v>3219.75</v>
      </c>
    </row>
    <row r="5" spans="1:30">
      <c r="A5" t="s">
        <v>7</v>
      </c>
      <c r="B5" t="s">
        <v>8</v>
      </c>
      <c r="C5" s="2">
        <v>10</v>
      </c>
      <c r="D5" s="6">
        <v>42</v>
      </c>
      <c r="E5" s="6">
        <v>41</v>
      </c>
      <c r="F5" s="6">
        <v>40</v>
      </c>
      <c r="G5" s="6">
        <v>38</v>
      </c>
      <c r="H5" s="6">
        <v>44</v>
      </c>
      <c r="I5" s="8">
        <f t="shared" si="0"/>
        <v>2</v>
      </c>
      <c r="J5" s="8">
        <f t="shared" si="1"/>
        <v>1</v>
      </c>
      <c r="K5" s="8">
        <f t="shared" si="2"/>
        <v>0</v>
      </c>
      <c r="L5" s="8">
        <f t="shared" si="3"/>
        <v>0</v>
      </c>
      <c r="M5" s="8">
        <f t="shared" si="4"/>
        <v>4</v>
      </c>
      <c r="N5" s="10">
        <f t="shared" ref="N5:N20" si="8">$C5*D5</f>
        <v>420</v>
      </c>
      <c r="O5" s="10">
        <f t="shared" si="5"/>
        <v>410</v>
      </c>
      <c r="P5" s="10">
        <f t="shared" si="5"/>
        <v>400</v>
      </c>
      <c r="Q5" s="10">
        <f t="shared" si="5"/>
        <v>380</v>
      </c>
      <c r="R5" s="10">
        <f t="shared" si="5"/>
        <v>440</v>
      </c>
      <c r="S5" s="12">
        <f t="shared" ref="S5:S20" si="9">0.5*$C5*I5</f>
        <v>10</v>
      </c>
      <c r="T5" s="12">
        <f t="shared" si="6"/>
        <v>5</v>
      </c>
      <c r="U5" s="12">
        <f t="shared" si="6"/>
        <v>0</v>
      </c>
      <c r="V5" s="12">
        <f t="shared" si="6"/>
        <v>0</v>
      </c>
      <c r="W5" s="12">
        <f t="shared" si="6"/>
        <v>20</v>
      </c>
      <c r="X5" s="3">
        <f t="shared" ref="X5:X20" si="10">N5+S5</f>
        <v>430</v>
      </c>
      <c r="Y5" s="3">
        <f t="shared" si="7"/>
        <v>415</v>
      </c>
      <c r="Z5" s="3">
        <f t="shared" si="7"/>
        <v>400</v>
      </c>
      <c r="AA5" s="3">
        <f t="shared" si="7"/>
        <v>380</v>
      </c>
      <c r="AB5" s="3">
        <f t="shared" si="7"/>
        <v>460</v>
      </c>
      <c r="AD5" s="3">
        <f t="shared" ref="AD5:AD20" si="11">SUM(X5:AB5)</f>
        <v>2085</v>
      </c>
    </row>
    <row r="6" spans="1:30">
      <c r="A6" t="s">
        <v>9</v>
      </c>
      <c r="B6" t="s">
        <v>10</v>
      </c>
      <c r="C6" s="2">
        <v>22.1</v>
      </c>
      <c r="D6" s="6">
        <v>49</v>
      </c>
      <c r="E6" s="6">
        <v>40</v>
      </c>
      <c r="F6" s="6">
        <v>33</v>
      </c>
      <c r="G6" s="6">
        <v>20</v>
      </c>
      <c r="H6" s="6">
        <v>18</v>
      </c>
      <c r="I6" s="8">
        <f t="shared" si="0"/>
        <v>9</v>
      </c>
      <c r="J6" s="8">
        <f t="shared" si="1"/>
        <v>0</v>
      </c>
      <c r="K6" s="8">
        <f t="shared" si="2"/>
        <v>0</v>
      </c>
      <c r="L6" s="8">
        <f t="shared" si="3"/>
        <v>0</v>
      </c>
      <c r="M6" s="8">
        <f t="shared" si="4"/>
        <v>0</v>
      </c>
      <c r="N6" s="10">
        <f t="shared" si="8"/>
        <v>1082.9000000000001</v>
      </c>
      <c r="O6" s="10">
        <f t="shared" si="5"/>
        <v>884</v>
      </c>
      <c r="P6" s="10">
        <f t="shared" si="5"/>
        <v>729.30000000000007</v>
      </c>
      <c r="Q6" s="10">
        <f t="shared" si="5"/>
        <v>442</v>
      </c>
      <c r="R6" s="10">
        <f t="shared" si="5"/>
        <v>397.8</v>
      </c>
      <c r="S6" s="12">
        <f t="shared" si="9"/>
        <v>99.45</v>
      </c>
      <c r="T6" s="12">
        <f t="shared" si="6"/>
        <v>0</v>
      </c>
      <c r="U6" s="12">
        <f t="shared" si="6"/>
        <v>0</v>
      </c>
      <c r="V6" s="12">
        <f t="shared" si="6"/>
        <v>0</v>
      </c>
      <c r="W6" s="12">
        <f t="shared" si="6"/>
        <v>0</v>
      </c>
      <c r="X6" s="3">
        <f t="shared" si="10"/>
        <v>1182.3500000000001</v>
      </c>
      <c r="Y6" s="3">
        <f t="shared" si="7"/>
        <v>884</v>
      </c>
      <c r="Z6" s="3">
        <f t="shared" si="7"/>
        <v>729.30000000000007</v>
      </c>
      <c r="AA6" s="3">
        <f t="shared" si="7"/>
        <v>442</v>
      </c>
      <c r="AB6" s="3">
        <f t="shared" si="7"/>
        <v>397.8</v>
      </c>
      <c r="AD6" s="3">
        <f t="shared" si="11"/>
        <v>3635.4500000000007</v>
      </c>
    </row>
    <row r="7" spans="1:30">
      <c r="A7" t="s">
        <v>11</v>
      </c>
      <c r="B7" t="s">
        <v>12</v>
      </c>
      <c r="C7" s="2">
        <v>19.100000000000001</v>
      </c>
      <c r="D7" s="6">
        <v>41</v>
      </c>
      <c r="E7" s="6">
        <v>50</v>
      </c>
      <c r="F7" s="6">
        <v>47</v>
      </c>
      <c r="G7" s="6">
        <v>30</v>
      </c>
      <c r="H7" s="6">
        <v>39</v>
      </c>
      <c r="I7" s="8">
        <f t="shared" si="0"/>
        <v>1</v>
      </c>
      <c r="J7" s="8">
        <f t="shared" si="1"/>
        <v>10</v>
      </c>
      <c r="K7" s="8">
        <f t="shared" si="2"/>
        <v>7</v>
      </c>
      <c r="L7" s="8">
        <f t="shared" si="3"/>
        <v>0</v>
      </c>
      <c r="M7" s="8">
        <f t="shared" si="4"/>
        <v>0</v>
      </c>
      <c r="N7" s="10">
        <f t="shared" si="8"/>
        <v>783.1</v>
      </c>
      <c r="O7" s="10">
        <f t="shared" si="5"/>
        <v>955.00000000000011</v>
      </c>
      <c r="P7" s="10">
        <f t="shared" si="5"/>
        <v>897.7</v>
      </c>
      <c r="Q7" s="10">
        <f t="shared" si="5"/>
        <v>573</v>
      </c>
      <c r="R7" s="10">
        <f t="shared" si="5"/>
        <v>744.90000000000009</v>
      </c>
      <c r="S7" s="12">
        <f t="shared" si="9"/>
        <v>9.5500000000000007</v>
      </c>
      <c r="T7" s="12">
        <f t="shared" si="6"/>
        <v>95.5</v>
      </c>
      <c r="U7" s="12">
        <f t="shared" si="6"/>
        <v>66.850000000000009</v>
      </c>
      <c r="V7" s="12">
        <f t="shared" si="6"/>
        <v>0</v>
      </c>
      <c r="W7" s="12">
        <f t="shared" si="6"/>
        <v>0</v>
      </c>
      <c r="X7" s="3">
        <f t="shared" si="10"/>
        <v>792.65</v>
      </c>
      <c r="Y7" s="3">
        <f t="shared" si="7"/>
        <v>1050.5</v>
      </c>
      <c r="Z7" s="3">
        <f t="shared" si="7"/>
        <v>964.55000000000007</v>
      </c>
      <c r="AA7" s="3">
        <f t="shared" si="7"/>
        <v>573</v>
      </c>
      <c r="AB7" s="3">
        <f t="shared" si="7"/>
        <v>744.90000000000009</v>
      </c>
      <c r="AD7" s="3">
        <f t="shared" si="11"/>
        <v>4125.6000000000004</v>
      </c>
    </row>
    <row r="8" spans="1:30">
      <c r="A8" t="s">
        <v>13</v>
      </c>
      <c r="B8" t="s">
        <v>14</v>
      </c>
      <c r="C8" s="2">
        <v>6.9</v>
      </c>
      <c r="D8" s="6">
        <v>39</v>
      </c>
      <c r="E8" s="6">
        <v>52</v>
      </c>
      <c r="F8" s="6">
        <v>42</v>
      </c>
      <c r="G8" s="6">
        <v>40</v>
      </c>
      <c r="H8" s="6">
        <v>40</v>
      </c>
      <c r="I8" s="8">
        <f t="shared" si="0"/>
        <v>0</v>
      </c>
      <c r="J8" s="8">
        <f t="shared" si="1"/>
        <v>12</v>
      </c>
      <c r="K8" s="8">
        <f t="shared" si="2"/>
        <v>2</v>
      </c>
      <c r="L8" s="8">
        <f t="shared" si="3"/>
        <v>0</v>
      </c>
      <c r="M8" s="8">
        <f t="shared" si="4"/>
        <v>0</v>
      </c>
      <c r="N8" s="10">
        <f t="shared" si="8"/>
        <v>269.10000000000002</v>
      </c>
      <c r="O8" s="10">
        <f t="shared" si="5"/>
        <v>358.8</v>
      </c>
      <c r="P8" s="10">
        <f t="shared" si="5"/>
        <v>289.8</v>
      </c>
      <c r="Q8" s="10">
        <f t="shared" si="5"/>
        <v>276</v>
      </c>
      <c r="R8" s="10">
        <f t="shared" si="5"/>
        <v>276</v>
      </c>
      <c r="S8" s="12">
        <f t="shared" si="9"/>
        <v>0</v>
      </c>
      <c r="T8" s="12">
        <f t="shared" si="6"/>
        <v>41.400000000000006</v>
      </c>
      <c r="U8" s="12">
        <f t="shared" si="6"/>
        <v>6.9</v>
      </c>
      <c r="V8" s="12">
        <f t="shared" si="6"/>
        <v>0</v>
      </c>
      <c r="W8" s="12">
        <f t="shared" si="6"/>
        <v>0</v>
      </c>
      <c r="X8" s="3">
        <f t="shared" si="10"/>
        <v>269.10000000000002</v>
      </c>
      <c r="Y8" s="3">
        <f t="shared" si="7"/>
        <v>400.20000000000005</v>
      </c>
      <c r="Z8" s="3">
        <f t="shared" si="7"/>
        <v>296.7</v>
      </c>
      <c r="AA8" s="3">
        <f t="shared" si="7"/>
        <v>276</v>
      </c>
      <c r="AB8" s="3">
        <f t="shared" si="7"/>
        <v>276</v>
      </c>
      <c r="AD8" s="3">
        <f t="shared" si="11"/>
        <v>1518</v>
      </c>
    </row>
    <row r="9" spans="1:30">
      <c r="A9" t="s">
        <v>15</v>
      </c>
      <c r="B9" t="s">
        <v>16</v>
      </c>
      <c r="C9" s="2">
        <v>14.2</v>
      </c>
      <c r="D9" s="6">
        <v>44</v>
      </c>
      <c r="E9" s="6">
        <v>51</v>
      </c>
      <c r="F9" s="6">
        <v>42</v>
      </c>
      <c r="G9" s="6">
        <v>40</v>
      </c>
      <c r="H9" s="6">
        <v>20</v>
      </c>
      <c r="I9" s="8">
        <f t="shared" si="0"/>
        <v>4</v>
      </c>
      <c r="J9" s="8">
        <f t="shared" si="1"/>
        <v>11</v>
      </c>
      <c r="K9" s="8">
        <f t="shared" si="2"/>
        <v>2</v>
      </c>
      <c r="L9" s="8">
        <f t="shared" si="3"/>
        <v>0</v>
      </c>
      <c r="M9" s="8">
        <f t="shared" si="4"/>
        <v>0</v>
      </c>
      <c r="N9" s="10">
        <f t="shared" si="8"/>
        <v>624.79999999999995</v>
      </c>
      <c r="O9" s="10">
        <f t="shared" si="5"/>
        <v>724.19999999999993</v>
      </c>
      <c r="P9" s="10">
        <f t="shared" si="5"/>
        <v>596.4</v>
      </c>
      <c r="Q9" s="10">
        <f t="shared" si="5"/>
        <v>568</v>
      </c>
      <c r="R9" s="10">
        <f t="shared" si="5"/>
        <v>284</v>
      </c>
      <c r="S9" s="12">
        <f t="shared" si="9"/>
        <v>28.4</v>
      </c>
      <c r="T9" s="12">
        <f t="shared" si="6"/>
        <v>78.099999999999994</v>
      </c>
      <c r="U9" s="12">
        <f t="shared" si="6"/>
        <v>14.2</v>
      </c>
      <c r="V9" s="12">
        <f t="shared" si="6"/>
        <v>0</v>
      </c>
      <c r="W9" s="12">
        <f t="shared" si="6"/>
        <v>0</v>
      </c>
      <c r="X9" s="3">
        <f t="shared" si="10"/>
        <v>653.19999999999993</v>
      </c>
      <c r="Y9" s="3">
        <f t="shared" si="7"/>
        <v>802.3</v>
      </c>
      <c r="Z9" s="3">
        <f t="shared" si="7"/>
        <v>610.6</v>
      </c>
      <c r="AA9" s="3">
        <f t="shared" si="7"/>
        <v>568</v>
      </c>
      <c r="AB9" s="3">
        <f t="shared" si="7"/>
        <v>284</v>
      </c>
      <c r="AD9" s="3">
        <f t="shared" si="11"/>
        <v>2918.1</v>
      </c>
    </row>
    <row r="10" spans="1:30">
      <c r="A10" t="s">
        <v>17</v>
      </c>
      <c r="B10" t="s">
        <v>18</v>
      </c>
      <c r="C10" s="2">
        <v>18</v>
      </c>
      <c r="D10" s="6">
        <v>55</v>
      </c>
      <c r="E10" s="6">
        <v>60</v>
      </c>
      <c r="F10" s="6">
        <v>45</v>
      </c>
      <c r="G10" s="6">
        <v>40</v>
      </c>
      <c r="H10" s="6">
        <v>49</v>
      </c>
      <c r="I10" s="8">
        <f t="shared" si="0"/>
        <v>15</v>
      </c>
      <c r="J10" s="8">
        <f t="shared" si="1"/>
        <v>20</v>
      </c>
      <c r="K10" s="8">
        <f t="shared" si="2"/>
        <v>5</v>
      </c>
      <c r="L10" s="8">
        <f t="shared" si="3"/>
        <v>0</v>
      </c>
      <c r="M10" s="8">
        <f t="shared" si="4"/>
        <v>9</v>
      </c>
      <c r="N10" s="10">
        <f t="shared" si="8"/>
        <v>990</v>
      </c>
      <c r="O10" s="10">
        <f t="shared" si="5"/>
        <v>1080</v>
      </c>
      <c r="P10" s="10">
        <f t="shared" si="5"/>
        <v>810</v>
      </c>
      <c r="Q10" s="10">
        <f t="shared" si="5"/>
        <v>720</v>
      </c>
      <c r="R10" s="10">
        <f t="shared" si="5"/>
        <v>882</v>
      </c>
      <c r="S10" s="12">
        <f t="shared" si="9"/>
        <v>135</v>
      </c>
      <c r="T10" s="12">
        <f t="shared" si="6"/>
        <v>180</v>
      </c>
      <c r="U10" s="12">
        <f t="shared" si="6"/>
        <v>45</v>
      </c>
      <c r="V10" s="12">
        <f t="shared" si="6"/>
        <v>0</v>
      </c>
      <c r="W10" s="12">
        <f t="shared" si="6"/>
        <v>81</v>
      </c>
      <c r="X10" s="3">
        <f t="shared" si="10"/>
        <v>1125</v>
      </c>
      <c r="Y10" s="3">
        <f t="shared" si="7"/>
        <v>1260</v>
      </c>
      <c r="Z10" s="3">
        <f t="shared" si="7"/>
        <v>855</v>
      </c>
      <c r="AA10" s="3">
        <f t="shared" si="7"/>
        <v>720</v>
      </c>
      <c r="AB10" s="3">
        <f t="shared" si="7"/>
        <v>963</v>
      </c>
      <c r="AD10" s="3">
        <f t="shared" si="11"/>
        <v>4923</v>
      </c>
    </row>
    <row r="11" spans="1:30">
      <c r="A11" t="s">
        <v>19</v>
      </c>
      <c r="B11" t="s">
        <v>20</v>
      </c>
      <c r="C11" s="2">
        <v>17.5</v>
      </c>
      <c r="D11" s="6">
        <v>33</v>
      </c>
      <c r="E11" s="6">
        <v>22</v>
      </c>
      <c r="F11" s="6">
        <v>54</v>
      </c>
      <c r="G11" s="6">
        <v>40</v>
      </c>
      <c r="H11" s="6">
        <v>20</v>
      </c>
      <c r="I11" s="8">
        <f t="shared" si="0"/>
        <v>0</v>
      </c>
      <c r="J11" s="8">
        <f t="shared" si="1"/>
        <v>0</v>
      </c>
      <c r="K11" s="8">
        <f t="shared" si="2"/>
        <v>14</v>
      </c>
      <c r="L11" s="8">
        <f t="shared" si="3"/>
        <v>0</v>
      </c>
      <c r="M11" s="8">
        <f t="shared" si="4"/>
        <v>0</v>
      </c>
      <c r="N11" s="10">
        <f t="shared" si="8"/>
        <v>577.5</v>
      </c>
      <c r="O11" s="10">
        <f t="shared" si="5"/>
        <v>385</v>
      </c>
      <c r="P11" s="10">
        <f t="shared" si="5"/>
        <v>945</v>
      </c>
      <c r="Q11" s="10">
        <f t="shared" si="5"/>
        <v>700</v>
      </c>
      <c r="R11" s="10">
        <f t="shared" si="5"/>
        <v>350</v>
      </c>
      <c r="S11" s="12">
        <f t="shared" si="9"/>
        <v>0</v>
      </c>
      <c r="T11" s="12">
        <f t="shared" si="6"/>
        <v>0</v>
      </c>
      <c r="U11" s="12">
        <f t="shared" si="6"/>
        <v>122.5</v>
      </c>
      <c r="V11" s="12">
        <f t="shared" si="6"/>
        <v>0</v>
      </c>
      <c r="W11" s="12">
        <f t="shared" si="6"/>
        <v>0</v>
      </c>
      <c r="X11" s="3">
        <f t="shared" si="10"/>
        <v>577.5</v>
      </c>
      <c r="Y11" s="3">
        <f t="shared" si="7"/>
        <v>385</v>
      </c>
      <c r="Z11" s="3">
        <f t="shared" si="7"/>
        <v>1067.5</v>
      </c>
      <c r="AA11" s="3">
        <f t="shared" si="7"/>
        <v>700</v>
      </c>
      <c r="AB11" s="3">
        <f t="shared" si="7"/>
        <v>350</v>
      </c>
      <c r="AD11" s="3">
        <f t="shared" si="11"/>
        <v>3080</v>
      </c>
    </row>
    <row r="12" spans="1:30">
      <c r="A12" t="s">
        <v>21</v>
      </c>
      <c r="B12" t="s">
        <v>22</v>
      </c>
      <c r="C12" s="2">
        <v>14.7</v>
      </c>
      <c r="D12" s="6">
        <v>29</v>
      </c>
      <c r="E12" s="6">
        <v>40</v>
      </c>
      <c r="F12" s="6">
        <v>42</v>
      </c>
      <c r="G12" s="6">
        <v>40</v>
      </c>
      <c r="H12" s="6">
        <v>40</v>
      </c>
      <c r="I12" s="8">
        <f t="shared" si="0"/>
        <v>0</v>
      </c>
      <c r="J12" s="8">
        <f t="shared" si="1"/>
        <v>0</v>
      </c>
      <c r="K12" s="8">
        <f t="shared" si="2"/>
        <v>2</v>
      </c>
      <c r="L12" s="8">
        <f t="shared" si="3"/>
        <v>0</v>
      </c>
      <c r="M12" s="8">
        <f t="shared" si="4"/>
        <v>0</v>
      </c>
      <c r="N12" s="10">
        <f t="shared" si="8"/>
        <v>426.29999999999995</v>
      </c>
      <c r="O12" s="10">
        <f t="shared" si="5"/>
        <v>588</v>
      </c>
      <c r="P12" s="10">
        <f t="shared" si="5"/>
        <v>617.4</v>
      </c>
      <c r="Q12" s="10">
        <f t="shared" si="5"/>
        <v>588</v>
      </c>
      <c r="R12" s="10">
        <f t="shared" si="5"/>
        <v>588</v>
      </c>
      <c r="S12" s="12">
        <f t="shared" si="9"/>
        <v>0</v>
      </c>
      <c r="T12" s="12">
        <f t="shared" si="6"/>
        <v>0</v>
      </c>
      <c r="U12" s="12">
        <f t="shared" si="6"/>
        <v>14.7</v>
      </c>
      <c r="V12" s="12">
        <f t="shared" si="6"/>
        <v>0</v>
      </c>
      <c r="W12" s="12">
        <f t="shared" si="6"/>
        <v>0</v>
      </c>
      <c r="X12" s="3">
        <f t="shared" si="10"/>
        <v>426.29999999999995</v>
      </c>
      <c r="Y12" s="3">
        <f t="shared" si="7"/>
        <v>588</v>
      </c>
      <c r="Z12" s="3">
        <f t="shared" si="7"/>
        <v>632.1</v>
      </c>
      <c r="AA12" s="3">
        <f t="shared" si="7"/>
        <v>588</v>
      </c>
      <c r="AB12" s="3">
        <f t="shared" si="7"/>
        <v>588</v>
      </c>
      <c r="AD12" s="3">
        <f t="shared" si="11"/>
        <v>2822.4</v>
      </c>
    </row>
    <row r="13" spans="1:30">
      <c r="A13" t="s">
        <v>23</v>
      </c>
      <c r="B13" t="s">
        <v>24</v>
      </c>
      <c r="C13" s="2">
        <v>13.9</v>
      </c>
      <c r="D13" s="6">
        <v>40</v>
      </c>
      <c r="E13" s="6">
        <v>40</v>
      </c>
      <c r="F13" s="6">
        <v>42</v>
      </c>
      <c r="G13" s="6">
        <v>40</v>
      </c>
      <c r="H13" s="6">
        <v>40</v>
      </c>
      <c r="I13" s="8">
        <f t="shared" si="0"/>
        <v>0</v>
      </c>
      <c r="J13" s="8">
        <f t="shared" si="1"/>
        <v>0</v>
      </c>
      <c r="K13" s="8">
        <f t="shared" si="2"/>
        <v>2</v>
      </c>
      <c r="L13" s="8">
        <f t="shared" si="3"/>
        <v>0</v>
      </c>
      <c r="M13" s="8">
        <f t="shared" si="4"/>
        <v>0</v>
      </c>
      <c r="N13" s="10">
        <f t="shared" si="8"/>
        <v>556</v>
      </c>
      <c r="O13" s="10">
        <f t="shared" si="5"/>
        <v>556</v>
      </c>
      <c r="P13" s="10">
        <f t="shared" si="5"/>
        <v>583.80000000000007</v>
      </c>
      <c r="Q13" s="10">
        <f t="shared" si="5"/>
        <v>556</v>
      </c>
      <c r="R13" s="10">
        <f t="shared" si="5"/>
        <v>556</v>
      </c>
      <c r="S13" s="12">
        <f t="shared" si="9"/>
        <v>0</v>
      </c>
      <c r="T13" s="12">
        <f t="shared" si="6"/>
        <v>0</v>
      </c>
      <c r="U13" s="12">
        <f t="shared" si="6"/>
        <v>13.9</v>
      </c>
      <c r="V13" s="12">
        <f t="shared" si="6"/>
        <v>0</v>
      </c>
      <c r="W13" s="12">
        <f t="shared" si="6"/>
        <v>0</v>
      </c>
      <c r="X13" s="3">
        <f t="shared" si="10"/>
        <v>556</v>
      </c>
      <c r="Y13" s="3">
        <f t="shared" si="7"/>
        <v>556</v>
      </c>
      <c r="Z13" s="3">
        <f t="shared" si="7"/>
        <v>597.70000000000005</v>
      </c>
      <c r="AA13" s="3">
        <f t="shared" si="7"/>
        <v>556</v>
      </c>
      <c r="AB13" s="3">
        <f t="shared" si="7"/>
        <v>556</v>
      </c>
      <c r="AD13" s="3">
        <f t="shared" si="11"/>
        <v>2821.7</v>
      </c>
    </row>
    <row r="14" spans="1:30">
      <c r="A14" t="s">
        <v>25</v>
      </c>
      <c r="B14" t="s">
        <v>26</v>
      </c>
      <c r="C14" s="2">
        <v>11.2</v>
      </c>
      <c r="D14" s="6">
        <v>40</v>
      </c>
      <c r="E14" s="6">
        <v>40</v>
      </c>
      <c r="F14" s="6">
        <v>42</v>
      </c>
      <c r="G14" s="6">
        <v>39</v>
      </c>
      <c r="H14" s="6">
        <v>40</v>
      </c>
      <c r="I14" s="8">
        <f t="shared" si="0"/>
        <v>0</v>
      </c>
      <c r="J14" s="8">
        <f t="shared" si="1"/>
        <v>0</v>
      </c>
      <c r="K14" s="8">
        <f t="shared" si="2"/>
        <v>2</v>
      </c>
      <c r="L14" s="8">
        <f t="shared" si="3"/>
        <v>0</v>
      </c>
      <c r="M14" s="8">
        <f t="shared" si="4"/>
        <v>0</v>
      </c>
      <c r="N14" s="10">
        <f t="shared" si="8"/>
        <v>448</v>
      </c>
      <c r="O14" s="10">
        <f t="shared" si="5"/>
        <v>448</v>
      </c>
      <c r="P14" s="10">
        <f t="shared" si="5"/>
        <v>470.4</v>
      </c>
      <c r="Q14" s="10">
        <f t="shared" si="5"/>
        <v>436.79999999999995</v>
      </c>
      <c r="R14" s="10">
        <f t="shared" si="5"/>
        <v>448</v>
      </c>
      <c r="S14" s="12">
        <f t="shared" si="9"/>
        <v>0</v>
      </c>
      <c r="T14" s="12">
        <f t="shared" si="6"/>
        <v>0</v>
      </c>
      <c r="U14" s="12">
        <f t="shared" si="6"/>
        <v>11.2</v>
      </c>
      <c r="V14" s="12">
        <f t="shared" si="6"/>
        <v>0</v>
      </c>
      <c r="W14" s="12">
        <f t="shared" si="6"/>
        <v>0</v>
      </c>
      <c r="X14" s="3">
        <f t="shared" si="10"/>
        <v>448</v>
      </c>
      <c r="Y14" s="3">
        <f t="shared" si="7"/>
        <v>448</v>
      </c>
      <c r="Z14" s="3">
        <f t="shared" si="7"/>
        <v>481.59999999999997</v>
      </c>
      <c r="AA14" s="3">
        <f t="shared" si="7"/>
        <v>436.79999999999995</v>
      </c>
      <c r="AB14" s="3">
        <f t="shared" si="7"/>
        <v>448</v>
      </c>
      <c r="AD14" s="3">
        <f t="shared" si="11"/>
        <v>2262.3999999999996</v>
      </c>
    </row>
    <row r="15" spans="1:30">
      <c r="A15" t="s">
        <v>27</v>
      </c>
      <c r="B15" t="s">
        <v>28</v>
      </c>
      <c r="C15" s="2">
        <v>10.1</v>
      </c>
      <c r="D15" s="6">
        <v>40</v>
      </c>
      <c r="E15" s="6">
        <v>40</v>
      </c>
      <c r="F15" s="6">
        <v>41</v>
      </c>
      <c r="G15" s="6">
        <v>42</v>
      </c>
      <c r="H15" s="6">
        <v>40</v>
      </c>
      <c r="I15" s="8">
        <f t="shared" si="0"/>
        <v>0</v>
      </c>
      <c r="J15" s="8">
        <f t="shared" si="1"/>
        <v>0</v>
      </c>
      <c r="K15" s="8">
        <f t="shared" si="2"/>
        <v>1</v>
      </c>
      <c r="L15" s="8">
        <f t="shared" si="3"/>
        <v>2</v>
      </c>
      <c r="M15" s="8">
        <f t="shared" si="4"/>
        <v>0</v>
      </c>
      <c r="N15" s="10">
        <f t="shared" si="8"/>
        <v>404</v>
      </c>
      <c r="O15" s="10">
        <f t="shared" si="5"/>
        <v>404</v>
      </c>
      <c r="P15" s="10">
        <f t="shared" si="5"/>
        <v>414.09999999999997</v>
      </c>
      <c r="Q15" s="10">
        <f t="shared" si="5"/>
        <v>424.2</v>
      </c>
      <c r="R15" s="10">
        <f t="shared" si="5"/>
        <v>404</v>
      </c>
      <c r="S15" s="12">
        <f t="shared" si="9"/>
        <v>0</v>
      </c>
      <c r="T15" s="12">
        <f t="shared" si="6"/>
        <v>0</v>
      </c>
      <c r="U15" s="12">
        <f t="shared" si="6"/>
        <v>5.05</v>
      </c>
      <c r="V15" s="12">
        <f t="shared" si="6"/>
        <v>10.1</v>
      </c>
      <c r="W15" s="12">
        <f t="shared" si="6"/>
        <v>0</v>
      </c>
      <c r="X15" s="3">
        <f t="shared" si="10"/>
        <v>404</v>
      </c>
      <c r="Y15" s="3">
        <f t="shared" si="7"/>
        <v>404</v>
      </c>
      <c r="Z15" s="3">
        <f t="shared" si="7"/>
        <v>419.15</v>
      </c>
      <c r="AA15" s="3">
        <f t="shared" si="7"/>
        <v>434.3</v>
      </c>
      <c r="AB15" s="3">
        <f t="shared" si="7"/>
        <v>404</v>
      </c>
      <c r="AD15" s="3">
        <f t="shared" si="11"/>
        <v>2065.4499999999998</v>
      </c>
    </row>
    <row r="16" spans="1:30">
      <c r="A16" t="s">
        <v>29</v>
      </c>
      <c r="B16" t="s">
        <v>30</v>
      </c>
      <c r="C16" s="2">
        <v>9</v>
      </c>
      <c r="D16" s="6">
        <v>42</v>
      </c>
      <c r="E16" s="6">
        <v>42</v>
      </c>
      <c r="F16" s="6">
        <v>39</v>
      </c>
      <c r="G16" s="6">
        <v>42</v>
      </c>
      <c r="H16" s="6">
        <v>40</v>
      </c>
      <c r="I16" s="8">
        <f t="shared" si="0"/>
        <v>2</v>
      </c>
      <c r="J16" s="8">
        <f t="shared" si="1"/>
        <v>2</v>
      </c>
      <c r="K16" s="8">
        <f t="shared" si="2"/>
        <v>0</v>
      </c>
      <c r="L16" s="8">
        <f t="shared" si="3"/>
        <v>2</v>
      </c>
      <c r="M16" s="8">
        <f t="shared" si="4"/>
        <v>0</v>
      </c>
      <c r="N16" s="10">
        <f t="shared" si="8"/>
        <v>378</v>
      </c>
      <c r="O16" s="10">
        <f t="shared" si="5"/>
        <v>378</v>
      </c>
      <c r="P16" s="10">
        <f t="shared" si="5"/>
        <v>351</v>
      </c>
      <c r="Q16" s="10">
        <f t="shared" si="5"/>
        <v>378</v>
      </c>
      <c r="R16" s="10">
        <f t="shared" si="5"/>
        <v>360</v>
      </c>
      <c r="S16" s="12">
        <f t="shared" si="9"/>
        <v>9</v>
      </c>
      <c r="T16" s="12">
        <f t="shared" si="6"/>
        <v>9</v>
      </c>
      <c r="U16" s="12">
        <f t="shared" si="6"/>
        <v>0</v>
      </c>
      <c r="V16" s="12">
        <f t="shared" si="6"/>
        <v>9</v>
      </c>
      <c r="W16" s="12">
        <f t="shared" si="6"/>
        <v>0</v>
      </c>
      <c r="X16" s="3">
        <f t="shared" si="10"/>
        <v>387</v>
      </c>
      <c r="Y16" s="3">
        <f t="shared" si="7"/>
        <v>387</v>
      </c>
      <c r="Z16" s="3">
        <f t="shared" si="7"/>
        <v>351</v>
      </c>
      <c r="AA16" s="3">
        <f t="shared" si="7"/>
        <v>387</v>
      </c>
      <c r="AB16" s="3">
        <f t="shared" si="7"/>
        <v>360</v>
      </c>
      <c r="AD16" s="3">
        <f t="shared" si="11"/>
        <v>1872</v>
      </c>
    </row>
    <row r="17" spans="1:30">
      <c r="A17" t="s">
        <v>31</v>
      </c>
      <c r="B17" t="s">
        <v>32</v>
      </c>
      <c r="C17" s="2">
        <v>8.4</v>
      </c>
      <c r="D17" s="6">
        <v>40</v>
      </c>
      <c r="E17" s="6">
        <v>43</v>
      </c>
      <c r="F17" s="6">
        <v>39</v>
      </c>
      <c r="G17" s="6">
        <v>42</v>
      </c>
      <c r="H17" s="6">
        <v>40</v>
      </c>
      <c r="I17" s="8">
        <f t="shared" ref="I17:K20" si="12">IF(D17&gt;40,D17-40,0)</f>
        <v>0</v>
      </c>
      <c r="J17" s="8">
        <f t="shared" si="12"/>
        <v>3</v>
      </c>
      <c r="K17" s="8">
        <f t="shared" si="12"/>
        <v>0</v>
      </c>
      <c r="L17" s="8">
        <v>1</v>
      </c>
      <c r="M17" s="8">
        <f>IF(H17&gt;40,H17-40,0)</f>
        <v>0</v>
      </c>
      <c r="N17" s="10">
        <f t="shared" si="8"/>
        <v>336</v>
      </c>
      <c r="O17" s="10">
        <f t="shared" si="5"/>
        <v>361.2</v>
      </c>
      <c r="P17" s="10">
        <f t="shared" si="5"/>
        <v>327.60000000000002</v>
      </c>
      <c r="Q17" s="10">
        <f t="shared" si="5"/>
        <v>352.8</v>
      </c>
      <c r="R17" s="10">
        <f t="shared" si="5"/>
        <v>336</v>
      </c>
      <c r="S17" s="12">
        <f t="shared" si="9"/>
        <v>0</v>
      </c>
      <c r="T17" s="12">
        <f t="shared" si="6"/>
        <v>12.600000000000001</v>
      </c>
      <c r="U17" s="12">
        <f t="shared" si="6"/>
        <v>0</v>
      </c>
      <c r="V17" s="12">
        <f t="shared" si="6"/>
        <v>4.2</v>
      </c>
      <c r="W17" s="12">
        <f t="shared" si="6"/>
        <v>0</v>
      </c>
      <c r="X17" s="3">
        <f t="shared" si="10"/>
        <v>336</v>
      </c>
      <c r="Y17" s="3">
        <f t="shared" si="7"/>
        <v>373.8</v>
      </c>
      <c r="Z17" s="3">
        <f t="shared" si="7"/>
        <v>327.60000000000002</v>
      </c>
      <c r="AA17" s="3">
        <f t="shared" si="7"/>
        <v>357</v>
      </c>
      <c r="AB17" s="3">
        <f t="shared" si="7"/>
        <v>336</v>
      </c>
      <c r="AD17" s="3">
        <f t="shared" si="11"/>
        <v>1730.4</v>
      </c>
    </row>
    <row r="18" spans="1:30">
      <c r="A18" t="s">
        <v>33</v>
      </c>
      <c r="B18" t="s">
        <v>34</v>
      </c>
      <c r="C18" s="2">
        <v>14.2</v>
      </c>
      <c r="D18" s="6">
        <v>40</v>
      </c>
      <c r="E18" s="6">
        <v>43</v>
      </c>
      <c r="F18" s="6">
        <v>39</v>
      </c>
      <c r="G18" s="6">
        <v>41</v>
      </c>
      <c r="H18" s="6">
        <v>40</v>
      </c>
      <c r="I18" s="8">
        <f t="shared" si="12"/>
        <v>0</v>
      </c>
      <c r="J18" s="8">
        <f t="shared" si="12"/>
        <v>3</v>
      </c>
      <c r="K18" s="8">
        <f t="shared" si="12"/>
        <v>0</v>
      </c>
      <c r="L18" s="8">
        <v>0</v>
      </c>
      <c r="M18" s="8">
        <f>IF(H18&gt;40,H18-40,0)</f>
        <v>0</v>
      </c>
      <c r="N18" s="10">
        <f t="shared" si="8"/>
        <v>568</v>
      </c>
      <c r="O18" s="10">
        <f t="shared" si="5"/>
        <v>610.6</v>
      </c>
      <c r="P18" s="10">
        <f t="shared" si="5"/>
        <v>553.79999999999995</v>
      </c>
      <c r="Q18" s="10">
        <f t="shared" si="5"/>
        <v>582.19999999999993</v>
      </c>
      <c r="R18" s="10">
        <f t="shared" si="5"/>
        <v>568</v>
      </c>
      <c r="S18" s="12">
        <f t="shared" si="9"/>
        <v>0</v>
      </c>
      <c r="T18" s="12">
        <f t="shared" si="6"/>
        <v>21.299999999999997</v>
      </c>
      <c r="U18" s="12">
        <f t="shared" si="6"/>
        <v>0</v>
      </c>
      <c r="V18" s="12">
        <f t="shared" si="6"/>
        <v>0</v>
      </c>
      <c r="W18" s="12">
        <f t="shared" si="6"/>
        <v>0</v>
      </c>
      <c r="X18" s="3">
        <f t="shared" si="10"/>
        <v>568</v>
      </c>
      <c r="Y18" s="3">
        <f t="shared" si="7"/>
        <v>631.9</v>
      </c>
      <c r="Z18" s="3">
        <f t="shared" si="7"/>
        <v>553.79999999999995</v>
      </c>
      <c r="AA18" s="3">
        <f t="shared" si="7"/>
        <v>582.19999999999993</v>
      </c>
      <c r="AB18" s="3">
        <f t="shared" si="7"/>
        <v>568</v>
      </c>
      <c r="AD18" s="3">
        <f t="shared" si="11"/>
        <v>2903.9</v>
      </c>
    </row>
    <row r="19" spans="1:30">
      <c r="A19" t="s">
        <v>35</v>
      </c>
      <c r="B19" t="s">
        <v>36</v>
      </c>
      <c r="C19" s="2">
        <v>45</v>
      </c>
      <c r="D19" s="6">
        <v>41</v>
      </c>
      <c r="E19" s="6">
        <v>42</v>
      </c>
      <c r="F19" s="6">
        <v>40</v>
      </c>
      <c r="G19" s="6">
        <v>28</v>
      </c>
      <c r="H19" s="6">
        <v>40</v>
      </c>
      <c r="I19" s="8">
        <f t="shared" si="12"/>
        <v>1</v>
      </c>
      <c r="J19" s="8">
        <f t="shared" si="12"/>
        <v>2</v>
      </c>
      <c r="K19" s="8">
        <f t="shared" si="12"/>
        <v>0</v>
      </c>
      <c r="L19" s="8">
        <f>IF(G19&gt;40,G19-40,0)</f>
        <v>0</v>
      </c>
      <c r="M19" s="8">
        <f>IF(H19&gt;40,H19-40,0)</f>
        <v>0</v>
      </c>
      <c r="N19" s="10">
        <f t="shared" si="8"/>
        <v>1845</v>
      </c>
      <c r="O19" s="10">
        <f t="shared" si="5"/>
        <v>1890</v>
      </c>
      <c r="P19" s="10">
        <f t="shared" si="5"/>
        <v>1800</v>
      </c>
      <c r="Q19" s="10">
        <f t="shared" si="5"/>
        <v>1260</v>
      </c>
      <c r="R19" s="10">
        <f t="shared" si="5"/>
        <v>1800</v>
      </c>
      <c r="S19" s="12">
        <f t="shared" si="9"/>
        <v>22.5</v>
      </c>
      <c r="T19" s="12">
        <f t="shared" si="6"/>
        <v>45</v>
      </c>
      <c r="U19" s="12">
        <f t="shared" si="6"/>
        <v>0</v>
      </c>
      <c r="V19" s="12">
        <f t="shared" si="6"/>
        <v>0</v>
      </c>
      <c r="W19" s="12">
        <f t="shared" si="6"/>
        <v>0</v>
      </c>
      <c r="X19" s="3">
        <f t="shared" si="10"/>
        <v>1867.5</v>
      </c>
      <c r="Y19" s="3">
        <f t="shared" si="7"/>
        <v>1935</v>
      </c>
      <c r="Z19" s="3">
        <f t="shared" si="7"/>
        <v>1800</v>
      </c>
      <c r="AA19" s="3">
        <f t="shared" si="7"/>
        <v>1260</v>
      </c>
      <c r="AB19" s="3">
        <f t="shared" si="7"/>
        <v>1800</v>
      </c>
      <c r="AD19" s="3">
        <f t="shared" si="11"/>
        <v>8662.5</v>
      </c>
    </row>
    <row r="20" spans="1:30">
      <c r="A20" t="s">
        <v>37</v>
      </c>
      <c r="B20" t="s">
        <v>38</v>
      </c>
      <c r="C20" s="2">
        <v>30</v>
      </c>
      <c r="D20" s="6">
        <v>39</v>
      </c>
      <c r="E20" s="6">
        <v>80</v>
      </c>
      <c r="F20" s="6">
        <v>40</v>
      </c>
      <c r="G20" s="6">
        <v>20</v>
      </c>
      <c r="H20" s="6">
        <v>40</v>
      </c>
      <c r="I20" s="8">
        <f t="shared" si="12"/>
        <v>0</v>
      </c>
      <c r="J20" s="8">
        <f t="shared" si="12"/>
        <v>40</v>
      </c>
      <c r="K20" s="8">
        <f t="shared" si="12"/>
        <v>0</v>
      </c>
      <c r="L20" s="8">
        <f>IF(G20&gt;40,G20-40,0)</f>
        <v>0</v>
      </c>
      <c r="M20" s="8">
        <f>IF(H20&gt;40,H20-40,0)</f>
        <v>0</v>
      </c>
      <c r="N20" s="10">
        <f t="shared" si="8"/>
        <v>1170</v>
      </c>
      <c r="O20" s="10">
        <f>$C20*E20</f>
        <v>2400</v>
      </c>
      <c r="P20" s="10">
        <f>$C20*F20</f>
        <v>1200</v>
      </c>
      <c r="Q20" s="10">
        <f>$C20*G20</f>
        <v>600</v>
      </c>
      <c r="R20" s="10">
        <f>$C20*H20</f>
        <v>1200</v>
      </c>
      <c r="S20" s="12">
        <f t="shared" si="9"/>
        <v>0</v>
      </c>
      <c r="T20" s="12">
        <f>0.5*$C20*J20</f>
        <v>600</v>
      </c>
      <c r="U20" s="12">
        <f>0.5*$C20*K20</f>
        <v>0</v>
      </c>
      <c r="V20" s="12">
        <f>0.5*$C20*L20</f>
        <v>0</v>
      </c>
      <c r="W20" s="12">
        <f>0.5*$C20*M20</f>
        <v>0</v>
      </c>
      <c r="X20" s="3">
        <f t="shared" si="10"/>
        <v>1170</v>
      </c>
      <c r="Y20" s="3">
        <f>O20+T20</f>
        <v>3000</v>
      </c>
      <c r="Z20" s="3">
        <f>P20+U20</f>
        <v>1200</v>
      </c>
      <c r="AA20" s="3">
        <f>Q20+V20</f>
        <v>600</v>
      </c>
      <c r="AB20" s="3">
        <f>R20+W20</f>
        <v>1200</v>
      </c>
      <c r="AD20" s="3">
        <f t="shared" si="11"/>
        <v>7170</v>
      </c>
    </row>
    <row r="22" spans="1:30">
      <c r="A22" t="s">
        <v>40</v>
      </c>
      <c r="C22" s="3">
        <f>MAX(C4:C20)</f>
        <v>45</v>
      </c>
      <c r="D22" s="4">
        <f>MAX(D4:D20)</f>
        <v>55</v>
      </c>
      <c r="E22" s="4"/>
      <c r="F22" s="4"/>
      <c r="G22" s="4"/>
      <c r="H22" s="4"/>
      <c r="I22" s="4"/>
      <c r="J22" s="4"/>
      <c r="K22" s="4"/>
      <c r="L22" s="4"/>
      <c r="M22" s="4"/>
      <c r="N22" s="2">
        <f>MAX(N4:N20)</f>
        <v>1845</v>
      </c>
      <c r="O22" s="2">
        <f t="shared" ref="O22:AB22" si="13">MAX(O4:O20)</f>
        <v>2400</v>
      </c>
      <c r="P22" s="2">
        <f t="shared" si="13"/>
        <v>1800</v>
      </c>
      <c r="Q22" s="2">
        <f t="shared" si="13"/>
        <v>1260</v>
      </c>
      <c r="R22" s="2">
        <f t="shared" si="13"/>
        <v>1800</v>
      </c>
      <c r="S22" s="2">
        <f t="shared" si="13"/>
        <v>135</v>
      </c>
      <c r="T22" s="2">
        <f t="shared" si="13"/>
        <v>600</v>
      </c>
      <c r="U22" s="2">
        <f t="shared" si="13"/>
        <v>122.5</v>
      </c>
      <c r="V22" s="2">
        <f t="shared" si="13"/>
        <v>10.1</v>
      </c>
      <c r="W22" s="2">
        <f t="shared" si="13"/>
        <v>81</v>
      </c>
      <c r="X22" s="2">
        <f t="shared" si="13"/>
        <v>1867.5</v>
      </c>
      <c r="Y22" s="2">
        <f t="shared" si="13"/>
        <v>3000</v>
      </c>
      <c r="Z22" s="2">
        <f t="shared" si="13"/>
        <v>1800</v>
      </c>
      <c r="AA22" s="2">
        <f t="shared" si="13"/>
        <v>1260</v>
      </c>
      <c r="AB22" s="2">
        <f t="shared" si="13"/>
        <v>1800</v>
      </c>
      <c r="AD22" s="2">
        <f>MAX(AD4:AD20)</f>
        <v>8662.5</v>
      </c>
    </row>
    <row r="23" spans="1:30">
      <c r="A23" t="s">
        <v>41</v>
      </c>
      <c r="C23" s="3">
        <f>MIN(C4:C20)</f>
        <v>6.9</v>
      </c>
      <c r="D23" s="4">
        <f>MIN(D4:D20)</f>
        <v>29</v>
      </c>
      <c r="E23" s="4"/>
      <c r="F23" s="4"/>
      <c r="G23" s="4"/>
      <c r="H23" s="4"/>
      <c r="I23" s="4"/>
      <c r="J23" s="4"/>
      <c r="K23" s="4"/>
      <c r="L23" s="4"/>
      <c r="M23" s="4"/>
      <c r="N23" s="2">
        <f>MIN(N4:N20)</f>
        <v>269.10000000000002</v>
      </c>
      <c r="O23" s="2">
        <f t="shared" ref="O23:AB23" si="14">MIN(O4:O20)</f>
        <v>358.8</v>
      </c>
      <c r="P23" s="2">
        <f t="shared" si="14"/>
        <v>289.8</v>
      </c>
      <c r="Q23" s="2">
        <f t="shared" si="14"/>
        <v>276</v>
      </c>
      <c r="R23" s="2">
        <f t="shared" si="14"/>
        <v>276</v>
      </c>
      <c r="S23" s="2">
        <f t="shared" si="14"/>
        <v>0</v>
      </c>
      <c r="T23" s="2">
        <f t="shared" si="14"/>
        <v>0</v>
      </c>
      <c r="U23" s="2">
        <f t="shared" si="14"/>
        <v>0</v>
      </c>
      <c r="V23" s="2">
        <f t="shared" si="14"/>
        <v>0</v>
      </c>
      <c r="W23" s="2">
        <f t="shared" si="14"/>
        <v>0</v>
      </c>
      <c r="X23" s="2">
        <f t="shared" si="14"/>
        <v>269.10000000000002</v>
      </c>
      <c r="Y23" s="2">
        <f t="shared" si="14"/>
        <v>373.8</v>
      </c>
      <c r="Z23" s="2">
        <f t="shared" si="14"/>
        <v>296.7</v>
      </c>
      <c r="AA23" s="2">
        <f t="shared" si="14"/>
        <v>276</v>
      </c>
      <c r="AB23" s="2">
        <f t="shared" si="14"/>
        <v>276</v>
      </c>
      <c r="AD23" s="2">
        <f>MIN(AD4:AD20)</f>
        <v>1518</v>
      </c>
    </row>
    <row r="24" spans="1:30">
      <c r="A24" t="s">
        <v>42</v>
      </c>
      <c r="C24" s="3">
        <f>AVERAGE(C4:C20)</f>
        <v>16.482352941176469</v>
      </c>
      <c r="D24" s="4">
        <f>AVERAGE(D4:D20)</f>
        <v>40.882352941176471</v>
      </c>
      <c r="E24" s="4"/>
      <c r="F24" s="4"/>
      <c r="G24" s="4"/>
      <c r="H24" s="4"/>
      <c r="I24" s="4"/>
      <c r="J24" s="4"/>
      <c r="K24" s="4"/>
      <c r="L24" s="4"/>
      <c r="M24" s="4"/>
      <c r="N24" s="2">
        <f>AVERAGE(N4:N20)</f>
        <v>678.2705882352941</v>
      </c>
      <c r="O24" s="2">
        <f t="shared" ref="O24:AB24" si="15">AVERAGE(O4:O20)</f>
        <v>770.62352941176471</v>
      </c>
      <c r="P24" s="2">
        <f t="shared" si="15"/>
        <v>682.72941176470601</v>
      </c>
      <c r="Q24" s="2">
        <f t="shared" si="15"/>
        <v>547.88235294117646</v>
      </c>
      <c r="R24" s="2">
        <f t="shared" si="15"/>
        <v>609.7705882352941</v>
      </c>
      <c r="S24" s="2">
        <f t="shared" si="15"/>
        <v>18.932352941176472</v>
      </c>
      <c r="T24" s="2">
        <f t="shared" si="15"/>
        <v>64.929411764705875</v>
      </c>
      <c r="U24" s="2">
        <f t="shared" si="15"/>
        <v>17.664705882352941</v>
      </c>
      <c r="V24" s="2">
        <f t="shared" si="15"/>
        <v>1.3705882352941177</v>
      </c>
      <c r="W24" s="2">
        <f t="shared" si="15"/>
        <v>8.7470588235294109</v>
      </c>
      <c r="X24" s="2">
        <f t="shared" si="15"/>
        <v>697.20294117647063</v>
      </c>
      <c r="Y24" s="2">
        <f t="shared" si="15"/>
        <v>835.55294117647054</v>
      </c>
      <c r="Z24" s="2">
        <f t="shared" si="15"/>
        <v>700.39411764705881</v>
      </c>
      <c r="AA24" s="2">
        <f t="shared" si="15"/>
        <v>549.25294117647059</v>
      </c>
      <c r="AB24" s="2">
        <f t="shared" si="15"/>
        <v>618.51764705882351</v>
      </c>
      <c r="AD24" s="2">
        <f>AVERAGE(AD4:AD20)</f>
        <v>3400.9205882352944</v>
      </c>
    </row>
    <row r="25" spans="1:30">
      <c r="A25" t="s">
        <v>43</v>
      </c>
      <c r="D25">
        <f>SUM(D4:D20)</f>
        <v>695</v>
      </c>
      <c r="N25" s="2">
        <f>SUM(N4:N20)</f>
        <v>11530.6</v>
      </c>
      <c r="O25" s="2">
        <f t="shared" ref="O25:AB25" si="16">SUM(O4:O20)</f>
        <v>13100.6</v>
      </c>
      <c r="P25" s="2">
        <f t="shared" si="16"/>
        <v>11606.400000000001</v>
      </c>
      <c r="Q25" s="2">
        <f t="shared" si="16"/>
        <v>9314</v>
      </c>
      <c r="R25" s="2">
        <f t="shared" si="16"/>
        <v>10366.1</v>
      </c>
      <c r="S25" s="2">
        <f t="shared" si="16"/>
        <v>321.85000000000002</v>
      </c>
      <c r="T25" s="2">
        <f t="shared" si="16"/>
        <v>1103.8</v>
      </c>
      <c r="U25" s="2">
        <f t="shared" si="16"/>
        <v>300.3</v>
      </c>
      <c r="V25" s="2">
        <f t="shared" si="16"/>
        <v>23.3</v>
      </c>
      <c r="W25" s="2">
        <f t="shared" si="16"/>
        <v>148.69999999999999</v>
      </c>
      <c r="X25" s="2">
        <f t="shared" si="16"/>
        <v>11852.45</v>
      </c>
      <c r="Y25" s="2">
        <f t="shared" si="16"/>
        <v>14204.4</v>
      </c>
      <c r="Z25" s="2">
        <f t="shared" si="16"/>
        <v>11906.699999999999</v>
      </c>
      <c r="AA25" s="2">
        <f t="shared" si="16"/>
        <v>9337.2999999999993</v>
      </c>
      <c r="AB25" s="2">
        <f t="shared" si="16"/>
        <v>10514.8</v>
      </c>
      <c r="AD25" s="2">
        <f>SUM(AD4:AD20)</f>
        <v>57815.65</v>
      </c>
    </row>
  </sheetData>
  <pageMargins left="0.7" right="0.7" top="0.75" bottom="0.75" header="0.3" footer="0.3"/>
  <pageSetup scale="3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5325B-5D46-4EAB-A68A-9C19999BE33E}">
  <sheetPr>
    <pageSetUpPr fitToPage="1"/>
  </sheetPr>
  <dimension ref="A1:M24"/>
  <sheetViews>
    <sheetView zoomScale="80" zoomScaleNormal="80" workbookViewId="0">
      <selection activeCell="B1" sqref="B1"/>
    </sheetView>
  </sheetViews>
  <sheetFormatPr defaultRowHeight="15"/>
  <cols>
    <col min="2" max="2" width="10.5703125" bestFit="1" customWidth="1"/>
    <col min="3" max="3" width="7.42578125" customWidth="1"/>
    <col min="4" max="4" width="7.7109375" customWidth="1"/>
    <col min="5" max="5" width="8.140625" customWidth="1"/>
    <col min="6" max="6" width="7.5703125" customWidth="1"/>
    <col min="8" max="8" width="9.140625" customWidth="1"/>
    <col min="9" max="9" width="7.28515625" customWidth="1"/>
    <col min="10" max="10" width="7.140625" customWidth="1"/>
    <col min="11" max="11" width="7.85546875" customWidth="1"/>
  </cols>
  <sheetData>
    <row r="1" spans="1:13" ht="120.75">
      <c r="A1" t="s">
        <v>48</v>
      </c>
      <c r="C1" s="13" t="s">
        <v>49</v>
      </c>
      <c r="D1" s="13" t="s">
        <v>51</v>
      </c>
      <c r="E1" s="13" t="s">
        <v>52</v>
      </c>
      <c r="F1" s="13" t="s">
        <v>50</v>
      </c>
      <c r="H1" s="13" t="s">
        <v>49</v>
      </c>
      <c r="I1" s="13" t="s">
        <v>51</v>
      </c>
      <c r="J1" s="13" t="s">
        <v>52</v>
      </c>
      <c r="K1" s="13" t="s">
        <v>50</v>
      </c>
      <c r="M1" s="13" t="s">
        <v>54</v>
      </c>
    </row>
    <row r="2" spans="1:13">
      <c r="B2" t="s">
        <v>53</v>
      </c>
      <c r="C2">
        <v>10</v>
      </c>
      <c r="D2">
        <v>20</v>
      </c>
      <c r="E2">
        <v>100</v>
      </c>
      <c r="F2">
        <v>1</v>
      </c>
    </row>
    <row r="3" spans="1:13">
      <c r="A3" t="s">
        <v>1</v>
      </c>
      <c r="B3" t="s">
        <v>2</v>
      </c>
    </row>
    <row r="4" spans="1:13">
      <c r="A4" t="s">
        <v>5</v>
      </c>
      <c r="B4" t="s">
        <v>6</v>
      </c>
      <c r="C4">
        <v>10</v>
      </c>
      <c r="D4">
        <v>19</v>
      </c>
      <c r="E4">
        <v>93</v>
      </c>
      <c r="F4">
        <v>1</v>
      </c>
      <c r="H4" s="14">
        <f>C4/C$2</f>
        <v>1</v>
      </c>
      <c r="I4" s="14">
        <f t="shared" ref="I4:K19" si="0">D4/D$2</f>
        <v>0.95</v>
      </c>
      <c r="J4" s="14">
        <f t="shared" si="0"/>
        <v>0.93</v>
      </c>
      <c r="K4" s="14">
        <f t="shared" si="0"/>
        <v>1</v>
      </c>
      <c r="M4" s="14" t="b">
        <f>OR(H4&lt;0.5,I4&lt;0.5,J4&lt;0.5,K4&lt;0.5)</f>
        <v>0</v>
      </c>
    </row>
    <row r="5" spans="1:13">
      <c r="A5" t="s">
        <v>7</v>
      </c>
      <c r="B5" t="s">
        <v>8</v>
      </c>
      <c r="C5">
        <v>9</v>
      </c>
      <c r="D5">
        <v>20</v>
      </c>
      <c r="E5">
        <v>100</v>
      </c>
      <c r="F5">
        <v>1</v>
      </c>
      <c r="H5" s="14">
        <f t="shared" ref="H5:H20" si="1">C5/C$2</f>
        <v>0.9</v>
      </c>
      <c r="I5" s="14">
        <f t="shared" si="0"/>
        <v>1</v>
      </c>
      <c r="J5" s="14">
        <f t="shared" si="0"/>
        <v>1</v>
      </c>
      <c r="K5" s="14">
        <f t="shared" si="0"/>
        <v>1</v>
      </c>
      <c r="M5" s="14" t="b">
        <f t="shared" ref="M5:M20" si="2">OR(H5&lt;0.5,I5&lt;0.5,J5&lt;0.5,K5&lt;0.5)</f>
        <v>0</v>
      </c>
    </row>
    <row r="6" spans="1:13">
      <c r="A6" t="s">
        <v>9</v>
      </c>
      <c r="B6" t="s">
        <v>10</v>
      </c>
      <c r="C6">
        <v>8</v>
      </c>
      <c r="D6">
        <v>17</v>
      </c>
      <c r="E6">
        <v>82</v>
      </c>
      <c r="F6">
        <v>1</v>
      </c>
      <c r="H6" s="14">
        <f t="shared" si="1"/>
        <v>0.8</v>
      </c>
      <c r="I6" s="14">
        <f t="shared" si="0"/>
        <v>0.85</v>
      </c>
      <c r="J6" s="14">
        <f t="shared" si="0"/>
        <v>0.82</v>
      </c>
      <c r="K6" s="14">
        <f t="shared" si="0"/>
        <v>1</v>
      </c>
      <c r="M6" s="14" t="b">
        <f t="shared" si="2"/>
        <v>0</v>
      </c>
    </row>
    <row r="7" spans="1:13">
      <c r="A7" t="s">
        <v>11</v>
      </c>
      <c r="B7" t="s">
        <v>12</v>
      </c>
      <c r="C7">
        <v>9</v>
      </c>
      <c r="D7">
        <v>10</v>
      </c>
      <c r="E7">
        <v>73</v>
      </c>
      <c r="F7">
        <v>1</v>
      </c>
      <c r="H7" s="14">
        <f t="shared" si="1"/>
        <v>0.9</v>
      </c>
      <c r="I7" s="14">
        <f t="shared" si="0"/>
        <v>0.5</v>
      </c>
      <c r="J7" s="14">
        <f t="shared" si="0"/>
        <v>0.73</v>
      </c>
      <c r="K7" s="14">
        <f t="shared" si="0"/>
        <v>1</v>
      </c>
      <c r="M7" s="14" t="b">
        <f t="shared" si="2"/>
        <v>0</v>
      </c>
    </row>
    <row r="8" spans="1:13">
      <c r="A8" t="s">
        <v>13</v>
      </c>
      <c r="B8" t="s">
        <v>14</v>
      </c>
      <c r="C8">
        <v>10</v>
      </c>
      <c r="D8">
        <v>20</v>
      </c>
      <c r="E8">
        <v>59</v>
      </c>
      <c r="F8">
        <v>1</v>
      </c>
      <c r="H8" s="14">
        <f t="shared" si="1"/>
        <v>1</v>
      </c>
      <c r="I8" s="14">
        <f t="shared" si="0"/>
        <v>1</v>
      </c>
      <c r="J8" s="14">
        <f t="shared" si="0"/>
        <v>0.59</v>
      </c>
      <c r="K8" s="14">
        <f t="shared" si="0"/>
        <v>1</v>
      </c>
      <c r="M8" s="14" t="b">
        <f t="shared" si="2"/>
        <v>0</v>
      </c>
    </row>
    <row r="9" spans="1:13">
      <c r="A9" t="s">
        <v>15</v>
      </c>
      <c r="B9" t="s">
        <v>16</v>
      </c>
      <c r="C9">
        <v>9</v>
      </c>
      <c r="D9">
        <v>17</v>
      </c>
      <c r="E9">
        <v>100</v>
      </c>
      <c r="F9">
        <v>1</v>
      </c>
      <c r="H9" s="14">
        <f t="shared" si="1"/>
        <v>0.9</v>
      </c>
      <c r="I9" s="14">
        <f t="shared" si="0"/>
        <v>0.85</v>
      </c>
      <c r="J9" s="14">
        <f t="shared" si="0"/>
        <v>1</v>
      </c>
      <c r="K9" s="14">
        <f t="shared" si="0"/>
        <v>1</v>
      </c>
      <c r="M9" s="14" t="b">
        <f t="shared" si="2"/>
        <v>0</v>
      </c>
    </row>
    <row r="10" spans="1:13">
      <c r="A10" t="s">
        <v>17</v>
      </c>
      <c r="B10" t="s">
        <v>18</v>
      </c>
      <c r="C10">
        <v>8</v>
      </c>
      <c r="D10">
        <v>20</v>
      </c>
      <c r="E10">
        <v>100</v>
      </c>
      <c r="F10">
        <v>0</v>
      </c>
      <c r="H10" s="14">
        <f t="shared" si="1"/>
        <v>0.8</v>
      </c>
      <c r="I10" s="14">
        <f t="shared" si="0"/>
        <v>1</v>
      </c>
      <c r="J10" s="14">
        <f t="shared" si="0"/>
        <v>1</v>
      </c>
      <c r="K10" s="14">
        <f t="shared" si="0"/>
        <v>0</v>
      </c>
      <c r="M10" s="14" t="b">
        <f t="shared" si="2"/>
        <v>1</v>
      </c>
    </row>
    <row r="11" spans="1:13">
      <c r="A11" t="s">
        <v>19</v>
      </c>
      <c r="B11" t="s">
        <v>20</v>
      </c>
      <c r="C11">
        <v>5</v>
      </c>
      <c r="D11">
        <v>6</v>
      </c>
      <c r="E11">
        <v>100</v>
      </c>
      <c r="F11">
        <v>1</v>
      </c>
      <c r="H11" s="14">
        <f t="shared" si="1"/>
        <v>0.5</v>
      </c>
      <c r="I11" s="14">
        <f t="shared" si="0"/>
        <v>0.3</v>
      </c>
      <c r="J11" s="14">
        <f t="shared" si="0"/>
        <v>1</v>
      </c>
      <c r="K11" s="14">
        <f t="shared" si="0"/>
        <v>1</v>
      </c>
      <c r="M11" s="14" t="b">
        <f t="shared" si="2"/>
        <v>1</v>
      </c>
    </row>
    <row r="12" spans="1:13">
      <c r="A12" t="s">
        <v>21</v>
      </c>
      <c r="B12" t="s">
        <v>22</v>
      </c>
      <c r="C12">
        <v>10</v>
      </c>
      <c r="D12">
        <v>20</v>
      </c>
      <c r="E12">
        <v>67</v>
      </c>
      <c r="F12">
        <v>1</v>
      </c>
      <c r="H12" s="14">
        <f t="shared" si="1"/>
        <v>1</v>
      </c>
      <c r="I12" s="14">
        <f t="shared" si="0"/>
        <v>1</v>
      </c>
      <c r="J12" s="14">
        <f t="shared" si="0"/>
        <v>0.67</v>
      </c>
      <c r="K12" s="14">
        <f t="shared" si="0"/>
        <v>1</v>
      </c>
      <c r="M12" s="14" t="b">
        <f t="shared" si="2"/>
        <v>0</v>
      </c>
    </row>
    <row r="13" spans="1:13">
      <c r="A13" t="s">
        <v>23</v>
      </c>
      <c r="B13" t="s">
        <v>24</v>
      </c>
      <c r="C13">
        <v>9</v>
      </c>
      <c r="D13">
        <v>20</v>
      </c>
      <c r="E13">
        <v>70</v>
      </c>
      <c r="F13">
        <v>1</v>
      </c>
      <c r="H13" s="14">
        <f t="shared" si="1"/>
        <v>0.9</v>
      </c>
      <c r="I13" s="14">
        <f t="shared" si="0"/>
        <v>1</v>
      </c>
      <c r="J13" s="14">
        <f t="shared" si="0"/>
        <v>0.7</v>
      </c>
      <c r="K13" s="14">
        <f t="shared" si="0"/>
        <v>1</v>
      </c>
      <c r="M13" s="14" t="b">
        <f t="shared" si="2"/>
        <v>0</v>
      </c>
    </row>
    <row r="14" spans="1:13">
      <c r="A14" t="s">
        <v>25</v>
      </c>
      <c r="B14" t="s">
        <v>26</v>
      </c>
      <c r="C14">
        <v>10</v>
      </c>
      <c r="D14">
        <v>19</v>
      </c>
      <c r="E14">
        <v>80</v>
      </c>
      <c r="F14">
        <v>1</v>
      </c>
      <c r="H14" s="14">
        <f t="shared" si="1"/>
        <v>1</v>
      </c>
      <c r="I14" s="14">
        <f t="shared" si="0"/>
        <v>0.95</v>
      </c>
      <c r="J14" s="14">
        <f t="shared" si="0"/>
        <v>0.8</v>
      </c>
      <c r="K14" s="14">
        <f t="shared" si="0"/>
        <v>1</v>
      </c>
      <c r="M14" s="14" t="b">
        <f t="shared" si="2"/>
        <v>0</v>
      </c>
    </row>
    <row r="15" spans="1:13">
      <c r="A15" t="s">
        <v>27</v>
      </c>
      <c r="B15" t="s">
        <v>28</v>
      </c>
      <c r="C15">
        <v>8</v>
      </c>
      <c r="D15">
        <v>17</v>
      </c>
      <c r="E15">
        <v>90</v>
      </c>
      <c r="F15">
        <v>1</v>
      </c>
      <c r="H15" s="14">
        <f t="shared" si="1"/>
        <v>0.8</v>
      </c>
      <c r="I15" s="14">
        <f t="shared" si="0"/>
        <v>0.85</v>
      </c>
      <c r="J15" s="14">
        <f t="shared" si="0"/>
        <v>0.9</v>
      </c>
      <c r="K15" s="14">
        <f t="shared" si="0"/>
        <v>1</v>
      </c>
      <c r="M15" s="14" t="b">
        <f t="shared" si="2"/>
        <v>0</v>
      </c>
    </row>
    <row r="16" spans="1:13">
      <c r="A16" t="s">
        <v>29</v>
      </c>
      <c r="B16" t="s">
        <v>30</v>
      </c>
      <c r="C16">
        <v>9</v>
      </c>
      <c r="D16">
        <v>19</v>
      </c>
      <c r="E16">
        <v>45</v>
      </c>
      <c r="F16">
        <v>0</v>
      </c>
      <c r="H16" s="14">
        <f t="shared" si="1"/>
        <v>0.9</v>
      </c>
      <c r="I16" s="14">
        <f t="shared" si="0"/>
        <v>0.95</v>
      </c>
      <c r="J16" s="14">
        <f t="shared" si="0"/>
        <v>0.45</v>
      </c>
      <c r="K16" s="14">
        <f t="shared" si="0"/>
        <v>0</v>
      </c>
      <c r="M16" s="14" t="b">
        <f t="shared" si="2"/>
        <v>1</v>
      </c>
    </row>
    <row r="17" spans="1:13">
      <c r="A17" t="s">
        <v>31</v>
      </c>
      <c r="B17" t="s">
        <v>32</v>
      </c>
      <c r="C17">
        <v>7</v>
      </c>
      <c r="D17">
        <v>20</v>
      </c>
      <c r="E17">
        <v>90</v>
      </c>
      <c r="F17">
        <v>1</v>
      </c>
      <c r="H17" s="14">
        <f t="shared" si="1"/>
        <v>0.7</v>
      </c>
      <c r="I17" s="14">
        <f t="shared" si="0"/>
        <v>1</v>
      </c>
      <c r="J17" s="14">
        <f t="shared" si="0"/>
        <v>0.9</v>
      </c>
      <c r="K17" s="14">
        <f t="shared" si="0"/>
        <v>1</v>
      </c>
      <c r="M17" s="14" t="b">
        <f t="shared" si="2"/>
        <v>0</v>
      </c>
    </row>
    <row r="18" spans="1:13">
      <c r="A18" t="s">
        <v>33</v>
      </c>
      <c r="B18" t="s">
        <v>34</v>
      </c>
      <c r="C18">
        <v>10</v>
      </c>
      <c r="D18">
        <v>10</v>
      </c>
      <c r="E18">
        <v>80</v>
      </c>
      <c r="F18">
        <v>1</v>
      </c>
      <c r="H18" s="14">
        <f t="shared" si="1"/>
        <v>1</v>
      </c>
      <c r="I18" s="14">
        <f t="shared" si="0"/>
        <v>0.5</v>
      </c>
      <c r="J18" s="14">
        <f t="shared" si="0"/>
        <v>0.8</v>
      </c>
      <c r="K18" s="14">
        <f t="shared" si="0"/>
        <v>1</v>
      </c>
      <c r="M18" s="14" t="b">
        <f t="shared" si="2"/>
        <v>0</v>
      </c>
    </row>
    <row r="19" spans="1:13">
      <c r="A19" t="s">
        <v>35</v>
      </c>
      <c r="B19" t="s">
        <v>36</v>
      </c>
      <c r="C19">
        <v>11</v>
      </c>
      <c r="D19">
        <v>20</v>
      </c>
      <c r="E19">
        <v>69</v>
      </c>
      <c r="F19">
        <v>1</v>
      </c>
      <c r="H19" s="14">
        <f t="shared" si="1"/>
        <v>1.1000000000000001</v>
      </c>
      <c r="I19" s="14">
        <f t="shared" si="0"/>
        <v>1</v>
      </c>
      <c r="J19" s="14">
        <f t="shared" si="0"/>
        <v>0.69</v>
      </c>
      <c r="K19" s="14">
        <f t="shared" si="0"/>
        <v>1</v>
      </c>
      <c r="M19" s="14" t="b">
        <f t="shared" si="2"/>
        <v>0</v>
      </c>
    </row>
    <row r="20" spans="1:13">
      <c r="A20" t="s">
        <v>37</v>
      </c>
      <c r="B20" t="s">
        <v>38</v>
      </c>
      <c r="C20">
        <v>10</v>
      </c>
      <c r="D20">
        <v>14</v>
      </c>
      <c r="E20">
        <v>90</v>
      </c>
      <c r="F20">
        <v>1</v>
      </c>
      <c r="H20" s="14">
        <f t="shared" si="1"/>
        <v>1</v>
      </c>
      <c r="I20" s="14">
        <f>D20/D$2</f>
        <v>0.7</v>
      </c>
      <c r="J20" s="14">
        <f>E20/E$2</f>
        <v>0.9</v>
      </c>
      <c r="K20" s="14">
        <f>F20/F$2</f>
        <v>1</v>
      </c>
      <c r="M20" s="14" t="b">
        <f t="shared" si="2"/>
        <v>0</v>
      </c>
    </row>
    <row r="22" spans="1:13">
      <c r="A22" t="s">
        <v>40</v>
      </c>
      <c r="C22">
        <f>MAX(C4:C20)</f>
        <v>11</v>
      </c>
      <c r="D22">
        <f>MAX(D4:D20)</f>
        <v>20</v>
      </c>
      <c r="E22">
        <f>MAX(E4:E20)</f>
        <v>100</v>
      </c>
      <c r="F22">
        <f>MAX(F4:F20)</f>
        <v>1</v>
      </c>
      <c r="H22" s="14">
        <f>MAX(H4:H20)</f>
        <v>1.1000000000000001</v>
      </c>
      <c r="I22" s="14">
        <f>MAX(I4:I20)</f>
        <v>1</v>
      </c>
      <c r="J22" s="14">
        <f>MAX(J4:J20)</f>
        <v>1</v>
      </c>
      <c r="K22" s="14">
        <f>MAX(K4:K20)</f>
        <v>1</v>
      </c>
    </row>
    <row r="23" spans="1:13">
      <c r="A23" t="s">
        <v>55</v>
      </c>
      <c r="C23">
        <f>MIN(C4:C20)</f>
        <v>5</v>
      </c>
      <c r="D23">
        <f>MIN(D4:D20)</f>
        <v>6</v>
      </c>
      <c r="E23">
        <f>MIN(E4:E20)</f>
        <v>45</v>
      </c>
      <c r="F23">
        <f>MIN(F4:F20)</f>
        <v>0</v>
      </c>
      <c r="H23" s="14">
        <f>MIN(H4:H20)</f>
        <v>0.5</v>
      </c>
      <c r="I23" s="14">
        <f>MIN(I4:I20)</f>
        <v>0.3</v>
      </c>
      <c r="J23" s="14">
        <f>MIN(J4:J20)</f>
        <v>0.45</v>
      </c>
      <c r="K23" s="14">
        <f>MIN(K4:K20)</f>
        <v>0</v>
      </c>
    </row>
    <row r="24" spans="1:13">
      <c r="A24" t="s">
        <v>42</v>
      </c>
      <c r="C24">
        <f>AVERAGE(C4:C20)</f>
        <v>8.9411764705882355</v>
      </c>
      <c r="D24">
        <f>AVERAGE(D4:D20)</f>
        <v>16.941176470588236</v>
      </c>
      <c r="E24">
        <f>AVERAGE(E4:E20)</f>
        <v>81.647058823529406</v>
      </c>
      <c r="F24">
        <f>AVERAGE(F4:F20)</f>
        <v>0.88235294117647056</v>
      </c>
      <c r="H24" s="14">
        <f>AVERAGE(H4:H20)</f>
        <v>0.89411764705882346</v>
      </c>
      <c r="I24" s="14">
        <f>AVERAGE(I4:I20)</f>
        <v>0.84705882352941153</v>
      </c>
      <c r="J24" s="14">
        <f>AVERAGE(J4:J20)</f>
        <v>0.81647058823529417</v>
      </c>
      <c r="K24" s="14">
        <f>AVERAGE(K4:K20)</f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2" priority="2" operator="lessThan">
      <formula>0.5</formula>
    </cfRule>
  </conditionalFormatting>
  <conditionalFormatting sqref="M4:M20">
    <cfRule type="cellIs" dxfId="1" priority="1" operator="equal">
      <formula>TRUE</formula>
    </cfRule>
  </conditionalFormatting>
  <pageMargins left="0.7" right="0.7" top="0.75" bottom="0.75" header="0.3" footer="0.3"/>
  <pageSetup paperSize="9" scale="7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40554-3E42-4185-A2F9-B2B95109983A}">
  <dimension ref="A1:L9"/>
  <sheetViews>
    <sheetView workbookViewId="0">
      <selection activeCell="A2" sqref="A2"/>
    </sheetView>
  </sheetViews>
  <sheetFormatPr defaultRowHeight="15"/>
  <cols>
    <col min="1" max="1" width="20" bestFit="1" customWidth="1"/>
    <col min="4" max="4" width="10.7109375" bestFit="1" customWidth="1"/>
    <col min="6" max="6" width="10.5703125" bestFit="1" customWidth="1"/>
    <col min="8" max="8" width="9.7109375" bestFit="1" customWidth="1"/>
    <col min="10" max="10" width="9.5703125" bestFit="1" customWidth="1"/>
  </cols>
  <sheetData>
    <row r="1" spans="1:12">
      <c r="A1" t="s">
        <v>66</v>
      </c>
    </row>
    <row r="4" spans="1:12">
      <c r="A4" t="s">
        <v>56</v>
      </c>
      <c r="B4" s="15" t="s">
        <v>4</v>
      </c>
      <c r="C4" s="15">
        <v>3</v>
      </c>
      <c r="D4" s="16" t="s">
        <v>62</v>
      </c>
      <c r="E4" s="16">
        <v>5</v>
      </c>
      <c r="F4" s="18" t="s">
        <v>63</v>
      </c>
      <c r="G4" s="18">
        <v>4</v>
      </c>
      <c r="H4" s="17" t="s">
        <v>64</v>
      </c>
      <c r="I4" s="17">
        <v>3</v>
      </c>
      <c r="J4" s="19" t="s">
        <v>65</v>
      </c>
      <c r="K4" s="19">
        <v>1</v>
      </c>
      <c r="L4" t="s">
        <v>43</v>
      </c>
    </row>
    <row r="5" spans="1:12">
      <c r="A5" t="s">
        <v>57</v>
      </c>
      <c r="B5" s="15">
        <v>1</v>
      </c>
      <c r="C5" s="15">
        <f>C$4*B5</f>
        <v>3</v>
      </c>
      <c r="D5" s="16">
        <v>5</v>
      </c>
      <c r="E5" s="16">
        <f>E$4*D5</f>
        <v>25</v>
      </c>
      <c r="F5" s="18">
        <v>1</v>
      </c>
      <c r="G5" s="18">
        <f>G$4*F5</f>
        <v>4</v>
      </c>
      <c r="H5" s="17">
        <v>4</v>
      </c>
      <c r="I5" s="17">
        <f>I$4*H5</f>
        <v>12</v>
      </c>
      <c r="J5" s="19">
        <v>5</v>
      </c>
      <c r="K5" s="19">
        <f>K$4*J5</f>
        <v>5</v>
      </c>
      <c r="L5">
        <f>C5+E5+G5+I5+K5</f>
        <v>49</v>
      </c>
    </row>
    <row r="6" spans="1:12">
      <c r="A6" t="s">
        <v>58</v>
      </c>
      <c r="B6" s="15">
        <v>4</v>
      </c>
      <c r="C6" s="15">
        <f t="shared" ref="C6:E9" si="0">C$4*B6</f>
        <v>12</v>
      </c>
      <c r="D6" s="16">
        <v>4</v>
      </c>
      <c r="E6" s="16">
        <f t="shared" si="0"/>
        <v>20</v>
      </c>
      <c r="F6" s="18">
        <v>3</v>
      </c>
      <c r="G6" s="18">
        <f>G$4*F6</f>
        <v>12</v>
      </c>
      <c r="H6" s="17">
        <v>2</v>
      </c>
      <c r="I6" s="17">
        <f>I$4*H6</f>
        <v>6</v>
      </c>
      <c r="J6" s="19">
        <v>1</v>
      </c>
      <c r="K6" s="19">
        <f>K$4*J6</f>
        <v>1</v>
      </c>
      <c r="L6">
        <f>C6+E6+G6+I6+K6</f>
        <v>51</v>
      </c>
    </row>
    <row r="7" spans="1:12">
      <c r="A7" t="s">
        <v>59</v>
      </c>
      <c r="B7" s="15">
        <v>5</v>
      </c>
      <c r="C7" s="15">
        <f t="shared" si="0"/>
        <v>15</v>
      </c>
      <c r="D7" s="16">
        <v>1</v>
      </c>
      <c r="E7" s="16">
        <f t="shared" si="0"/>
        <v>5</v>
      </c>
      <c r="F7" s="18">
        <v>5</v>
      </c>
      <c r="G7" s="18">
        <f>G$4*F7</f>
        <v>20</v>
      </c>
      <c r="H7" s="17">
        <v>3</v>
      </c>
      <c r="I7" s="17">
        <f>I$4*H7</f>
        <v>9</v>
      </c>
      <c r="J7" s="19">
        <v>3</v>
      </c>
      <c r="K7" s="19">
        <f>K$4*J7</f>
        <v>3</v>
      </c>
      <c r="L7">
        <f>C7+E7+G7+I7+K7</f>
        <v>52</v>
      </c>
    </row>
    <row r="8" spans="1:12">
      <c r="A8" t="s">
        <v>60</v>
      </c>
      <c r="B8" s="15">
        <v>3</v>
      </c>
      <c r="C8" s="15">
        <f t="shared" si="0"/>
        <v>9</v>
      </c>
      <c r="D8" s="16">
        <v>5</v>
      </c>
      <c r="E8" s="16">
        <f t="shared" si="0"/>
        <v>25</v>
      </c>
      <c r="F8" s="18">
        <v>4</v>
      </c>
      <c r="G8" s="18">
        <f>G$4*F8</f>
        <v>16</v>
      </c>
      <c r="H8" s="17">
        <v>4</v>
      </c>
      <c r="I8" s="17">
        <f>I$4*H8</f>
        <v>12</v>
      </c>
      <c r="J8" s="19">
        <v>3</v>
      </c>
      <c r="K8" s="19">
        <f>K$4*J8</f>
        <v>3</v>
      </c>
      <c r="L8">
        <f>C8+E8+G8+I8+K8</f>
        <v>65</v>
      </c>
    </row>
    <row r="9" spans="1:12">
      <c r="A9" t="s">
        <v>61</v>
      </c>
      <c r="B9" s="15">
        <v>3</v>
      </c>
      <c r="C9" s="15">
        <f t="shared" si="0"/>
        <v>9</v>
      </c>
      <c r="D9" s="16">
        <v>5</v>
      </c>
      <c r="E9" s="16">
        <f t="shared" si="0"/>
        <v>25</v>
      </c>
      <c r="F9" s="18">
        <v>2</v>
      </c>
      <c r="G9" s="18">
        <f>G$4*F9</f>
        <v>8</v>
      </c>
      <c r="H9" s="17">
        <v>2</v>
      </c>
      <c r="I9" s="17">
        <f>I$4*H9</f>
        <v>6</v>
      </c>
      <c r="J9" s="19">
        <v>5</v>
      </c>
      <c r="K9" s="19">
        <f>K$4*J9</f>
        <v>5</v>
      </c>
      <c r="L9">
        <f>C9+E9+G9+I9+K9</f>
        <v>53</v>
      </c>
    </row>
  </sheetData>
  <conditionalFormatting sqref="L5:L9">
    <cfRule type="top10" dxfId="0" priority="1" percent="1" rank="10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AFDD-CE5E-4048-8D60-F8F7D1ED28D7}">
  <dimension ref="A1:M176"/>
  <sheetViews>
    <sheetView zoomScale="90" zoomScaleNormal="90" workbookViewId="0">
      <selection activeCell="A2" sqref="A2:K172"/>
    </sheetView>
  </sheetViews>
  <sheetFormatPr defaultRowHeight="15"/>
  <cols>
    <col min="2" max="2" width="20" bestFit="1" customWidth="1"/>
    <col min="3" max="3" width="13.42578125" bestFit="1" customWidth="1"/>
    <col min="4" max="4" width="19.42578125" bestFit="1" customWidth="1"/>
    <col min="5" max="5" width="10.42578125" style="2" bestFit="1" customWidth="1"/>
    <col min="6" max="6" width="12.140625" style="2" bestFit="1" customWidth="1"/>
    <col min="7" max="7" width="13.28515625" customWidth="1"/>
    <col min="8" max="8" width="15.85546875" bestFit="1" customWidth="1"/>
    <col min="9" max="9" width="15.7109375" bestFit="1" customWidth="1"/>
    <col min="10" max="10" width="15.7109375" customWidth="1"/>
    <col min="11" max="11" width="13.42578125" bestFit="1" customWidth="1"/>
  </cols>
  <sheetData>
    <row r="1" spans="1:13" s="26" customFormat="1" ht="78.75">
      <c r="A1" s="27" t="s">
        <v>67</v>
      </c>
      <c r="B1" s="27" t="s">
        <v>68</v>
      </c>
      <c r="C1" s="27" t="s">
        <v>69</v>
      </c>
      <c r="D1" s="27" t="s">
        <v>70</v>
      </c>
      <c r="E1" s="24" t="s">
        <v>71</v>
      </c>
      <c r="F1" s="24" t="s">
        <v>72</v>
      </c>
      <c r="G1" s="27" t="s">
        <v>73</v>
      </c>
      <c r="H1" s="25" t="s">
        <v>110</v>
      </c>
      <c r="I1" s="27" t="s">
        <v>2</v>
      </c>
      <c r="J1" s="27" t="s">
        <v>1</v>
      </c>
      <c r="K1" s="27" t="s">
        <v>74</v>
      </c>
    </row>
    <row r="2" spans="1:13" ht="15.75">
      <c r="A2" s="29" t="s">
        <v>75</v>
      </c>
      <c r="B2" s="30">
        <v>1001</v>
      </c>
      <c r="C2" s="28">
        <v>9822</v>
      </c>
      <c r="D2" s="28" t="s">
        <v>76</v>
      </c>
      <c r="E2" s="23">
        <v>58.3</v>
      </c>
      <c r="F2" s="23">
        <v>98.4</v>
      </c>
      <c r="G2" s="22">
        <f t="shared" ref="G2:G33" si="0">F2-E2</f>
        <v>40.100000000000009</v>
      </c>
      <c r="H2" s="23">
        <f t="shared" ref="H2:H33" si="1">IF(F2&gt;50,G2*0.2,G2*0.1)</f>
        <v>8.0200000000000014</v>
      </c>
      <c r="I2" s="28" t="s">
        <v>111</v>
      </c>
      <c r="J2" s="28" t="s">
        <v>112</v>
      </c>
      <c r="K2" s="28" t="s">
        <v>77</v>
      </c>
    </row>
    <row r="3" spans="1:13" ht="15.75">
      <c r="A3" s="29" t="s">
        <v>75</v>
      </c>
      <c r="B3" s="30">
        <v>1002</v>
      </c>
      <c r="C3" s="28">
        <v>2877</v>
      </c>
      <c r="D3" s="28" t="s">
        <v>78</v>
      </c>
      <c r="E3" s="23">
        <v>11.4</v>
      </c>
      <c r="F3" s="23">
        <v>16.3</v>
      </c>
      <c r="G3" s="22">
        <f t="shared" si="0"/>
        <v>4.9000000000000004</v>
      </c>
      <c r="H3" s="23">
        <f t="shared" si="1"/>
        <v>0.49000000000000005</v>
      </c>
      <c r="I3" s="28" t="s">
        <v>113</v>
      </c>
      <c r="J3" s="28" t="s">
        <v>11</v>
      </c>
      <c r="K3" s="28" t="s">
        <v>79</v>
      </c>
    </row>
    <row r="4" spans="1:13" ht="15.75">
      <c r="A4" s="29" t="s">
        <v>75</v>
      </c>
      <c r="B4" s="30">
        <v>1003</v>
      </c>
      <c r="C4" s="28">
        <v>2499</v>
      </c>
      <c r="D4" s="28" t="s">
        <v>80</v>
      </c>
      <c r="E4" s="23">
        <v>6.2</v>
      </c>
      <c r="F4" s="23">
        <v>9.1999999999999993</v>
      </c>
      <c r="G4" s="22">
        <f t="shared" si="0"/>
        <v>2.9999999999999991</v>
      </c>
      <c r="H4" s="23">
        <f t="shared" si="1"/>
        <v>0.29999999999999993</v>
      </c>
      <c r="I4" s="28" t="s">
        <v>114</v>
      </c>
      <c r="J4" s="28" t="s">
        <v>13</v>
      </c>
      <c r="K4" s="28" t="s">
        <v>81</v>
      </c>
      <c r="M4" t="s">
        <v>103</v>
      </c>
    </row>
    <row r="5" spans="1:13" ht="15.75">
      <c r="A5" s="29" t="s">
        <v>75</v>
      </c>
      <c r="B5" s="30">
        <v>1004</v>
      </c>
      <c r="C5" s="28">
        <v>8722</v>
      </c>
      <c r="D5" s="28" t="s">
        <v>82</v>
      </c>
      <c r="E5" s="23">
        <v>344</v>
      </c>
      <c r="F5" s="23">
        <v>502</v>
      </c>
      <c r="G5" s="22">
        <f t="shared" si="0"/>
        <v>158</v>
      </c>
      <c r="H5" s="23">
        <f t="shared" si="1"/>
        <v>31.6</v>
      </c>
      <c r="I5" s="28" t="s">
        <v>111</v>
      </c>
      <c r="J5" s="28" t="s">
        <v>112</v>
      </c>
      <c r="K5" s="28" t="s">
        <v>81</v>
      </c>
      <c r="M5" t="s">
        <v>104</v>
      </c>
    </row>
    <row r="6" spans="1:13" ht="15.75">
      <c r="A6" s="29" t="s">
        <v>75</v>
      </c>
      <c r="B6" s="30">
        <v>1005</v>
      </c>
      <c r="C6" s="28">
        <v>1109</v>
      </c>
      <c r="D6" s="28" t="s">
        <v>83</v>
      </c>
      <c r="E6" s="23">
        <v>3</v>
      </c>
      <c r="F6" s="23">
        <v>8</v>
      </c>
      <c r="G6" s="22">
        <f t="shared" si="0"/>
        <v>5</v>
      </c>
      <c r="H6" s="23">
        <f t="shared" si="1"/>
        <v>0.5</v>
      </c>
      <c r="I6" s="28" t="s">
        <v>114</v>
      </c>
      <c r="J6" s="28" t="s">
        <v>13</v>
      </c>
      <c r="K6" s="28" t="s">
        <v>81</v>
      </c>
      <c r="M6" t="s">
        <v>105</v>
      </c>
    </row>
    <row r="7" spans="1:13" ht="15.75">
      <c r="A7" s="29" t="s">
        <v>75</v>
      </c>
      <c r="B7" s="30">
        <v>1006</v>
      </c>
      <c r="C7" s="28">
        <v>9822</v>
      </c>
      <c r="D7" s="28" t="s">
        <v>76</v>
      </c>
      <c r="E7" s="23">
        <v>58.3</v>
      </c>
      <c r="F7" s="23">
        <v>98.4</v>
      </c>
      <c r="G7" s="22">
        <f t="shared" si="0"/>
        <v>40.100000000000009</v>
      </c>
      <c r="H7" s="23">
        <f t="shared" si="1"/>
        <v>8.0200000000000014</v>
      </c>
      <c r="I7" s="28" t="s">
        <v>114</v>
      </c>
      <c r="J7" s="28" t="s">
        <v>13</v>
      </c>
      <c r="K7" s="28" t="s">
        <v>81</v>
      </c>
      <c r="M7" t="s">
        <v>106</v>
      </c>
    </row>
    <row r="8" spans="1:13" ht="15.75">
      <c r="A8" s="29" t="s">
        <v>75</v>
      </c>
      <c r="B8" s="30">
        <v>1007</v>
      </c>
      <c r="C8" s="28">
        <v>1109</v>
      </c>
      <c r="D8" s="28" t="s">
        <v>83</v>
      </c>
      <c r="E8" s="23">
        <v>3</v>
      </c>
      <c r="F8" s="23">
        <v>8</v>
      </c>
      <c r="G8" s="22">
        <f t="shared" si="0"/>
        <v>5</v>
      </c>
      <c r="H8" s="23">
        <f t="shared" si="1"/>
        <v>0.5</v>
      </c>
      <c r="I8" s="28" t="s">
        <v>115</v>
      </c>
      <c r="J8" s="28" t="s">
        <v>116</v>
      </c>
      <c r="K8" s="28" t="s">
        <v>77</v>
      </c>
      <c r="M8" t="s">
        <v>107</v>
      </c>
    </row>
    <row r="9" spans="1:13" ht="15.75">
      <c r="A9" s="29" t="s">
        <v>75</v>
      </c>
      <c r="B9" s="30">
        <v>1008</v>
      </c>
      <c r="C9" s="28">
        <v>2877</v>
      </c>
      <c r="D9" s="28" t="s">
        <v>78</v>
      </c>
      <c r="E9" s="23">
        <v>11.4</v>
      </c>
      <c r="F9" s="23">
        <v>16.3</v>
      </c>
      <c r="G9" s="22">
        <f t="shared" si="0"/>
        <v>4.9000000000000004</v>
      </c>
      <c r="H9" s="23">
        <f t="shared" si="1"/>
        <v>0.49000000000000005</v>
      </c>
      <c r="I9" s="28" t="s">
        <v>114</v>
      </c>
      <c r="J9" s="28" t="s">
        <v>13</v>
      </c>
      <c r="K9" s="28" t="s">
        <v>77</v>
      </c>
      <c r="M9" t="s">
        <v>109</v>
      </c>
    </row>
    <row r="10" spans="1:13" ht="15.75">
      <c r="A10" s="29" t="s">
        <v>75</v>
      </c>
      <c r="B10" s="30">
        <v>1009</v>
      </c>
      <c r="C10" s="28">
        <v>1109</v>
      </c>
      <c r="D10" s="28" t="s">
        <v>83</v>
      </c>
      <c r="E10" s="23">
        <v>3</v>
      </c>
      <c r="F10" s="23">
        <v>8</v>
      </c>
      <c r="G10" s="22">
        <f t="shared" si="0"/>
        <v>5</v>
      </c>
      <c r="H10" s="23">
        <f t="shared" si="1"/>
        <v>0.5</v>
      </c>
      <c r="I10" s="28" t="s">
        <v>114</v>
      </c>
      <c r="J10" s="28" t="s">
        <v>13</v>
      </c>
      <c r="K10" s="28" t="s">
        <v>81</v>
      </c>
      <c r="M10" t="s">
        <v>108</v>
      </c>
    </row>
    <row r="11" spans="1:13" ht="15.75">
      <c r="A11" s="29" t="s">
        <v>75</v>
      </c>
      <c r="B11" s="30">
        <v>1010</v>
      </c>
      <c r="C11" s="28">
        <v>2877</v>
      </c>
      <c r="D11" s="28" t="s">
        <v>78</v>
      </c>
      <c r="E11" s="23">
        <v>11.4</v>
      </c>
      <c r="F11" s="23">
        <v>16.3</v>
      </c>
      <c r="G11" s="22">
        <f t="shared" si="0"/>
        <v>4.9000000000000004</v>
      </c>
      <c r="H11" s="23">
        <f t="shared" si="1"/>
        <v>0.49000000000000005</v>
      </c>
      <c r="I11" s="28" t="s">
        <v>113</v>
      </c>
      <c r="J11" s="28" t="s">
        <v>11</v>
      </c>
      <c r="K11" s="28" t="s">
        <v>84</v>
      </c>
    </row>
    <row r="12" spans="1:13" ht="15.75">
      <c r="A12" s="29" t="s">
        <v>75</v>
      </c>
      <c r="B12" s="30">
        <v>1011</v>
      </c>
      <c r="C12" s="28">
        <v>2877</v>
      </c>
      <c r="D12" s="28" t="s">
        <v>78</v>
      </c>
      <c r="E12" s="23">
        <v>11.4</v>
      </c>
      <c r="F12" s="23">
        <v>16.3</v>
      </c>
      <c r="G12" s="22">
        <f t="shared" si="0"/>
        <v>4.9000000000000004</v>
      </c>
      <c r="H12" s="23">
        <f t="shared" si="1"/>
        <v>0.49000000000000005</v>
      </c>
      <c r="I12" s="28" t="s">
        <v>113</v>
      </c>
      <c r="J12" s="28" t="s">
        <v>11</v>
      </c>
      <c r="K12" s="28" t="s">
        <v>81</v>
      </c>
    </row>
    <row r="13" spans="1:13" ht="15.75">
      <c r="A13" s="29" t="s">
        <v>75</v>
      </c>
      <c r="B13" s="30">
        <v>1012</v>
      </c>
      <c r="C13" s="28">
        <v>4421</v>
      </c>
      <c r="D13" s="28" t="s">
        <v>85</v>
      </c>
      <c r="E13" s="23">
        <v>45</v>
      </c>
      <c r="F13" s="23">
        <v>87</v>
      </c>
      <c r="G13" s="22">
        <f t="shared" si="0"/>
        <v>42</v>
      </c>
      <c r="H13" s="23">
        <f t="shared" si="1"/>
        <v>8.4</v>
      </c>
      <c r="I13" s="28" t="s">
        <v>114</v>
      </c>
      <c r="J13" s="28" t="s">
        <v>13</v>
      </c>
      <c r="K13" s="28" t="s">
        <v>77</v>
      </c>
    </row>
    <row r="14" spans="1:13" ht="15.75">
      <c r="A14" s="29" t="s">
        <v>75</v>
      </c>
      <c r="B14" s="30">
        <v>1013</v>
      </c>
      <c r="C14" s="28">
        <v>9212</v>
      </c>
      <c r="D14" s="28" t="s">
        <v>86</v>
      </c>
      <c r="E14" s="23">
        <v>4</v>
      </c>
      <c r="F14" s="23">
        <v>7</v>
      </c>
      <c r="G14" s="22">
        <f t="shared" si="0"/>
        <v>3</v>
      </c>
      <c r="H14" s="23">
        <f t="shared" si="1"/>
        <v>0.30000000000000004</v>
      </c>
      <c r="I14" s="28" t="s">
        <v>115</v>
      </c>
      <c r="J14" s="28" t="s">
        <v>116</v>
      </c>
      <c r="K14" s="28" t="s">
        <v>84</v>
      </c>
    </row>
    <row r="15" spans="1:13" ht="15.75">
      <c r="A15" s="29" t="s">
        <v>75</v>
      </c>
      <c r="B15" s="30">
        <v>1014</v>
      </c>
      <c r="C15" s="28">
        <v>8722</v>
      </c>
      <c r="D15" s="28" t="s">
        <v>82</v>
      </c>
      <c r="E15" s="23">
        <v>344</v>
      </c>
      <c r="F15" s="23">
        <v>502</v>
      </c>
      <c r="G15" s="22">
        <f t="shared" si="0"/>
        <v>158</v>
      </c>
      <c r="H15" s="23">
        <f t="shared" si="1"/>
        <v>31.6</v>
      </c>
      <c r="I15" s="28" t="s">
        <v>111</v>
      </c>
      <c r="J15" s="28" t="s">
        <v>112</v>
      </c>
      <c r="K15" s="28" t="s">
        <v>79</v>
      </c>
    </row>
    <row r="16" spans="1:13" ht="15.75">
      <c r="A16" s="29" t="s">
        <v>75</v>
      </c>
      <c r="B16" s="30">
        <v>1015</v>
      </c>
      <c r="C16" s="28">
        <v>2877</v>
      </c>
      <c r="D16" s="28" t="s">
        <v>78</v>
      </c>
      <c r="E16" s="23">
        <v>11.4</v>
      </c>
      <c r="F16" s="23">
        <v>16.3</v>
      </c>
      <c r="G16" s="22">
        <f t="shared" si="0"/>
        <v>4.9000000000000004</v>
      </c>
      <c r="H16" s="23">
        <f t="shared" si="1"/>
        <v>0.49000000000000005</v>
      </c>
      <c r="I16" s="28" t="s">
        <v>115</v>
      </c>
      <c r="J16" s="28" t="s">
        <v>116</v>
      </c>
      <c r="K16" s="28" t="s">
        <v>81</v>
      </c>
    </row>
    <row r="17" spans="1:11" ht="15.75">
      <c r="A17" s="29" t="s">
        <v>75</v>
      </c>
      <c r="B17" s="30">
        <v>1016</v>
      </c>
      <c r="C17" s="28">
        <v>2499</v>
      </c>
      <c r="D17" s="28" t="s">
        <v>80</v>
      </c>
      <c r="E17" s="23">
        <v>6.2</v>
      </c>
      <c r="F17" s="23">
        <v>9.1999999999999993</v>
      </c>
      <c r="G17" s="22">
        <f t="shared" si="0"/>
        <v>2.9999999999999991</v>
      </c>
      <c r="H17" s="23">
        <f t="shared" si="1"/>
        <v>0.29999999999999993</v>
      </c>
      <c r="I17" s="28" t="s">
        <v>114</v>
      </c>
      <c r="J17" s="28" t="s">
        <v>13</v>
      </c>
      <c r="K17" s="28" t="s">
        <v>79</v>
      </c>
    </row>
    <row r="18" spans="1:11" ht="15.75">
      <c r="A18" s="29" t="s">
        <v>87</v>
      </c>
      <c r="B18" s="30">
        <v>1017</v>
      </c>
      <c r="C18" s="28">
        <v>2242</v>
      </c>
      <c r="D18" s="28" t="s">
        <v>88</v>
      </c>
      <c r="E18" s="23">
        <v>60</v>
      </c>
      <c r="F18" s="23">
        <v>124</v>
      </c>
      <c r="G18" s="22">
        <f t="shared" si="0"/>
        <v>64</v>
      </c>
      <c r="H18" s="23">
        <f t="shared" si="1"/>
        <v>12.8</v>
      </c>
      <c r="I18" s="28" t="s">
        <v>113</v>
      </c>
      <c r="J18" s="28" t="s">
        <v>11</v>
      </c>
      <c r="K18" s="28" t="s">
        <v>77</v>
      </c>
    </row>
    <row r="19" spans="1:11" ht="15.75">
      <c r="A19" s="29" t="s">
        <v>87</v>
      </c>
      <c r="B19" s="30">
        <v>1018</v>
      </c>
      <c r="C19" s="28">
        <v>1109</v>
      </c>
      <c r="D19" s="28" t="s">
        <v>83</v>
      </c>
      <c r="E19" s="23">
        <v>3</v>
      </c>
      <c r="F19" s="23">
        <v>8</v>
      </c>
      <c r="G19" s="22">
        <f t="shared" si="0"/>
        <v>5</v>
      </c>
      <c r="H19" s="23">
        <f t="shared" si="1"/>
        <v>0.5</v>
      </c>
      <c r="I19" s="28" t="s">
        <v>114</v>
      </c>
      <c r="J19" s="28" t="s">
        <v>13</v>
      </c>
      <c r="K19" s="28" t="s">
        <v>79</v>
      </c>
    </row>
    <row r="20" spans="1:11" ht="15.75">
      <c r="A20" s="29" t="s">
        <v>87</v>
      </c>
      <c r="B20" s="30">
        <v>1019</v>
      </c>
      <c r="C20" s="28">
        <v>2499</v>
      </c>
      <c r="D20" s="28" t="s">
        <v>80</v>
      </c>
      <c r="E20" s="23">
        <v>6.2</v>
      </c>
      <c r="F20" s="23">
        <v>9.1999999999999993</v>
      </c>
      <c r="G20" s="22">
        <f t="shared" si="0"/>
        <v>2.9999999999999991</v>
      </c>
      <c r="H20" s="23">
        <f t="shared" si="1"/>
        <v>0.29999999999999993</v>
      </c>
      <c r="I20" s="28" t="s">
        <v>114</v>
      </c>
      <c r="J20" s="28" t="s">
        <v>13</v>
      </c>
      <c r="K20" s="28" t="s">
        <v>84</v>
      </c>
    </row>
    <row r="21" spans="1:11" ht="15.75">
      <c r="A21" s="29" t="s">
        <v>87</v>
      </c>
      <c r="B21" s="30">
        <v>1020</v>
      </c>
      <c r="C21" s="28">
        <v>2499</v>
      </c>
      <c r="D21" s="28" t="s">
        <v>80</v>
      </c>
      <c r="E21" s="23">
        <v>6.2</v>
      </c>
      <c r="F21" s="23">
        <v>9.1999999999999993</v>
      </c>
      <c r="G21" s="22">
        <f t="shared" si="0"/>
        <v>2.9999999999999991</v>
      </c>
      <c r="H21" s="23">
        <f t="shared" si="1"/>
        <v>0.29999999999999993</v>
      </c>
      <c r="I21" s="28" t="s">
        <v>114</v>
      </c>
      <c r="J21" s="28" t="s">
        <v>13</v>
      </c>
      <c r="K21" s="28" t="s">
        <v>89</v>
      </c>
    </row>
    <row r="22" spans="1:11" ht="15.75">
      <c r="A22" s="29" t="s">
        <v>87</v>
      </c>
      <c r="B22" s="30">
        <v>1021</v>
      </c>
      <c r="C22" s="28">
        <v>1109</v>
      </c>
      <c r="D22" s="28" t="s">
        <v>83</v>
      </c>
      <c r="E22" s="23">
        <v>3</v>
      </c>
      <c r="F22" s="23">
        <v>8</v>
      </c>
      <c r="G22" s="22">
        <f t="shared" si="0"/>
        <v>5</v>
      </c>
      <c r="H22" s="23">
        <f t="shared" si="1"/>
        <v>0.5</v>
      </c>
      <c r="I22" s="28" t="s">
        <v>113</v>
      </c>
      <c r="J22" s="28" t="s">
        <v>11</v>
      </c>
      <c r="K22" s="28" t="s">
        <v>84</v>
      </c>
    </row>
    <row r="23" spans="1:11" ht="15.75">
      <c r="A23" s="29" t="s">
        <v>87</v>
      </c>
      <c r="B23" s="30">
        <v>1022</v>
      </c>
      <c r="C23" s="28">
        <v>2877</v>
      </c>
      <c r="D23" s="28" t="s">
        <v>78</v>
      </c>
      <c r="E23" s="23">
        <v>11.4</v>
      </c>
      <c r="F23" s="23">
        <v>16.3</v>
      </c>
      <c r="G23" s="22">
        <f t="shared" si="0"/>
        <v>4.9000000000000004</v>
      </c>
      <c r="H23" s="23">
        <f t="shared" si="1"/>
        <v>0.49000000000000005</v>
      </c>
      <c r="I23" s="28" t="s">
        <v>114</v>
      </c>
      <c r="J23" s="28" t="s">
        <v>13</v>
      </c>
      <c r="K23" s="28" t="s">
        <v>90</v>
      </c>
    </row>
    <row r="24" spans="1:11" ht="15.75">
      <c r="A24" s="29" t="s">
        <v>87</v>
      </c>
      <c r="B24" s="30">
        <v>1023</v>
      </c>
      <c r="C24" s="28">
        <v>1109</v>
      </c>
      <c r="D24" s="28" t="s">
        <v>83</v>
      </c>
      <c r="E24" s="23">
        <v>3</v>
      </c>
      <c r="F24" s="23">
        <v>8</v>
      </c>
      <c r="G24" s="22">
        <f t="shared" si="0"/>
        <v>5</v>
      </c>
      <c r="H24" s="23">
        <f t="shared" si="1"/>
        <v>0.5</v>
      </c>
      <c r="I24" s="28" t="s">
        <v>115</v>
      </c>
      <c r="J24" s="28" t="s">
        <v>116</v>
      </c>
      <c r="K24" s="28" t="s">
        <v>77</v>
      </c>
    </row>
    <row r="25" spans="1:11" ht="15.75">
      <c r="A25" s="29" t="s">
        <v>87</v>
      </c>
      <c r="B25" s="30">
        <v>1024</v>
      </c>
      <c r="C25" s="28">
        <v>9212</v>
      </c>
      <c r="D25" s="28" t="s">
        <v>86</v>
      </c>
      <c r="E25" s="23">
        <v>4</v>
      </c>
      <c r="F25" s="23">
        <v>7</v>
      </c>
      <c r="G25" s="22">
        <f t="shared" si="0"/>
        <v>3</v>
      </c>
      <c r="H25" s="23">
        <f t="shared" si="1"/>
        <v>0.30000000000000004</v>
      </c>
      <c r="I25" s="28" t="s">
        <v>113</v>
      </c>
      <c r="J25" s="28" t="s">
        <v>11</v>
      </c>
      <c r="K25" s="28" t="s">
        <v>90</v>
      </c>
    </row>
    <row r="26" spans="1:11" ht="15.75">
      <c r="A26" s="29" t="s">
        <v>87</v>
      </c>
      <c r="B26" s="30">
        <v>1025</v>
      </c>
      <c r="C26" s="28">
        <v>2877</v>
      </c>
      <c r="D26" s="28" t="s">
        <v>78</v>
      </c>
      <c r="E26" s="23">
        <v>11.4</v>
      </c>
      <c r="F26" s="23">
        <v>16.3</v>
      </c>
      <c r="G26" s="22">
        <f t="shared" si="0"/>
        <v>4.9000000000000004</v>
      </c>
      <c r="H26" s="23">
        <f t="shared" si="1"/>
        <v>0.49000000000000005</v>
      </c>
      <c r="I26" s="28" t="s">
        <v>115</v>
      </c>
      <c r="J26" s="28" t="s">
        <v>116</v>
      </c>
      <c r="K26" s="28" t="s">
        <v>89</v>
      </c>
    </row>
    <row r="27" spans="1:11" ht="15.75">
      <c r="A27" s="29" t="s">
        <v>87</v>
      </c>
      <c r="B27" s="30">
        <v>1026</v>
      </c>
      <c r="C27" s="28">
        <v>6119</v>
      </c>
      <c r="D27" s="28" t="s">
        <v>91</v>
      </c>
      <c r="E27" s="23">
        <v>9</v>
      </c>
      <c r="F27" s="23">
        <v>14</v>
      </c>
      <c r="G27" s="22">
        <f t="shared" si="0"/>
        <v>5</v>
      </c>
      <c r="H27" s="23">
        <f t="shared" si="1"/>
        <v>0.5</v>
      </c>
      <c r="I27" s="28" t="s">
        <v>115</v>
      </c>
      <c r="J27" s="28" t="s">
        <v>116</v>
      </c>
      <c r="K27" s="28" t="s">
        <v>77</v>
      </c>
    </row>
    <row r="28" spans="1:11" ht="15.75">
      <c r="A28" s="29" t="s">
        <v>87</v>
      </c>
      <c r="B28" s="30">
        <v>1027</v>
      </c>
      <c r="C28" s="28">
        <v>6119</v>
      </c>
      <c r="D28" s="28" t="s">
        <v>91</v>
      </c>
      <c r="E28" s="23">
        <v>9</v>
      </c>
      <c r="F28" s="23">
        <v>14</v>
      </c>
      <c r="G28" s="22">
        <f t="shared" si="0"/>
        <v>5</v>
      </c>
      <c r="H28" s="23">
        <f t="shared" si="1"/>
        <v>0.5</v>
      </c>
      <c r="I28" s="28" t="s">
        <v>111</v>
      </c>
      <c r="J28" s="28" t="s">
        <v>112</v>
      </c>
      <c r="K28" s="28" t="s">
        <v>89</v>
      </c>
    </row>
    <row r="29" spans="1:11" ht="15.75">
      <c r="A29" s="29" t="s">
        <v>87</v>
      </c>
      <c r="B29" s="30">
        <v>1028</v>
      </c>
      <c r="C29" s="28">
        <v>8722</v>
      </c>
      <c r="D29" s="28" t="s">
        <v>82</v>
      </c>
      <c r="E29" s="23">
        <v>344</v>
      </c>
      <c r="F29" s="23">
        <v>502</v>
      </c>
      <c r="G29" s="22">
        <f t="shared" si="0"/>
        <v>158</v>
      </c>
      <c r="H29" s="23">
        <f t="shared" si="1"/>
        <v>31.6</v>
      </c>
      <c r="I29" s="28" t="s">
        <v>111</v>
      </c>
      <c r="J29" s="28" t="s">
        <v>112</v>
      </c>
      <c r="K29" s="28" t="s">
        <v>81</v>
      </c>
    </row>
    <row r="30" spans="1:11" ht="15.75">
      <c r="A30" s="29" t="s">
        <v>87</v>
      </c>
      <c r="B30" s="30">
        <v>1029</v>
      </c>
      <c r="C30" s="28">
        <v>2499</v>
      </c>
      <c r="D30" s="28" t="s">
        <v>80</v>
      </c>
      <c r="E30" s="23">
        <v>6.2</v>
      </c>
      <c r="F30" s="23">
        <v>9.1999999999999993</v>
      </c>
      <c r="G30" s="22">
        <f t="shared" si="0"/>
        <v>2.9999999999999991</v>
      </c>
      <c r="H30" s="23">
        <f t="shared" si="1"/>
        <v>0.29999999999999993</v>
      </c>
      <c r="I30" s="28" t="s">
        <v>113</v>
      </c>
      <c r="J30" s="28" t="s">
        <v>11</v>
      </c>
      <c r="K30" s="28" t="s">
        <v>81</v>
      </c>
    </row>
    <row r="31" spans="1:11" ht="15.75">
      <c r="A31" s="29" t="s">
        <v>87</v>
      </c>
      <c r="B31" s="30">
        <v>1030</v>
      </c>
      <c r="C31" s="28">
        <v>4421</v>
      </c>
      <c r="D31" s="28" t="s">
        <v>85</v>
      </c>
      <c r="E31" s="23">
        <v>45</v>
      </c>
      <c r="F31" s="23">
        <v>87</v>
      </c>
      <c r="G31" s="22">
        <f t="shared" si="0"/>
        <v>42</v>
      </c>
      <c r="H31" s="23">
        <f t="shared" si="1"/>
        <v>8.4</v>
      </c>
      <c r="I31" s="28" t="s">
        <v>113</v>
      </c>
      <c r="J31" s="28" t="s">
        <v>11</v>
      </c>
      <c r="K31" s="28" t="s">
        <v>89</v>
      </c>
    </row>
    <row r="32" spans="1:11" ht="15.75">
      <c r="A32" s="29" t="s">
        <v>87</v>
      </c>
      <c r="B32" s="30">
        <v>1031</v>
      </c>
      <c r="C32" s="28">
        <v>1109</v>
      </c>
      <c r="D32" s="28" t="s">
        <v>83</v>
      </c>
      <c r="E32" s="23">
        <v>3</v>
      </c>
      <c r="F32" s="23">
        <v>8</v>
      </c>
      <c r="G32" s="22">
        <f t="shared" si="0"/>
        <v>5</v>
      </c>
      <c r="H32" s="23">
        <f t="shared" si="1"/>
        <v>0.5</v>
      </c>
      <c r="I32" s="28" t="s">
        <v>113</v>
      </c>
      <c r="J32" s="28" t="s">
        <v>11</v>
      </c>
      <c r="K32" s="28" t="s">
        <v>79</v>
      </c>
    </row>
    <row r="33" spans="1:11" ht="15.75">
      <c r="A33" s="29" t="s">
        <v>87</v>
      </c>
      <c r="B33" s="30">
        <v>1032</v>
      </c>
      <c r="C33" s="28">
        <v>2877</v>
      </c>
      <c r="D33" s="28" t="s">
        <v>78</v>
      </c>
      <c r="E33" s="23">
        <v>11.4</v>
      </c>
      <c r="F33" s="23">
        <v>16.3</v>
      </c>
      <c r="G33" s="22">
        <f t="shared" si="0"/>
        <v>4.9000000000000004</v>
      </c>
      <c r="H33" s="23">
        <f t="shared" si="1"/>
        <v>0.49000000000000005</v>
      </c>
      <c r="I33" s="28" t="s">
        <v>111</v>
      </c>
      <c r="J33" s="28" t="s">
        <v>112</v>
      </c>
      <c r="K33" s="28" t="s">
        <v>81</v>
      </c>
    </row>
    <row r="34" spans="1:11" ht="15.75">
      <c r="A34" s="29" t="s">
        <v>87</v>
      </c>
      <c r="B34" s="30">
        <v>1033</v>
      </c>
      <c r="C34" s="28">
        <v>9822</v>
      </c>
      <c r="D34" s="28" t="s">
        <v>76</v>
      </c>
      <c r="E34" s="23">
        <v>58.3</v>
      </c>
      <c r="F34" s="23">
        <v>98.4</v>
      </c>
      <c r="G34" s="22">
        <f t="shared" ref="G34:G65" si="2">F34-E34</f>
        <v>40.100000000000009</v>
      </c>
      <c r="H34" s="23">
        <f t="shared" ref="H34:H65" si="3">IF(F34&gt;50,G34*0.2,G34*0.1)</f>
        <v>8.0200000000000014</v>
      </c>
      <c r="I34" s="28" t="s">
        <v>113</v>
      </c>
      <c r="J34" s="28" t="s">
        <v>11</v>
      </c>
      <c r="K34" s="28" t="s">
        <v>79</v>
      </c>
    </row>
    <row r="35" spans="1:11" ht="15.75">
      <c r="A35" s="29" t="s">
        <v>87</v>
      </c>
      <c r="B35" s="30">
        <v>1034</v>
      </c>
      <c r="C35" s="28">
        <v>2877</v>
      </c>
      <c r="D35" s="28" t="s">
        <v>78</v>
      </c>
      <c r="E35" s="23">
        <v>11.4</v>
      </c>
      <c r="F35" s="23">
        <v>16.3</v>
      </c>
      <c r="G35" s="22">
        <f t="shared" si="2"/>
        <v>4.9000000000000004</v>
      </c>
      <c r="H35" s="23">
        <f t="shared" si="3"/>
        <v>0.49000000000000005</v>
      </c>
      <c r="I35" s="28" t="s">
        <v>113</v>
      </c>
      <c r="J35" s="28" t="s">
        <v>11</v>
      </c>
      <c r="K35" s="28" t="s">
        <v>84</v>
      </c>
    </row>
    <row r="36" spans="1:11" ht="15.75">
      <c r="A36" s="29" t="s">
        <v>92</v>
      </c>
      <c r="B36" s="30">
        <v>1035</v>
      </c>
      <c r="C36" s="28">
        <v>2499</v>
      </c>
      <c r="D36" s="28" t="s">
        <v>80</v>
      </c>
      <c r="E36" s="23">
        <v>6.2</v>
      </c>
      <c r="F36" s="23">
        <v>9.1999999999999993</v>
      </c>
      <c r="G36" s="22">
        <f t="shared" si="2"/>
        <v>2.9999999999999991</v>
      </c>
      <c r="H36" s="23">
        <f t="shared" si="3"/>
        <v>0.29999999999999993</v>
      </c>
      <c r="I36" s="28" t="s">
        <v>115</v>
      </c>
      <c r="J36" s="28" t="s">
        <v>116</v>
      </c>
      <c r="K36" s="28" t="s">
        <v>79</v>
      </c>
    </row>
    <row r="37" spans="1:11" ht="15.75">
      <c r="A37" s="29" t="s">
        <v>92</v>
      </c>
      <c r="B37" s="30">
        <v>1036</v>
      </c>
      <c r="C37" s="28">
        <v>2499</v>
      </c>
      <c r="D37" s="28" t="s">
        <v>80</v>
      </c>
      <c r="E37" s="23">
        <v>6.2</v>
      </c>
      <c r="F37" s="23">
        <v>9.1999999999999993</v>
      </c>
      <c r="G37" s="22">
        <f t="shared" si="2"/>
        <v>2.9999999999999991</v>
      </c>
      <c r="H37" s="23">
        <f t="shared" si="3"/>
        <v>0.29999999999999993</v>
      </c>
      <c r="I37" s="28" t="s">
        <v>113</v>
      </c>
      <c r="J37" s="28" t="s">
        <v>11</v>
      </c>
      <c r="K37" s="28" t="s">
        <v>89</v>
      </c>
    </row>
    <row r="38" spans="1:11" ht="15.75">
      <c r="A38" s="29" t="s">
        <v>92</v>
      </c>
      <c r="B38" s="30">
        <v>1037</v>
      </c>
      <c r="C38" s="28">
        <v>6622</v>
      </c>
      <c r="D38" s="28" t="s">
        <v>93</v>
      </c>
      <c r="E38" s="23">
        <v>42</v>
      </c>
      <c r="F38" s="23">
        <v>77</v>
      </c>
      <c r="G38" s="22">
        <f t="shared" si="2"/>
        <v>35</v>
      </c>
      <c r="H38" s="23">
        <f t="shared" si="3"/>
        <v>7</v>
      </c>
      <c r="I38" s="28" t="s">
        <v>113</v>
      </c>
      <c r="J38" s="28" t="s">
        <v>11</v>
      </c>
      <c r="K38" s="28" t="s">
        <v>89</v>
      </c>
    </row>
    <row r="39" spans="1:11" ht="15.75">
      <c r="A39" s="29" t="s">
        <v>92</v>
      </c>
      <c r="B39" s="30">
        <v>1038</v>
      </c>
      <c r="C39" s="28">
        <v>2499</v>
      </c>
      <c r="D39" s="28" t="s">
        <v>80</v>
      </c>
      <c r="E39" s="23">
        <v>6.2</v>
      </c>
      <c r="F39" s="23">
        <v>9.1999999999999993</v>
      </c>
      <c r="G39" s="22">
        <f t="shared" si="2"/>
        <v>2.9999999999999991</v>
      </c>
      <c r="H39" s="23">
        <f t="shared" si="3"/>
        <v>0.29999999999999993</v>
      </c>
      <c r="I39" s="28" t="s">
        <v>113</v>
      </c>
      <c r="J39" s="28" t="s">
        <v>11</v>
      </c>
      <c r="K39" s="28" t="s">
        <v>89</v>
      </c>
    </row>
    <row r="40" spans="1:11" ht="15.75">
      <c r="A40" s="29" t="s">
        <v>92</v>
      </c>
      <c r="B40" s="30">
        <v>1039</v>
      </c>
      <c r="C40" s="28">
        <v>2877</v>
      </c>
      <c r="D40" s="28" t="s">
        <v>78</v>
      </c>
      <c r="E40" s="23">
        <v>11.4</v>
      </c>
      <c r="F40" s="23">
        <v>16.3</v>
      </c>
      <c r="G40" s="22">
        <f t="shared" si="2"/>
        <v>4.9000000000000004</v>
      </c>
      <c r="H40" s="23">
        <f t="shared" si="3"/>
        <v>0.49000000000000005</v>
      </c>
      <c r="I40" s="28" t="s">
        <v>113</v>
      </c>
      <c r="J40" s="28" t="s">
        <v>11</v>
      </c>
      <c r="K40" s="28" t="s">
        <v>79</v>
      </c>
    </row>
    <row r="41" spans="1:11" ht="15.75">
      <c r="A41" s="29" t="s">
        <v>92</v>
      </c>
      <c r="B41" s="30">
        <v>1040</v>
      </c>
      <c r="C41" s="28">
        <v>1109</v>
      </c>
      <c r="D41" s="28" t="s">
        <v>83</v>
      </c>
      <c r="E41" s="23">
        <v>3</v>
      </c>
      <c r="F41" s="23">
        <v>8</v>
      </c>
      <c r="G41" s="22">
        <f t="shared" si="2"/>
        <v>5</v>
      </c>
      <c r="H41" s="23">
        <f t="shared" si="3"/>
        <v>0.5</v>
      </c>
      <c r="I41" s="28" t="s">
        <v>113</v>
      </c>
      <c r="J41" s="28" t="s">
        <v>11</v>
      </c>
      <c r="K41" s="28" t="s">
        <v>81</v>
      </c>
    </row>
    <row r="42" spans="1:11" ht="15.75">
      <c r="A42" s="29" t="s">
        <v>92</v>
      </c>
      <c r="B42" s="30">
        <v>1041</v>
      </c>
      <c r="C42" s="28">
        <v>2499</v>
      </c>
      <c r="D42" s="28" t="s">
        <v>80</v>
      </c>
      <c r="E42" s="23">
        <v>6.2</v>
      </c>
      <c r="F42" s="23">
        <v>9.1999999999999993</v>
      </c>
      <c r="G42" s="22">
        <f t="shared" si="2"/>
        <v>2.9999999999999991</v>
      </c>
      <c r="H42" s="23">
        <f t="shared" si="3"/>
        <v>0.29999999999999993</v>
      </c>
      <c r="I42" s="28" t="s">
        <v>111</v>
      </c>
      <c r="J42" s="28" t="s">
        <v>112</v>
      </c>
      <c r="K42" s="28" t="s">
        <v>77</v>
      </c>
    </row>
    <row r="43" spans="1:11" ht="15.75">
      <c r="A43" s="29" t="s">
        <v>92</v>
      </c>
      <c r="B43" s="30">
        <v>1042</v>
      </c>
      <c r="C43" s="28">
        <v>8722</v>
      </c>
      <c r="D43" s="28" t="s">
        <v>82</v>
      </c>
      <c r="E43" s="23">
        <v>344</v>
      </c>
      <c r="F43" s="23">
        <v>502</v>
      </c>
      <c r="G43" s="22">
        <f t="shared" si="2"/>
        <v>158</v>
      </c>
      <c r="H43" s="23">
        <f t="shared" si="3"/>
        <v>31.6</v>
      </c>
      <c r="I43" s="28" t="s">
        <v>114</v>
      </c>
      <c r="J43" s="28" t="s">
        <v>13</v>
      </c>
      <c r="K43" s="28" t="s">
        <v>77</v>
      </c>
    </row>
    <row r="44" spans="1:11" ht="15.75">
      <c r="A44" s="29" t="s">
        <v>92</v>
      </c>
      <c r="B44" s="30">
        <v>1043</v>
      </c>
      <c r="C44" s="28">
        <v>2242</v>
      </c>
      <c r="D44" s="28" t="s">
        <v>88</v>
      </c>
      <c r="E44" s="23">
        <v>60</v>
      </c>
      <c r="F44" s="23">
        <v>124</v>
      </c>
      <c r="G44" s="22">
        <f t="shared" si="2"/>
        <v>64</v>
      </c>
      <c r="H44" s="23">
        <f t="shared" si="3"/>
        <v>12.8</v>
      </c>
      <c r="I44" s="28" t="s">
        <v>114</v>
      </c>
      <c r="J44" s="28" t="s">
        <v>13</v>
      </c>
      <c r="K44" s="28" t="s">
        <v>79</v>
      </c>
    </row>
    <row r="45" spans="1:11" ht="15.75">
      <c r="A45" s="29" t="s">
        <v>92</v>
      </c>
      <c r="B45" s="30">
        <v>1044</v>
      </c>
      <c r="C45" s="28">
        <v>2877</v>
      </c>
      <c r="D45" s="28" t="s">
        <v>78</v>
      </c>
      <c r="E45" s="23">
        <v>11.4</v>
      </c>
      <c r="F45" s="23">
        <v>16.3</v>
      </c>
      <c r="G45" s="22">
        <f t="shared" si="2"/>
        <v>4.9000000000000004</v>
      </c>
      <c r="H45" s="23">
        <f t="shared" si="3"/>
        <v>0.49000000000000005</v>
      </c>
      <c r="I45" s="28" t="s">
        <v>114</v>
      </c>
      <c r="J45" s="28" t="s">
        <v>13</v>
      </c>
      <c r="K45" s="28" t="s">
        <v>79</v>
      </c>
    </row>
    <row r="46" spans="1:11" ht="15.75">
      <c r="A46" s="29" t="s">
        <v>92</v>
      </c>
      <c r="B46" s="30">
        <v>1045</v>
      </c>
      <c r="C46" s="28">
        <v>8722</v>
      </c>
      <c r="D46" s="28" t="s">
        <v>82</v>
      </c>
      <c r="E46" s="23">
        <v>344</v>
      </c>
      <c r="F46" s="23">
        <v>502</v>
      </c>
      <c r="G46" s="22">
        <f t="shared" si="2"/>
        <v>158</v>
      </c>
      <c r="H46" s="23">
        <f t="shared" si="3"/>
        <v>31.6</v>
      </c>
      <c r="I46" s="28" t="s">
        <v>115</v>
      </c>
      <c r="J46" s="28" t="s">
        <v>116</v>
      </c>
      <c r="K46" s="28" t="s">
        <v>81</v>
      </c>
    </row>
    <row r="47" spans="1:11" ht="15.75">
      <c r="A47" s="29" t="s">
        <v>92</v>
      </c>
      <c r="B47" s="30">
        <v>1046</v>
      </c>
      <c r="C47" s="28">
        <v>6119</v>
      </c>
      <c r="D47" s="28" t="s">
        <v>91</v>
      </c>
      <c r="E47" s="23">
        <v>9</v>
      </c>
      <c r="F47" s="23">
        <v>14</v>
      </c>
      <c r="G47" s="22">
        <f t="shared" si="2"/>
        <v>5</v>
      </c>
      <c r="H47" s="23">
        <f t="shared" si="3"/>
        <v>0.5</v>
      </c>
      <c r="I47" s="28" t="s">
        <v>113</v>
      </c>
      <c r="J47" s="28" t="s">
        <v>11</v>
      </c>
      <c r="K47" s="28" t="s">
        <v>90</v>
      </c>
    </row>
    <row r="48" spans="1:11" ht="15.75">
      <c r="A48" s="29" t="s">
        <v>92</v>
      </c>
      <c r="B48" s="30">
        <v>1047</v>
      </c>
      <c r="C48" s="28">
        <v>6622</v>
      </c>
      <c r="D48" s="28" t="s">
        <v>93</v>
      </c>
      <c r="E48" s="23">
        <v>42</v>
      </c>
      <c r="F48" s="23">
        <v>77</v>
      </c>
      <c r="G48" s="22">
        <f t="shared" si="2"/>
        <v>35</v>
      </c>
      <c r="H48" s="23">
        <f t="shared" si="3"/>
        <v>7</v>
      </c>
      <c r="I48" s="28" t="s">
        <v>115</v>
      </c>
      <c r="J48" s="28" t="s">
        <v>116</v>
      </c>
      <c r="K48" s="28" t="s">
        <v>81</v>
      </c>
    </row>
    <row r="49" spans="1:11" ht="15.75">
      <c r="A49" s="29" t="s">
        <v>92</v>
      </c>
      <c r="B49" s="30">
        <v>1048</v>
      </c>
      <c r="C49" s="28">
        <v>8722</v>
      </c>
      <c r="D49" s="28" t="s">
        <v>82</v>
      </c>
      <c r="E49" s="23">
        <v>344</v>
      </c>
      <c r="F49" s="23">
        <v>502</v>
      </c>
      <c r="G49" s="22">
        <f t="shared" si="2"/>
        <v>158</v>
      </c>
      <c r="H49" s="23">
        <f t="shared" si="3"/>
        <v>31.6</v>
      </c>
      <c r="I49" s="28" t="s">
        <v>111</v>
      </c>
      <c r="J49" s="28" t="s">
        <v>112</v>
      </c>
      <c r="K49" s="28" t="s">
        <v>81</v>
      </c>
    </row>
    <row r="50" spans="1:11" ht="15.75">
      <c r="A50" s="29" t="s">
        <v>94</v>
      </c>
      <c r="B50" s="30">
        <v>1049</v>
      </c>
      <c r="C50" s="28">
        <v>2499</v>
      </c>
      <c r="D50" s="28" t="s">
        <v>80</v>
      </c>
      <c r="E50" s="23">
        <v>6.2</v>
      </c>
      <c r="F50" s="23">
        <v>9.1999999999999993</v>
      </c>
      <c r="G50" s="22">
        <f t="shared" si="2"/>
        <v>2.9999999999999991</v>
      </c>
      <c r="H50" s="23">
        <f t="shared" si="3"/>
        <v>0.29999999999999993</v>
      </c>
      <c r="I50" s="28" t="s">
        <v>111</v>
      </c>
      <c r="J50" s="28" t="s">
        <v>112</v>
      </c>
      <c r="K50" s="28" t="s">
        <v>84</v>
      </c>
    </row>
    <row r="51" spans="1:11" ht="15.75">
      <c r="A51" s="29" t="s">
        <v>94</v>
      </c>
      <c r="B51" s="30">
        <v>1050</v>
      </c>
      <c r="C51" s="28">
        <v>2877</v>
      </c>
      <c r="D51" s="28" t="s">
        <v>78</v>
      </c>
      <c r="E51" s="23">
        <v>11.4</v>
      </c>
      <c r="F51" s="23">
        <v>16.3</v>
      </c>
      <c r="G51" s="22">
        <f t="shared" si="2"/>
        <v>4.9000000000000004</v>
      </c>
      <c r="H51" s="23">
        <f t="shared" si="3"/>
        <v>0.49000000000000005</v>
      </c>
      <c r="I51" s="28" t="s">
        <v>111</v>
      </c>
      <c r="J51" s="28" t="s">
        <v>112</v>
      </c>
      <c r="K51" s="28" t="s">
        <v>81</v>
      </c>
    </row>
    <row r="52" spans="1:11" ht="15.75">
      <c r="A52" s="29" t="s">
        <v>94</v>
      </c>
      <c r="B52" s="30">
        <v>1051</v>
      </c>
      <c r="C52" s="28">
        <v>6119</v>
      </c>
      <c r="D52" s="28" t="s">
        <v>91</v>
      </c>
      <c r="E52" s="23">
        <v>9</v>
      </c>
      <c r="F52" s="23">
        <v>14</v>
      </c>
      <c r="G52" s="22">
        <f t="shared" si="2"/>
        <v>5</v>
      </c>
      <c r="H52" s="23">
        <f t="shared" si="3"/>
        <v>0.5</v>
      </c>
      <c r="I52" s="28" t="s">
        <v>114</v>
      </c>
      <c r="J52" s="28" t="s">
        <v>13</v>
      </c>
      <c r="K52" s="28" t="s">
        <v>90</v>
      </c>
    </row>
    <row r="53" spans="1:11" ht="15.75">
      <c r="A53" s="29" t="s">
        <v>94</v>
      </c>
      <c r="B53" s="30">
        <v>1052</v>
      </c>
      <c r="C53" s="28">
        <v>6622</v>
      </c>
      <c r="D53" s="28" t="s">
        <v>93</v>
      </c>
      <c r="E53" s="23">
        <v>42</v>
      </c>
      <c r="F53" s="23">
        <v>77</v>
      </c>
      <c r="G53" s="22">
        <f t="shared" si="2"/>
        <v>35</v>
      </c>
      <c r="H53" s="23">
        <f t="shared" si="3"/>
        <v>7</v>
      </c>
      <c r="I53" s="28" t="s">
        <v>114</v>
      </c>
      <c r="J53" s="28" t="s">
        <v>13</v>
      </c>
      <c r="K53" s="28" t="s">
        <v>81</v>
      </c>
    </row>
    <row r="54" spans="1:11" ht="15.75">
      <c r="A54" s="29" t="s">
        <v>94</v>
      </c>
      <c r="B54" s="30">
        <v>1053</v>
      </c>
      <c r="C54" s="28">
        <v>2242</v>
      </c>
      <c r="D54" s="28" t="s">
        <v>88</v>
      </c>
      <c r="E54" s="23">
        <v>60</v>
      </c>
      <c r="F54" s="23">
        <v>124</v>
      </c>
      <c r="G54" s="22">
        <f t="shared" si="2"/>
        <v>64</v>
      </c>
      <c r="H54" s="23">
        <f t="shared" si="3"/>
        <v>12.8</v>
      </c>
      <c r="I54" s="28" t="s">
        <v>111</v>
      </c>
      <c r="J54" s="28" t="s">
        <v>112</v>
      </c>
      <c r="K54" s="28" t="s">
        <v>79</v>
      </c>
    </row>
    <row r="55" spans="1:11" ht="15.75">
      <c r="A55" s="29" t="s">
        <v>94</v>
      </c>
      <c r="B55" s="30">
        <v>1054</v>
      </c>
      <c r="C55" s="28">
        <v>4421</v>
      </c>
      <c r="D55" s="28" t="s">
        <v>85</v>
      </c>
      <c r="E55" s="23">
        <v>45</v>
      </c>
      <c r="F55" s="23">
        <v>87</v>
      </c>
      <c r="G55" s="22">
        <f t="shared" si="2"/>
        <v>42</v>
      </c>
      <c r="H55" s="23">
        <f t="shared" si="3"/>
        <v>8.4</v>
      </c>
      <c r="I55" s="28" t="s">
        <v>114</v>
      </c>
      <c r="J55" s="28" t="s">
        <v>13</v>
      </c>
      <c r="K55" s="28" t="s">
        <v>89</v>
      </c>
    </row>
    <row r="56" spans="1:11" ht="15.75">
      <c r="A56" s="29" t="s">
        <v>94</v>
      </c>
      <c r="B56" s="30">
        <v>1055</v>
      </c>
      <c r="C56" s="28">
        <v>6119</v>
      </c>
      <c r="D56" s="28" t="s">
        <v>91</v>
      </c>
      <c r="E56" s="23">
        <v>9</v>
      </c>
      <c r="F56" s="23">
        <v>14</v>
      </c>
      <c r="G56" s="22">
        <f t="shared" si="2"/>
        <v>5</v>
      </c>
      <c r="H56" s="23">
        <f t="shared" si="3"/>
        <v>0.5</v>
      </c>
      <c r="I56" s="28" t="s">
        <v>113</v>
      </c>
      <c r="J56" s="28" t="s">
        <v>11</v>
      </c>
      <c r="K56" s="28" t="s">
        <v>89</v>
      </c>
    </row>
    <row r="57" spans="1:11" ht="15.75">
      <c r="A57" s="29" t="s">
        <v>94</v>
      </c>
      <c r="B57" s="30">
        <v>1056</v>
      </c>
      <c r="C57" s="28">
        <v>1109</v>
      </c>
      <c r="D57" s="28" t="s">
        <v>83</v>
      </c>
      <c r="E57" s="23">
        <v>3</v>
      </c>
      <c r="F57" s="23">
        <v>8</v>
      </c>
      <c r="G57" s="22">
        <f t="shared" si="2"/>
        <v>5</v>
      </c>
      <c r="H57" s="23">
        <f t="shared" si="3"/>
        <v>0.5</v>
      </c>
      <c r="I57" s="28" t="s">
        <v>114</v>
      </c>
      <c r="J57" s="28" t="s">
        <v>13</v>
      </c>
      <c r="K57" s="28" t="s">
        <v>79</v>
      </c>
    </row>
    <row r="58" spans="1:11" ht="15.75">
      <c r="A58" s="29" t="s">
        <v>94</v>
      </c>
      <c r="B58" s="30">
        <v>1057</v>
      </c>
      <c r="C58" s="28">
        <v>2499</v>
      </c>
      <c r="D58" s="28" t="s">
        <v>80</v>
      </c>
      <c r="E58" s="23">
        <v>6.2</v>
      </c>
      <c r="F58" s="23">
        <v>9.1999999999999993</v>
      </c>
      <c r="G58" s="22">
        <f t="shared" si="2"/>
        <v>2.9999999999999991</v>
      </c>
      <c r="H58" s="23">
        <f t="shared" si="3"/>
        <v>0.29999999999999993</v>
      </c>
      <c r="I58" s="28" t="s">
        <v>113</v>
      </c>
      <c r="J58" s="28" t="s">
        <v>11</v>
      </c>
      <c r="K58" s="28" t="s">
        <v>79</v>
      </c>
    </row>
    <row r="59" spans="1:11" ht="15.75">
      <c r="A59" s="29" t="s">
        <v>94</v>
      </c>
      <c r="B59" s="30">
        <v>1058</v>
      </c>
      <c r="C59" s="28">
        <v>6119</v>
      </c>
      <c r="D59" s="28" t="s">
        <v>91</v>
      </c>
      <c r="E59" s="23">
        <v>9</v>
      </c>
      <c r="F59" s="23">
        <v>14</v>
      </c>
      <c r="G59" s="22">
        <f t="shared" si="2"/>
        <v>5</v>
      </c>
      <c r="H59" s="23">
        <f t="shared" si="3"/>
        <v>0.5</v>
      </c>
      <c r="I59" s="28" t="s">
        <v>115</v>
      </c>
      <c r="J59" s="28" t="s">
        <v>116</v>
      </c>
      <c r="K59" s="28" t="s">
        <v>81</v>
      </c>
    </row>
    <row r="60" spans="1:11" ht="15.75">
      <c r="A60" s="29" t="s">
        <v>94</v>
      </c>
      <c r="B60" s="30">
        <v>1059</v>
      </c>
      <c r="C60" s="28">
        <v>2242</v>
      </c>
      <c r="D60" s="28" t="s">
        <v>88</v>
      </c>
      <c r="E60" s="23">
        <v>60</v>
      </c>
      <c r="F60" s="23">
        <v>124</v>
      </c>
      <c r="G60" s="22">
        <f t="shared" si="2"/>
        <v>64</v>
      </c>
      <c r="H60" s="23">
        <f t="shared" si="3"/>
        <v>12.8</v>
      </c>
      <c r="I60" s="28" t="s">
        <v>114</v>
      </c>
      <c r="J60" s="28" t="s">
        <v>13</v>
      </c>
      <c r="K60" s="28" t="s">
        <v>81</v>
      </c>
    </row>
    <row r="61" spans="1:11" ht="15.75">
      <c r="A61" s="29" t="s">
        <v>94</v>
      </c>
      <c r="B61" s="30">
        <v>1060</v>
      </c>
      <c r="C61" s="28">
        <v>6119</v>
      </c>
      <c r="D61" s="28" t="s">
        <v>91</v>
      </c>
      <c r="E61" s="23">
        <v>9</v>
      </c>
      <c r="F61" s="23">
        <v>14</v>
      </c>
      <c r="G61" s="22">
        <f t="shared" si="2"/>
        <v>5</v>
      </c>
      <c r="H61" s="23">
        <f t="shared" si="3"/>
        <v>0.5</v>
      </c>
      <c r="I61" s="28" t="s">
        <v>114</v>
      </c>
      <c r="J61" s="28" t="s">
        <v>13</v>
      </c>
      <c r="K61" s="28" t="s">
        <v>89</v>
      </c>
    </row>
    <row r="62" spans="1:11" ht="15.75">
      <c r="A62" s="29" t="s">
        <v>95</v>
      </c>
      <c r="B62" s="30">
        <v>1061</v>
      </c>
      <c r="C62" s="28">
        <v>1109</v>
      </c>
      <c r="D62" s="28" t="s">
        <v>83</v>
      </c>
      <c r="E62" s="23">
        <v>3</v>
      </c>
      <c r="F62" s="23">
        <v>8</v>
      </c>
      <c r="G62" s="22">
        <f t="shared" si="2"/>
        <v>5</v>
      </c>
      <c r="H62" s="23">
        <f t="shared" si="3"/>
        <v>0.5</v>
      </c>
      <c r="I62" s="28" t="s">
        <v>114</v>
      </c>
      <c r="J62" s="28" t="s">
        <v>13</v>
      </c>
      <c r="K62" s="28" t="s">
        <v>89</v>
      </c>
    </row>
    <row r="63" spans="1:11" ht="15.75">
      <c r="A63" s="29" t="s">
        <v>95</v>
      </c>
      <c r="B63" s="30">
        <v>1062</v>
      </c>
      <c r="C63" s="28">
        <v>2499</v>
      </c>
      <c r="D63" s="28" t="s">
        <v>80</v>
      </c>
      <c r="E63" s="23">
        <v>6.2</v>
      </c>
      <c r="F63" s="23">
        <v>9.1999999999999993</v>
      </c>
      <c r="G63" s="22">
        <f t="shared" si="2"/>
        <v>2.9999999999999991</v>
      </c>
      <c r="H63" s="23">
        <f t="shared" si="3"/>
        <v>0.29999999999999993</v>
      </c>
      <c r="I63" s="28" t="s">
        <v>111</v>
      </c>
      <c r="J63" s="28" t="s">
        <v>112</v>
      </c>
      <c r="K63" s="28" t="s">
        <v>81</v>
      </c>
    </row>
    <row r="64" spans="1:11" ht="15.75">
      <c r="A64" s="29" t="s">
        <v>95</v>
      </c>
      <c r="B64" s="30">
        <v>1063</v>
      </c>
      <c r="C64" s="28">
        <v>1109</v>
      </c>
      <c r="D64" s="28" t="s">
        <v>83</v>
      </c>
      <c r="E64" s="23">
        <v>3</v>
      </c>
      <c r="F64" s="23">
        <v>8</v>
      </c>
      <c r="G64" s="22">
        <f t="shared" si="2"/>
        <v>5</v>
      </c>
      <c r="H64" s="23">
        <f t="shared" si="3"/>
        <v>0.5</v>
      </c>
      <c r="I64" s="28" t="s">
        <v>114</v>
      </c>
      <c r="J64" s="28" t="s">
        <v>13</v>
      </c>
      <c r="K64" s="28" t="s">
        <v>79</v>
      </c>
    </row>
    <row r="65" spans="1:11" ht="15.75">
      <c r="A65" s="29" t="s">
        <v>95</v>
      </c>
      <c r="B65" s="30">
        <v>1064</v>
      </c>
      <c r="C65" s="28">
        <v>2499</v>
      </c>
      <c r="D65" s="28" t="s">
        <v>80</v>
      </c>
      <c r="E65" s="23">
        <v>6.2</v>
      </c>
      <c r="F65" s="23">
        <v>9.1999999999999993</v>
      </c>
      <c r="G65" s="22">
        <f t="shared" si="2"/>
        <v>2.9999999999999991</v>
      </c>
      <c r="H65" s="23">
        <f t="shared" si="3"/>
        <v>0.29999999999999993</v>
      </c>
      <c r="I65" s="28" t="s">
        <v>115</v>
      </c>
      <c r="J65" s="28" t="s">
        <v>116</v>
      </c>
      <c r="K65" s="28" t="s">
        <v>81</v>
      </c>
    </row>
    <row r="66" spans="1:11" ht="15.75">
      <c r="A66" s="29" t="s">
        <v>95</v>
      </c>
      <c r="B66" s="30">
        <v>1065</v>
      </c>
      <c r="C66" s="28">
        <v>2499</v>
      </c>
      <c r="D66" s="28" t="s">
        <v>80</v>
      </c>
      <c r="E66" s="23">
        <v>6.2</v>
      </c>
      <c r="F66" s="23">
        <v>9.1999999999999993</v>
      </c>
      <c r="G66" s="22">
        <f t="shared" ref="G66:G97" si="4">F66-E66</f>
        <v>2.9999999999999991</v>
      </c>
      <c r="H66" s="23">
        <f t="shared" ref="H66:H97" si="5">IF(F66&gt;50,G66*0.2,G66*0.1)</f>
        <v>0.29999999999999993</v>
      </c>
      <c r="I66" s="28" t="s">
        <v>114</v>
      </c>
      <c r="J66" s="28" t="s">
        <v>13</v>
      </c>
      <c r="K66" s="28" t="s">
        <v>77</v>
      </c>
    </row>
    <row r="67" spans="1:11" ht="15.75">
      <c r="A67" s="29" t="s">
        <v>95</v>
      </c>
      <c r="B67" s="30">
        <v>1066</v>
      </c>
      <c r="C67" s="28">
        <v>2877</v>
      </c>
      <c r="D67" s="28" t="s">
        <v>78</v>
      </c>
      <c r="E67" s="23">
        <v>11.4</v>
      </c>
      <c r="F67" s="23">
        <v>16.3</v>
      </c>
      <c r="G67" s="22">
        <f t="shared" si="4"/>
        <v>4.9000000000000004</v>
      </c>
      <c r="H67" s="23">
        <f t="shared" si="5"/>
        <v>0.49000000000000005</v>
      </c>
      <c r="I67" s="28" t="s">
        <v>114</v>
      </c>
      <c r="J67" s="28" t="s">
        <v>13</v>
      </c>
      <c r="K67" s="28" t="s">
        <v>89</v>
      </c>
    </row>
    <row r="68" spans="1:11" ht="15.75">
      <c r="A68" s="29" t="s">
        <v>95</v>
      </c>
      <c r="B68" s="30">
        <v>1067</v>
      </c>
      <c r="C68" s="28">
        <v>2877</v>
      </c>
      <c r="D68" s="28" t="s">
        <v>78</v>
      </c>
      <c r="E68" s="23">
        <v>11.4</v>
      </c>
      <c r="F68" s="23">
        <v>16.3</v>
      </c>
      <c r="G68" s="22">
        <f t="shared" si="4"/>
        <v>4.9000000000000004</v>
      </c>
      <c r="H68" s="23">
        <f t="shared" si="5"/>
        <v>0.49000000000000005</v>
      </c>
      <c r="I68" s="28" t="s">
        <v>114</v>
      </c>
      <c r="J68" s="28" t="s">
        <v>13</v>
      </c>
      <c r="K68" s="28" t="s">
        <v>90</v>
      </c>
    </row>
    <row r="69" spans="1:11" ht="15.75">
      <c r="A69" s="29" t="s">
        <v>95</v>
      </c>
      <c r="B69" s="30">
        <v>1068</v>
      </c>
      <c r="C69" s="28">
        <v>6119</v>
      </c>
      <c r="D69" s="28" t="s">
        <v>91</v>
      </c>
      <c r="E69" s="23">
        <v>9</v>
      </c>
      <c r="F69" s="23">
        <v>14</v>
      </c>
      <c r="G69" s="22">
        <f t="shared" si="4"/>
        <v>5</v>
      </c>
      <c r="H69" s="23">
        <f t="shared" si="5"/>
        <v>0.5</v>
      </c>
      <c r="I69" s="28" t="s">
        <v>113</v>
      </c>
      <c r="J69" s="28" t="s">
        <v>11</v>
      </c>
      <c r="K69" s="28" t="s">
        <v>79</v>
      </c>
    </row>
    <row r="70" spans="1:11" ht="15.75">
      <c r="A70" s="29" t="s">
        <v>95</v>
      </c>
      <c r="B70" s="30">
        <v>1069</v>
      </c>
      <c r="C70" s="28">
        <v>1109</v>
      </c>
      <c r="D70" s="28" t="s">
        <v>83</v>
      </c>
      <c r="E70" s="23">
        <v>3</v>
      </c>
      <c r="F70" s="23">
        <v>8</v>
      </c>
      <c r="G70" s="22">
        <f t="shared" si="4"/>
        <v>5</v>
      </c>
      <c r="H70" s="23">
        <f t="shared" si="5"/>
        <v>0.5</v>
      </c>
      <c r="I70" s="28" t="s">
        <v>114</v>
      </c>
      <c r="J70" s="28" t="s">
        <v>13</v>
      </c>
      <c r="K70" s="28" t="s">
        <v>81</v>
      </c>
    </row>
    <row r="71" spans="1:11" ht="15.75">
      <c r="A71" s="29" t="s">
        <v>95</v>
      </c>
      <c r="B71" s="30">
        <v>1070</v>
      </c>
      <c r="C71" s="28">
        <v>2499</v>
      </c>
      <c r="D71" s="28" t="s">
        <v>80</v>
      </c>
      <c r="E71" s="23">
        <v>6.2</v>
      </c>
      <c r="F71" s="23">
        <v>9.1999999999999993</v>
      </c>
      <c r="G71" s="22">
        <f t="shared" si="4"/>
        <v>2.9999999999999991</v>
      </c>
      <c r="H71" s="23">
        <f t="shared" si="5"/>
        <v>0.29999999999999993</v>
      </c>
      <c r="I71" s="28" t="s">
        <v>115</v>
      </c>
      <c r="J71" s="28" t="s">
        <v>116</v>
      </c>
      <c r="K71" s="28" t="s">
        <v>81</v>
      </c>
    </row>
    <row r="72" spans="1:11" ht="15.75">
      <c r="A72" s="29" t="s">
        <v>95</v>
      </c>
      <c r="B72" s="30">
        <v>1071</v>
      </c>
      <c r="C72" s="28">
        <v>1109</v>
      </c>
      <c r="D72" s="28" t="s">
        <v>83</v>
      </c>
      <c r="E72" s="23">
        <v>3</v>
      </c>
      <c r="F72" s="23">
        <v>8</v>
      </c>
      <c r="G72" s="22">
        <f t="shared" si="4"/>
        <v>5</v>
      </c>
      <c r="H72" s="23">
        <f t="shared" si="5"/>
        <v>0.5</v>
      </c>
      <c r="I72" s="28" t="s">
        <v>111</v>
      </c>
      <c r="J72" s="28" t="s">
        <v>112</v>
      </c>
      <c r="K72" s="28" t="s">
        <v>81</v>
      </c>
    </row>
    <row r="73" spans="1:11" ht="15.75">
      <c r="A73" s="29" t="s">
        <v>95</v>
      </c>
      <c r="B73" s="30">
        <v>1072</v>
      </c>
      <c r="C73" s="28">
        <v>1109</v>
      </c>
      <c r="D73" s="28" t="s">
        <v>83</v>
      </c>
      <c r="E73" s="23">
        <v>3</v>
      </c>
      <c r="F73" s="23">
        <v>8</v>
      </c>
      <c r="G73" s="22">
        <f t="shared" si="4"/>
        <v>5</v>
      </c>
      <c r="H73" s="23">
        <f t="shared" si="5"/>
        <v>0.5</v>
      </c>
      <c r="I73" s="28" t="s">
        <v>114</v>
      </c>
      <c r="J73" s="28" t="s">
        <v>13</v>
      </c>
      <c r="K73" s="28" t="s">
        <v>89</v>
      </c>
    </row>
    <row r="74" spans="1:11" ht="15.75">
      <c r="A74" s="29" t="s">
        <v>95</v>
      </c>
      <c r="B74" s="30">
        <v>1073</v>
      </c>
      <c r="C74" s="28">
        <v>6622</v>
      </c>
      <c r="D74" s="28" t="s">
        <v>93</v>
      </c>
      <c r="E74" s="23">
        <v>42</v>
      </c>
      <c r="F74" s="23">
        <v>77</v>
      </c>
      <c r="G74" s="22">
        <f t="shared" si="4"/>
        <v>35</v>
      </c>
      <c r="H74" s="23">
        <f t="shared" si="5"/>
        <v>7</v>
      </c>
      <c r="I74" s="28" t="s">
        <v>114</v>
      </c>
      <c r="J74" s="28" t="s">
        <v>13</v>
      </c>
      <c r="K74" s="28" t="s">
        <v>79</v>
      </c>
    </row>
    <row r="75" spans="1:11" ht="15.75">
      <c r="A75" s="29" t="s">
        <v>95</v>
      </c>
      <c r="B75" s="30">
        <v>1074</v>
      </c>
      <c r="C75" s="28">
        <v>2877</v>
      </c>
      <c r="D75" s="28" t="s">
        <v>78</v>
      </c>
      <c r="E75" s="23">
        <v>11.4</v>
      </c>
      <c r="F75" s="23">
        <v>16.3</v>
      </c>
      <c r="G75" s="22">
        <f t="shared" si="4"/>
        <v>4.9000000000000004</v>
      </c>
      <c r="H75" s="23">
        <f t="shared" si="5"/>
        <v>0.49000000000000005</v>
      </c>
      <c r="I75" s="28" t="s">
        <v>114</v>
      </c>
      <c r="J75" s="28" t="s">
        <v>13</v>
      </c>
      <c r="K75" s="28" t="s">
        <v>81</v>
      </c>
    </row>
    <row r="76" spans="1:11" ht="15.75">
      <c r="A76" s="29" t="s">
        <v>95</v>
      </c>
      <c r="B76" s="30">
        <v>1075</v>
      </c>
      <c r="C76" s="28">
        <v>1109</v>
      </c>
      <c r="D76" s="28" t="s">
        <v>83</v>
      </c>
      <c r="E76" s="23">
        <v>3</v>
      </c>
      <c r="F76" s="23">
        <v>8</v>
      </c>
      <c r="G76" s="22">
        <f t="shared" si="4"/>
        <v>5</v>
      </c>
      <c r="H76" s="23">
        <f t="shared" si="5"/>
        <v>0.5</v>
      </c>
      <c r="I76" s="28" t="s">
        <v>115</v>
      </c>
      <c r="J76" s="28" t="s">
        <v>116</v>
      </c>
      <c r="K76" s="28" t="s">
        <v>79</v>
      </c>
    </row>
    <row r="77" spans="1:11" ht="15.75">
      <c r="A77" s="29" t="s">
        <v>95</v>
      </c>
      <c r="B77" s="30">
        <v>1076</v>
      </c>
      <c r="C77" s="28">
        <v>1109</v>
      </c>
      <c r="D77" s="28" t="s">
        <v>83</v>
      </c>
      <c r="E77" s="23">
        <v>3</v>
      </c>
      <c r="F77" s="23">
        <v>8</v>
      </c>
      <c r="G77" s="22">
        <f t="shared" si="4"/>
        <v>5</v>
      </c>
      <c r="H77" s="23">
        <f t="shared" si="5"/>
        <v>0.5</v>
      </c>
      <c r="I77" s="28" t="s">
        <v>113</v>
      </c>
      <c r="J77" s="28" t="s">
        <v>11</v>
      </c>
      <c r="K77" s="28" t="s">
        <v>81</v>
      </c>
    </row>
    <row r="78" spans="1:11" ht="15.75">
      <c r="A78" s="29" t="s">
        <v>95</v>
      </c>
      <c r="B78" s="30">
        <v>1077</v>
      </c>
      <c r="C78" s="28">
        <v>9822</v>
      </c>
      <c r="D78" s="28" t="s">
        <v>76</v>
      </c>
      <c r="E78" s="23">
        <v>58.3</v>
      </c>
      <c r="F78" s="23">
        <v>98.4</v>
      </c>
      <c r="G78" s="22">
        <f t="shared" si="4"/>
        <v>40.100000000000009</v>
      </c>
      <c r="H78" s="23">
        <f t="shared" si="5"/>
        <v>8.0200000000000014</v>
      </c>
      <c r="I78" s="28" t="s">
        <v>115</v>
      </c>
      <c r="J78" s="28" t="s">
        <v>116</v>
      </c>
      <c r="K78" s="28" t="s">
        <v>81</v>
      </c>
    </row>
    <row r="79" spans="1:11" ht="15.75">
      <c r="A79" s="29" t="s">
        <v>95</v>
      </c>
      <c r="B79" s="30">
        <v>1078</v>
      </c>
      <c r="C79" s="28">
        <v>2877</v>
      </c>
      <c r="D79" s="28" t="s">
        <v>78</v>
      </c>
      <c r="E79" s="23">
        <v>11.4</v>
      </c>
      <c r="F79" s="23">
        <v>16.3</v>
      </c>
      <c r="G79" s="22">
        <f t="shared" si="4"/>
        <v>4.9000000000000004</v>
      </c>
      <c r="H79" s="23">
        <f t="shared" si="5"/>
        <v>0.49000000000000005</v>
      </c>
      <c r="I79" s="28" t="s">
        <v>113</v>
      </c>
      <c r="J79" s="28" t="s">
        <v>11</v>
      </c>
      <c r="K79" s="28" t="s">
        <v>89</v>
      </c>
    </row>
    <row r="80" spans="1:11" ht="15.75">
      <c r="A80" s="29" t="s">
        <v>96</v>
      </c>
      <c r="B80" s="30">
        <v>1079</v>
      </c>
      <c r="C80" s="28">
        <v>2877</v>
      </c>
      <c r="D80" s="28" t="s">
        <v>78</v>
      </c>
      <c r="E80" s="23">
        <v>11.4</v>
      </c>
      <c r="F80" s="23">
        <v>16.3</v>
      </c>
      <c r="G80" s="22">
        <f t="shared" si="4"/>
        <v>4.9000000000000004</v>
      </c>
      <c r="H80" s="23">
        <f t="shared" si="5"/>
        <v>0.49000000000000005</v>
      </c>
      <c r="I80" s="28" t="s">
        <v>113</v>
      </c>
      <c r="J80" s="28" t="s">
        <v>11</v>
      </c>
      <c r="K80" s="28" t="s">
        <v>77</v>
      </c>
    </row>
    <row r="81" spans="1:11" ht="15.75">
      <c r="A81" s="29" t="s">
        <v>96</v>
      </c>
      <c r="B81" s="30">
        <v>1080</v>
      </c>
      <c r="C81" s="28">
        <v>4421</v>
      </c>
      <c r="D81" s="28" t="s">
        <v>85</v>
      </c>
      <c r="E81" s="23">
        <v>45</v>
      </c>
      <c r="F81" s="23">
        <v>87</v>
      </c>
      <c r="G81" s="22">
        <f t="shared" si="4"/>
        <v>42</v>
      </c>
      <c r="H81" s="23">
        <f t="shared" si="5"/>
        <v>8.4</v>
      </c>
      <c r="I81" s="28" t="s">
        <v>114</v>
      </c>
      <c r="J81" s="28" t="s">
        <v>13</v>
      </c>
      <c r="K81" s="28" t="s">
        <v>79</v>
      </c>
    </row>
    <row r="82" spans="1:11" ht="15.75">
      <c r="A82" s="29" t="s">
        <v>96</v>
      </c>
      <c r="B82" s="30">
        <v>1081</v>
      </c>
      <c r="C82" s="28">
        <v>6119</v>
      </c>
      <c r="D82" s="28" t="s">
        <v>91</v>
      </c>
      <c r="E82" s="23">
        <v>9</v>
      </c>
      <c r="F82" s="23">
        <v>14</v>
      </c>
      <c r="G82" s="22">
        <f t="shared" si="4"/>
        <v>5</v>
      </c>
      <c r="H82" s="23">
        <f t="shared" si="5"/>
        <v>0.5</v>
      </c>
      <c r="I82" s="28" t="s">
        <v>114</v>
      </c>
      <c r="J82" s="28" t="s">
        <v>13</v>
      </c>
      <c r="K82" s="28" t="s">
        <v>90</v>
      </c>
    </row>
    <row r="83" spans="1:11" ht="15.75">
      <c r="A83" s="29" t="s">
        <v>96</v>
      </c>
      <c r="B83" s="30">
        <v>1082</v>
      </c>
      <c r="C83" s="28">
        <v>1109</v>
      </c>
      <c r="D83" s="28" t="s">
        <v>83</v>
      </c>
      <c r="E83" s="23">
        <v>3</v>
      </c>
      <c r="F83" s="23">
        <v>8</v>
      </c>
      <c r="G83" s="22">
        <f t="shared" si="4"/>
        <v>5</v>
      </c>
      <c r="H83" s="23">
        <f t="shared" si="5"/>
        <v>0.5</v>
      </c>
      <c r="I83" s="28" t="s">
        <v>111</v>
      </c>
      <c r="J83" s="28" t="s">
        <v>112</v>
      </c>
      <c r="K83" s="28" t="s">
        <v>79</v>
      </c>
    </row>
    <row r="84" spans="1:11" ht="15.75">
      <c r="A84" s="29" t="s">
        <v>96</v>
      </c>
      <c r="B84" s="30">
        <v>1083</v>
      </c>
      <c r="C84" s="28">
        <v>1109</v>
      </c>
      <c r="D84" s="28" t="s">
        <v>83</v>
      </c>
      <c r="E84" s="23">
        <v>3</v>
      </c>
      <c r="F84" s="23">
        <v>8</v>
      </c>
      <c r="G84" s="22">
        <f t="shared" si="4"/>
        <v>5</v>
      </c>
      <c r="H84" s="23">
        <f t="shared" si="5"/>
        <v>0.5</v>
      </c>
      <c r="I84" s="28" t="s">
        <v>111</v>
      </c>
      <c r="J84" s="28" t="s">
        <v>112</v>
      </c>
      <c r="K84" s="28" t="s">
        <v>89</v>
      </c>
    </row>
    <row r="85" spans="1:11" ht="15.75">
      <c r="A85" s="29" t="s">
        <v>96</v>
      </c>
      <c r="B85" s="30">
        <v>1084</v>
      </c>
      <c r="C85" s="28">
        <v>6119</v>
      </c>
      <c r="D85" s="28" t="s">
        <v>91</v>
      </c>
      <c r="E85" s="23">
        <v>9</v>
      </c>
      <c r="F85" s="23">
        <v>14</v>
      </c>
      <c r="G85" s="22">
        <f t="shared" si="4"/>
        <v>5</v>
      </c>
      <c r="H85" s="23">
        <f t="shared" si="5"/>
        <v>0.5</v>
      </c>
      <c r="I85" s="28" t="s">
        <v>111</v>
      </c>
      <c r="J85" s="28" t="s">
        <v>112</v>
      </c>
      <c r="K85" s="28" t="s">
        <v>81</v>
      </c>
    </row>
    <row r="86" spans="1:11" ht="15.75">
      <c r="A86" s="29" t="s">
        <v>96</v>
      </c>
      <c r="B86" s="30">
        <v>1085</v>
      </c>
      <c r="C86" s="28">
        <v>9822</v>
      </c>
      <c r="D86" s="28" t="s">
        <v>76</v>
      </c>
      <c r="E86" s="23">
        <v>58.3</v>
      </c>
      <c r="F86" s="23">
        <v>98.4</v>
      </c>
      <c r="G86" s="22">
        <f t="shared" si="4"/>
        <v>40.100000000000009</v>
      </c>
      <c r="H86" s="23">
        <f t="shared" si="5"/>
        <v>8.0200000000000014</v>
      </c>
      <c r="I86" s="28" t="s">
        <v>114</v>
      </c>
      <c r="J86" s="28" t="s">
        <v>13</v>
      </c>
      <c r="K86" s="28" t="s">
        <v>89</v>
      </c>
    </row>
    <row r="87" spans="1:11" ht="15.75">
      <c r="A87" s="29" t="s">
        <v>96</v>
      </c>
      <c r="B87" s="30">
        <v>1086</v>
      </c>
      <c r="C87" s="28">
        <v>1109</v>
      </c>
      <c r="D87" s="28" t="s">
        <v>83</v>
      </c>
      <c r="E87" s="23">
        <v>3</v>
      </c>
      <c r="F87" s="23">
        <v>8</v>
      </c>
      <c r="G87" s="22">
        <f t="shared" si="4"/>
        <v>5</v>
      </c>
      <c r="H87" s="23">
        <f t="shared" si="5"/>
        <v>0.5</v>
      </c>
      <c r="I87" s="28" t="s">
        <v>115</v>
      </c>
      <c r="J87" s="28" t="s">
        <v>116</v>
      </c>
      <c r="K87" s="28" t="s">
        <v>81</v>
      </c>
    </row>
    <row r="88" spans="1:11" ht="15.75">
      <c r="A88" s="29" t="s">
        <v>96</v>
      </c>
      <c r="B88" s="30">
        <v>1087</v>
      </c>
      <c r="C88" s="28">
        <v>2499</v>
      </c>
      <c r="D88" s="28" t="s">
        <v>80</v>
      </c>
      <c r="E88" s="23">
        <v>6.2</v>
      </c>
      <c r="F88" s="23">
        <v>9.1999999999999993</v>
      </c>
      <c r="G88" s="22">
        <f t="shared" si="4"/>
        <v>2.9999999999999991</v>
      </c>
      <c r="H88" s="23">
        <f t="shared" si="5"/>
        <v>0.29999999999999993</v>
      </c>
      <c r="I88" s="28" t="s">
        <v>111</v>
      </c>
      <c r="J88" s="28" t="s">
        <v>112</v>
      </c>
      <c r="K88" s="28" t="s">
        <v>79</v>
      </c>
    </row>
    <row r="89" spans="1:11" ht="15.75">
      <c r="A89" s="29" t="s">
        <v>96</v>
      </c>
      <c r="B89" s="30">
        <v>1088</v>
      </c>
      <c r="C89" s="28">
        <v>2499</v>
      </c>
      <c r="D89" s="28" t="s">
        <v>80</v>
      </c>
      <c r="E89" s="23">
        <v>6.2</v>
      </c>
      <c r="F89" s="23">
        <v>9.1999999999999993</v>
      </c>
      <c r="G89" s="22">
        <f t="shared" si="4"/>
        <v>2.9999999999999991</v>
      </c>
      <c r="H89" s="23">
        <f t="shared" si="5"/>
        <v>0.29999999999999993</v>
      </c>
      <c r="I89" s="28" t="s">
        <v>111</v>
      </c>
      <c r="J89" s="28" t="s">
        <v>112</v>
      </c>
      <c r="K89" s="28" t="s">
        <v>77</v>
      </c>
    </row>
    <row r="90" spans="1:11" ht="15.75">
      <c r="A90" s="29" t="s">
        <v>96</v>
      </c>
      <c r="B90" s="30">
        <v>1089</v>
      </c>
      <c r="C90" s="28">
        <v>6119</v>
      </c>
      <c r="D90" s="28" t="s">
        <v>91</v>
      </c>
      <c r="E90" s="23">
        <v>9</v>
      </c>
      <c r="F90" s="23">
        <v>14</v>
      </c>
      <c r="G90" s="22">
        <f t="shared" si="4"/>
        <v>5</v>
      </c>
      <c r="H90" s="23">
        <f t="shared" si="5"/>
        <v>0.5</v>
      </c>
      <c r="I90" s="28" t="s">
        <v>114</v>
      </c>
      <c r="J90" s="28" t="s">
        <v>13</v>
      </c>
      <c r="K90" s="28" t="s">
        <v>89</v>
      </c>
    </row>
    <row r="91" spans="1:11" ht="15.75">
      <c r="A91" s="29" t="s">
        <v>96</v>
      </c>
      <c r="B91" s="30">
        <v>1090</v>
      </c>
      <c r="C91" s="28">
        <v>2877</v>
      </c>
      <c r="D91" s="28" t="s">
        <v>78</v>
      </c>
      <c r="E91" s="23">
        <v>11.4</v>
      </c>
      <c r="F91" s="23">
        <v>16.3</v>
      </c>
      <c r="G91" s="22">
        <f t="shared" si="4"/>
        <v>4.9000000000000004</v>
      </c>
      <c r="H91" s="23">
        <f t="shared" si="5"/>
        <v>0.49000000000000005</v>
      </c>
      <c r="I91" s="28" t="s">
        <v>111</v>
      </c>
      <c r="J91" s="28" t="s">
        <v>112</v>
      </c>
      <c r="K91" s="28" t="s">
        <v>79</v>
      </c>
    </row>
    <row r="92" spans="1:11" ht="15.75">
      <c r="A92" s="29" t="s">
        <v>96</v>
      </c>
      <c r="B92" s="30">
        <v>1091</v>
      </c>
      <c r="C92" s="28">
        <v>2877</v>
      </c>
      <c r="D92" s="28" t="s">
        <v>78</v>
      </c>
      <c r="E92" s="23">
        <v>11.4</v>
      </c>
      <c r="F92" s="23">
        <v>16.3</v>
      </c>
      <c r="G92" s="22">
        <f t="shared" si="4"/>
        <v>4.9000000000000004</v>
      </c>
      <c r="H92" s="23">
        <f t="shared" si="5"/>
        <v>0.49000000000000005</v>
      </c>
      <c r="I92" s="28" t="s">
        <v>115</v>
      </c>
      <c r="J92" s="28" t="s">
        <v>116</v>
      </c>
      <c r="K92" s="28" t="s">
        <v>89</v>
      </c>
    </row>
    <row r="93" spans="1:11" ht="15.75">
      <c r="A93" s="29" t="s">
        <v>96</v>
      </c>
      <c r="B93" s="30">
        <v>1092</v>
      </c>
      <c r="C93" s="28">
        <v>2877</v>
      </c>
      <c r="D93" s="28" t="s">
        <v>78</v>
      </c>
      <c r="E93" s="23">
        <v>11.4</v>
      </c>
      <c r="F93" s="23">
        <v>16.3</v>
      </c>
      <c r="G93" s="22">
        <f t="shared" si="4"/>
        <v>4.9000000000000004</v>
      </c>
      <c r="H93" s="23">
        <f t="shared" si="5"/>
        <v>0.49000000000000005</v>
      </c>
      <c r="I93" s="28" t="s">
        <v>114</v>
      </c>
      <c r="J93" s="28" t="s">
        <v>13</v>
      </c>
      <c r="K93" s="28" t="s">
        <v>79</v>
      </c>
    </row>
    <row r="94" spans="1:11" ht="15.75">
      <c r="A94" s="29" t="s">
        <v>96</v>
      </c>
      <c r="B94" s="30">
        <v>1093</v>
      </c>
      <c r="C94" s="28">
        <v>6119</v>
      </c>
      <c r="D94" s="28" t="s">
        <v>91</v>
      </c>
      <c r="E94" s="23">
        <v>9</v>
      </c>
      <c r="F94" s="23">
        <v>14</v>
      </c>
      <c r="G94" s="22">
        <f t="shared" si="4"/>
        <v>5</v>
      </c>
      <c r="H94" s="23">
        <f t="shared" si="5"/>
        <v>0.5</v>
      </c>
      <c r="I94" s="28" t="s">
        <v>113</v>
      </c>
      <c r="J94" s="28" t="s">
        <v>11</v>
      </c>
      <c r="K94" s="28" t="s">
        <v>81</v>
      </c>
    </row>
    <row r="95" spans="1:11" ht="15.75">
      <c r="A95" s="29" t="s">
        <v>96</v>
      </c>
      <c r="B95" s="30">
        <v>1094</v>
      </c>
      <c r="C95" s="28">
        <v>6119</v>
      </c>
      <c r="D95" s="28" t="s">
        <v>91</v>
      </c>
      <c r="E95" s="23">
        <v>9</v>
      </c>
      <c r="F95" s="23">
        <v>14</v>
      </c>
      <c r="G95" s="22">
        <f t="shared" si="4"/>
        <v>5</v>
      </c>
      <c r="H95" s="23">
        <f t="shared" si="5"/>
        <v>0.5</v>
      </c>
      <c r="I95" s="28" t="s">
        <v>114</v>
      </c>
      <c r="J95" s="28" t="s">
        <v>13</v>
      </c>
      <c r="K95" s="28" t="s">
        <v>79</v>
      </c>
    </row>
    <row r="96" spans="1:11" ht="15.75">
      <c r="A96" s="29" t="s">
        <v>96</v>
      </c>
      <c r="B96" s="30">
        <v>1095</v>
      </c>
      <c r="C96" s="28">
        <v>2499</v>
      </c>
      <c r="D96" s="28" t="s">
        <v>80</v>
      </c>
      <c r="E96" s="23">
        <v>6.2</v>
      </c>
      <c r="F96" s="23">
        <v>9.1999999999999993</v>
      </c>
      <c r="G96" s="22">
        <f t="shared" si="4"/>
        <v>2.9999999999999991</v>
      </c>
      <c r="H96" s="23">
        <f t="shared" si="5"/>
        <v>0.29999999999999993</v>
      </c>
      <c r="I96" s="28" t="s">
        <v>115</v>
      </c>
      <c r="J96" s="28" t="s">
        <v>116</v>
      </c>
      <c r="K96" s="28" t="s">
        <v>81</v>
      </c>
    </row>
    <row r="97" spans="1:11" ht="15.75">
      <c r="A97" s="29" t="s">
        <v>96</v>
      </c>
      <c r="B97" s="30">
        <v>1096</v>
      </c>
      <c r="C97" s="28">
        <v>6119</v>
      </c>
      <c r="D97" s="28" t="s">
        <v>91</v>
      </c>
      <c r="E97" s="23">
        <v>9</v>
      </c>
      <c r="F97" s="23">
        <v>14</v>
      </c>
      <c r="G97" s="22">
        <f t="shared" si="4"/>
        <v>5</v>
      </c>
      <c r="H97" s="23">
        <f t="shared" si="5"/>
        <v>0.5</v>
      </c>
      <c r="I97" s="28" t="s">
        <v>114</v>
      </c>
      <c r="J97" s="28" t="s">
        <v>13</v>
      </c>
      <c r="K97" s="28" t="s">
        <v>81</v>
      </c>
    </row>
    <row r="98" spans="1:11" ht="15.75">
      <c r="A98" s="29" t="s">
        <v>96</v>
      </c>
      <c r="B98" s="30">
        <v>1097</v>
      </c>
      <c r="C98" s="28">
        <v>9212</v>
      </c>
      <c r="D98" s="28" t="s">
        <v>86</v>
      </c>
      <c r="E98" s="23">
        <v>4</v>
      </c>
      <c r="F98" s="23">
        <v>7</v>
      </c>
      <c r="G98" s="22">
        <f t="shared" ref="G98:G129" si="6">F98-E98</f>
        <v>3</v>
      </c>
      <c r="H98" s="23">
        <f t="shared" ref="H98:H129" si="7">IF(F98&gt;50,G98*0.2,G98*0.1)</f>
        <v>0.30000000000000004</v>
      </c>
      <c r="I98" s="28" t="s">
        <v>115</v>
      </c>
      <c r="J98" s="28" t="s">
        <v>116</v>
      </c>
      <c r="K98" s="28" t="s">
        <v>89</v>
      </c>
    </row>
    <row r="99" spans="1:11" ht="15.75">
      <c r="A99" s="29" t="s">
        <v>96</v>
      </c>
      <c r="B99" s="30">
        <v>1098</v>
      </c>
      <c r="C99" s="28">
        <v>2877</v>
      </c>
      <c r="D99" s="28" t="s">
        <v>78</v>
      </c>
      <c r="E99" s="23">
        <v>11.4</v>
      </c>
      <c r="F99" s="23">
        <v>16.3</v>
      </c>
      <c r="G99" s="22">
        <f t="shared" si="6"/>
        <v>4.9000000000000004</v>
      </c>
      <c r="H99" s="23">
        <f t="shared" si="7"/>
        <v>0.49000000000000005</v>
      </c>
      <c r="I99" s="28" t="s">
        <v>113</v>
      </c>
      <c r="J99" s="28" t="s">
        <v>11</v>
      </c>
      <c r="K99" s="28" t="s">
        <v>77</v>
      </c>
    </row>
    <row r="100" spans="1:11" ht="15.75">
      <c r="A100" s="29" t="s">
        <v>97</v>
      </c>
      <c r="B100" s="30">
        <v>1099</v>
      </c>
      <c r="C100" s="28">
        <v>2877</v>
      </c>
      <c r="D100" s="28" t="s">
        <v>78</v>
      </c>
      <c r="E100" s="23">
        <v>11.4</v>
      </c>
      <c r="F100" s="23">
        <v>16.3</v>
      </c>
      <c r="G100" s="22">
        <f t="shared" si="6"/>
        <v>4.9000000000000004</v>
      </c>
      <c r="H100" s="23">
        <f t="shared" si="7"/>
        <v>0.49000000000000005</v>
      </c>
      <c r="I100" s="28" t="s">
        <v>114</v>
      </c>
      <c r="J100" s="28" t="s">
        <v>13</v>
      </c>
      <c r="K100" s="28" t="s">
        <v>79</v>
      </c>
    </row>
    <row r="101" spans="1:11" ht="15.75">
      <c r="A101" s="29" t="s">
        <v>97</v>
      </c>
      <c r="B101" s="30">
        <v>1100</v>
      </c>
      <c r="C101" s="28">
        <v>6119</v>
      </c>
      <c r="D101" s="28" t="s">
        <v>91</v>
      </c>
      <c r="E101" s="23">
        <v>9</v>
      </c>
      <c r="F101" s="23">
        <v>14</v>
      </c>
      <c r="G101" s="22">
        <f t="shared" si="6"/>
        <v>5</v>
      </c>
      <c r="H101" s="23">
        <f t="shared" si="7"/>
        <v>0.5</v>
      </c>
      <c r="I101" s="28" t="s">
        <v>111</v>
      </c>
      <c r="J101" s="28" t="s">
        <v>112</v>
      </c>
      <c r="K101" s="28" t="s">
        <v>90</v>
      </c>
    </row>
    <row r="102" spans="1:11" ht="15.75">
      <c r="A102" s="29" t="s">
        <v>97</v>
      </c>
      <c r="B102" s="30">
        <v>1101</v>
      </c>
      <c r="C102" s="28">
        <v>2499</v>
      </c>
      <c r="D102" s="28" t="s">
        <v>80</v>
      </c>
      <c r="E102" s="23">
        <v>6.2</v>
      </c>
      <c r="F102" s="23">
        <v>9.1999999999999993</v>
      </c>
      <c r="G102" s="22">
        <f t="shared" si="6"/>
        <v>2.9999999999999991</v>
      </c>
      <c r="H102" s="23">
        <f t="shared" si="7"/>
        <v>0.29999999999999993</v>
      </c>
      <c r="I102" s="28" t="s">
        <v>114</v>
      </c>
      <c r="J102" s="28" t="s">
        <v>13</v>
      </c>
      <c r="K102" s="28" t="s">
        <v>79</v>
      </c>
    </row>
    <row r="103" spans="1:11" ht="15.75">
      <c r="A103" s="29" t="s">
        <v>97</v>
      </c>
      <c r="B103" s="30">
        <v>1102</v>
      </c>
      <c r="C103" s="28">
        <v>2242</v>
      </c>
      <c r="D103" s="28" t="s">
        <v>88</v>
      </c>
      <c r="E103" s="23">
        <v>60</v>
      </c>
      <c r="F103" s="23">
        <v>124</v>
      </c>
      <c r="G103" s="22">
        <f t="shared" si="6"/>
        <v>64</v>
      </c>
      <c r="H103" s="23">
        <f t="shared" si="7"/>
        <v>12.8</v>
      </c>
      <c r="I103" s="28" t="s">
        <v>113</v>
      </c>
      <c r="J103" s="28" t="s">
        <v>11</v>
      </c>
      <c r="K103" s="28" t="s">
        <v>89</v>
      </c>
    </row>
    <row r="104" spans="1:11" ht="15.75">
      <c r="A104" s="29" t="s">
        <v>97</v>
      </c>
      <c r="B104" s="30">
        <v>1103</v>
      </c>
      <c r="C104" s="28">
        <v>2877</v>
      </c>
      <c r="D104" s="28" t="s">
        <v>78</v>
      </c>
      <c r="E104" s="23">
        <v>11.4</v>
      </c>
      <c r="F104" s="23">
        <v>16.3</v>
      </c>
      <c r="G104" s="22">
        <f t="shared" si="6"/>
        <v>4.9000000000000004</v>
      </c>
      <c r="H104" s="23">
        <f t="shared" si="7"/>
        <v>0.49000000000000005</v>
      </c>
      <c r="I104" s="28" t="s">
        <v>113</v>
      </c>
      <c r="J104" s="28" t="s">
        <v>11</v>
      </c>
      <c r="K104" s="28" t="s">
        <v>81</v>
      </c>
    </row>
    <row r="105" spans="1:11" ht="15.75">
      <c r="A105" s="29" t="s">
        <v>97</v>
      </c>
      <c r="B105" s="30">
        <v>1104</v>
      </c>
      <c r="C105" s="28">
        <v>2877</v>
      </c>
      <c r="D105" s="28" t="s">
        <v>78</v>
      </c>
      <c r="E105" s="23">
        <v>11.4</v>
      </c>
      <c r="F105" s="23">
        <v>16.3</v>
      </c>
      <c r="G105" s="22">
        <f t="shared" si="6"/>
        <v>4.9000000000000004</v>
      </c>
      <c r="H105" s="23">
        <f t="shared" si="7"/>
        <v>0.49000000000000005</v>
      </c>
      <c r="I105" s="28" t="s">
        <v>114</v>
      </c>
      <c r="J105" s="28" t="s">
        <v>13</v>
      </c>
      <c r="K105" s="28" t="s">
        <v>89</v>
      </c>
    </row>
    <row r="106" spans="1:11" ht="15.75">
      <c r="A106" s="29" t="s">
        <v>97</v>
      </c>
      <c r="B106" s="30">
        <v>1105</v>
      </c>
      <c r="C106" s="28">
        <v>2499</v>
      </c>
      <c r="D106" s="28" t="s">
        <v>80</v>
      </c>
      <c r="E106" s="23">
        <v>6.2</v>
      </c>
      <c r="F106" s="23">
        <v>9.1999999999999993</v>
      </c>
      <c r="G106" s="22">
        <f t="shared" si="6"/>
        <v>2.9999999999999991</v>
      </c>
      <c r="H106" s="23">
        <f t="shared" si="7"/>
        <v>0.29999999999999993</v>
      </c>
      <c r="I106" s="28" t="s">
        <v>113</v>
      </c>
      <c r="J106" s="28" t="s">
        <v>11</v>
      </c>
      <c r="K106" s="28" t="s">
        <v>81</v>
      </c>
    </row>
    <row r="107" spans="1:11" ht="15.75">
      <c r="A107" s="29" t="s">
        <v>97</v>
      </c>
      <c r="B107" s="30">
        <v>1106</v>
      </c>
      <c r="C107" s="28">
        <v>9822</v>
      </c>
      <c r="D107" s="28" t="s">
        <v>76</v>
      </c>
      <c r="E107" s="23">
        <v>58.3</v>
      </c>
      <c r="F107" s="23">
        <v>98.4</v>
      </c>
      <c r="G107" s="22">
        <f t="shared" si="6"/>
        <v>40.100000000000009</v>
      </c>
      <c r="H107" s="23">
        <f t="shared" si="7"/>
        <v>8.0200000000000014</v>
      </c>
      <c r="I107" s="28" t="s">
        <v>113</v>
      </c>
      <c r="J107" s="28" t="s">
        <v>11</v>
      </c>
      <c r="K107" s="28" t="s">
        <v>79</v>
      </c>
    </row>
    <row r="108" spans="1:11" ht="15.75">
      <c r="A108" s="29" t="s">
        <v>97</v>
      </c>
      <c r="B108" s="30">
        <v>1107</v>
      </c>
      <c r="C108" s="28">
        <v>1109</v>
      </c>
      <c r="D108" s="28" t="s">
        <v>83</v>
      </c>
      <c r="E108" s="23">
        <v>3</v>
      </c>
      <c r="F108" s="23">
        <v>8</v>
      </c>
      <c r="G108" s="22">
        <f t="shared" si="6"/>
        <v>5</v>
      </c>
      <c r="H108" s="23">
        <f t="shared" si="7"/>
        <v>0.5</v>
      </c>
      <c r="I108" s="28" t="s">
        <v>115</v>
      </c>
      <c r="J108" s="28" t="s">
        <v>116</v>
      </c>
      <c r="K108" s="28" t="s">
        <v>77</v>
      </c>
    </row>
    <row r="109" spans="1:11" ht="15.75">
      <c r="A109" s="29" t="s">
        <v>97</v>
      </c>
      <c r="B109" s="30">
        <v>1108</v>
      </c>
      <c r="C109" s="28">
        <v>9822</v>
      </c>
      <c r="D109" s="28" t="s">
        <v>76</v>
      </c>
      <c r="E109" s="23">
        <v>58.3</v>
      </c>
      <c r="F109" s="23">
        <v>98.4</v>
      </c>
      <c r="G109" s="22">
        <f t="shared" si="6"/>
        <v>40.100000000000009</v>
      </c>
      <c r="H109" s="23">
        <f t="shared" si="7"/>
        <v>8.0200000000000014</v>
      </c>
      <c r="I109" s="28" t="s">
        <v>114</v>
      </c>
      <c r="J109" s="28" t="s">
        <v>13</v>
      </c>
      <c r="K109" s="28" t="s">
        <v>89</v>
      </c>
    </row>
    <row r="110" spans="1:11" ht="15.75">
      <c r="A110" s="29" t="s">
        <v>97</v>
      </c>
      <c r="B110" s="30">
        <v>1109</v>
      </c>
      <c r="C110" s="28">
        <v>8722</v>
      </c>
      <c r="D110" s="28" t="s">
        <v>82</v>
      </c>
      <c r="E110" s="23">
        <v>344</v>
      </c>
      <c r="F110" s="23">
        <v>502</v>
      </c>
      <c r="G110" s="22">
        <f t="shared" si="6"/>
        <v>158</v>
      </c>
      <c r="H110" s="23">
        <f t="shared" si="7"/>
        <v>31.6</v>
      </c>
      <c r="I110" s="28" t="s">
        <v>113</v>
      </c>
      <c r="J110" s="28" t="s">
        <v>11</v>
      </c>
      <c r="K110" s="28" t="s">
        <v>79</v>
      </c>
    </row>
    <row r="111" spans="1:11" ht="15.75">
      <c r="A111" s="29" t="s">
        <v>97</v>
      </c>
      <c r="B111" s="30">
        <v>1110</v>
      </c>
      <c r="C111" s="28">
        <v>8722</v>
      </c>
      <c r="D111" s="28" t="s">
        <v>82</v>
      </c>
      <c r="E111" s="23">
        <v>344</v>
      </c>
      <c r="F111" s="23">
        <v>502</v>
      </c>
      <c r="G111" s="22">
        <f t="shared" si="6"/>
        <v>158</v>
      </c>
      <c r="H111" s="23">
        <f t="shared" si="7"/>
        <v>31.6</v>
      </c>
      <c r="I111" s="28" t="s">
        <v>115</v>
      </c>
      <c r="J111" s="28" t="s">
        <v>116</v>
      </c>
      <c r="K111" s="28" t="s">
        <v>89</v>
      </c>
    </row>
    <row r="112" spans="1:11" ht="15.75">
      <c r="A112" s="29" t="s">
        <v>97</v>
      </c>
      <c r="B112" s="30">
        <v>1111</v>
      </c>
      <c r="C112" s="28">
        <v>6622</v>
      </c>
      <c r="D112" s="28" t="s">
        <v>93</v>
      </c>
      <c r="E112" s="23">
        <v>42</v>
      </c>
      <c r="F112" s="23">
        <v>77</v>
      </c>
      <c r="G112" s="22">
        <f t="shared" si="6"/>
        <v>35</v>
      </c>
      <c r="H112" s="23">
        <f t="shared" si="7"/>
        <v>7</v>
      </c>
      <c r="I112" s="28" t="s">
        <v>115</v>
      </c>
      <c r="J112" s="28" t="s">
        <v>116</v>
      </c>
      <c r="K112" s="28" t="s">
        <v>79</v>
      </c>
    </row>
    <row r="113" spans="1:11" ht="15.75">
      <c r="A113" s="29" t="s">
        <v>97</v>
      </c>
      <c r="B113" s="30">
        <v>1112</v>
      </c>
      <c r="C113" s="28">
        <v>6622</v>
      </c>
      <c r="D113" s="28" t="s">
        <v>93</v>
      </c>
      <c r="E113" s="23">
        <v>42</v>
      </c>
      <c r="F113" s="23">
        <v>77</v>
      </c>
      <c r="G113" s="22">
        <f t="shared" si="6"/>
        <v>35</v>
      </c>
      <c r="H113" s="23">
        <f t="shared" si="7"/>
        <v>7</v>
      </c>
      <c r="I113" s="28" t="s">
        <v>114</v>
      </c>
      <c r="J113" s="28" t="s">
        <v>13</v>
      </c>
      <c r="K113" s="28" t="s">
        <v>81</v>
      </c>
    </row>
    <row r="114" spans="1:11" ht="15.75">
      <c r="A114" s="29" t="s">
        <v>97</v>
      </c>
      <c r="B114" s="30">
        <v>1113</v>
      </c>
      <c r="C114" s="28">
        <v>9822</v>
      </c>
      <c r="D114" s="28" t="s">
        <v>76</v>
      </c>
      <c r="E114" s="23">
        <v>58.3</v>
      </c>
      <c r="F114" s="23">
        <v>98.4</v>
      </c>
      <c r="G114" s="22">
        <f t="shared" si="6"/>
        <v>40.100000000000009</v>
      </c>
      <c r="H114" s="23">
        <f t="shared" si="7"/>
        <v>8.0200000000000014</v>
      </c>
      <c r="I114" s="28" t="s">
        <v>111</v>
      </c>
      <c r="J114" s="28" t="s">
        <v>112</v>
      </c>
      <c r="K114" s="28" t="s">
        <v>79</v>
      </c>
    </row>
    <row r="115" spans="1:11" ht="15.75">
      <c r="A115" s="29" t="s">
        <v>97</v>
      </c>
      <c r="B115" s="30">
        <v>1114</v>
      </c>
      <c r="C115" s="28">
        <v>2242</v>
      </c>
      <c r="D115" s="28" t="s">
        <v>88</v>
      </c>
      <c r="E115" s="23">
        <v>60</v>
      </c>
      <c r="F115" s="23">
        <v>124</v>
      </c>
      <c r="G115" s="22">
        <f t="shared" si="6"/>
        <v>64</v>
      </c>
      <c r="H115" s="23">
        <f t="shared" si="7"/>
        <v>12.8</v>
      </c>
      <c r="I115" s="28" t="s">
        <v>113</v>
      </c>
      <c r="J115" s="28" t="s">
        <v>11</v>
      </c>
      <c r="K115" s="28" t="s">
        <v>81</v>
      </c>
    </row>
    <row r="116" spans="1:11" ht="15.75">
      <c r="A116" s="29" t="s">
        <v>97</v>
      </c>
      <c r="B116" s="30">
        <v>1115</v>
      </c>
      <c r="C116" s="28">
        <v>8722</v>
      </c>
      <c r="D116" s="28" t="s">
        <v>82</v>
      </c>
      <c r="E116" s="23">
        <v>344</v>
      </c>
      <c r="F116" s="23">
        <v>502</v>
      </c>
      <c r="G116" s="22">
        <f t="shared" si="6"/>
        <v>158</v>
      </c>
      <c r="H116" s="23">
        <f t="shared" si="7"/>
        <v>31.6</v>
      </c>
      <c r="I116" s="28" t="s">
        <v>111</v>
      </c>
      <c r="J116" s="28" t="s">
        <v>112</v>
      </c>
      <c r="K116" s="28" t="s">
        <v>81</v>
      </c>
    </row>
    <row r="117" spans="1:11" ht="15.75">
      <c r="A117" s="29" t="s">
        <v>97</v>
      </c>
      <c r="B117" s="30">
        <v>1116</v>
      </c>
      <c r="C117" s="28">
        <v>6622</v>
      </c>
      <c r="D117" s="28" t="s">
        <v>93</v>
      </c>
      <c r="E117" s="23">
        <v>42</v>
      </c>
      <c r="F117" s="23">
        <v>77</v>
      </c>
      <c r="G117" s="22">
        <f t="shared" si="6"/>
        <v>35</v>
      </c>
      <c r="H117" s="23">
        <f t="shared" si="7"/>
        <v>7</v>
      </c>
      <c r="I117" s="28" t="s">
        <v>114</v>
      </c>
      <c r="J117" s="28" t="s">
        <v>13</v>
      </c>
      <c r="K117" s="28" t="s">
        <v>89</v>
      </c>
    </row>
    <row r="118" spans="1:11" ht="15.75">
      <c r="A118" s="29" t="s">
        <v>97</v>
      </c>
      <c r="B118" s="30">
        <v>1117</v>
      </c>
      <c r="C118" s="28">
        <v>8722</v>
      </c>
      <c r="D118" s="28" t="s">
        <v>82</v>
      </c>
      <c r="E118" s="23">
        <v>344</v>
      </c>
      <c r="F118" s="23">
        <v>502</v>
      </c>
      <c r="G118" s="22">
        <f t="shared" si="6"/>
        <v>158</v>
      </c>
      <c r="H118" s="23">
        <f t="shared" si="7"/>
        <v>31.6</v>
      </c>
      <c r="I118" s="28" t="s">
        <v>115</v>
      </c>
      <c r="J118" s="28" t="s">
        <v>116</v>
      </c>
      <c r="K118" s="28" t="s">
        <v>77</v>
      </c>
    </row>
    <row r="119" spans="1:11" ht="15.75">
      <c r="A119" s="29" t="s">
        <v>97</v>
      </c>
      <c r="B119" s="30">
        <v>1118</v>
      </c>
      <c r="C119" s="28">
        <v>9822</v>
      </c>
      <c r="D119" s="28" t="s">
        <v>76</v>
      </c>
      <c r="E119" s="23">
        <v>58.3</v>
      </c>
      <c r="F119" s="23">
        <v>98.4</v>
      </c>
      <c r="G119" s="22">
        <f t="shared" si="6"/>
        <v>40.100000000000009</v>
      </c>
      <c r="H119" s="23">
        <f t="shared" si="7"/>
        <v>8.0200000000000014</v>
      </c>
      <c r="I119" s="28" t="s">
        <v>113</v>
      </c>
      <c r="J119" s="28" t="s">
        <v>11</v>
      </c>
      <c r="K119" s="28" t="s">
        <v>79</v>
      </c>
    </row>
    <row r="120" spans="1:11" ht="15.75">
      <c r="A120" s="29" t="s">
        <v>97</v>
      </c>
      <c r="B120" s="30">
        <v>1119</v>
      </c>
      <c r="C120" s="28">
        <v>2242</v>
      </c>
      <c r="D120" s="28" t="s">
        <v>88</v>
      </c>
      <c r="E120" s="23">
        <v>60</v>
      </c>
      <c r="F120" s="23">
        <v>124</v>
      </c>
      <c r="G120" s="22">
        <f t="shared" si="6"/>
        <v>64</v>
      </c>
      <c r="H120" s="23">
        <f t="shared" si="7"/>
        <v>12.8</v>
      </c>
      <c r="I120" s="28" t="s">
        <v>111</v>
      </c>
      <c r="J120" s="28" t="s">
        <v>112</v>
      </c>
      <c r="K120" s="28" t="s">
        <v>90</v>
      </c>
    </row>
    <row r="121" spans="1:11" ht="15.75">
      <c r="A121" s="29" t="s">
        <v>97</v>
      </c>
      <c r="B121" s="30">
        <v>1120</v>
      </c>
      <c r="C121" s="28">
        <v>2242</v>
      </c>
      <c r="D121" s="28" t="s">
        <v>88</v>
      </c>
      <c r="E121" s="23">
        <v>60</v>
      </c>
      <c r="F121" s="23">
        <v>124</v>
      </c>
      <c r="G121" s="22">
        <f t="shared" si="6"/>
        <v>64</v>
      </c>
      <c r="H121" s="23">
        <f t="shared" si="7"/>
        <v>12.8</v>
      </c>
      <c r="I121" s="28" t="s">
        <v>114</v>
      </c>
      <c r="J121" s="28" t="s">
        <v>13</v>
      </c>
      <c r="K121" s="28" t="s">
        <v>79</v>
      </c>
    </row>
    <row r="122" spans="1:11" ht="15.75">
      <c r="A122" s="29" t="s">
        <v>97</v>
      </c>
      <c r="B122" s="30">
        <v>1121</v>
      </c>
      <c r="C122" s="28">
        <v>4421</v>
      </c>
      <c r="D122" s="28" t="s">
        <v>85</v>
      </c>
      <c r="E122" s="23">
        <v>45</v>
      </c>
      <c r="F122" s="23">
        <v>87</v>
      </c>
      <c r="G122" s="22">
        <f t="shared" si="6"/>
        <v>42</v>
      </c>
      <c r="H122" s="23">
        <f t="shared" si="7"/>
        <v>8.4</v>
      </c>
      <c r="I122" s="28" t="s">
        <v>114</v>
      </c>
      <c r="J122" s="28" t="s">
        <v>13</v>
      </c>
      <c r="K122" s="28" t="s">
        <v>89</v>
      </c>
    </row>
    <row r="123" spans="1:11" ht="15.75">
      <c r="A123" s="29" t="s">
        <v>97</v>
      </c>
      <c r="B123" s="30">
        <v>1122</v>
      </c>
      <c r="C123" s="28">
        <v>8722</v>
      </c>
      <c r="D123" s="28" t="s">
        <v>82</v>
      </c>
      <c r="E123" s="23">
        <v>344</v>
      </c>
      <c r="F123" s="23">
        <v>502</v>
      </c>
      <c r="G123" s="22">
        <f t="shared" si="6"/>
        <v>158</v>
      </c>
      <c r="H123" s="23">
        <f t="shared" si="7"/>
        <v>31.6</v>
      </c>
      <c r="I123" s="28" t="s">
        <v>114</v>
      </c>
      <c r="J123" s="28" t="s">
        <v>13</v>
      </c>
      <c r="K123" s="28" t="s">
        <v>81</v>
      </c>
    </row>
    <row r="124" spans="1:11" ht="15.75">
      <c r="A124" s="29" t="s">
        <v>97</v>
      </c>
      <c r="B124" s="30">
        <v>1123</v>
      </c>
      <c r="C124" s="28">
        <v>9822</v>
      </c>
      <c r="D124" s="28" t="s">
        <v>76</v>
      </c>
      <c r="E124" s="23">
        <v>58.3</v>
      </c>
      <c r="F124" s="23">
        <v>98.4</v>
      </c>
      <c r="G124" s="22">
        <f t="shared" si="6"/>
        <v>40.100000000000009</v>
      </c>
      <c r="H124" s="23">
        <f t="shared" si="7"/>
        <v>8.0200000000000014</v>
      </c>
      <c r="I124" s="28" t="s">
        <v>114</v>
      </c>
      <c r="J124" s="28" t="s">
        <v>13</v>
      </c>
      <c r="K124" s="28" t="s">
        <v>89</v>
      </c>
    </row>
    <row r="125" spans="1:11" ht="15.75">
      <c r="A125" s="29" t="s">
        <v>97</v>
      </c>
      <c r="B125" s="30">
        <v>1124</v>
      </c>
      <c r="C125" s="28">
        <v>4421</v>
      </c>
      <c r="D125" s="28" t="s">
        <v>85</v>
      </c>
      <c r="E125" s="23">
        <v>45</v>
      </c>
      <c r="F125" s="23">
        <v>87</v>
      </c>
      <c r="G125" s="22">
        <f t="shared" si="6"/>
        <v>42</v>
      </c>
      <c r="H125" s="23">
        <f t="shared" si="7"/>
        <v>8.4</v>
      </c>
      <c r="I125" s="28" t="s">
        <v>114</v>
      </c>
      <c r="J125" s="28" t="s">
        <v>13</v>
      </c>
      <c r="K125" s="28" t="s">
        <v>81</v>
      </c>
    </row>
    <row r="126" spans="1:11" ht="15.75">
      <c r="A126" s="29" t="s">
        <v>98</v>
      </c>
      <c r="B126" s="30">
        <v>1125</v>
      </c>
      <c r="C126" s="28">
        <v>2242</v>
      </c>
      <c r="D126" s="28" t="s">
        <v>88</v>
      </c>
      <c r="E126" s="23">
        <v>60</v>
      </c>
      <c r="F126" s="23">
        <v>124</v>
      </c>
      <c r="G126" s="22">
        <f t="shared" si="6"/>
        <v>64</v>
      </c>
      <c r="H126" s="23">
        <f t="shared" si="7"/>
        <v>12.8</v>
      </c>
      <c r="I126" s="28" t="s">
        <v>114</v>
      </c>
      <c r="J126" s="28" t="s">
        <v>13</v>
      </c>
      <c r="K126" s="28" t="s">
        <v>79</v>
      </c>
    </row>
    <row r="127" spans="1:11" ht="15.75">
      <c r="A127" s="29" t="s">
        <v>98</v>
      </c>
      <c r="B127" s="30">
        <v>1126</v>
      </c>
      <c r="C127" s="28">
        <v>9212</v>
      </c>
      <c r="D127" s="28" t="s">
        <v>86</v>
      </c>
      <c r="E127" s="23">
        <v>4</v>
      </c>
      <c r="F127" s="23">
        <v>7</v>
      </c>
      <c r="G127" s="22">
        <f t="shared" si="6"/>
        <v>3</v>
      </c>
      <c r="H127" s="23">
        <f t="shared" si="7"/>
        <v>0.30000000000000004</v>
      </c>
      <c r="I127" s="28" t="s">
        <v>114</v>
      </c>
      <c r="J127" s="28" t="s">
        <v>13</v>
      </c>
      <c r="K127" s="28" t="s">
        <v>77</v>
      </c>
    </row>
    <row r="128" spans="1:11" ht="15.75">
      <c r="A128" s="29" t="s">
        <v>98</v>
      </c>
      <c r="B128" s="30">
        <v>1127</v>
      </c>
      <c r="C128" s="28">
        <v>8722</v>
      </c>
      <c r="D128" s="28" t="s">
        <v>82</v>
      </c>
      <c r="E128" s="23">
        <v>344</v>
      </c>
      <c r="F128" s="23">
        <v>502</v>
      </c>
      <c r="G128" s="22">
        <f t="shared" si="6"/>
        <v>158</v>
      </c>
      <c r="H128" s="23">
        <f t="shared" si="7"/>
        <v>31.6</v>
      </c>
      <c r="I128" s="28" t="s">
        <v>111</v>
      </c>
      <c r="J128" s="28" t="s">
        <v>112</v>
      </c>
      <c r="K128" s="28" t="s">
        <v>89</v>
      </c>
    </row>
    <row r="129" spans="1:11" ht="15.75">
      <c r="A129" s="29" t="s">
        <v>98</v>
      </c>
      <c r="B129" s="30">
        <v>1128</v>
      </c>
      <c r="C129" s="28">
        <v>6622</v>
      </c>
      <c r="D129" s="28" t="s">
        <v>93</v>
      </c>
      <c r="E129" s="23">
        <v>42</v>
      </c>
      <c r="F129" s="23">
        <v>77</v>
      </c>
      <c r="G129" s="22">
        <f t="shared" si="6"/>
        <v>35</v>
      </c>
      <c r="H129" s="23">
        <f t="shared" si="7"/>
        <v>7</v>
      </c>
      <c r="I129" s="28" t="s">
        <v>113</v>
      </c>
      <c r="J129" s="28" t="s">
        <v>11</v>
      </c>
      <c r="K129" s="28" t="s">
        <v>79</v>
      </c>
    </row>
    <row r="130" spans="1:11" ht="15.75">
      <c r="A130" s="29" t="s">
        <v>98</v>
      </c>
      <c r="B130" s="30">
        <v>1129</v>
      </c>
      <c r="C130" s="28">
        <v>9822</v>
      </c>
      <c r="D130" s="28" t="s">
        <v>76</v>
      </c>
      <c r="E130" s="23">
        <v>58.3</v>
      </c>
      <c r="F130" s="23">
        <v>98.4</v>
      </c>
      <c r="G130" s="22">
        <f t="shared" ref="G130:G161" si="8">F130-E130</f>
        <v>40.100000000000009</v>
      </c>
      <c r="H130" s="23">
        <f t="shared" ref="H130:H161" si="9">IF(F130&gt;50,G130*0.2,G130*0.1)</f>
        <v>8.0200000000000014</v>
      </c>
      <c r="I130" s="28" t="s">
        <v>115</v>
      </c>
      <c r="J130" s="28" t="s">
        <v>116</v>
      </c>
      <c r="K130" s="28" t="s">
        <v>89</v>
      </c>
    </row>
    <row r="131" spans="1:11" ht="15.75">
      <c r="A131" s="29" t="s">
        <v>98</v>
      </c>
      <c r="B131" s="30">
        <v>1130</v>
      </c>
      <c r="C131" s="28">
        <v>4421</v>
      </c>
      <c r="D131" s="28" t="s">
        <v>85</v>
      </c>
      <c r="E131" s="23">
        <v>45</v>
      </c>
      <c r="F131" s="23">
        <v>87</v>
      </c>
      <c r="G131" s="22">
        <f t="shared" si="8"/>
        <v>42</v>
      </c>
      <c r="H131" s="23">
        <f t="shared" si="9"/>
        <v>8.4</v>
      </c>
      <c r="I131" s="28" t="s">
        <v>115</v>
      </c>
      <c r="J131" s="28" t="s">
        <v>116</v>
      </c>
      <c r="K131" s="28" t="s">
        <v>79</v>
      </c>
    </row>
    <row r="132" spans="1:11" ht="15.75">
      <c r="A132" s="29" t="s">
        <v>98</v>
      </c>
      <c r="B132" s="30">
        <v>1131</v>
      </c>
      <c r="C132" s="28">
        <v>9212</v>
      </c>
      <c r="D132" s="28" t="s">
        <v>86</v>
      </c>
      <c r="E132" s="23">
        <v>4</v>
      </c>
      <c r="F132" s="23">
        <v>7</v>
      </c>
      <c r="G132" s="22">
        <f t="shared" si="8"/>
        <v>3</v>
      </c>
      <c r="H132" s="23">
        <f t="shared" si="9"/>
        <v>0.30000000000000004</v>
      </c>
      <c r="I132" s="28" t="s">
        <v>115</v>
      </c>
      <c r="J132" s="28" t="s">
        <v>116</v>
      </c>
      <c r="K132" s="28" t="s">
        <v>81</v>
      </c>
    </row>
    <row r="133" spans="1:11" ht="15.75">
      <c r="A133" s="29" t="s">
        <v>98</v>
      </c>
      <c r="B133" s="30">
        <v>1132</v>
      </c>
      <c r="C133" s="28">
        <v>9212</v>
      </c>
      <c r="D133" s="28" t="s">
        <v>86</v>
      </c>
      <c r="E133" s="23">
        <v>4</v>
      </c>
      <c r="F133" s="23">
        <v>7</v>
      </c>
      <c r="G133" s="22">
        <f t="shared" si="8"/>
        <v>3</v>
      </c>
      <c r="H133" s="23">
        <f t="shared" si="9"/>
        <v>0.30000000000000004</v>
      </c>
      <c r="I133" s="28" t="s">
        <v>115</v>
      </c>
      <c r="J133" s="28" t="s">
        <v>116</v>
      </c>
      <c r="K133" s="28" t="s">
        <v>79</v>
      </c>
    </row>
    <row r="134" spans="1:11" ht="15.75">
      <c r="A134" s="29" t="s">
        <v>98</v>
      </c>
      <c r="B134" s="30">
        <v>1133</v>
      </c>
      <c r="C134" s="28">
        <v>9822</v>
      </c>
      <c r="D134" s="28" t="s">
        <v>76</v>
      </c>
      <c r="E134" s="23">
        <v>58.3</v>
      </c>
      <c r="F134" s="23">
        <v>98.4</v>
      </c>
      <c r="G134" s="22">
        <f t="shared" si="8"/>
        <v>40.100000000000009</v>
      </c>
      <c r="H134" s="23">
        <f t="shared" si="9"/>
        <v>8.0200000000000014</v>
      </c>
      <c r="I134" s="28" t="s">
        <v>111</v>
      </c>
      <c r="J134" s="28" t="s">
        <v>112</v>
      </c>
      <c r="K134" s="28" t="s">
        <v>81</v>
      </c>
    </row>
    <row r="135" spans="1:11" ht="15.75">
      <c r="A135" s="29" t="s">
        <v>98</v>
      </c>
      <c r="B135" s="30">
        <v>1134</v>
      </c>
      <c r="C135" s="28">
        <v>9822</v>
      </c>
      <c r="D135" s="28" t="s">
        <v>76</v>
      </c>
      <c r="E135" s="23">
        <v>58.3</v>
      </c>
      <c r="F135" s="23">
        <v>98.4</v>
      </c>
      <c r="G135" s="22">
        <f t="shared" si="8"/>
        <v>40.100000000000009</v>
      </c>
      <c r="H135" s="23">
        <f t="shared" si="9"/>
        <v>8.0200000000000014</v>
      </c>
      <c r="I135" s="28" t="s">
        <v>114</v>
      </c>
      <c r="J135" s="28" t="s">
        <v>13</v>
      </c>
      <c r="K135" s="28" t="s">
        <v>81</v>
      </c>
    </row>
    <row r="136" spans="1:11" ht="15.75">
      <c r="A136" s="29" t="s">
        <v>98</v>
      </c>
      <c r="B136" s="30">
        <v>1135</v>
      </c>
      <c r="C136" s="28">
        <v>8722</v>
      </c>
      <c r="D136" s="28" t="s">
        <v>82</v>
      </c>
      <c r="E136" s="23">
        <v>344</v>
      </c>
      <c r="F136" s="23">
        <v>502</v>
      </c>
      <c r="G136" s="22">
        <f t="shared" si="8"/>
        <v>158</v>
      </c>
      <c r="H136" s="23">
        <f t="shared" si="9"/>
        <v>31.6</v>
      </c>
      <c r="I136" s="28" t="s">
        <v>111</v>
      </c>
      <c r="J136" s="28" t="s">
        <v>112</v>
      </c>
      <c r="K136" s="28" t="s">
        <v>89</v>
      </c>
    </row>
    <row r="137" spans="1:11" ht="15.75">
      <c r="A137" s="29" t="s">
        <v>98</v>
      </c>
      <c r="B137" s="30">
        <v>1136</v>
      </c>
      <c r="C137" s="28">
        <v>2242</v>
      </c>
      <c r="D137" s="28" t="s">
        <v>88</v>
      </c>
      <c r="E137" s="23">
        <v>60</v>
      </c>
      <c r="F137" s="23">
        <v>124</v>
      </c>
      <c r="G137" s="22">
        <f t="shared" si="8"/>
        <v>64</v>
      </c>
      <c r="H137" s="23">
        <f t="shared" si="9"/>
        <v>12.8</v>
      </c>
      <c r="I137" s="28" t="s">
        <v>114</v>
      </c>
      <c r="J137" s="28" t="s">
        <v>13</v>
      </c>
      <c r="K137" s="28" t="s">
        <v>77</v>
      </c>
    </row>
    <row r="138" spans="1:11" ht="15.75">
      <c r="A138" s="29" t="s">
        <v>98</v>
      </c>
      <c r="B138" s="30">
        <v>1137</v>
      </c>
      <c r="C138" s="28">
        <v>9822</v>
      </c>
      <c r="D138" s="28" t="s">
        <v>76</v>
      </c>
      <c r="E138" s="23">
        <v>58.3</v>
      </c>
      <c r="F138" s="23">
        <v>98.4</v>
      </c>
      <c r="G138" s="22">
        <f t="shared" si="8"/>
        <v>40.100000000000009</v>
      </c>
      <c r="H138" s="23">
        <f t="shared" si="9"/>
        <v>8.0200000000000014</v>
      </c>
      <c r="I138" s="28" t="s">
        <v>113</v>
      </c>
      <c r="J138" s="28" t="s">
        <v>11</v>
      </c>
      <c r="K138" s="28" t="s">
        <v>79</v>
      </c>
    </row>
    <row r="139" spans="1:11" ht="15.75">
      <c r="A139" s="29" t="s">
        <v>98</v>
      </c>
      <c r="B139" s="30">
        <v>1138</v>
      </c>
      <c r="C139" s="28">
        <v>8722</v>
      </c>
      <c r="D139" s="28" t="s">
        <v>82</v>
      </c>
      <c r="E139" s="23">
        <v>344</v>
      </c>
      <c r="F139" s="23">
        <v>502</v>
      </c>
      <c r="G139" s="22">
        <f t="shared" si="8"/>
        <v>158</v>
      </c>
      <c r="H139" s="23">
        <f t="shared" si="9"/>
        <v>31.6</v>
      </c>
      <c r="I139" s="28" t="s">
        <v>111</v>
      </c>
      <c r="J139" s="28" t="s">
        <v>112</v>
      </c>
      <c r="K139" s="28" t="s">
        <v>90</v>
      </c>
    </row>
    <row r="140" spans="1:11" ht="15.75">
      <c r="A140" s="29" t="s">
        <v>98</v>
      </c>
      <c r="B140" s="30">
        <v>1139</v>
      </c>
      <c r="C140" s="28">
        <v>4421</v>
      </c>
      <c r="D140" s="28" t="s">
        <v>85</v>
      </c>
      <c r="E140" s="23">
        <v>45</v>
      </c>
      <c r="F140" s="23">
        <v>87</v>
      </c>
      <c r="G140" s="22">
        <f t="shared" si="8"/>
        <v>42</v>
      </c>
      <c r="H140" s="23">
        <f t="shared" si="9"/>
        <v>8.4</v>
      </c>
      <c r="I140" s="28" t="s">
        <v>114</v>
      </c>
      <c r="J140" s="28" t="s">
        <v>13</v>
      </c>
      <c r="K140" s="28" t="s">
        <v>79</v>
      </c>
    </row>
    <row r="141" spans="1:11" ht="15.75">
      <c r="A141" s="29" t="s">
        <v>98</v>
      </c>
      <c r="B141" s="30">
        <v>1140</v>
      </c>
      <c r="C141" s="28">
        <v>4421</v>
      </c>
      <c r="D141" s="28" t="s">
        <v>85</v>
      </c>
      <c r="E141" s="23">
        <v>45</v>
      </c>
      <c r="F141" s="23">
        <v>87</v>
      </c>
      <c r="G141" s="22">
        <f t="shared" si="8"/>
        <v>42</v>
      </c>
      <c r="H141" s="23">
        <f t="shared" si="9"/>
        <v>8.4</v>
      </c>
      <c r="I141" s="28" t="s">
        <v>113</v>
      </c>
      <c r="J141" s="28" t="s">
        <v>11</v>
      </c>
      <c r="K141" s="28" t="s">
        <v>89</v>
      </c>
    </row>
    <row r="142" spans="1:11" ht="15.75">
      <c r="A142" s="29" t="s">
        <v>98</v>
      </c>
      <c r="B142" s="30">
        <v>1141</v>
      </c>
      <c r="C142" s="28">
        <v>9212</v>
      </c>
      <c r="D142" s="28" t="s">
        <v>86</v>
      </c>
      <c r="E142" s="23">
        <v>4</v>
      </c>
      <c r="F142" s="23">
        <v>7</v>
      </c>
      <c r="G142" s="22">
        <f t="shared" si="8"/>
        <v>3</v>
      </c>
      <c r="H142" s="23">
        <f t="shared" si="9"/>
        <v>0.30000000000000004</v>
      </c>
      <c r="I142" s="28" t="s">
        <v>113</v>
      </c>
      <c r="J142" s="28" t="s">
        <v>11</v>
      </c>
      <c r="K142" s="28" t="s">
        <v>81</v>
      </c>
    </row>
    <row r="143" spans="1:11" ht="15.75">
      <c r="A143" s="29" t="s">
        <v>99</v>
      </c>
      <c r="B143" s="30">
        <v>1142</v>
      </c>
      <c r="C143" s="28">
        <v>2242</v>
      </c>
      <c r="D143" s="28" t="s">
        <v>88</v>
      </c>
      <c r="E143" s="23">
        <v>60</v>
      </c>
      <c r="F143" s="23">
        <v>124</v>
      </c>
      <c r="G143" s="22">
        <f t="shared" si="8"/>
        <v>64</v>
      </c>
      <c r="H143" s="23">
        <f t="shared" si="9"/>
        <v>12.8</v>
      </c>
      <c r="I143" s="28" t="s">
        <v>113</v>
      </c>
      <c r="J143" s="28" t="s">
        <v>11</v>
      </c>
      <c r="K143" s="28" t="s">
        <v>89</v>
      </c>
    </row>
    <row r="144" spans="1:11" ht="15.75">
      <c r="A144" s="29" t="s">
        <v>99</v>
      </c>
      <c r="B144" s="30">
        <v>1143</v>
      </c>
      <c r="C144" s="28">
        <v>9822</v>
      </c>
      <c r="D144" s="28" t="s">
        <v>76</v>
      </c>
      <c r="E144" s="23">
        <v>58.3</v>
      </c>
      <c r="F144" s="23">
        <v>98.4</v>
      </c>
      <c r="G144" s="22">
        <f t="shared" si="8"/>
        <v>40.100000000000009</v>
      </c>
      <c r="H144" s="23">
        <f t="shared" si="9"/>
        <v>8.0200000000000014</v>
      </c>
      <c r="I144" s="28" t="s">
        <v>115</v>
      </c>
      <c r="J144" s="28" t="s">
        <v>116</v>
      </c>
      <c r="K144" s="28" t="s">
        <v>81</v>
      </c>
    </row>
    <row r="145" spans="1:11" ht="15.75">
      <c r="A145" s="29" t="s">
        <v>99</v>
      </c>
      <c r="B145" s="30">
        <v>1144</v>
      </c>
      <c r="C145" s="28">
        <v>2242</v>
      </c>
      <c r="D145" s="28" t="s">
        <v>88</v>
      </c>
      <c r="E145" s="23">
        <v>60</v>
      </c>
      <c r="F145" s="23">
        <v>124</v>
      </c>
      <c r="G145" s="22">
        <f t="shared" si="8"/>
        <v>64</v>
      </c>
      <c r="H145" s="23">
        <f t="shared" si="9"/>
        <v>12.8</v>
      </c>
      <c r="I145" s="28" t="s">
        <v>115</v>
      </c>
      <c r="J145" s="28" t="s">
        <v>116</v>
      </c>
      <c r="K145" s="28" t="s">
        <v>79</v>
      </c>
    </row>
    <row r="146" spans="1:11" ht="15.75">
      <c r="A146" s="29" t="s">
        <v>99</v>
      </c>
      <c r="B146" s="30">
        <v>1145</v>
      </c>
      <c r="C146" s="28">
        <v>4421</v>
      </c>
      <c r="D146" s="28" t="s">
        <v>85</v>
      </c>
      <c r="E146" s="23">
        <v>45</v>
      </c>
      <c r="F146" s="23">
        <v>87</v>
      </c>
      <c r="G146" s="22">
        <f t="shared" si="8"/>
        <v>42</v>
      </c>
      <c r="H146" s="23">
        <f t="shared" si="9"/>
        <v>8.4</v>
      </c>
      <c r="I146" s="28" t="s">
        <v>115</v>
      </c>
      <c r="J146" s="28" t="s">
        <v>116</v>
      </c>
      <c r="K146" s="28" t="s">
        <v>77</v>
      </c>
    </row>
    <row r="147" spans="1:11" ht="15.75">
      <c r="A147" s="29" t="s">
        <v>99</v>
      </c>
      <c r="B147" s="30">
        <v>1146</v>
      </c>
      <c r="C147" s="28">
        <v>8722</v>
      </c>
      <c r="D147" s="28" t="s">
        <v>82</v>
      </c>
      <c r="E147" s="23">
        <v>344</v>
      </c>
      <c r="F147" s="23">
        <v>502</v>
      </c>
      <c r="G147" s="22">
        <f t="shared" si="8"/>
        <v>158</v>
      </c>
      <c r="H147" s="23">
        <f t="shared" si="9"/>
        <v>31.6</v>
      </c>
      <c r="I147" s="28" t="s">
        <v>115</v>
      </c>
      <c r="J147" s="28" t="s">
        <v>116</v>
      </c>
      <c r="K147" s="28" t="s">
        <v>89</v>
      </c>
    </row>
    <row r="148" spans="1:11" ht="15.75">
      <c r="A148" s="29" t="s">
        <v>99</v>
      </c>
      <c r="B148" s="30">
        <v>1147</v>
      </c>
      <c r="C148" s="28">
        <v>9822</v>
      </c>
      <c r="D148" s="28" t="s">
        <v>76</v>
      </c>
      <c r="E148" s="23">
        <v>58.3</v>
      </c>
      <c r="F148" s="23">
        <v>98.4</v>
      </c>
      <c r="G148" s="22">
        <f t="shared" si="8"/>
        <v>40.100000000000009</v>
      </c>
      <c r="H148" s="23">
        <f t="shared" si="9"/>
        <v>8.0200000000000014</v>
      </c>
      <c r="I148" s="28" t="s">
        <v>111</v>
      </c>
      <c r="J148" s="28" t="s">
        <v>112</v>
      </c>
      <c r="K148" s="28" t="s">
        <v>79</v>
      </c>
    </row>
    <row r="149" spans="1:11" ht="15.75">
      <c r="A149" s="29" t="s">
        <v>99</v>
      </c>
      <c r="B149" s="30">
        <v>1148</v>
      </c>
      <c r="C149" s="28">
        <v>9212</v>
      </c>
      <c r="D149" s="28" t="s">
        <v>86</v>
      </c>
      <c r="E149" s="23">
        <v>4</v>
      </c>
      <c r="F149" s="23">
        <v>7</v>
      </c>
      <c r="G149" s="22">
        <f t="shared" si="8"/>
        <v>3</v>
      </c>
      <c r="H149" s="23">
        <f t="shared" si="9"/>
        <v>0.30000000000000004</v>
      </c>
      <c r="I149" s="28" t="s">
        <v>114</v>
      </c>
      <c r="J149" s="28" t="s">
        <v>13</v>
      </c>
      <c r="K149" s="28" t="s">
        <v>81</v>
      </c>
    </row>
    <row r="150" spans="1:11" ht="15.75">
      <c r="A150" s="29" t="s">
        <v>99</v>
      </c>
      <c r="B150" s="30">
        <v>1149</v>
      </c>
      <c r="C150" s="28">
        <v>8722</v>
      </c>
      <c r="D150" s="28" t="s">
        <v>82</v>
      </c>
      <c r="E150" s="23">
        <v>344</v>
      </c>
      <c r="F150" s="23">
        <v>502</v>
      </c>
      <c r="G150" s="22">
        <f t="shared" si="8"/>
        <v>158</v>
      </c>
      <c r="H150" s="23">
        <f t="shared" si="9"/>
        <v>31.6</v>
      </c>
      <c r="I150" s="28" t="s">
        <v>111</v>
      </c>
      <c r="J150" s="28" t="s">
        <v>112</v>
      </c>
      <c r="K150" s="28" t="s">
        <v>81</v>
      </c>
    </row>
    <row r="151" spans="1:11" ht="15.75">
      <c r="A151" s="29" t="s">
        <v>100</v>
      </c>
      <c r="B151" s="30">
        <v>1150</v>
      </c>
      <c r="C151" s="28">
        <v>2242</v>
      </c>
      <c r="D151" s="28" t="s">
        <v>88</v>
      </c>
      <c r="E151" s="23">
        <v>60</v>
      </c>
      <c r="F151" s="23">
        <v>124</v>
      </c>
      <c r="G151" s="22">
        <f t="shared" si="8"/>
        <v>64</v>
      </c>
      <c r="H151" s="23">
        <f t="shared" si="9"/>
        <v>12.8</v>
      </c>
      <c r="I151" s="28" t="s">
        <v>114</v>
      </c>
      <c r="J151" s="28" t="s">
        <v>13</v>
      </c>
      <c r="K151" s="28" t="s">
        <v>90</v>
      </c>
    </row>
    <row r="152" spans="1:11" ht="15.75">
      <c r="A152" s="29" t="s">
        <v>100</v>
      </c>
      <c r="B152" s="30">
        <v>1151</v>
      </c>
      <c r="C152" s="28">
        <v>2242</v>
      </c>
      <c r="D152" s="28" t="s">
        <v>88</v>
      </c>
      <c r="E152" s="23">
        <v>60</v>
      </c>
      <c r="F152" s="23">
        <v>124</v>
      </c>
      <c r="G152" s="22">
        <f t="shared" si="8"/>
        <v>64</v>
      </c>
      <c r="H152" s="23">
        <f t="shared" si="9"/>
        <v>12.8</v>
      </c>
      <c r="I152" s="28" t="s">
        <v>113</v>
      </c>
      <c r="J152" s="28" t="s">
        <v>11</v>
      </c>
      <c r="K152" s="28" t="s">
        <v>79</v>
      </c>
    </row>
    <row r="153" spans="1:11" ht="15.75">
      <c r="A153" s="29" t="s">
        <v>100</v>
      </c>
      <c r="B153" s="30">
        <v>1152</v>
      </c>
      <c r="C153" s="28">
        <v>4421</v>
      </c>
      <c r="D153" s="28" t="s">
        <v>85</v>
      </c>
      <c r="E153" s="23">
        <v>45</v>
      </c>
      <c r="F153" s="23">
        <v>87</v>
      </c>
      <c r="G153" s="22">
        <f t="shared" si="8"/>
        <v>42</v>
      </c>
      <c r="H153" s="23">
        <f t="shared" si="9"/>
        <v>8.4</v>
      </c>
      <c r="I153" s="28" t="s">
        <v>111</v>
      </c>
      <c r="J153" s="28" t="s">
        <v>112</v>
      </c>
      <c r="K153" s="28" t="s">
        <v>89</v>
      </c>
    </row>
    <row r="154" spans="1:11" ht="15.75">
      <c r="A154" s="29" t="s">
        <v>100</v>
      </c>
      <c r="B154" s="30">
        <v>1153</v>
      </c>
      <c r="C154" s="28">
        <v>8722</v>
      </c>
      <c r="D154" s="28" t="s">
        <v>82</v>
      </c>
      <c r="E154" s="23">
        <v>344</v>
      </c>
      <c r="F154" s="23">
        <v>502</v>
      </c>
      <c r="G154" s="22">
        <f t="shared" si="8"/>
        <v>158</v>
      </c>
      <c r="H154" s="23">
        <f t="shared" si="9"/>
        <v>31.6</v>
      </c>
      <c r="I154" s="28" t="s">
        <v>114</v>
      </c>
      <c r="J154" s="28" t="s">
        <v>13</v>
      </c>
      <c r="K154" s="28" t="s">
        <v>81</v>
      </c>
    </row>
    <row r="155" spans="1:11" ht="15.75">
      <c r="A155" s="29" t="s">
        <v>100</v>
      </c>
      <c r="B155" s="30">
        <v>1154</v>
      </c>
      <c r="C155" s="28">
        <v>9822</v>
      </c>
      <c r="D155" s="28" t="s">
        <v>76</v>
      </c>
      <c r="E155" s="23">
        <v>58.3</v>
      </c>
      <c r="F155" s="23">
        <v>98.4</v>
      </c>
      <c r="G155" s="22">
        <f t="shared" si="8"/>
        <v>40.100000000000009</v>
      </c>
      <c r="H155" s="23">
        <f t="shared" si="9"/>
        <v>8.0200000000000014</v>
      </c>
      <c r="I155" s="28" t="s">
        <v>113</v>
      </c>
      <c r="J155" s="28" t="s">
        <v>11</v>
      </c>
      <c r="K155" s="28" t="s">
        <v>89</v>
      </c>
    </row>
    <row r="156" spans="1:11" ht="15.75">
      <c r="A156" s="29" t="s">
        <v>100</v>
      </c>
      <c r="B156" s="30">
        <v>1155</v>
      </c>
      <c r="C156" s="28">
        <v>4421</v>
      </c>
      <c r="D156" s="28" t="s">
        <v>85</v>
      </c>
      <c r="E156" s="23">
        <v>45</v>
      </c>
      <c r="F156" s="23">
        <v>87</v>
      </c>
      <c r="G156" s="22">
        <f t="shared" si="8"/>
        <v>42</v>
      </c>
      <c r="H156" s="23">
        <f t="shared" si="9"/>
        <v>8.4</v>
      </c>
      <c r="I156" s="28" t="s">
        <v>114</v>
      </c>
      <c r="J156" s="28" t="s">
        <v>13</v>
      </c>
      <c r="K156" s="28" t="s">
        <v>81</v>
      </c>
    </row>
    <row r="157" spans="1:11" ht="15.75">
      <c r="A157" s="29" t="s">
        <v>100</v>
      </c>
      <c r="B157" s="30">
        <v>1156</v>
      </c>
      <c r="C157" s="28">
        <v>2242</v>
      </c>
      <c r="D157" s="28" t="s">
        <v>88</v>
      </c>
      <c r="E157" s="23">
        <v>60</v>
      </c>
      <c r="F157" s="23">
        <v>124</v>
      </c>
      <c r="G157" s="22">
        <f t="shared" si="8"/>
        <v>64</v>
      </c>
      <c r="H157" s="23">
        <f t="shared" si="9"/>
        <v>12.8</v>
      </c>
      <c r="I157" s="28" t="s">
        <v>114</v>
      </c>
      <c r="J157" s="28" t="s">
        <v>13</v>
      </c>
      <c r="K157" s="28" t="s">
        <v>79</v>
      </c>
    </row>
    <row r="158" spans="1:11" ht="15.75">
      <c r="A158" s="29" t="s">
        <v>100</v>
      </c>
      <c r="B158" s="30">
        <v>1157</v>
      </c>
      <c r="C158" s="28">
        <v>9212</v>
      </c>
      <c r="D158" s="28" t="s">
        <v>86</v>
      </c>
      <c r="E158" s="23">
        <v>4</v>
      </c>
      <c r="F158" s="23">
        <v>7</v>
      </c>
      <c r="G158" s="22">
        <f t="shared" si="8"/>
        <v>3</v>
      </c>
      <c r="H158" s="23">
        <f t="shared" si="9"/>
        <v>0.30000000000000004</v>
      </c>
      <c r="I158" s="28" t="s">
        <v>114</v>
      </c>
      <c r="J158" s="28" t="s">
        <v>13</v>
      </c>
      <c r="K158" s="28" t="s">
        <v>77</v>
      </c>
    </row>
    <row r="159" spans="1:11" ht="15.75">
      <c r="A159" s="29" t="s">
        <v>101</v>
      </c>
      <c r="B159" s="30">
        <v>1158</v>
      </c>
      <c r="C159" s="28">
        <v>8722</v>
      </c>
      <c r="D159" s="28" t="s">
        <v>82</v>
      </c>
      <c r="E159" s="23">
        <v>344</v>
      </c>
      <c r="F159" s="23">
        <v>502</v>
      </c>
      <c r="G159" s="22">
        <f t="shared" si="8"/>
        <v>158</v>
      </c>
      <c r="H159" s="23">
        <f t="shared" si="9"/>
        <v>31.6</v>
      </c>
      <c r="I159" s="28" t="s">
        <v>111</v>
      </c>
      <c r="J159" s="28" t="s">
        <v>112</v>
      </c>
      <c r="K159" s="28" t="s">
        <v>89</v>
      </c>
    </row>
    <row r="160" spans="1:11" ht="15.75">
      <c r="A160" s="29" t="s">
        <v>101</v>
      </c>
      <c r="B160" s="30">
        <v>1159</v>
      </c>
      <c r="C160" s="28">
        <v>6622</v>
      </c>
      <c r="D160" s="28" t="s">
        <v>93</v>
      </c>
      <c r="E160" s="23">
        <v>42</v>
      </c>
      <c r="F160" s="23">
        <v>77</v>
      </c>
      <c r="G160" s="22">
        <f t="shared" si="8"/>
        <v>35</v>
      </c>
      <c r="H160" s="23">
        <f t="shared" si="9"/>
        <v>7</v>
      </c>
      <c r="I160" s="28" t="s">
        <v>114</v>
      </c>
      <c r="J160" s="28" t="s">
        <v>13</v>
      </c>
      <c r="K160" s="28" t="s">
        <v>79</v>
      </c>
    </row>
    <row r="161" spans="1:11" ht="15.75">
      <c r="A161" s="29" t="s">
        <v>101</v>
      </c>
      <c r="B161" s="30">
        <v>1160</v>
      </c>
      <c r="C161" s="28">
        <v>9822</v>
      </c>
      <c r="D161" s="28" t="s">
        <v>76</v>
      </c>
      <c r="E161" s="23">
        <v>58.3</v>
      </c>
      <c r="F161" s="23">
        <v>98.4</v>
      </c>
      <c r="G161" s="22">
        <f t="shared" si="8"/>
        <v>40.100000000000009</v>
      </c>
      <c r="H161" s="23">
        <f t="shared" si="9"/>
        <v>8.0200000000000014</v>
      </c>
      <c r="I161" s="28" t="s">
        <v>115</v>
      </c>
      <c r="J161" s="28" t="s">
        <v>116</v>
      </c>
      <c r="K161" s="28" t="s">
        <v>89</v>
      </c>
    </row>
    <row r="162" spans="1:11" ht="15.75">
      <c r="A162" s="29" t="s">
        <v>101</v>
      </c>
      <c r="B162" s="30">
        <v>1161</v>
      </c>
      <c r="C162" s="28">
        <v>4421</v>
      </c>
      <c r="D162" s="28" t="s">
        <v>85</v>
      </c>
      <c r="E162" s="23">
        <v>45</v>
      </c>
      <c r="F162" s="23">
        <v>87</v>
      </c>
      <c r="G162" s="22">
        <f t="shared" ref="G162:G193" si="10">F162-E162</f>
        <v>42</v>
      </c>
      <c r="H162" s="23">
        <f t="shared" ref="H162:H193" si="11">IF(F162&gt;50,G162*0.2,G162*0.1)</f>
        <v>8.4</v>
      </c>
      <c r="I162" s="28" t="s">
        <v>113</v>
      </c>
      <c r="J162" s="28" t="s">
        <v>11</v>
      </c>
      <c r="K162" s="28" t="s">
        <v>79</v>
      </c>
    </row>
    <row r="163" spans="1:11" ht="15.75">
      <c r="A163" s="29" t="s">
        <v>101</v>
      </c>
      <c r="B163" s="30">
        <v>1162</v>
      </c>
      <c r="C163" s="28">
        <v>9212</v>
      </c>
      <c r="D163" s="28" t="s">
        <v>86</v>
      </c>
      <c r="E163" s="23">
        <v>4</v>
      </c>
      <c r="F163" s="23">
        <v>7</v>
      </c>
      <c r="G163" s="22">
        <f t="shared" si="10"/>
        <v>3</v>
      </c>
      <c r="H163" s="23">
        <f t="shared" si="11"/>
        <v>0.30000000000000004</v>
      </c>
      <c r="I163" s="28" t="s">
        <v>111</v>
      </c>
      <c r="J163" s="28" t="s">
        <v>112</v>
      </c>
      <c r="K163" s="28" t="s">
        <v>81</v>
      </c>
    </row>
    <row r="164" spans="1:11" ht="15.75">
      <c r="A164" s="29" t="s">
        <v>101</v>
      </c>
      <c r="B164" s="30">
        <v>1163</v>
      </c>
      <c r="C164" s="28">
        <v>9212</v>
      </c>
      <c r="D164" s="28" t="s">
        <v>86</v>
      </c>
      <c r="E164" s="23">
        <v>4</v>
      </c>
      <c r="F164" s="23">
        <v>7</v>
      </c>
      <c r="G164" s="22">
        <f t="shared" si="10"/>
        <v>3</v>
      </c>
      <c r="H164" s="23">
        <f t="shared" si="11"/>
        <v>0.30000000000000004</v>
      </c>
      <c r="I164" s="28" t="s">
        <v>114</v>
      </c>
      <c r="J164" s="28" t="s">
        <v>13</v>
      </c>
      <c r="K164" s="28" t="s">
        <v>79</v>
      </c>
    </row>
    <row r="165" spans="1:11" ht="15.75">
      <c r="A165" s="29" t="s">
        <v>101</v>
      </c>
      <c r="B165" s="30">
        <v>1164</v>
      </c>
      <c r="C165" s="28">
        <v>9822</v>
      </c>
      <c r="D165" s="28" t="s">
        <v>76</v>
      </c>
      <c r="E165" s="23">
        <v>58.3</v>
      </c>
      <c r="F165" s="23">
        <v>98.4</v>
      </c>
      <c r="G165" s="22">
        <f t="shared" si="10"/>
        <v>40.100000000000009</v>
      </c>
      <c r="H165" s="23">
        <f t="shared" si="11"/>
        <v>8.0200000000000014</v>
      </c>
      <c r="I165" s="28" t="s">
        <v>114</v>
      </c>
      <c r="J165" s="28" t="s">
        <v>13</v>
      </c>
      <c r="K165" s="28" t="s">
        <v>81</v>
      </c>
    </row>
    <row r="166" spans="1:11" ht="15.75">
      <c r="A166" s="29" t="s">
        <v>101</v>
      </c>
      <c r="B166" s="30">
        <v>1165</v>
      </c>
      <c r="C166" s="28">
        <v>9822</v>
      </c>
      <c r="D166" s="28" t="s">
        <v>76</v>
      </c>
      <c r="E166" s="23">
        <v>58.3</v>
      </c>
      <c r="F166" s="23">
        <v>98.4</v>
      </c>
      <c r="G166" s="22">
        <f t="shared" si="10"/>
        <v>40.100000000000009</v>
      </c>
      <c r="H166" s="23">
        <f t="shared" si="11"/>
        <v>8.0200000000000014</v>
      </c>
      <c r="I166" s="28" t="s">
        <v>114</v>
      </c>
      <c r="J166" s="28" t="s">
        <v>13</v>
      </c>
      <c r="K166" s="28" t="s">
        <v>81</v>
      </c>
    </row>
    <row r="167" spans="1:11" ht="15.75">
      <c r="A167" s="29" t="s">
        <v>101</v>
      </c>
      <c r="B167" s="30">
        <v>1166</v>
      </c>
      <c r="C167" s="28">
        <v>8722</v>
      </c>
      <c r="D167" s="28" t="s">
        <v>82</v>
      </c>
      <c r="E167" s="23">
        <v>344</v>
      </c>
      <c r="F167" s="23">
        <v>502</v>
      </c>
      <c r="G167" s="22">
        <f t="shared" si="10"/>
        <v>158</v>
      </c>
      <c r="H167" s="23">
        <f t="shared" si="11"/>
        <v>31.6</v>
      </c>
      <c r="I167" s="28" t="s">
        <v>114</v>
      </c>
      <c r="J167" s="28" t="s">
        <v>13</v>
      </c>
      <c r="K167" s="28" t="s">
        <v>89</v>
      </c>
    </row>
    <row r="168" spans="1:11" ht="15.75">
      <c r="A168" s="29" t="s">
        <v>102</v>
      </c>
      <c r="B168" s="30">
        <v>1167</v>
      </c>
      <c r="C168" s="28">
        <v>2242</v>
      </c>
      <c r="D168" s="28" t="s">
        <v>88</v>
      </c>
      <c r="E168" s="23">
        <v>60</v>
      </c>
      <c r="F168" s="23">
        <v>124</v>
      </c>
      <c r="G168" s="22">
        <f t="shared" si="10"/>
        <v>64</v>
      </c>
      <c r="H168" s="23">
        <f t="shared" si="11"/>
        <v>12.8</v>
      </c>
      <c r="I168" s="28" t="s">
        <v>114</v>
      </c>
      <c r="J168" s="28" t="s">
        <v>13</v>
      </c>
      <c r="K168" s="28" t="s">
        <v>77</v>
      </c>
    </row>
    <row r="169" spans="1:11" ht="15.75">
      <c r="A169" s="29" t="s">
        <v>102</v>
      </c>
      <c r="B169" s="30">
        <v>1168</v>
      </c>
      <c r="C169" s="28">
        <v>9822</v>
      </c>
      <c r="D169" s="28" t="s">
        <v>76</v>
      </c>
      <c r="E169" s="23">
        <v>58.3</v>
      </c>
      <c r="F169" s="23">
        <v>98.4</v>
      </c>
      <c r="G169" s="22">
        <f t="shared" si="10"/>
        <v>40.100000000000009</v>
      </c>
      <c r="H169" s="23">
        <f t="shared" si="11"/>
        <v>8.0200000000000014</v>
      </c>
      <c r="I169" s="28" t="s">
        <v>114</v>
      </c>
      <c r="J169" s="28" t="s">
        <v>13</v>
      </c>
      <c r="K169" s="28" t="s">
        <v>79</v>
      </c>
    </row>
    <row r="170" spans="1:11" ht="15.75">
      <c r="A170" s="29" t="s">
        <v>102</v>
      </c>
      <c r="B170" s="30">
        <v>1169</v>
      </c>
      <c r="C170" s="28">
        <v>8722</v>
      </c>
      <c r="D170" s="28" t="s">
        <v>82</v>
      </c>
      <c r="E170" s="23">
        <v>344</v>
      </c>
      <c r="F170" s="23">
        <v>502</v>
      </c>
      <c r="G170" s="22">
        <f t="shared" si="10"/>
        <v>158</v>
      </c>
      <c r="H170" s="23">
        <f t="shared" si="11"/>
        <v>31.6</v>
      </c>
      <c r="I170" s="28" t="s">
        <v>114</v>
      </c>
      <c r="J170" s="28" t="s">
        <v>13</v>
      </c>
      <c r="K170" s="28" t="s">
        <v>90</v>
      </c>
    </row>
    <row r="171" spans="1:11" ht="15.75">
      <c r="A171" s="29" t="s">
        <v>102</v>
      </c>
      <c r="B171" s="30">
        <v>1170</v>
      </c>
      <c r="C171" s="28">
        <v>4421</v>
      </c>
      <c r="D171" s="28" t="s">
        <v>85</v>
      </c>
      <c r="E171" s="23">
        <v>45</v>
      </c>
      <c r="F171" s="23">
        <v>87</v>
      </c>
      <c r="G171" s="22">
        <f t="shared" si="10"/>
        <v>42</v>
      </c>
      <c r="H171" s="23">
        <f t="shared" si="11"/>
        <v>8.4</v>
      </c>
      <c r="I171" s="28" t="s">
        <v>111</v>
      </c>
      <c r="J171" s="28" t="s">
        <v>112</v>
      </c>
      <c r="K171" s="28" t="s">
        <v>79</v>
      </c>
    </row>
    <row r="172" spans="1:11" ht="15.75">
      <c r="A172" s="29" t="s">
        <v>102</v>
      </c>
      <c r="B172" s="30">
        <v>1171</v>
      </c>
      <c r="C172" s="28">
        <v>4421</v>
      </c>
      <c r="D172" s="28" t="s">
        <v>85</v>
      </c>
      <c r="E172" s="23">
        <v>45</v>
      </c>
      <c r="F172" s="23">
        <v>87</v>
      </c>
      <c r="G172" s="22">
        <f t="shared" si="10"/>
        <v>42</v>
      </c>
      <c r="H172" s="23">
        <f t="shared" si="11"/>
        <v>8.4</v>
      </c>
      <c r="I172" s="28" t="s">
        <v>113</v>
      </c>
      <c r="J172" s="28" t="s">
        <v>11</v>
      </c>
      <c r="K172" s="28" t="s">
        <v>89</v>
      </c>
    </row>
    <row r="174" spans="1:11" ht="15.75">
      <c r="A174" s="29" t="s">
        <v>117</v>
      </c>
      <c r="F174" s="2">
        <f>SUM(F2:F172)</f>
        <v>17110.599999999995</v>
      </c>
    </row>
    <row r="175" spans="1:11" ht="15.75">
      <c r="A175" s="29" t="s">
        <v>118</v>
      </c>
      <c r="F175" s="2">
        <f>SUMIF(F2:F172,"&gt;50")</f>
        <v>16088.399999999994</v>
      </c>
    </row>
    <row r="176" spans="1:11" ht="15.75">
      <c r="A176" s="29" t="s">
        <v>119</v>
      </c>
      <c r="F176" s="2">
        <f>SUMIF(F2:F172,"&lt;=50")</f>
        <v>1022.1999999999997</v>
      </c>
    </row>
  </sheetData>
  <sortState xmlns:xlrd2="http://schemas.microsoft.com/office/spreadsheetml/2017/richdata2" ref="A2:K172">
    <sortCondition ref="B2:B172"/>
  </sortState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28A4A-25BB-4A20-96F3-8C8045332A14}">
  <dimension ref="A1:B8"/>
  <sheetViews>
    <sheetView workbookViewId="0">
      <selection activeCell="A14" sqref="A14"/>
    </sheetView>
  </sheetViews>
  <sheetFormatPr defaultRowHeight="15"/>
  <cols>
    <col min="1" max="1" width="13.140625" bestFit="1" customWidth="1"/>
    <col min="2" max="2" width="16.28515625" style="2" bestFit="1" customWidth="1"/>
  </cols>
  <sheetData>
    <row r="1" spans="1:2">
      <c r="A1" t="s">
        <v>44</v>
      </c>
    </row>
    <row r="3" spans="1:2">
      <c r="A3" s="21" t="s">
        <v>120</v>
      </c>
      <c r="B3" s="2" t="s">
        <v>122</v>
      </c>
    </row>
    <row r="4" spans="1:2">
      <c r="A4" s="20" t="s">
        <v>112</v>
      </c>
      <c r="B4" s="2">
        <v>6003.5</v>
      </c>
    </row>
    <row r="5" spans="1:2">
      <c r="A5" s="20" t="s">
        <v>11</v>
      </c>
      <c r="B5" s="2">
        <v>2410.7000000000003</v>
      </c>
    </row>
    <row r="6" spans="1:2">
      <c r="A6" s="20" t="s">
        <v>116</v>
      </c>
      <c r="B6" s="2">
        <v>3035.3</v>
      </c>
    </row>
    <row r="7" spans="1:2">
      <c r="A7" s="20" t="s">
        <v>13</v>
      </c>
      <c r="B7" s="2">
        <v>5661.0999999999985</v>
      </c>
    </row>
    <row r="8" spans="1:2">
      <c r="A8" s="20" t="s">
        <v>121</v>
      </c>
      <c r="B8" s="2">
        <v>17110.599999999999</v>
      </c>
    </row>
  </sheetData>
  <pageMargins left="0.7" right="0.7" top="0.75" bottom="0.75" header="0.3" footer="0.3"/>
  <pageSetup paperSize="9" orientation="landscape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C96D9-53C4-4063-B6D4-8BD84E63B5FB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Employee Payroll</vt:lpstr>
      <vt:lpstr>Gradebook</vt:lpstr>
      <vt:lpstr>Career Decision</vt:lpstr>
      <vt:lpstr>Sales Report</vt:lpstr>
      <vt:lpstr>Pivot Table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ihezue</dc:creator>
  <cp:lastModifiedBy>david ihezue</cp:lastModifiedBy>
  <cp:lastPrinted>2023-12-30T21:08:56Z</cp:lastPrinted>
  <dcterms:created xsi:type="dcterms:W3CDTF">2023-12-30T18:35:44Z</dcterms:created>
  <dcterms:modified xsi:type="dcterms:W3CDTF">2024-01-13T19:07:06Z</dcterms:modified>
</cp:coreProperties>
</file>