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bube\Desktop\analytics\"/>
    </mc:Choice>
  </mc:AlternateContent>
  <bookViews>
    <workbookView minimized="1" xWindow="0" yWindow="0" windowWidth="20490" windowHeight="8340"/>
  </bookViews>
  <sheets>
    <sheet name="International_Breweries (Autosa" sheetId="1" r:id="rId1"/>
    <sheet name="Sheet2" sheetId="3" r:id="rId2"/>
  </sheets>
  <definedNames>
    <definedName name="_xlnm._FilterDatabase" localSheetId="0" hidden="1">'International_Breweries (Autosa'!$AC$1:$AC$6</definedName>
  </definedNam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2" i="1"/>
  <c r="U3" i="1"/>
  <c r="U4" i="1"/>
  <c r="U5" i="1"/>
  <c r="U6" i="1"/>
  <c r="U7" i="1"/>
  <c r="U8" i="1"/>
  <c r="U9" i="1"/>
  <c r="U10" i="1"/>
  <c r="U11" i="1"/>
  <c r="U12" i="1"/>
  <c r="U2" i="1"/>
  <c r="T3" i="1"/>
  <c r="T4" i="1"/>
  <c r="T5" i="1"/>
  <c r="T6" i="1"/>
  <c r="T7" i="1"/>
  <c r="T8" i="1"/>
  <c r="T9" i="1"/>
  <c r="T10" i="1"/>
  <c r="T11" i="1"/>
  <c r="T12" i="1"/>
  <c r="T2" i="1"/>
  <c r="BF13" i="1"/>
  <c r="Z3" i="1" l="1"/>
  <c r="Z4" i="1"/>
  <c r="Z5" i="1"/>
  <c r="Z6" i="1"/>
  <c r="Z7" i="1"/>
  <c r="Z2" i="1"/>
  <c r="Y3" i="1"/>
  <c r="Y4" i="1"/>
  <c r="Y5" i="1"/>
  <c r="Y6" i="1"/>
  <c r="Y7" i="1"/>
  <c r="Y2" i="1"/>
  <c r="BQ3" i="1"/>
  <c r="BQ4" i="1"/>
  <c r="BQ5" i="1"/>
  <c r="BQ6" i="1"/>
  <c r="BQ7" i="1"/>
  <c r="BQ8" i="1"/>
  <c r="BQ2" i="1"/>
  <c r="BG2" i="1"/>
  <c r="BR2" i="1" l="1"/>
  <c r="BR7" i="1"/>
  <c r="BR5" i="1"/>
  <c r="BR3" i="1"/>
  <c r="BR8" i="1"/>
  <c r="BR6" i="1"/>
  <c r="BR4" i="1"/>
  <c r="BI3" i="1"/>
  <c r="BI4" i="1"/>
  <c r="BI5" i="1"/>
  <c r="BI6" i="1"/>
  <c r="BI7" i="1"/>
  <c r="BI8" i="1"/>
  <c r="BI2" i="1"/>
  <c r="BH3" i="1"/>
  <c r="BH4" i="1"/>
  <c r="BH5" i="1"/>
  <c r="BH6" i="1"/>
  <c r="BH7" i="1"/>
  <c r="BH8" i="1"/>
  <c r="BH2" i="1"/>
  <c r="BG3" i="1"/>
  <c r="BG4" i="1"/>
  <c r="BG5" i="1"/>
  <c r="BG6" i="1"/>
  <c r="BG7" i="1"/>
  <c r="BG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2" i="1"/>
  <c r="BI13" i="1" l="1"/>
  <c r="AD2" i="1"/>
  <c r="AD5" i="1"/>
  <c r="AB3" i="1"/>
  <c r="AD3" i="1"/>
  <c r="BK8" i="1"/>
  <c r="BJ8" i="1"/>
  <c r="BK6" i="1"/>
  <c r="BJ6" i="1"/>
  <c r="BK4" i="1"/>
  <c r="BJ4" i="1"/>
  <c r="BH13" i="1"/>
  <c r="BJ2" i="1"/>
  <c r="AD6" i="1"/>
  <c r="AD4" i="1"/>
  <c r="AB2" i="1"/>
  <c r="BK7" i="1"/>
  <c r="BJ7" i="1"/>
  <c r="BK5" i="1"/>
  <c r="BJ5" i="1"/>
  <c r="BK3" i="1"/>
  <c r="BK2" i="1"/>
  <c r="BJ3" i="1"/>
  <c r="BG13" i="1"/>
  <c r="BE3" i="1"/>
  <c r="BE4" i="1"/>
  <c r="BE5" i="1"/>
  <c r="BE6" i="1"/>
  <c r="BE7" i="1"/>
  <c r="BE8" i="1"/>
  <c r="BE2" i="1"/>
  <c r="AW3" i="1"/>
  <c r="AW4" i="1"/>
  <c r="AW5" i="1"/>
  <c r="AW6" i="1"/>
  <c r="AW7" i="1"/>
  <c r="AW8" i="1"/>
  <c r="AW2" i="1"/>
  <c r="BF8" i="1" l="1"/>
  <c r="AE4" i="1"/>
  <c r="BF6" i="1"/>
  <c r="BF4" i="1"/>
  <c r="AE6" i="1"/>
  <c r="BF2" i="1"/>
  <c r="BF7" i="1"/>
  <c r="BF5" i="1"/>
  <c r="BF3" i="1"/>
  <c r="BJ13" i="1"/>
  <c r="AE3" i="1"/>
  <c r="AE5" i="1"/>
  <c r="AE2" i="1"/>
  <c r="AY2" i="1"/>
  <c r="BV2" i="1"/>
  <c r="AY3" i="1"/>
  <c r="AY4" i="1"/>
  <c r="AY5" i="1"/>
  <c r="AY6" i="1"/>
  <c r="AY7" i="1"/>
  <c r="AZ7" i="1" s="1"/>
  <c r="AY8" i="1"/>
  <c r="AS3" i="1"/>
  <c r="AS4" i="1"/>
  <c r="AS5" i="1"/>
  <c r="AS6" i="1"/>
  <c r="AS7" i="1"/>
  <c r="AS8" i="1"/>
  <c r="AS9" i="1"/>
  <c r="AS10" i="1"/>
  <c r="AS11" i="1"/>
  <c r="AS12" i="1"/>
  <c r="AS13" i="1"/>
  <c r="AS2" i="1"/>
  <c r="AR3" i="1"/>
  <c r="AR4" i="1"/>
  <c r="AR5" i="1"/>
  <c r="AR6" i="1"/>
  <c r="AR7" i="1"/>
  <c r="AR8" i="1"/>
  <c r="AR9" i="1"/>
  <c r="AR10" i="1"/>
  <c r="AR11" i="1"/>
  <c r="AR12" i="1"/>
  <c r="AR13" i="1"/>
  <c r="AR2" i="1"/>
  <c r="AQ3" i="1"/>
  <c r="AT3" i="1" s="1"/>
  <c r="AQ4" i="1"/>
  <c r="AT4" i="1" s="1"/>
  <c r="AQ5" i="1"/>
  <c r="AT5" i="1" s="1"/>
  <c r="AQ6" i="1"/>
  <c r="AT6" i="1" s="1"/>
  <c r="AQ7" i="1"/>
  <c r="AT7" i="1" s="1"/>
  <c r="AQ8" i="1"/>
  <c r="AT8" i="1" s="1"/>
  <c r="AQ9" i="1"/>
  <c r="AT9" i="1" s="1"/>
  <c r="AQ10" i="1"/>
  <c r="AT10" i="1" s="1"/>
  <c r="AQ11" i="1"/>
  <c r="AT11" i="1" s="1"/>
  <c r="AQ12" i="1"/>
  <c r="AT12" i="1" s="1"/>
  <c r="AQ13" i="1"/>
  <c r="AT13" i="1" s="1"/>
  <c r="AQ2" i="1"/>
  <c r="AM3" i="1"/>
  <c r="AM4" i="1"/>
  <c r="AM2" i="1"/>
  <c r="AN2" i="1" s="1"/>
  <c r="AG4" i="1"/>
  <c r="AG5" i="1"/>
  <c r="AG6" i="1"/>
  <c r="AG3" i="1"/>
  <c r="AF3" i="1" s="1"/>
  <c r="AG2" i="1"/>
  <c r="AH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2" i="1"/>
  <c r="AZ5" i="1" l="1"/>
  <c r="AZ3" i="1"/>
  <c r="BM3" i="1"/>
  <c r="BN3" i="1"/>
  <c r="BM2" i="1"/>
  <c r="BN2" i="1"/>
  <c r="AQ15" i="1"/>
  <c r="BA8" i="1"/>
  <c r="BB8" i="1"/>
  <c r="BB6" i="1"/>
  <c r="BA6" i="1"/>
  <c r="BB4" i="1"/>
  <c r="BA4" i="1"/>
  <c r="AJ2" i="1"/>
  <c r="BB2" i="1"/>
  <c r="BA2" i="1"/>
  <c r="BB7" i="1"/>
  <c r="BA7" i="1"/>
  <c r="BB5" i="1"/>
  <c r="BA5" i="1"/>
  <c r="BB3" i="1"/>
  <c r="BA3" i="1"/>
  <c r="AF2" i="1"/>
  <c r="AF6" i="1"/>
  <c r="AF4" i="1"/>
  <c r="AN4" i="1"/>
  <c r="AT2" i="1"/>
  <c r="AU2" i="1" s="1"/>
  <c r="AZ8" i="1"/>
  <c r="AZ6" i="1"/>
  <c r="AZ4" i="1"/>
  <c r="AF5" i="1"/>
  <c r="AN3" i="1"/>
  <c r="AZ2" i="1"/>
  <c r="AJ3" i="1"/>
  <c r="BC3" i="1" l="1"/>
  <c r="BC5" i="1"/>
  <c r="BC7" i="1"/>
  <c r="BC2" i="1"/>
  <c r="BC8" i="1"/>
  <c r="BC4" i="1"/>
  <c r="BC6" i="1"/>
  <c r="BO2" i="1"/>
  <c r="BO3" i="1"/>
  <c r="BD2" i="1"/>
  <c r="AU5" i="1"/>
  <c r="AU9" i="1"/>
  <c r="AU13" i="1"/>
  <c r="AU6" i="1"/>
  <c r="AU10" i="1"/>
  <c r="BD6" i="1"/>
  <c r="AU3" i="1"/>
  <c r="AU7" i="1"/>
  <c r="AU11" i="1"/>
  <c r="AU4" i="1"/>
  <c r="AU8" i="1"/>
  <c r="AU12" i="1"/>
  <c r="BD5" i="1" l="1"/>
  <c r="BP2" i="1"/>
  <c r="BD3" i="1"/>
  <c r="BD4" i="1"/>
  <c r="BD8" i="1"/>
  <c r="BD7" i="1"/>
  <c r="BP3" i="1"/>
</calcChain>
</file>

<file path=xl/sharedStrings.xml><?xml version="1.0" encoding="utf-8"?>
<sst xmlns="http://schemas.openxmlformats.org/spreadsheetml/2006/main" count="6389" uniqueCount="109">
  <si>
    <t>SALES_ID</t>
  </si>
  <si>
    <t>SALES_REP</t>
  </si>
  <si>
    <t>EMAILS</t>
  </si>
  <si>
    <t>BRANDS</t>
  </si>
  <si>
    <t>PLANT_COST</t>
  </si>
  <si>
    <t>UNIT_PRICE</t>
  </si>
  <si>
    <t>QUANTITY</t>
  </si>
  <si>
    <t>COST</t>
  </si>
  <si>
    <t>PROFIT</t>
  </si>
  <si>
    <t>COUNTRIES</t>
  </si>
  <si>
    <t xml:space="preserve">REGION </t>
  </si>
  <si>
    <t>MONTHS</t>
  </si>
  <si>
    <t>YEARS</t>
  </si>
  <si>
    <t>Jardine</t>
  </si>
  <si>
    <t>jard@gmail.com</t>
  </si>
  <si>
    <t>trophy</t>
  </si>
  <si>
    <t>Ghana</t>
  </si>
  <si>
    <t>Southeast</t>
  </si>
  <si>
    <t>January</t>
  </si>
  <si>
    <t>Gill</t>
  </si>
  <si>
    <t>gillhell@uk.com</t>
  </si>
  <si>
    <t>budweiser</t>
  </si>
  <si>
    <t>Nigeria</t>
  </si>
  <si>
    <t>west</t>
  </si>
  <si>
    <t>February</t>
  </si>
  <si>
    <t>Sorvino</t>
  </si>
  <si>
    <t>sorvi2000@gmail.com</t>
  </si>
  <si>
    <t>castle lite</t>
  </si>
  <si>
    <t>Togo</t>
  </si>
  <si>
    <t>southsouth</t>
  </si>
  <si>
    <t>March</t>
  </si>
  <si>
    <t>Jones</t>
  </si>
  <si>
    <t>jone.ai@yahoo.com</t>
  </si>
  <si>
    <t>eagle lager</t>
  </si>
  <si>
    <t>Benin</t>
  </si>
  <si>
    <t>northwest</t>
  </si>
  <si>
    <t>April</t>
  </si>
  <si>
    <t>Andrews</t>
  </si>
  <si>
    <t>andy@gmail.com</t>
  </si>
  <si>
    <t>hero</t>
  </si>
  <si>
    <t>Senegal</t>
  </si>
  <si>
    <t xml:space="preserve">northeast </t>
  </si>
  <si>
    <t>May</t>
  </si>
  <si>
    <t>beta malt</t>
  </si>
  <si>
    <t xml:space="preserve">northcentral </t>
  </si>
  <si>
    <t>June</t>
  </si>
  <si>
    <t>Thompson</t>
  </si>
  <si>
    <t>thomp@uk.com</t>
  </si>
  <si>
    <t>grand malt</t>
  </si>
  <si>
    <t>July</t>
  </si>
  <si>
    <t>August</t>
  </si>
  <si>
    <t>Morgan</t>
  </si>
  <si>
    <t>morganny@gmail.com</t>
  </si>
  <si>
    <t>September</t>
  </si>
  <si>
    <t>Howard</t>
  </si>
  <si>
    <t>howard_freeman@yahoo.com</t>
  </si>
  <si>
    <t>October</t>
  </si>
  <si>
    <t>Parent</t>
  </si>
  <si>
    <t>parentty@uk.com</t>
  </si>
  <si>
    <t>November</t>
  </si>
  <si>
    <t>December</t>
  </si>
  <si>
    <t>Smith</t>
  </si>
  <si>
    <t>smithMan@yahoo.com</t>
  </si>
  <si>
    <t>Kivell</t>
  </si>
  <si>
    <t>kivel_go@yahoo.com</t>
  </si>
  <si>
    <t>territorial profit</t>
  </si>
  <si>
    <t>Anglophone</t>
  </si>
  <si>
    <t>Francophone</t>
  </si>
  <si>
    <t>Territories</t>
  </si>
  <si>
    <t>Rank Profit</t>
  </si>
  <si>
    <t>year_profit</t>
  </si>
  <si>
    <t>year_rank</t>
  </si>
  <si>
    <t>First year</t>
  </si>
  <si>
    <t>Second year</t>
  </si>
  <si>
    <t>Third year</t>
  </si>
  <si>
    <t>Highest Month profit</t>
  </si>
  <si>
    <t>sum of months profit in the last 3 years</t>
  </si>
  <si>
    <t>month with the least profit in last 3 years</t>
  </si>
  <si>
    <t>rank</t>
  </si>
  <si>
    <t>december</t>
  </si>
  <si>
    <t>sum of quantities</t>
  </si>
  <si>
    <t>profit generated for senegal</t>
  </si>
  <si>
    <t>quantity brand consumed in 2018</t>
  </si>
  <si>
    <t>quantity brand consumed in 2019</t>
  </si>
  <si>
    <t>sum of quantity brands for 2018/2019</t>
  </si>
  <si>
    <t>rank of brand consumption for 2018/2019</t>
  </si>
  <si>
    <t>quantity of brand consumed for ghana</t>
  </si>
  <si>
    <t>Rank of brand consumption for ghana</t>
  </si>
  <si>
    <t>beer or malt</t>
  </si>
  <si>
    <t>Beer</t>
  </si>
  <si>
    <t>Malt</t>
  </si>
  <si>
    <t>total amount of beer consumed by nigeria</t>
  </si>
  <si>
    <t>breakdown of beers consumed by Nigeria 2019</t>
  </si>
  <si>
    <t>breakdown of beers consumed by Nigeria 2018</t>
  </si>
  <si>
    <t>breakdown of beers consumed by Nigeria 2017</t>
  </si>
  <si>
    <t>Generated Profit for the counties in 2019</t>
  </si>
  <si>
    <t>Total  Profit for all years for all countries</t>
  </si>
  <si>
    <t>malt brand consumed in anglophone for 2018</t>
  </si>
  <si>
    <t>malt brand consumed in anglophone for 2019</t>
  </si>
  <si>
    <t>Grand malt</t>
  </si>
  <si>
    <t>favourite malt brand</t>
  </si>
  <si>
    <t>Rank of brand with the highest sales in Nigeria for 2019</t>
  </si>
  <si>
    <t>Brand consumption Quantity in south south region of Nigeria</t>
  </si>
  <si>
    <t>Quantity of budweiser consumed by regions in nigeria</t>
  </si>
  <si>
    <t>Quantity of budweiser consumed by regions in nigeria for 2019</t>
  </si>
  <si>
    <t>Countries beer Consumption</t>
  </si>
  <si>
    <t>COUNTRIES BEER CCONSUMPTION RANKING</t>
  </si>
  <si>
    <t>Quarters</t>
  </si>
  <si>
    <t>profit of countries based on 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</si>
</sst>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5D1D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8" borderId="0" xfId="0" applyFill="1" applyAlignment="1">
      <alignment wrapText="1"/>
    </xf>
    <xf numFmtId="0" fontId="0" fillId="39" borderId="0" xfId="0" applyFill="1"/>
    <xf numFmtId="0" fontId="0" fillId="39" borderId="0" xfId="0" applyFill="1" applyAlignment="1">
      <alignment wrapText="1"/>
    </xf>
    <xf numFmtId="0" fontId="0" fillId="36" borderId="0" xfId="0" applyFill="1" applyAlignment="1">
      <alignment wrapText="1"/>
    </xf>
    <xf numFmtId="0" fontId="0" fillId="40" borderId="0" xfId="0" applyFill="1" applyAlignment="1">
      <alignment wrapText="1"/>
    </xf>
    <xf numFmtId="0" fontId="0" fillId="40" borderId="0" xfId="0" applyFill="1"/>
    <xf numFmtId="0" fontId="0" fillId="0" borderId="0" xfId="0" applyAlignment="1">
      <alignment wrapText="1"/>
    </xf>
    <xf numFmtId="0" fontId="0" fillId="37" borderId="0" xfId="0" applyFill="1" applyAlignment="1">
      <alignment wrapText="1"/>
    </xf>
    <xf numFmtId="0" fontId="0" fillId="35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41" borderId="0" xfId="0" applyFill="1"/>
    <xf numFmtId="0" fontId="0" fillId="42" borderId="0" xfId="0" applyFill="1" applyAlignment="1">
      <alignment wrapText="1"/>
    </xf>
    <xf numFmtId="0" fontId="0" fillId="42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6FFFF"/>
      <color rgb="FF339966"/>
      <color rgb="FF000066"/>
      <color rgb="FF95D1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48"/>
  <sheetViews>
    <sheetView tabSelected="1" topLeftCell="V1" workbookViewId="0">
      <selection activeCell="AD2" sqref="AD2"/>
    </sheetView>
  </sheetViews>
  <sheetFormatPr defaultColWidth="15.28515625" defaultRowHeight="15" x14ac:dyDescent="0.25"/>
  <cols>
    <col min="47" max="47" width="20.140625" customWidth="1"/>
    <col min="49" max="49" width="19.5703125" customWidth="1"/>
  </cols>
  <sheetData>
    <row r="1" spans="1:75" ht="9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68</v>
      </c>
      <c r="O1" t="s">
        <v>88</v>
      </c>
      <c r="P1" t="s">
        <v>107</v>
      </c>
      <c r="Q1" s="13" t="s">
        <v>108</v>
      </c>
      <c r="R1" s="13"/>
      <c r="S1" t="s">
        <v>1</v>
      </c>
      <c r="X1" t="s">
        <v>10</v>
      </c>
      <c r="Y1" s="13" t="s">
        <v>103</v>
      </c>
      <c r="Z1" s="13" t="s">
        <v>104</v>
      </c>
      <c r="AA1" t="s">
        <v>88</v>
      </c>
      <c r="AB1" s="13" t="s">
        <v>91</v>
      </c>
      <c r="AC1" t="s">
        <v>9</v>
      </c>
      <c r="AD1" s="13" t="s">
        <v>105</v>
      </c>
      <c r="AE1" s="13" t="s">
        <v>106</v>
      </c>
      <c r="AF1" s="3" t="s">
        <v>69</v>
      </c>
      <c r="AG1" s="15" t="s">
        <v>95</v>
      </c>
      <c r="AH1" s="14" t="s">
        <v>96</v>
      </c>
      <c r="AI1" s="2" t="s">
        <v>68</v>
      </c>
      <c r="AJ1" s="1" t="s">
        <v>65</v>
      </c>
      <c r="AL1" s="4" t="s">
        <v>12</v>
      </c>
      <c r="AM1" s="4" t="s">
        <v>70</v>
      </c>
      <c r="AN1" s="4" t="s">
        <v>71</v>
      </c>
      <c r="AP1" s="6" t="s">
        <v>11</v>
      </c>
      <c r="AQ1" s="6" t="s">
        <v>72</v>
      </c>
      <c r="AR1" s="6" t="s">
        <v>73</v>
      </c>
      <c r="AS1" s="6" t="s">
        <v>74</v>
      </c>
      <c r="AT1" s="7" t="s">
        <v>76</v>
      </c>
      <c r="AU1" s="6" t="s">
        <v>75</v>
      </c>
      <c r="AW1" s="6" t="s">
        <v>80</v>
      </c>
      <c r="AX1" s="18" t="s">
        <v>3</v>
      </c>
      <c r="AY1" s="9" t="s">
        <v>81</v>
      </c>
      <c r="AZ1" s="8" t="s">
        <v>78</v>
      </c>
      <c r="BA1" s="10" t="s">
        <v>82</v>
      </c>
      <c r="BB1" s="10" t="s">
        <v>83</v>
      </c>
      <c r="BC1" s="10" t="s">
        <v>84</v>
      </c>
      <c r="BD1" s="10" t="s">
        <v>85</v>
      </c>
      <c r="BE1" s="11" t="s">
        <v>86</v>
      </c>
      <c r="BF1" s="11" t="s">
        <v>87</v>
      </c>
      <c r="BG1" s="16" t="s">
        <v>92</v>
      </c>
      <c r="BH1" s="16" t="s">
        <v>93</v>
      </c>
      <c r="BI1" s="16" t="s">
        <v>94</v>
      </c>
      <c r="BJ1" s="16"/>
      <c r="BK1" s="16" t="s">
        <v>101</v>
      </c>
      <c r="BL1" s="19"/>
      <c r="BM1" s="19" t="s">
        <v>97</v>
      </c>
      <c r="BN1" s="19" t="s">
        <v>98</v>
      </c>
      <c r="BO1" s="20"/>
      <c r="BP1" s="19" t="s">
        <v>100</v>
      </c>
      <c r="BQ1" s="13" t="s">
        <v>102</v>
      </c>
      <c r="BR1" s="13"/>
      <c r="BS1" s="13"/>
      <c r="BT1" s="13"/>
    </row>
    <row r="2" spans="1:75" x14ac:dyDescent="0.25">
      <c r="A2">
        <v>10101</v>
      </c>
      <c r="B2" t="s">
        <v>13</v>
      </c>
      <c r="C2" t="s">
        <v>14</v>
      </c>
      <c r="D2" t="s">
        <v>15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16</v>
      </c>
      <c r="K2" t="s">
        <v>17</v>
      </c>
      <c r="L2" t="s">
        <v>18</v>
      </c>
      <c r="M2">
        <v>2019</v>
      </c>
      <c r="N2" t="str">
        <f>IF(J2="Nigeria","Anglophone",IF(J2="Ghana","Anglophone","Francophone"))</f>
        <v>Anglophone</v>
      </c>
      <c r="O2" t="str">
        <f>IF(D2="beta malt","Malt",IF(D2="grand malt","Malt","Beer"))</f>
        <v>Beer</v>
      </c>
      <c r="P2" t="str">
        <f>IF(L2="December","Q4",IF(L2="September","Q4",IF(L2="October","Q4",IF(L2="November","Q4","Other quarters"))))</f>
        <v>Other quarters</v>
      </c>
      <c r="Q2">
        <f>SUMIFS(I2:I1048,J2:J1048,AC2,P2:P1048,"Q4",M2:M1048,2019)</f>
        <v>2412010</v>
      </c>
      <c r="S2" t="s">
        <v>13</v>
      </c>
      <c r="T2">
        <f>SUMIFS(G2:G1048,B2:B1048,S2,D2:D1048,"budweiser",J2:J1048,"Senegal")</f>
        <v>2507</v>
      </c>
      <c r="U2">
        <f>RANK(T2,$T$2:$T$12)</f>
        <v>5</v>
      </c>
      <c r="X2" t="s">
        <v>17</v>
      </c>
      <c r="Y2">
        <f t="shared" ref="Y2:Y7" si="0">SUMIFS(G2:G1048,K2:K1048,X2,D2:D1048,"budweiser",J2:J1048,"Nigeria")</f>
        <v>4113</v>
      </c>
      <c r="Z2">
        <f t="shared" ref="Z2:Z7" si="1">SUMIFS(G2:G1048,K2:K1048,X2,D2:D1048,"budweiser",J2:J1048,"Nigeria",M2:M1048,2019)</f>
        <v>1821</v>
      </c>
      <c r="AA2" t="s">
        <v>89</v>
      </c>
      <c r="AB2">
        <f>SUMIFS(G2:G1048,O2:O1048,AA2,J2:J1048,"nigeria")</f>
        <v>129260</v>
      </c>
      <c r="AC2" t="s">
        <v>16</v>
      </c>
      <c r="AD2">
        <f>SUMIFS(G2:G1048,J2:J1048,AC2,O2:O1048,"Beer")</f>
        <v>127232</v>
      </c>
      <c r="AE2">
        <f>RANK(AD2,$AD$2:$AD$6)</f>
        <v>4</v>
      </c>
      <c r="AF2" s="3">
        <f>RANK(AG2,$AG$2:$AG$6)</f>
        <v>1</v>
      </c>
      <c r="AG2" s="3">
        <f>SUMIFS(I2:I1048,J2:J1048,AC2,M2:M1048,2019)</f>
        <v>7144070</v>
      </c>
      <c r="AH2" s="5">
        <f>SUM(I2:I1048)</f>
        <v>105587420</v>
      </c>
      <c r="AI2" s="2" t="s">
        <v>66</v>
      </c>
      <c r="AJ2" s="1">
        <f>SUMIF(N:N,AI2,I:I)</f>
        <v>42389260</v>
      </c>
      <c r="AL2" s="4">
        <v>2019</v>
      </c>
      <c r="AM2" s="4">
        <f>SUMIF(M:M,AL2,I:I)</f>
        <v>30020250</v>
      </c>
      <c r="AN2" s="4">
        <f>RANK(AM2,$AM$2:$AM$4)</f>
        <v>3</v>
      </c>
      <c r="AP2" s="6" t="s">
        <v>18</v>
      </c>
      <c r="AQ2" s="6">
        <f t="shared" ref="AQ2:AQ13" si="2">SUMIFS(I2:I1048,L2:L1048,AP2,M2:M1048,2017)</f>
        <v>3200220</v>
      </c>
      <c r="AR2" s="6">
        <f t="shared" ref="AR2:AR13" si="3">SUMIFS(I2:I1048,L2:L1048,AP2,M2:M1048,2018)</f>
        <v>2259610</v>
      </c>
      <c r="AS2" s="6">
        <f t="shared" ref="AS2:AS13" si="4">SUMIFS(I2:I1048,L2:L1048,AP2,M2:M1048,2019)</f>
        <v>3263160</v>
      </c>
      <c r="AT2" s="6">
        <f>SUM(AQ2:AS2)</f>
        <v>8722990</v>
      </c>
      <c r="AU2" s="6">
        <f>RANK(AT2,$AT$2:$AT$13)</f>
        <v>10</v>
      </c>
      <c r="AW2">
        <f t="shared" ref="AW2:AW8" si="5">SUMIF(D2:D1048,AX2,G2:G1048)</f>
        <v>128059</v>
      </c>
      <c r="AX2" s="18" t="s">
        <v>15</v>
      </c>
      <c r="AY2" s="8">
        <f t="shared" ref="AY2:AY8" si="6">SUMIFS(I2:I1048,D2:D1048,AX2,J2:J1048,"senegal")</f>
        <v>1278750</v>
      </c>
      <c r="AZ2" s="8">
        <f>RANK(AY2,$AY$2:$AY$8)</f>
        <v>7</v>
      </c>
      <c r="BA2" s="4">
        <f t="shared" ref="BA2:BA8" si="7">SUMIFS(G2:G1048,D2:D1048,AX2,N2:N1048,"Francophone",M2:M1048,2018)</f>
        <v>29490</v>
      </c>
      <c r="BB2" s="4">
        <f t="shared" ref="BB2:BB8" si="8">SUMIFS(G2:G1048,D2:D1048,AX2,N2:N1048,"Francophone",M2:M1048,2019)</f>
        <v>23409</v>
      </c>
      <c r="BC2" s="4">
        <f>SUM(BA2:BB2)</f>
        <v>52899</v>
      </c>
      <c r="BD2" s="4">
        <f>RANK(BC2,$BC$2:$BC$8)</f>
        <v>1</v>
      </c>
      <c r="BE2" s="12">
        <f t="shared" ref="BE2:BE8" si="9">SUMIFS(G2:G1048,D2:D1048,AX2,J2:J1048,"Ghana")</f>
        <v>25524</v>
      </c>
      <c r="BF2" s="12">
        <f>RANK(BE2,$BE$2:$BE$8)</f>
        <v>5</v>
      </c>
      <c r="BG2" s="17">
        <f t="shared" ref="BG2:BG8" si="10">SUMIFS(G2:G1048,D2:D1048,AX2,J2:J1048,"Nigeria",M2:M1048,2019)</f>
        <v>5803</v>
      </c>
      <c r="BH2" s="17">
        <f t="shared" ref="BH2:BH8" si="11">SUMIFS(G2:G1048,D2:D1048,AX2,J2:J1048,"Nigeria",M2:M1048,2018)</f>
        <v>11404</v>
      </c>
      <c r="BI2" s="17">
        <f t="shared" ref="BI2:BI8" si="12">SUMIFS(G2:G1048,D2:D1048,AX2,J2:J1048,"Nigeria",M2:M1048,2017)</f>
        <v>8536</v>
      </c>
      <c r="BJ2" s="17">
        <f>SUM(BG2:BI2)</f>
        <v>25743</v>
      </c>
      <c r="BK2" s="17">
        <f>RANK(BG2,$BG$2:$BG$8)</f>
        <v>5</v>
      </c>
      <c r="BL2" s="20" t="s">
        <v>43</v>
      </c>
      <c r="BM2" s="20">
        <f>SUMIFS(G2:G1048,D2:D1048,"beta malt",N2:N1048,"Anglophone",M2:M1048,"2018")</f>
        <v>13541</v>
      </c>
      <c r="BN2" s="20">
        <f>SUMIFS(G2:G1048,D2:D1048,"beta malt",N2:N1048,"Anglophone",M2:M1048,"2019")</f>
        <v>18577</v>
      </c>
      <c r="BO2" s="20">
        <f>SUM(BM2:BN2)</f>
        <v>32118</v>
      </c>
      <c r="BP2" s="20">
        <f>RANK(BO2,$BO$2:$BO$3)</f>
        <v>2</v>
      </c>
      <c r="BQ2">
        <f t="shared" ref="BQ2:BQ8" si="13">SUMIFS(G2:G1048,D2:D1048,AX2,K2:K1048,"southsouth",J2:J1048,"Nigeria")</f>
        <v>4468</v>
      </c>
      <c r="BR2">
        <f>RANK(BQ2,$BQ$2:$BQ$8)</f>
        <v>2</v>
      </c>
      <c r="BV2">
        <f>MIN(IF(L2:L1048 = "december",IF($M$2:$M$1048 = 2018, $I$2:$I$1048)))</f>
        <v>0</v>
      </c>
    </row>
    <row r="3" spans="1:75" x14ac:dyDescent="0.25">
      <c r="A3">
        <v>10102</v>
      </c>
      <c r="B3" t="s">
        <v>19</v>
      </c>
      <c r="C3" t="s">
        <v>20</v>
      </c>
      <c r="D3" t="s">
        <v>21</v>
      </c>
      <c r="E3">
        <v>250</v>
      </c>
      <c r="F3">
        <v>500</v>
      </c>
      <c r="G3">
        <v>815</v>
      </c>
      <c r="H3">
        <v>407500</v>
      </c>
      <c r="I3">
        <v>203750</v>
      </c>
      <c r="J3" t="s">
        <v>22</v>
      </c>
      <c r="K3" t="s">
        <v>23</v>
      </c>
      <c r="L3" t="s">
        <v>24</v>
      </c>
      <c r="M3">
        <v>2018</v>
      </c>
      <c r="N3" t="str">
        <f t="shared" ref="N3:N66" si="14">IF(J3="Nigeria","Anglophone",IF(J3="Ghana","Anglophone","Francophone"))</f>
        <v>Anglophone</v>
      </c>
      <c r="O3" t="str">
        <f t="shared" ref="O3:O66" si="15">IF(D3="beta malt","Malt",IF(D3="grand malt","Malt","Beer"))</f>
        <v>Beer</v>
      </c>
      <c r="P3" t="str">
        <f t="shared" ref="P3:P66" si="16">IF(L3="December","Q4",IF(L3="September","Q4",IF(L3="October","Q4",IF(L3="November","Q4","Other quarters"))))</f>
        <v>Other quarters</v>
      </c>
      <c r="Q3">
        <f>SUMIFS(I3:I1049,J3:J1049,AC3,P3:P1049,"Q4",M3:M1049,2019)</f>
        <v>1823480</v>
      </c>
      <c r="S3" t="s">
        <v>19</v>
      </c>
      <c r="T3">
        <f t="shared" ref="T3:T12" si="17">SUMIFS(G3:G1049,B3:B1049,S3,D3:D1049,"budweiser",J3:J1049,"Senegal")</f>
        <v>966</v>
      </c>
      <c r="U3">
        <f t="shared" ref="U3:U12" si="18">RANK(T3,$T$2:$T$12)</f>
        <v>8</v>
      </c>
      <c r="X3" t="s">
        <v>23</v>
      </c>
      <c r="Y3">
        <f t="shared" si="0"/>
        <v>4620</v>
      </c>
      <c r="Z3">
        <f t="shared" si="1"/>
        <v>884</v>
      </c>
      <c r="AA3" t="s">
        <v>90</v>
      </c>
      <c r="AB3">
        <f>SUMIFS(G3:G1049,O3:O1049,AA3,J3:J1049,"nigeria")</f>
        <v>50047</v>
      </c>
      <c r="AC3" t="s">
        <v>22</v>
      </c>
      <c r="AD3">
        <f>SUMIFS(G3:G1049,J3:J1049,AC3,O3:O1049,"Beer")</f>
        <v>129260</v>
      </c>
      <c r="AE3">
        <f t="shared" ref="AE3:AE6" si="19">RANK(AD3,$AD$2:$AD$6)</f>
        <v>2</v>
      </c>
      <c r="AF3" s="3">
        <f>RANK(AG3,$AG$2:$AG$6)</f>
        <v>5</v>
      </c>
      <c r="AG3" s="3">
        <f>SUMIFS(I3:I1049,J3:J1049,AC3,M3:M1049,2019)</f>
        <v>4805320</v>
      </c>
      <c r="AI3" s="2" t="s">
        <v>67</v>
      </c>
      <c r="AJ3" s="1">
        <f>SUMIF(N:N,AI3,I:I)</f>
        <v>63198160</v>
      </c>
      <c r="AL3" s="4">
        <v>2018</v>
      </c>
      <c r="AM3" s="4">
        <f>SUMIF(M:M,AL3,I:I)</f>
        <v>37063850</v>
      </c>
      <c r="AN3" s="4">
        <f>RANK(AM3,$AM$2:$AM$4)</f>
        <v>2</v>
      </c>
      <c r="AP3" s="6" t="s">
        <v>24</v>
      </c>
      <c r="AQ3" s="6">
        <f t="shared" si="2"/>
        <v>2912440</v>
      </c>
      <c r="AR3" s="6">
        <f t="shared" si="3"/>
        <v>4749130</v>
      </c>
      <c r="AS3" s="6">
        <f t="shared" si="4"/>
        <v>1366880</v>
      </c>
      <c r="AT3" s="6">
        <f t="shared" ref="AT3:AT13" si="20">SUM(AQ3:AS3)</f>
        <v>9028450</v>
      </c>
      <c r="AU3" s="6">
        <f t="shared" ref="AU3:AU13" si="21">RANK(AT3,$AT$2:$AT$13)</f>
        <v>2</v>
      </c>
      <c r="AW3">
        <f t="shared" si="5"/>
        <v>126274</v>
      </c>
      <c r="AX3" s="18" t="s">
        <v>21</v>
      </c>
      <c r="AY3" s="8">
        <f t="shared" si="6"/>
        <v>6480750</v>
      </c>
      <c r="AZ3" s="8">
        <f t="shared" ref="AZ3:AZ8" si="22">RANK(AY3,$AY$2:$AY$8)</f>
        <v>2</v>
      </c>
      <c r="BA3" s="4">
        <f t="shared" si="7"/>
        <v>26141</v>
      </c>
      <c r="BB3" s="4">
        <f t="shared" si="8"/>
        <v>20425</v>
      </c>
      <c r="BC3" s="4">
        <f t="shared" ref="BC3:BC8" si="23">SUM(BA3:BB3)</f>
        <v>46566</v>
      </c>
      <c r="BD3" s="4">
        <f t="shared" ref="BD3:BD8" si="24">RANK(BC3,$BC$2:$BC$8)</f>
        <v>6</v>
      </c>
      <c r="BE3" s="12">
        <f t="shared" si="9"/>
        <v>24419</v>
      </c>
      <c r="BF3" s="12">
        <f t="shared" ref="BF3:BF8" si="25">RANK(BE3,$BE$2:$BE$8)</f>
        <v>7</v>
      </c>
      <c r="BG3" s="17">
        <f t="shared" si="10"/>
        <v>5490</v>
      </c>
      <c r="BH3" s="17">
        <f t="shared" si="11"/>
        <v>8636</v>
      </c>
      <c r="BI3" s="17">
        <f t="shared" si="12"/>
        <v>12027</v>
      </c>
      <c r="BJ3" s="17">
        <f t="shared" ref="BJ3:BJ7" si="26">SUM(BG3:BI3)</f>
        <v>26153</v>
      </c>
      <c r="BK3" s="17">
        <f t="shared" ref="BK3:BK8" si="27">RANK(BG3,$BG$2:$BG$8)</f>
        <v>6</v>
      </c>
      <c r="BL3" s="20" t="s">
        <v>99</v>
      </c>
      <c r="BM3" s="20">
        <f>SUMIFS(G2:G1048,D2:D1048,"grand malt",N2:N1048,"Anglophone",M2:M1048,"2018")</f>
        <v>13793</v>
      </c>
      <c r="BN3" s="20">
        <f>SUMIFS(G2:G1048,D2:D1048,"grand malt",N2:N1048,"Anglophone",M2:M1048,"2019")</f>
        <v>19428</v>
      </c>
      <c r="BO3" s="20">
        <f>SUM(BM3:BN3)</f>
        <v>33221</v>
      </c>
      <c r="BP3" s="20">
        <f>RANK(BO3,$BO$2:$BO$3)</f>
        <v>1</v>
      </c>
      <c r="BQ3">
        <f t="shared" si="13"/>
        <v>4328</v>
      </c>
      <c r="BR3">
        <f t="shared" ref="BR3:BR8" si="28">RANK(BQ3,$BQ$2:$BQ$8)</f>
        <v>4</v>
      </c>
    </row>
    <row r="4" spans="1:75" x14ac:dyDescent="0.25">
      <c r="A4">
        <v>10103</v>
      </c>
      <c r="B4" t="s">
        <v>25</v>
      </c>
      <c r="C4" t="s">
        <v>26</v>
      </c>
      <c r="D4" t="s">
        <v>27</v>
      </c>
      <c r="E4">
        <v>180</v>
      </c>
      <c r="F4">
        <v>450</v>
      </c>
      <c r="G4">
        <v>937</v>
      </c>
      <c r="H4">
        <v>421650</v>
      </c>
      <c r="I4">
        <v>252990</v>
      </c>
      <c r="J4" t="s">
        <v>28</v>
      </c>
      <c r="K4" t="s">
        <v>29</v>
      </c>
      <c r="L4" t="s">
        <v>30</v>
      </c>
      <c r="M4">
        <v>2018</v>
      </c>
      <c r="N4" t="str">
        <f t="shared" si="14"/>
        <v>Francophone</v>
      </c>
      <c r="O4" t="str">
        <f t="shared" si="15"/>
        <v>Beer</v>
      </c>
      <c r="P4" t="str">
        <f t="shared" si="16"/>
        <v>Other quarters</v>
      </c>
      <c r="Q4">
        <f>SUMIFS(I4:I1050,J4:J1050,AC4,P4:P1050,"Q4",M4:M1050,2019)</f>
        <v>1597940</v>
      </c>
      <c r="S4" t="s">
        <v>25</v>
      </c>
      <c r="T4">
        <f t="shared" si="17"/>
        <v>4246</v>
      </c>
      <c r="U4">
        <f t="shared" si="18"/>
        <v>2</v>
      </c>
      <c r="X4" t="s">
        <v>29</v>
      </c>
      <c r="Y4">
        <f t="shared" si="0"/>
        <v>4328</v>
      </c>
      <c r="Z4">
        <f t="shared" si="1"/>
        <v>847</v>
      </c>
      <c r="AC4" t="s">
        <v>28</v>
      </c>
      <c r="AD4">
        <f>SUMIFS(G4:G1050,J4:J1050,AC4,O4:O1050,"Beer")</f>
        <v>125548</v>
      </c>
      <c r="AE4">
        <f t="shared" si="19"/>
        <v>5</v>
      </c>
      <c r="AF4" s="3">
        <f>RANK(AG4,$AG$2:$AG$6)</f>
        <v>3</v>
      </c>
      <c r="AG4" s="3">
        <f>SUMIFS(I4:I1050,J4:J1050,AC4,M4:M1050,2019)</f>
        <v>6109960</v>
      </c>
      <c r="AL4" s="4">
        <v>2017</v>
      </c>
      <c r="AM4" s="4">
        <f>SUMIF(M:M,AL4,I:I)</f>
        <v>38503320</v>
      </c>
      <c r="AN4" s="4">
        <f>RANK(AM4,$AM$2:$AM$4)</f>
        <v>1</v>
      </c>
      <c r="AP4" s="6" t="s">
        <v>30</v>
      </c>
      <c r="AQ4" s="6">
        <f t="shared" si="2"/>
        <v>3294680</v>
      </c>
      <c r="AR4" s="6">
        <f t="shared" si="3"/>
        <v>3240830</v>
      </c>
      <c r="AS4" s="6">
        <f t="shared" si="4"/>
        <v>2530620</v>
      </c>
      <c r="AT4" s="6">
        <f t="shared" si="20"/>
        <v>9066130</v>
      </c>
      <c r="AU4" s="6">
        <f t="shared" si="21"/>
        <v>1</v>
      </c>
      <c r="AW4">
        <f t="shared" si="5"/>
        <v>128174</v>
      </c>
      <c r="AX4" s="18" t="s">
        <v>27</v>
      </c>
      <c r="AY4" s="8">
        <f t="shared" si="6"/>
        <v>7012980</v>
      </c>
      <c r="AZ4" s="8">
        <f t="shared" si="22"/>
        <v>1</v>
      </c>
      <c r="BA4" s="4">
        <f t="shared" si="7"/>
        <v>27196</v>
      </c>
      <c r="BB4" s="4">
        <f t="shared" si="8"/>
        <v>23145</v>
      </c>
      <c r="BC4" s="4">
        <f t="shared" si="23"/>
        <v>50341</v>
      </c>
      <c r="BD4" s="4">
        <f t="shared" si="24"/>
        <v>4</v>
      </c>
      <c r="BE4" s="12">
        <f t="shared" si="9"/>
        <v>25806</v>
      </c>
      <c r="BF4" s="12">
        <f t="shared" si="25"/>
        <v>2</v>
      </c>
      <c r="BG4" s="17">
        <f t="shared" si="10"/>
        <v>3388</v>
      </c>
      <c r="BH4" s="17">
        <f t="shared" si="11"/>
        <v>12835</v>
      </c>
      <c r="BI4" s="17">
        <f t="shared" si="12"/>
        <v>9458</v>
      </c>
      <c r="BJ4" s="17">
        <f t="shared" si="26"/>
        <v>25681</v>
      </c>
      <c r="BK4" s="17">
        <f t="shared" si="27"/>
        <v>7</v>
      </c>
      <c r="BL4" s="17"/>
      <c r="BQ4">
        <f t="shared" si="13"/>
        <v>4287</v>
      </c>
      <c r="BR4">
        <f t="shared" si="28"/>
        <v>5</v>
      </c>
    </row>
    <row r="5" spans="1:75" x14ac:dyDescent="0.25">
      <c r="A5">
        <v>10104</v>
      </c>
      <c r="B5" t="s">
        <v>31</v>
      </c>
      <c r="C5" t="s">
        <v>32</v>
      </c>
      <c r="D5" t="s">
        <v>33</v>
      </c>
      <c r="E5">
        <v>170</v>
      </c>
      <c r="F5">
        <v>250</v>
      </c>
      <c r="G5">
        <v>765</v>
      </c>
      <c r="H5">
        <v>191250</v>
      </c>
      <c r="I5">
        <v>61200</v>
      </c>
      <c r="J5" t="s">
        <v>34</v>
      </c>
      <c r="K5" t="s">
        <v>35</v>
      </c>
      <c r="L5" t="s">
        <v>36</v>
      </c>
      <c r="M5">
        <v>2018</v>
      </c>
      <c r="N5" t="str">
        <f t="shared" si="14"/>
        <v>Francophone</v>
      </c>
      <c r="O5" t="str">
        <f t="shared" si="15"/>
        <v>Beer</v>
      </c>
      <c r="P5" t="str">
        <f t="shared" si="16"/>
        <v>Other quarters</v>
      </c>
      <c r="Q5">
        <f>SUMIFS(I5:I1051,J5:J1051,AC5,P5:P1051,"Q4",M5:M1051,2019)</f>
        <v>1794370</v>
      </c>
      <c r="S5" t="s">
        <v>31</v>
      </c>
      <c r="T5">
        <f t="shared" si="17"/>
        <v>5917</v>
      </c>
      <c r="U5">
        <f t="shared" si="18"/>
        <v>1</v>
      </c>
      <c r="X5" t="s">
        <v>35</v>
      </c>
      <c r="Y5">
        <f t="shared" si="0"/>
        <v>4274</v>
      </c>
      <c r="Z5">
        <f t="shared" si="1"/>
        <v>948</v>
      </c>
      <c r="AC5" t="s">
        <v>34</v>
      </c>
      <c r="AD5">
        <f>SUMIFS(G5:G1051,J5:J1051,AC5,O5:O1051,"Beer")</f>
        <v>127455</v>
      </c>
      <c r="AE5">
        <f t="shared" si="19"/>
        <v>3</v>
      </c>
      <c r="AF5" s="3">
        <f>RANK(AG5,$AG$2:$AG$6)</f>
        <v>4</v>
      </c>
      <c r="AG5" s="3">
        <f>SUMIFS(I5:I1051,J5:J1051,AC5,M5:M1051,2019)</f>
        <v>5273340</v>
      </c>
      <c r="AP5" s="6" t="s">
        <v>36</v>
      </c>
      <c r="AQ5" s="6">
        <f t="shared" si="2"/>
        <v>2574380</v>
      </c>
      <c r="AR5" s="6">
        <f t="shared" si="3"/>
        <v>3147980</v>
      </c>
      <c r="AS5" s="6">
        <f t="shared" si="4"/>
        <v>2851470</v>
      </c>
      <c r="AT5" s="6">
        <f t="shared" si="20"/>
        <v>8573830</v>
      </c>
      <c r="AU5" s="6">
        <f t="shared" si="21"/>
        <v>12</v>
      </c>
      <c r="AW5">
        <f t="shared" si="5"/>
        <v>127803</v>
      </c>
      <c r="AX5" s="18" t="s">
        <v>33</v>
      </c>
      <c r="AY5" s="8">
        <f t="shared" si="6"/>
        <v>2061680</v>
      </c>
      <c r="AZ5" s="8">
        <f t="shared" si="22"/>
        <v>3</v>
      </c>
      <c r="BA5" s="4">
        <f t="shared" si="7"/>
        <v>27349</v>
      </c>
      <c r="BB5" s="4">
        <f t="shared" si="8"/>
        <v>23281</v>
      </c>
      <c r="BC5" s="4">
        <f t="shared" si="23"/>
        <v>50630</v>
      </c>
      <c r="BD5" s="4">
        <f t="shared" si="24"/>
        <v>3</v>
      </c>
      <c r="BE5" s="12">
        <f t="shared" si="9"/>
        <v>25829</v>
      </c>
      <c r="BF5" s="12">
        <f t="shared" si="25"/>
        <v>1</v>
      </c>
      <c r="BG5" s="17">
        <f t="shared" si="10"/>
        <v>8401</v>
      </c>
      <c r="BH5" s="17">
        <f t="shared" si="11"/>
        <v>5503</v>
      </c>
      <c r="BI5" s="17">
        <f t="shared" si="12"/>
        <v>11968</v>
      </c>
      <c r="BJ5" s="17">
        <f t="shared" si="26"/>
        <v>25872</v>
      </c>
      <c r="BK5" s="17">
        <f t="shared" si="27"/>
        <v>2</v>
      </c>
      <c r="BL5" s="17"/>
      <c r="BQ5">
        <f t="shared" si="13"/>
        <v>4551</v>
      </c>
      <c r="BR5">
        <f t="shared" si="28"/>
        <v>1</v>
      </c>
      <c r="BV5">
        <v>2018</v>
      </c>
      <c r="BW5" t="s">
        <v>79</v>
      </c>
    </row>
    <row r="6" spans="1:75" x14ac:dyDescent="0.25">
      <c r="A6">
        <v>10105</v>
      </c>
      <c r="B6" t="s">
        <v>37</v>
      </c>
      <c r="C6" t="s">
        <v>38</v>
      </c>
      <c r="D6" t="s">
        <v>39</v>
      </c>
      <c r="E6">
        <v>150</v>
      </c>
      <c r="F6">
        <v>200</v>
      </c>
      <c r="G6">
        <v>836</v>
      </c>
      <c r="H6">
        <v>167200</v>
      </c>
      <c r="I6">
        <v>41800</v>
      </c>
      <c r="J6" t="s">
        <v>40</v>
      </c>
      <c r="K6" t="s">
        <v>41</v>
      </c>
      <c r="L6" t="s">
        <v>42</v>
      </c>
      <c r="M6">
        <v>2017</v>
      </c>
      <c r="N6" t="str">
        <f t="shared" si="14"/>
        <v>Francophone</v>
      </c>
      <c r="O6" t="str">
        <f t="shared" si="15"/>
        <v>Beer</v>
      </c>
      <c r="P6" t="str">
        <f t="shared" si="16"/>
        <v>Other quarters</v>
      </c>
      <c r="Q6">
        <f>SUMIFS(I6:I1052,J6:J1052,AC6,P6:P1052,"Q4",M6:M1052,2019)</f>
        <v>1210060</v>
      </c>
      <c r="S6" t="s">
        <v>37</v>
      </c>
      <c r="T6">
        <f t="shared" si="17"/>
        <v>3336</v>
      </c>
      <c r="U6">
        <f t="shared" si="18"/>
        <v>3</v>
      </c>
      <c r="X6" t="s">
        <v>41</v>
      </c>
      <c r="Y6">
        <f t="shared" si="0"/>
        <v>4320</v>
      </c>
      <c r="Z6">
        <f t="shared" si="1"/>
        <v>990</v>
      </c>
      <c r="AC6" t="s">
        <v>40</v>
      </c>
      <c r="AD6">
        <f>SUMIFS(G6:G1052,J6:J1052,AC6,O6:O1052,"Beer")</f>
        <v>129875</v>
      </c>
      <c r="AE6">
        <f t="shared" si="19"/>
        <v>1</v>
      </c>
      <c r="AF6" s="3">
        <f>RANK(AG6,$AG$2:$AG$6)</f>
        <v>2</v>
      </c>
      <c r="AG6" s="3">
        <f>SUMIFS(I6:I1052,J6:J1052,AC6,M6:M1052,2019)</f>
        <v>6687560</v>
      </c>
      <c r="AP6" s="6" t="s">
        <v>42</v>
      </c>
      <c r="AQ6" s="6">
        <f t="shared" si="2"/>
        <v>4002260</v>
      </c>
      <c r="AR6" s="6">
        <f t="shared" si="3"/>
        <v>2196950</v>
      </c>
      <c r="AS6" s="6">
        <f t="shared" si="4"/>
        <v>2573040</v>
      </c>
      <c r="AT6" s="6">
        <f t="shared" si="20"/>
        <v>8772250</v>
      </c>
      <c r="AU6" s="6">
        <f t="shared" si="21"/>
        <v>7</v>
      </c>
      <c r="AW6">
        <f t="shared" si="5"/>
        <v>129060</v>
      </c>
      <c r="AX6" s="18" t="s">
        <v>39</v>
      </c>
      <c r="AY6" s="8">
        <f t="shared" si="6"/>
        <v>1331600</v>
      </c>
      <c r="AZ6" s="8">
        <f t="shared" si="22"/>
        <v>6</v>
      </c>
      <c r="BA6" s="4">
        <f t="shared" si="7"/>
        <v>29353</v>
      </c>
      <c r="BB6" s="4">
        <f t="shared" si="8"/>
        <v>21493</v>
      </c>
      <c r="BC6" s="4">
        <f t="shared" si="23"/>
        <v>50846</v>
      </c>
      <c r="BD6" s="4">
        <f t="shared" si="24"/>
        <v>2</v>
      </c>
      <c r="BE6" s="12">
        <f t="shared" si="9"/>
        <v>25654</v>
      </c>
      <c r="BF6" s="12">
        <f t="shared" si="25"/>
        <v>3</v>
      </c>
      <c r="BG6" s="17">
        <f t="shared" si="10"/>
        <v>9622</v>
      </c>
      <c r="BH6" s="17">
        <f t="shared" si="11"/>
        <v>6676</v>
      </c>
      <c r="BI6" s="17">
        <f t="shared" si="12"/>
        <v>9513</v>
      </c>
      <c r="BJ6" s="17">
        <f t="shared" si="26"/>
        <v>25811</v>
      </c>
      <c r="BK6" s="17">
        <f t="shared" si="27"/>
        <v>1</v>
      </c>
      <c r="BL6" s="17"/>
      <c r="BQ6">
        <f t="shared" si="13"/>
        <v>4456</v>
      </c>
      <c r="BR6">
        <f t="shared" si="28"/>
        <v>3</v>
      </c>
    </row>
    <row r="7" spans="1:75" x14ac:dyDescent="0.25">
      <c r="A7">
        <v>10106</v>
      </c>
      <c r="B7" t="s">
        <v>13</v>
      </c>
      <c r="C7" t="s">
        <v>14</v>
      </c>
      <c r="D7" t="s">
        <v>43</v>
      </c>
      <c r="E7">
        <v>80</v>
      </c>
      <c r="F7">
        <v>150</v>
      </c>
      <c r="G7">
        <v>798</v>
      </c>
      <c r="H7">
        <v>119700</v>
      </c>
      <c r="I7">
        <v>55860</v>
      </c>
      <c r="J7" t="s">
        <v>16</v>
      </c>
      <c r="K7" t="s">
        <v>44</v>
      </c>
      <c r="L7" t="s">
        <v>45</v>
      </c>
      <c r="M7">
        <v>2019</v>
      </c>
      <c r="N7" t="str">
        <f t="shared" si="14"/>
        <v>Anglophone</v>
      </c>
      <c r="O7" t="str">
        <f t="shared" si="15"/>
        <v>Malt</v>
      </c>
      <c r="P7" t="str">
        <f t="shared" si="16"/>
        <v>Other quarters</v>
      </c>
      <c r="S7" t="s">
        <v>46</v>
      </c>
      <c r="T7">
        <f t="shared" si="17"/>
        <v>729</v>
      </c>
      <c r="U7">
        <f t="shared" si="18"/>
        <v>11</v>
      </c>
      <c r="X7" t="s">
        <v>44</v>
      </c>
      <c r="Y7">
        <f t="shared" si="0"/>
        <v>4498</v>
      </c>
      <c r="Z7">
        <f t="shared" si="1"/>
        <v>0</v>
      </c>
      <c r="AP7" s="6" t="s">
        <v>45</v>
      </c>
      <c r="AQ7" s="6">
        <f t="shared" si="2"/>
        <v>2686370</v>
      </c>
      <c r="AR7" s="6">
        <f t="shared" si="3"/>
        <v>3472990</v>
      </c>
      <c r="AS7" s="6">
        <f t="shared" si="4"/>
        <v>2669080</v>
      </c>
      <c r="AT7" s="6">
        <f t="shared" si="20"/>
        <v>8828440</v>
      </c>
      <c r="AU7" s="6">
        <f t="shared" si="21"/>
        <v>3</v>
      </c>
      <c r="AW7">
        <f t="shared" si="5"/>
        <v>125063</v>
      </c>
      <c r="AX7" s="18" t="s">
        <v>43</v>
      </c>
      <c r="AY7" s="8">
        <f t="shared" si="6"/>
        <v>1793750</v>
      </c>
      <c r="AZ7" s="8">
        <f t="shared" si="22"/>
        <v>4</v>
      </c>
      <c r="BA7" s="4">
        <f t="shared" si="7"/>
        <v>29725</v>
      </c>
      <c r="BB7" s="4">
        <f t="shared" si="8"/>
        <v>15178</v>
      </c>
      <c r="BC7" s="4">
        <f t="shared" si="23"/>
        <v>44903</v>
      </c>
      <c r="BD7" s="4">
        <f t="shared" si="24"/>
        <v>7</v>
      </c>
      <c r="BE7" s="12">
        <f t="shared" si="9"/>
        <v>25408</v>
      </c>
      <c r="BF7" s="12">
        <f t="shared" si="25"/>
        <v>6</v>
      </c>
      <c r="BG7" s="17">
        <f t="shared" si="10"/>
        <v>8389</v>
      </c>
      <c r="BH7" s="17">
        <f t="shared" si="11"/>
        <v>8293</v>
      </c>
      <c r="BI7" s="17">
        <f t="shared" si="12"/>
        <v>8699</v>
      </c>
      <c r="BJ7" s="17">
        <f t="shared" si="26"/>
        <v>25381</v>
      </c>
      <c r="BK7" s="17">
        <f t="shared" si="27"/>
        <v>3</v>
      </c>
      <c r="BL7" s="17"/>
      <c r="BQ7">
        <f t="shared" si="13"/>
        <v>4257</v>
      </c>
      <c r="BR7">
        <f t="shared" si="28"/>
        <v>6</v>
      </c>
    </row>
    <row r="8" spans="1:75" x14ac:dyDescent="0.25">
      <c r="A8">
        <v>10107</v>
      </c>
      <c r="B8" t="s">
        <v>46</v>
      </c>
      <c r="C8" t="s">
        <v>47</v>
      </c>
      <c r="D8" t="s">
        <v>48</v>
      </c>
      <c r="E8">
        <v>90</v>
      </c>
      <c r="F8">
        <v>150</v>
      </c>
      <c r="G8">
        <v>954</v>
      </c>
      <c r="H8">
        <v>143100</v>
      </c>
      <c r="I8">
        <v>57240</v>
      </c>
      <c r="J8" t="s">
        <v>22</v>
      </c>
      <c r="K8" t="s">
        <v>17</v>
      </c>
      <c r="L8" t="s">
        <v>49</v>
      </c>
      <c r="M8">
        <v>2017</v>
      </c>
      <c r="N8" t="str">
        <f t="shared" si="14"/>
        <v>Anglophone</v>
      </c>
      <c r="O8" t="str">
        <f t="shared" si="15"/>
        <v>Malt</v>
      </c>
      <c r="P8" t="str">
        <f t="shared" si="16"/>
        <v>Other quarters</v>
      </c>
      <c r="S8" t="s">
        <v>51</v>
      </c>
      <c r="T8">
        <f t="shared" si="17"/>
        <v>942</v>
      </c>
      <c r="U8">
        <f t="shared" si="18"/>
        <v>10</v>
      </c>
      <c r="AP8" s="6" t="s">
        <v>49</v>
      </c>
      <c r="AQ8" s="6">
        <f t="shared" si="2"/>
        <v>3042410</v>
      </c>
      <c r="AR8" s="6">
        <f t="shared" si="3"/>
        <v>2799260</v>
      </c>
      <c r="AS8" s="6">
        <f t="shared" si="4"/>
        <v>2945340</v>
      </c>
      <c r="AT8" s="6">
        <f t="shared" si="20"/>
        <v>8787010</v>
      </c>
      <c r="AU8" s="6">
        <f t="shared" si="21"/>
        <v>6</v>
      </c>
      <c r="AW8">
        <f t="shared" si="5"/>
        <v>126289</v>
      </c>
      <c r="AX8" s="18" t="s">
        <v>48</v>
      </c>
      <c r="AY8" s="8">
        <f t="shared" si="6"/>
        <v>1525680</v>
      </c>
      <c r="AZ8" s="8">
        <f t="shared" si="22"/>
        <v>5</v>
      </c>
      <c r="BA8" s="4">
        <f t="shared" si="7"/>
        <v>21409</v>
      </c>
      <c r="BB8" s="4">
        <f t="shared" si="8"/>
        <v>25757</v>
      </c>
      <c r="BC8" s="4">
        <f t="shared" si="23"/>
        <v>47166</v>
      </c>
      <c r="BD8" s="4">
        <f t="shared" si="24"/>
        <v>5</v>
      </c>
      <c r="BE8" s="12">
        <f t="shared" si="9"/>
        <v>25615</v>
      </c>
      <c r="BF8" s="12">
        <f t="shared" si="25"/>
        <v>4</v>
      </c>
      <c r="BG8" s="17">
        <f t="shared" si="10"/>
        <v>8125</v>
      </c>
      <c r="BH8" s="17">
        <f t="shared" si="11"/>
        <v>7469</v>
      </c>
      <c r="BI8" s="17">
        <f t="shared" si="12"/>
        <v>9072</v>
      </c>
      <c r="BJ8" s="17">
        <f>SUM(BG8:BI8)</f>
        <v>24666</v>
      </c>
      <c r="BK8" s="17">
        <f t="shared" si="27"/>
        <v>4</v>
      </c>
      <c r="BL8" s="17"/>
      <c r="BQ8">
        <f t="shared" si="13"/>
        <v>3914</v>
      </c>
      <c r="BR8">
        <f t="shared" si="28"/>
        <v>7</v>
      </c>
    </row>
    <row r="9" spans="1:75" x14ac:dyDescent="0.25">
      <c r="A9">
        <v>10108</v>
      </c>
      <c r="B9" t="s">
        <v>31</v>
      </c>
      <c r="C9" t="s">
        <v>32</v>
      </c>
      <c r="D9" t="s">
        <v>15</v>
      </c>
      <c r="E9">
        <v>150</v>
      </c>
      <c r="F9">
        <v>200</v>
      </c>
      <c r="G9">
        <v>812</v>
      </c>
      <c r="H9">
        <v>162400</v>
      </c>
      <c r="I9">
        <v>40600</v>
      </c>
      <c r="J9" t="s">
        <v>28</v>
      </c>
      <c r="K9" t="s">
        <v>23</v>
      </c>
      <c r="L9" t="s">
        <v>50</v>
      </c>
      <c r="M9">
        <v>2018</v>
      </c>
      <c r="N9" t="str">
        <f t="shared" si="14"/>
        <v>Francophone</v>
      </c>
      <c r="O9" t="str">
        <f t="shared" si="15"/>
        <v>Beer</v>
      </c>
      <c r="P9" t="str">
        <f t="shared" si="16"/>
        <v>Other quarters</v>
      </c>
      <c r="S9" t="s">
        <v>54</v>
      </c>
      <c r="T9">
        <f t="shared" si="17"/>
        <v>952</v>
      </c>
      <c r="U9">
        <f t="shared" si="18"/>
        <v>9</v>
      </c>
      <c r="AP9" s="6" t="s">
        <v>50</v>
      </c>
      <c r="AQ9" s="6">
        <f t="shared" si="2"/>
        <v>3315910</v>
      </c>
      <c r="AR9" s="6">
        <f t="shared" si="3"/>
        <v>2432230</v>
      </c>
      <c r="AS9" s="6">
        <f t="shared" si="4"/>
        <v>2982800</v>
      </c>
      <c r="AT9" s="6">
        <f t="shared" si="20"/>
        <v>8730940</v>
      </c>
      <c r="AU9" s="6">
        <f t="shared" si="21"/>
        <v>9</v>
      </c>
    </row>
    <row r="10" spans="1:75" x14ac:dyDescent="0.25">
      <c r="A10">
        <v>10109</v>
      </c>
      <c r="B10" t="s">
        <v>51</v>
      </c>
      <c r="C10" t="s">
        <v>52</v>
      </c>
      <c r="D10" t="s">
        <v>21</v>
      </c>
      <c r="E10">
        <v>250</v>
      </c>
      <c r="F10">
        <v>500</v>
      </c>
      <c r="G10">
        <v>700</v>
      </c>
      <c r="H10">
        <v>350000</v>
      </c>
      <c r="I10">
        <v>175000</v>
      </c>
      <c r="J10" t="s">
        <v>34</v>
      </c>
      <c r="K10" t="s">
        <v>29</v>
      </c>
      <c r="L10" t="s">
        <v>53</v>
      </c>
      <c r="M10">
        <v>2019</v>
      </c>
      <c r="N10" t="str">
        <f t="shared" si="14"/>
        <v>Francophone</v>
      </c>
      <c r="O10" t="str">
        <f t="shared" si="15"/>
        <v>Beer</v>
      </c>
      <c r="P10" t="str">
        <f t="shared" si="16"/>
        <v>Q4</v>
      </c>
      <c r="S10" t="s">
        <v>57</v>
      </c>
      <c r="T10">
        <f t="shared" si="17"/>
        <v>1842</v>
      </c>
      <c r="U10">
        <f t="shared" si="18"/>
        <v>6</v>
      </c>
      <c r="AP10" s="6" t="s">
        <v>53</v>
      </c>
      <c r="AQ10" s="6">
        <f t="shared" si="2"/>
        <v>3694830</v>
      </c>
      <c r="AR10" s="6">
        <f t="shared" si="3"/>
        <v>3115230</v>
      </c>
      <c r="AS10" s="6">
        <f t="shared" si="4"/>
        <v>1892600</v>
      </c>
      <c r="AT10" s="6">
        <f t="shared" si="20"/>
        <v>8702660</v>
      </c>
      <c r="AU10" s="6">
        <f t="shared" si="21"/>
        <v>11</v>
      </c>
    </row>
    <row r="11" spans="1:75" x14ac:dyDescent="0.25">
      <c r="A11">
        <v>10110</v>
      </c>
      <c r="B11" t="s">
        <v>54</v>
      </c>
      <c r="C11" t="s">
        <v>55</v>
      </c>
      <c r="D11" t="s">
        <v>27</v>
      </c>
      <c r="E11">
        <v>180</v>
      </c>
      <c r="F11">
        <v>450</v>
      </c>
      <c r="G11">
        <v>745</v>
      </c>
      <c r="H11">
        <v>335250</v>
      </c>
      <c r="I11">
        <v>201150</v>
      </c>
      <c r="J11" t="s">
        <v>40</v>
      </c>
      <c r="K11" t="s">
        <v>35</v>
      </c>
      <c r="L11" t="s">
        <v>56</v>
      </c>
      <c r="M11">
        <v>2017</v>
      </c>
      <c r="N11" t="str">
        <f t="shared" si="14"/>
        <v>Francophone</v>
      </c>
      <c r="O11" t="str">
        <f t="shared" si="15"/>
        <v>Beer</v>
      </c>
      <c r="P11" t="str">
        <f t="shared" si="16"/>
        <v>Q4</v>
      </c>
      <c r="S11" t="s">
        <v>61</v>
      </c>
      <c r="T11">
        <f t="shared" si="17"/>
        <v>1673</v>
      </c>
      <c r="U11">
        <f t="shared" si="18"/>
        <v>7</v>
      </c>
      <c r="AP11" s="6" t="s">
        <v>56</v>
      </c>
      <c r="AQ11" s="6">
        <f t="shared" si="2"/>
        <v>3530460</v>
      </c>
      <c r="AR11" s="6">
        <f t="shared" si="3"/>
        <v>3015770</v>
      </c>
      <c r="AS11" s="6">
        <f t="shared" si="4"/>
        <v>2220870</v>
      </c>
      <c r="AT11" s="6">
        <f t="shared" si="20"/>
        <v>8767100</v>
      </c>
      <c r="AU11" s="6">
        <f t="shared" si="21"/>
        <v>8</v>
      </c>
    </row>
    <row r="12" spans="1:75" x14ac:dyDescent="0.25">
      <c r="A12">
        <v>10111</v>
      </c>
      <c r="B12" t="s">
        <v>57</v>
      </c>
      <c r="C12" t="s">
        <v>58</v>
      </c>
      <c r="D12" t="s">
        <v>33</v>
      </c>
      <c r="E12">
        <v>170</v>
      </c>
      <c r="F12">
        <v>250</v>
      </c>
      <c r="G12">
        <v>861</v>
      </c>
      <c r="H12">
        <v>215250</v>
      </c>
      <c r="I12">
        <v>68880</v>
      </c>
      <c r="J12" t="s">
        <v>16</v>
      </c>
      <c r="K12" t="s">
        <v>41</v>
      </c>
      <c r="L12" t="s">
        <v>59</v>
      </c>
      <c r="M12">
        <v>2017</v>
      </c>
      <c r="N12" t="str">
        <f t="shared" si="14"/>
        <v>Anglophone</v>
      </c>
      <c r="O12" t="str">
        <f t="shared" si="15"/>
        <v>Beer</v>
      </c>
      <c r="P12" t="str">
        <f t="shared" si="16"/>
        <v>Q4</v>
      </c>
      <c r="S12" t="s">
        <v>63</v>
      </c>
      <c r="T12">
        <f t="shared" si="17"/>
        <v>2813</v>
      </c>
      <c r="U12">
        <f t="shared" si="18"/>
        <v>4</v>
      </c>
      <c r="AP12" s="6" t="s">
        <v>59</v>
      </c>
      <c r="AQ12" s="6">
        <f t="shared" si="2"/>
        <v>3413010</v>
      </c>
      <c r="AR12" s="6">
        <f t="shared" si="3"/>
        <v>2731710</v>
      </c>
      <c r="AS12" s="6">
        <f t="shared" si="4"/>
        <v>2675610</v>
      </c>
      <c r="AT12" s="6">
        <f t="shared" si="20"/>
        <v>8820330</v>
      </c>
      <c r="AU12" s="6">
        <f t="shared" si="21"/>
        <v>4</v>
      </c>
    </row>
    <row r="13" spans="1:75" x14ac:dyDescent="0.25">
      <c r="A13">
        <v>10112</v>
      </c>
      <c r="B13" t="s">
        <v>31</v>
      </c>
      <c r="C13" t="s">
        <v>32</v>
      </c>
      <c r="D13" t="s">
        <v>39</v>
      </c>
      <c r="E13">
        <v>150</v>
      </c>
      <c r="F13">
        <v>200</v>
      </c>
      <c r="G13">
        <v>902</v>
      </c>
      <c r="H13">
        <v>180400</v>
      </c>
      <c r="I13">
        <v>45100</v>
      </c>
      <c r="J13" t="s">
        <v>22</v>
      </c>
      <c r="K13" t="s">
        <v>44</v>
      </c>
      <c r="L13" t="s">
        <v>60</v>
      </c>
      <c r="M13">
        <v>2019</v>
      </c>
      <c r="N13" t="str">
        <f t="shared" si="14"/>
        <v>Anglophone</v>
      </c>
      <c r="O13" t="str">
        <f t="shared" si="15"/>
        <v>Beer</v>
      </c>
      <c r="P13" t="str">
        <f t="shared" si="16"/>
        <v>Q4</v>
      </c>
      <c r="AP13" s="6" t="s">
        <v>60</v>
      </c>
      <c r="AQ13" s="6">
        <f t="shared" si="2"/>
        <v>2836350</v>
      </c>
      <c r="AR13" s="6">
        <f t="shared" si="3"/>
        <v>3902160</v>
      </c>
      <c r="AS13" s="6">
        <f t="shared" si="4"/>
        <v>2048780</v>
      </c>
      <c r="AT13" s="6">
        <f t="shared" si="20"/>
        <v>8787290</v>
      </c>
      <c r="AU13" s="6">
        <f t="shared" si="21"/>
        <v>5</v>
      </c>
      <c r="BF13">
        <f>SUMIFS(G2:G1048,O2:O1048,"Beer",J2:J1048,"Nigeria",M2:M1048,2018)</f>
        <v>45054</v>
      </c>
      <c r="BG13">
        <f>SUM(BG2:BG6)</f>
        <v>32704</v>
      </c>
      <c r="BH13">
        <f>SUM(BH2:BH6)</f>
        <v>45054</v>
      </c>
      <c r="BI13">
        <f>SUM(BI2:BI6)</f>
        <v>51502</v>
      </c>
      <c r="BJ13">
        <f>SUM(BJ2:BJ6)</f>
        <v>129260</v>
      </c>
    </row>
    <row r="14" spans="1:75" x14ac:dyDescent="0.25">
      <c r="A14">
        <v>10113</v>
      </c>
      <c r="B14" t="s">
        <v>61</v>
      </c>
      <c r="C14" t="s">
        <v>62</v>
      </c>
      <c r="D14" t="s">
        <v>43</v>
      </c>
      <c r="E14">
        <v>80</v>
      </c>
      <c r="F14">
        <v>150</v>
      </c>
      <c r="G14">
        <v>731</v>
      </c>
      <c r="H14">
        <v>109650</v>
      </c>
      <c r="I14">
        <v>51170</v>
      </c>
      <c r="J14" t="s">
        <v>28</v>
      </c>
      <c r="K14" t="s">
        <v>17</v>
      </c>
      <c r="L14" t="s">
        <v>18</v>
      </c>
      <c r="M14">
        <v>2018</v>
      </c>
      <c r="N14" t="str">
        <f t="shared" si="14"/>
        <v>Francophone</v>
      </c>
      <c r="O14" t="str">
        <f t="shared" si="15"/>
        <v>Malt</v>
      </c>
      <c r="P14" t="str">
        <f t="shared" si="16"/>
        <v>Other quarters</v>
      </c>
      <c r="AP14" s="6"/>
      <c r="AQ14" s="6"/>
      <c r="AR14" s="6"/>
      <c r="AS14" s="6"/>
      <c r="AT14" s="6"/>
      <c r="AU14" s="6"/>
    </row>
    <row r="15" spans="1:75" ht="45" x14ac:dyDescent="0.25">
      <c r="A15">
        <v>10114</v>
      </c>
      <c r="B15" t="s">
        <v>31</v>
      </c>
      <c r="C15" t="s">
        <v>32</v>
      </c>
      <c r="D15" t="s">
        <v>48</v>
      </c>
      <c r="E15">
        <v>90</v>
      </c>
      <c r="F15">
        <v>150</v>
      </c>
      <c r="G15">
        <v>843</v>
      </c>
      <c r="H15">
        <v>126450</v>
      </c>
      <c r="I15">
        <v>50580</v>
      </c>
      <c r="J15" t="s">
        <v>34</v>
      </c>
      <c r="K15" t="s">
        <v>23</v>
      </c>
      <c r="L15" t="s">
        <v>24</v>
      </c>
      <c r="M15">
        <v>2017</v>
      </c>
      <c r="N15" t="str">
        <f t="shared" si="14"/>
        <v>Francophone</v>
      </c>
      <c r="O15" t="str">
        <f t="shared" si="15"/>
        <v>Malt</v>
      </c>
      <c r="P15" t="str">
        <f t="shared" si="16"/>
        <v>Other quarters</v>
      </c>
      <c r="AP15" s="7" t="s">
        <v>77</v>
      </c>
      <c r="AQ15" s="6">
        <f>MIN(AQ2:AS13)</f>
        <v>1366880</v>
      </c>
      <c r="AR15" s="6"/>
      <c r="AS15" s="6"/>
      <c r="AT15" s="6"/>
      <c r="AU15" s="6"/>
    </row>
    <row r="16" spans="1:75" x14ac:dyDescent="0.25">
      <c r="A16">
        <v>10115</v>
      </c>
      <c r="B16" t="s">
        <v>51</v>
      </c>
      <c r="C16" t="s">
        <v>52</v>
      </c>
      <c r="D16" t="s">
        <v>15</v>
      </c>
      <c r="E16">
        <v>150</v>
      </c>
      <c r="F16">
        <v>200</v>
      </c>
      <c r="G16">
        <v>939</v>
      </c>
      <c r="H16">
        <v>187800</v>
      </c>
      <c r="I16">
        <v>46950</v>
      </c>
      <c r="J16" t="s">
        <v>40</v>
      </c>
      <c r="K16" t="s">
        <v>29</v>
      </c>
      <c r="L16" t="s">
        <v>30</v>
      </c>
      <c r="M16">
        <v>2018</v>
      </c>
      <c r="N16" t="str">
        <f t="shared" si="14"/>
        <v>Francophone</v>
      </c>
      <c r="O16" t="str">
        <f t="shared" si="15"/>
        <v>Beer</v>
      </c>
      <c r="P16" t="str">
        <f t="shared" si="16"/>
        <v>Other quarters</v>
      </c>
    </row>
    <row r="17" spans="1:16" x14ac:dyDescent="0.25">
      <c r="A17">
        <v>10116</v>
      </c>
      <c r="B17" t="s">
        <v>31</v>
      </c>
      <c r="C17" t="s">
        <v>32</v>
      </c>
      <c r="D17" t="s">
        <v>21</v>
      </c>
      <c r="E17">
        <v>250</v>
      </c>
      <c r="F17">
        <v>500</v>
      </c>
      <c r="G17">
        <v>709</v>
      </c>
      <c r="H17">
        <v>354500</v>
      </c>
      <c r="I17">
        <v>177250</v>
      </c>
      <c r="J17" t="s">
        <v>16</v>
      </c>
      <c r="K17" t="s">
        <v>35</v>
      </c>
      <c r="L17" t="s">
        <v>36</v>
      </c>
      <c r="M17">
        <v>2019</v>
      </c>
      <c r="N17" t="str">
        <f t="shared" si="14"/>
        <v>Anglophone</v>
      </c>
      <c r="O17" t="str">
        <f t="shared" si="15"/>
        <v>Beer</v>
      </c>
      <c r="P17" t="str">
        <f t="shared" si="16"/>
        <v>Other quarters</v>
      </c>
    </row>
    <row r="18" spans="1:16" x14ac:dyDescent="0.25">
      <c r="A18">
        <v>10117</v>
      </c>
      <c r="B18" t="s">
        <v>57</v>
      </c>
      <c r="C18" t="s">
        <v>58</v>
      </c>
      <c r="D18" t="s">
        <v>27</v>
      </c>
      <c r="E18">
        <v>180</v>
      </c>
      <c r="F18">
        <v>450</v>
      </c>
      <c r="G18">
        <v>837</v>
      </c>
      <c r="H18">
        <v>376650</v>
      </c>
      <c r="I18">
        <v>225990</v>
      </c>
      <c r="J18" t="s">
        <v>22</v>
      </c>
      <c r="K18" t="s">
        <v>41</v>
      </c>
      <c r="L18" t="s">
        <v>42</v>
      </c>
      <c r="M18">
        <v>2017</v>
      </c>
      <c r="N18" t="str">
        <f t="shared" si="14"/>
        <v>Anglophone</v>
      </c>
      <c r="O18" t="str">
        <f t="shared" si="15"/>
        <v>Beer</v>
      </c>
      <c r="P18" t="str">
        <f t="shared" si="16"/>
        <v>Other quarters</v>
      </c>
    </row>
    <row r="19" spans="1:16" x14ac:dyDescent="0.25">
      <c r="A19">
        <v>10118</v>
      </c>
      <c r="B19" t="s">
        <v>63</v>
      </c>
      <c r="C19" t="s">
        <v>64</v>
      </c>
      <c r="D19" t="s">
        <v>33</v>
      </c>
      <c r="E19">
        <v>170</v>
      </c>
      <c r="F19">
        <v>250</v>
      </c>
      <c r="G19">
        <v>910</v>
      </c>
      <c r="H19">
        <v>227500</v>
      </c>
      <c r="I19">
        <v>72800</v>
      </c>
      <c r="J19" t="s">
        <v>28</v>
      </c>
      <c r="K19" t="s">
        <v>44</v>
      </c>
      <c r="L19" t="s">
        <v>45</v>
      </c>
      <c r="M19">
        <v>2018</v>
      </c>
      <c r="N19" t="str">
        <f t="shared" si="14"/>
        <v>Francophone</v>
      </c>
      <c r="O19" t="str">
        <f t="shared" si="15"/>
        <v>Beer</v>
      </c>
      <c r="P19" t="str">
        <f t="shared" si="16"/>
        <v>Other quarters</v>
      </c>
    </row>
    <row r="20" spans="1:16" x14ac:dyDescent="0.25">
      <c r="A20">
        <v>10119</v>
      </c>
      <c r="B20" t="s">
        <v>61</v>
      </c>
      <c r="C20" t="s">
        <v>62</v>
      </c>
      <c r="D20" t="s">
        <v>39</v>
      </c>
      <c r="E20">
        <v>150</v>
      </c>
      <c r="F20">
        <v>200</v>
      </c>
      <c r="G20">
        <v>996</v>
      </c>
      <c r="H20">
        <v>199200</v>
      </c>
      <c r="I20">
        <v>49800</v>
      </c>
      <c r="J20" t="s">
        <v>34</v>
      </c>
      <c r="K20" t="s">
        <v>17</v>
      </c>
      <c r="L20" t="s">
        <v>49</v>
      </c>
      <c r="M20">
        <v>2019</v>
      </c>
      <c r="N20" t="str">
        <f t="shared" si="14"/>
        <v>Francophone</v>
      </c>
      <c r="O20" t="str">
        <f t="shared" si="15"/>
        <v>Beer</v>
      </c>
      <c r="P20" t="str">
        <f t="shared" si="16"/>
        <v>Other quarters</v>
      </c>
    </row>
    <row r="21" spans="1:16" x14ac:dyDescent="0.25">
      <c r="A21">
        <v>10120</v>
      </c>
      <c r="B21" t="s">
        <v>57</v>
      </c>
      <c r="C21" t="s">
        <v>58</v>
      </c>
      <c r="D21" t="s">
        <v>43</v>
      </c>
      <c r="E21">
        <v>80</v>
      </c>
      <c r="F21">
        <v>150</v>
      </c>
      <c r="G21">
        <v>731</v>
      </c>
      <c r="H21">
        <v>109650</v>
      </c>
      <c r="I21">
        <v>51170</v>
      </c>
      <c r="J21" t="s">
        <v>40</v>
      </c>
      <c r="K21" t="s">
        <v>23</v>
      </c>
      <c r="L21" t="s">
        <v>50</v>
      </c>
      <c r="M21">
        <v>2017</v>
      </c>
      <c r="N21" t="str">
        <f t="shared" si="14"/>
        <v>Francophone</v>
      </c>
      <c r="O21" t="str">
        <f t="shared" si="15"/>
        <v>Malt</v>
      </c>
      <c r="P21" t="str">
        <f t="shared" si="16"/>
        <v>Other quarters</v>
      </c>
    </row>
    <row r="22" spans="1:16" x14ac:dyDescent="0.25">
      <c r="A22">
        <v>10121</v>
      </c>
      <c r="B22" t="s">
        <v>19</v>
      </c>
      <c r="C22" t="s">
        <v>20</v>
      </c>
      <c r="D22" t="s">
        <v>48</v>
      </c>
      <c r="E22">
        <v>90</v>
      </c>
      <c r="F22">
        <v>150</v>
      </c>
      <c r="G22">
        <v>898</v>
      </c>
      <c r="H22">
        <v>134700</v>
      </c>
      <c r="I22">
        <v>53880</v>
      </c>
      <c r="J22" t="s">
        <v>16</v>
      </c>
      <c r="K22" t="s">
        <v>29</v>
      </c>
      <c r="L22" t="s">
        <v>53</v>
      </c>
      <c r="M22">
        <v>2017</v>
      </c>
      <c r="N22" t="str">
        <f t="shared" si="14"/>
        <v>Anglophone</v>
      </c>
      <c r="O22" t="str">
        <f t="shared" si="15"/>
        <v>Malt</v>
      </c>
      <c r="P22" t="str">
        <f t="shared" si="16"/>
        <v>Q4</v>
      </c>
    </row>
    <row r="23" spans="1:16" x14ac:dyDescent="0.25">
      <c r="A23">
        <v>10122</v>
      </c>
      <c r="B23" t="s">
        <v>61</v>
      </c>
      <c r="C23" t="s">
        <v>62</v>
      </c>
      <c r="D23" t="s">
        <v>15</v>
      </c>
      <c r="E23">
        <v>150</v>
      </c>
      <c r="F23">
        <v>200</v>
      </c>
      <c r="G23">
        <v>860</v>
      </c>
      <c r="H23">
        <v>172000</v>
      </c>
      <c r="I23">
        <v>43000</v>
      </c>
      <c r="J23" t="s">
        <v>22</v>
      </c>
      <c r="K23" t="s">
        <v>35</v>
      </c>
      <c r="L23" t="s">
        <v>56</v>
      </c>
      <c r="M23">
        <v>2018</v>
      </c>
      <c r="N23" t="str">
        <f t="shared" si="14"/>
        <v>Anglophone</v>
      </c>
      <c r="O23" t="str">
        <f t="shared" si="15"/>
        <v>Beer</v>
      </c>
      <c r="P23" t="str">
        <f t="shared" si="16"/>
        <v>Q4</v>
      </c>
    </row>
    <row r="24" spans="1:16" x14ac:dyDescent="0.25">
      <c r="A24">
        <v>10123</v>
      </c>
      <c r="B24" t="s">
        <v>31</v>
      </c>
      <c r="C24" t="s">
        <v>32</v>
      </c>
      <c r="D24" t="s">
        <v>21</v>
      </c>
      <c r="E24">
        <v>250</v>
      </c>
      <c r="F24">
        <v>500</v>
      </c>
      <c r="G24">
        <v>859</v>
      </c>
      <c r="H24">
        <v>429500</v>
      </c>
      <c r="I24">
        <v>214750</v>
      </c>
      <c r="J24" t="s">
        <v>28</v>
      </c>
      <c r="K24" t="s">
        <v>41</v>
      </c>
      <c r="L24" t="s">
        <v>59</v>
      </c>
      <c r="M24">
        <v>2017</v>
      </c>
      <c r="N24" t="str">
        <f t="shared" si="14"/>
        <v>Francophone</v>
      </c>
      <c r="O24" t="str">
        <f t="shared" si="15"/>
        <v>Beer</v>
      </c>
      <c r="P24" t="str">
        <f t="shared" si="16"/>
        <v>Q4</v>
      </c>
    </row>
    <row r="25" spans="1:16" x14ac:dyDescent="0.25">
      <c r="A25">
        <v>10124</v>
      </c>
      <c r="B25" t="s">
        <v>25</v>
      </c>
      <c r="C25" t="s">
        <v>26</v>
      </c>
      <c r="D25" t="s">
        <v>27</v>
      </c>
      <c r="E25">
        <v>180</v>
      </c>
      <c r="F25">
        <v>450</v>
      </c>
      <c r="G25">
        <v>857</v>
      </c>
      <c r="H25">
        <v>385650</v>
      </c>
      <c r="I25">
        <v>231390</v>
      </c>
      <c r="J25" t="s">
        <v>34</v>
      </c>
      <c r="K25" t="s">
        <v>44</v>
      </c>
      <c r="L25" t="s">
        <v>60</v>
      </c>
      <c r="M25">
        <v>2017</v>
      </c>
      <c r="N25" t="str">
        <f t="shared" si="14"/>
        <v>Francophone</v>
      </c>
      <c r="O25" t="str">
        <f t="shared" si="15"/>
        <v>Beer</v>
      </c>
      <c r="P25" t="str">
        <f t="shared" si="16"/>
        <v>Q4</v>
      </c>
    </row>
    <row r="26" spans="1:16" x14ac:dyDescent="0.25">
      <c r="A26">
        <v>10125</v>
      </c>
      <c r="B26" t="s">
        <v>13</v>
      </c>
      <c r="C26" t="s">
        <v>14</v>
      </c>
      <c r="D26" t="s">
        <v>33</v>
      </c>
      <c r="E26">
        <v>170</v>
      </c>
      <c r="F26">
        <v>250</v>
      </c>
      <c r="G26">
        <v>715</v>
      </c>
      <c r="H26">
        <v>178750</v>
      </c>
      <c r="I26">
        <v>57200</v>
      </c>
      <c r="J26" t="s">
        <v>40</v>
      </c>
      <c r="K26" t="s">
        <v>17</v>
      </c>
      <c r="L26" t="s">
        <v>18</v>
      </c>
      <c r="M26">
        <v>2018</v>
      </c>
      <c r="N26" t="str">
        <f t="shared" si="14"/>
        <v>Francophone</v>
      </c>
      <c r="O26" t="str">
        <f t="shared" si="15"/>
        <v>Beer</v>
      </c>
      <c r="P26" t="str">
        <f t="shared" si="16"/>
        <v>Other quarters</v>
      </c>
    </row>
    <row r="27" spans="1:16" x14ac:dyDescent="0.25">
      <c r="A27">
        <v>10126</v>
      </c>
      <c r="B27" t="s">
        <v>37</v>
      </c>
      <c r="C27" t="s">
        <v>38</v>
      </c>
      <c r="D27" t="s">
        <v>39</v>
      </c>
      <c r="E27">
        <v>150</v>
      </c>
      <c r="F27">
        <v>200</v>
      </c>
      <c r="G27">
        <v>999</v>
      </c>
      <c r="H27">
        <v>199800</v>
      </c>
      <c r="I27">
        <v>49950</v>
      </c>
      <c r="J27" t="s">
        <v>16</v>
      </c>
      <c r="K27" t="s">
        <v>23</v>
      </c>
      <c r="L27" t="s">
        <v>24</v>
      </c>
      <c r="M27">
        <v>2018</v>
      </c>
      <c r="N27" t="str">
        <f t="shared" si="14"/>
        <v>Anglophone</v>
      </c>
      <c r="O27" t="str">
        <f t="shared" si="15"/>
        <v>Beer</v>
      </c>
      <c r="P27" t="str">
        <f t="shared" si="16"/>
        <v>Other quarters</v>
      </c>
    </row>
    <row r="28" spans="1:16" x14ac:dyDescent="0.25">
      <c r="A28">
        <v>10127</v>
      </c>
      <c r="B28" t="s">
        <v>54</v>
      </c>
      <c r="C28" t="s">
        <v>55</v>
      </c>
      <c r="D28" t="s">
        <v>43</v>
      </c>
      <c r="E28">
        <v>80</v>
      </c>
      <c r="F28">
        <v>150</v>
      </c>
      <c r="G28">
        <v>982</v>
      </c>
      <c r="H28">
        <v>147300</v>
      </c>
      <c r="I28">
        <v>68740</v>
      </c>
      <c r="J28" t="s">
        <v>22</v>
      </c>
      <c r="K28" t="s">
        <v>29</v>
      </c>
      <c r="L28" t="s">
        <v>30</v>
      </c>
      <c r="M28">
        <v>2017</v>
      </c>
      <c r="N28" t="str">
        <f t="shared" si="14"/>
        <v>Anglophone</v>
      </c>
      <c r="O28" t="str">
        <f t="shared" si="15"/>
        <v>Malt</v>
      </c>
      <c r="P28" t="str">
        <f t="shared" si="16"/>
        <v>Other quarters</v>
      </c>
    </row>
    <row r="29" spans="1:16" x14ac:dyDescent="0.25">
      <c r="A29">
        <v>10128</v>
      </c>
      <c r="B29" t="s">
        <v>19</v>
      </c>
      <c r="C29" t="s">
        <v>20</v>
      </c>
      <c r="D29" t="s">
        <v>48</v>
      </c>
      <c r="E29">
        <v>90</v>
      </c>
      <c r="F29">
        <v>150</v>
      </c>
      <c r="G29">
        <v>920</v>
      </c>
      <c r="H29">
        <v>138000</v>
      </c>
      <c r="I29">
        <v>55200</v>
      </c>
      <c r="J29" t="s">
        <v>28</v>
      </c>
      <c r="K29" t="s">
        <v>35</v>
      </c>
      <c r="L29" t="s">
        <v>36</v>
      </c>
      <c r="M29">
        <v>2018</v>
      </c>
      <c r="N29" t="str">
        <f t="shared" si="14"/>
        <v>Francophone</v>
      </c>
      <c r="O29" t="str">
        <f t="shared" si="15"/>
        <v>Malt</v>
      </c>
      <c r="P29" t="str">
        <f t="shared" si="16"/>
        <v>Other quarters</v>
      </c>
    </row>
    <row r="30" spans="1:16" x14ac:dyDescent="0.25">
      <c r="A30">
        <v>10129</v>
      </c>
      <c r="B30" t="s">
        <v>19</v>
      </c>
      <c r="C30" t="s">
        <v>20</v>
      </c>
      <c r="D30" t="s">
        <v>15</v>
      </c>
      <c r="E30">
        <v>150</v>
      </c>
      <c r="F30">
        <v>200</v>
      </c>
      <c r="G30">
        <v>875</v>
      </c>
      <c r="H30">
        <v>175000</v>
      </c>
      <c r="I30">
        <v>43750</v>
      </c>
      <c r="J30" t="s">
        <v>34</v>
      </c>
      <c r="K30" t="s">
        <v>41</v>
      </c>
      <c r="L30" t="s">
        <v>42</v>
      </c>
      <c r="M30">
        <v>2017</v>
      </c>
      <c r="N30" t="str">
        <f t="shared" si="14"/>
        <v>Francophone</v>
      </c>
      <c r="O30" t="str">
        <f t="shared" si="15"/>
        <v>Beer</v>
      </c>
      <c r="P30" t="str">
        <f t="shared" si="16"/>
        <v>Other quarters</v>
      </c>
    </row>
    <row r="31" spans="1:16" x14ac:dyDescent="0.25">
      <c r="A31">
        <v>10130</v>
      </c>
      <c r="B31" t="s">
        <v>63</v>
      </c>
      <c r="C31" t="s">
        <v>64</v>
      </c>
      <c r="D31" t="s">
        <v>21</v>
      </c>
      <c r="E31">
        <v>250</v>
      </c>
      <c r="F31">
        <v>500</v>
      </c>
      <c r="G31">
        <v>945</v>
      </c>
      <c r="H31">
        <v>472500</v>
      </c>
      <c r="I31">
        <v>236250</v>
      </c>
      <c r="J31" t="s">
        <v>40</v>
      </c>
      <c r="K31" t="s">
        <v>44</v>
      </c>
      <c r="L31" t="s">
        <v>45</v>
      </c>
      <c r="M31">
        <v>2019</v>
      </c>
      <c r="N31" t="str">
        <f t="shared" si="14"/>
        <v>Francophone</v>
      </c>
      <c r="O31" t="str">
        <f t="shared" si="15"/>
        <v>Beer</v>
      </c>
      <c r="P31" t="str">
        <f t="shared" si="16"/>
        <v>Other quarters</v>
      </c>
    </row>
    <row r="32" spans="1:16" x14ac:dyDescent="0.25">
      <c r="A32">
        <v>10131</v>
      </c>
      <c r="B32" t="s">
        <v>31</v>
      </c>
      <c r="C32" t="s">
        <v>32</v>
      </c>
      <c r="D32" t="s">
        <v>27</v>
      </c>
      <c r="E32">
        <v>180</v>
      </c>
      <c r="F32">
        <v>450</v>
      </c>
      <c r="G32">
        <v>794</v>
      </c>
      <c r="H32">
        <v>357300</v>
      </c>
      <c r="I32">
        <v>214380</v>
      </c>
      <c r="J32" t="s">
        <v>16</v>
      </c>
      <c r="K32" t="s">
        <v>17</v>
      </c>
      <c r="L32" t="s">
        <v>49</v>
      </c>
      <c r="M32">
        <v>2019</v>
      </c>
      <c r="N32" t="str">
        <f t="shared" si="14"/>
        <v>Anglophone</v>
      </c>
      <c r="O32" t="str">
        <f t="shared" si="15"/>
        <v>Beer</v>
      </c>
      <c r="P32" t="str">
        <f t="shared" si="16"/>
        <v>Other quarters</v>
      </c>
    </row>
    <row r="33" spans="1:16" x14ac:dyDescent="0.25">
      <c r="A33">
        <v>10132</v>
      </c>
      <c r="B33" t="s">
        <v>51</v>
      </c>
      <c r="C33" t="s">
        <v>52</v>
      </c>
      <c r="D33" t="s">
        <v>33</v>
      </c>
      <c r="E33">
        <v>170</v>
      </c>
      <c r="F33">
        <v>250</v>
      </c>
      <c r="G33">
        <v>826</v>
      </c>
      <c r="H33">
        <v>206500</v>
      </c>
      <c r="I33">
        <v>66080</v>
      </c>
      <c r="J33" t="s">
        <v>22</v>
      </c>
      <c r="K33" t="s">
        <v>23</v>
      </c>
      <c r="L33" t="s">
        <v>50</v>
      </c>
      <c r="M33">
        <v>2017</v>
      </c>
      <c r="N33" t="str">
        <f t="shared" si="14"/>
        <v>Anglophone</v>
      </c>
      <c r="O33" t="str">
        <f t="shared" si="15"/>
        <v>Beer</v>
      </c>
      <c r="P33" t="str">
        <f t="shared" si="16"/>
        <v>Other quarters</v>
      </c>
    </row>
    <row r="34" spans="1:16" x14ac:dyDescent="0.25">
      <c r="A34">
        <v>10133</v>
      </c>
      <c r="B34" t="s">
        <v>63</v>
      </c>
      <c r="C34" t="s">
        <v>64</v>
      </c>
      <c r="D34" t="s">
        <v>39</v>
      </c>
      <c r="E34">
        <v>150</v>
      </c>
      <c r="F34">
        <v>200</v>
      </c>
      <c r="G34">
        <v>1000</v>
      </c>
      <c r="H34">
        <v>200000</v>
      </c>
      <c r="I34">
        <v>50000</v>
      </c>
      <c r="J34" t="s">
        <v>28</v>
      </c>
      <c r="K34" t="s">
        <v>29</v>
      </c>
      <c r="L34" t="s">
        <v>53</v>
      </c>
      <c r="M34">
        <v>2019</v>
      </c>
      <c r="N34" t="str">
        <f t="shared" si="14"/>
        <v>Francophone</v>
      </c>
      <c r="O34" t="str">
        <f t="shared" si="15"/>
        <v>Beer</v>
      </c>
      <c r="P34" t="str">
        <f t="shared" si="16"/>
        <v>Q4</v>
      </c>
    </row>
    <row r="35" spans="1:16" x14ac:dyDescent="0.25">
      <c r="A35">
        <v>10134</v>
      </c>
      <c r="B35" t="s">
        <v>25</v>
      </c>
      <c r="C35" t="s">
        <v>26</v>
      </c>
      <c r="D35" t="s">
        <v>43</v>
      </c>
      <c r="E35">
        <v>80</v>
      </c>
      <c r="F35">
        <v>150</v>
      </c>
      <c r="G35">
        <v>804</v>
      </c>
      <c r="H35">
        <v>120600</v>
      </c>
      <c r="I35">
        <v>56280</v>
      </c>
      <c r="J35" t="s">
        <v>34</v>
      </c>
      <c r="K35" t="s">
        <v>35</v>
      </c>
      <c r="L35" t="s">
        <v>56</v>
      </c>
      <c r="M35">
        <v>2018</v>
      </c>
      <c r="N35" t="str">
        <f t="shared" si="14"/>
        <v>Francophone</v>
      </c>
      <c r="O35" t="str">
        <f t="shared" si="15"/>
        <v>Malt</v>
      </c>
      <c r="P35" t="str">
        <f t="shared" si="16"/>
        <v>Q4</v>
      </c>
    </row>
    <row r="36" spans="1:16" x14ac:dyDescent="0.25">
      <c r="A36">
        <v>10135</v>
      </c>
      <c r="B36" t="s">
        <v>19</v>
      </c>
      <c r="C36" t="s">
        <v>20</v>
      </c>
      <c r="D36" t="s">
        <v>48</v>
      </c>
      <c r="E36">
        <v>90</v>
      </c>
      <c r="F36">
        <v>150</v>
      </c>
      <c r="G36">
        <v>890</v>
      </c>
      <c r="H36">
        <v>133500</v>
      </c>
      <c r="I36">
        <v>53400</v>
      </c>
      <c r="J36" t="s">
        <v>40</v>
      </c>
      <c r="K36" t="s">
        <v>41</v>
      </c>
      <c r="L36" t="s">
        <v>59</v>
      </c>
      <c r="M36">
        <v>2017</v>
      </c>
      <c r="N36" t="str">
        <f t="shared" si="14"/>
        <v>Francophone</v>
      </c>
      <c r="O36" t="str">
        <f t="shared" si="15"/>
        <v>Malt</v>
      </c>
      <c r="P36" t="str">
        <f t="shared" si="16"/>
        <v>Q4</v>
      </c>
    </row>
    <row r="37" spans="1:16" x14ac:dyDescent="0.25">
      <c r="A37">
        <v>10136</v>
      </c>
      <c r="B37" t="s">
        <v>25</v>
      </c>
      <c r="C37" t="s">
        <v>26</v>
      </c>
      <c r="D37" t="s">
        <v>15</v>
      </c>
      <c r="E37">
        <v>150</v>
      </c>
      <c r="F37">
        <v>200</v>
      </c>
      <c r="G37">
        <v>870</v>
      </c>
      <c r="H37">
        <v>174000</v>
      </c>
      <c r="I37">
        <v>43500</v>
      </c>
      <c r="J37" t="s">
        <v>16</v>
      </c>
      <c r="K37" t="s">
        <v>44</v>
      </c>
      <c r="L37" t="s">
        <v>60</v>
      </c>
      <c r="M37">
        <v>2017</v>
      </c>
      <c r="N37" t="str">
        <f t="shared" si="14"/>
        <v>Anglophone</v>
      </c>
      <c r="O37" t="str">
        <f t="shared" si="15"/>
        <v>Beer</v>
      </c>
      <c r="P37" t="str">
        <f t="shared" si="16"/>
        <v>Q4</v>
      </c>
    </row>
    <row r="38" spans="1:16" x14ac:dyDescent="0.25">
      <c r="A38">
        <v>10137</v>
      </c>
      <c r="B38" t="s">
        <v>46</v>
      </c>
      <c r="C38" t="s">
        <v>47</v>
      </c>
      <c r="D38" t="s">
        <v>21</v>
      </c>
      <c r="E38">
        <v>250</v>
      </c>
      <c r="F38">
        <v>500</v>
      </c>
      <c r="G38">
        <v>821</v>
      </c>
      <c r="H38">
        <v>410500</v>
      </c>
      <c r="I38">
        <v>205250</v>
      </c>
      <c r="J38" t="s">
        <v>22</v>
      </c>
      <c r="K38" t="s">
        <v>17</v>
      </c>
      <c r="L38" t="s">
        <v>18</v>
      </c>
      <c r="M38">
        <v>2017</v>
      </c>
      <c r="N38" t="str">
        <f t="shared" si="14"/>
        <v>Anglophone</v>
      </c>
      <c r="O38" t="str">
        <f t="shared" si="15"/>
        <v>Beer</v>
      </c>
      <c r="P38" t="str">
        <f t="shared" si="16"/>
        <v>Other quarters</v>
      </c>
    </row>
    <row r="39" spans="1:16" x14ac:dyDescent="0.25">
      <c r="A39">
        <v>10138</v>
      </c>
      <c r="B39" t="s">
        <v>37</v>
      </c>
      <c r="C39" t="s">
        <v>38</v>
      </c>
      <c r="D39" t="s">
        <v>27</v>
      </c>
      <c r="E39">
        <v>180</v>
      </c>
      <c r="F39">
        <v>450</v>
      </c>
      <c r="G39">
        <v>950</v>
      </c>
      <c r="H39">
        <v>427500</v>
      </c>
      <c r="I39">
        <v>256500</v>
      </c>
      <c r="J39" t="s">
        <v>28</v>
      </c>
      <c r="K39" t="s">
        <v>23</v>
      </c>
      <c r="L39" t="s">
        <v>24</v>
      </c>
      <c r="M39">
        <v>2018</v>
      </c>
      <c r="N39" t="str">
        <f t="shared" si="14"/>
        <v>Francophone</v>
      </c>
      <c r="O39" t="str">
        <f t="shared" si="15"/>
        <v>Beer</v>
      </c>
      <c r="P39" t="str">
        <f t="shared" si="16"/>
        <v>Other quarters</v>
      </c>
    </row>
    <row r="40" spans="1:16" x14ac:dyDescent="0.25">
      <c r="A40">
        <v>10139</v>
      </c>
      <c r="B40" t="s">
        <v>13</v>
      </c>
      <c r="C40" t="s">
        <v>14</v>
      </c>
      <c r="D40" t="s">
        <v>33</v>
      </c>
      <c r="E40">
        <v>170</v>
      </c>
      <c r="F40">
        <v>250</v>
      </c>
      <c r="G40">
        <v>784</v>
      </c>
      <c r="H40">
        <v>196000</v>
      </c>
      <c r="I40">
        <v>62720</v>
      </c>
      <c r="J40" t="s">
        <v>34</v>
      </c>
      <c r="K40" t="s">
        <v>29</v>
      </c>
      <c r="L40" t="s">
        <v>30</v>
      </c>
      <c r="M40">
        <v>2019</v>
      </c>
      <c r="N40" t="str">
        <f t="shared" si="14"/>
        <v>Francophone</v>
      </c>
      <c r="O40" t="str">
        <f t="shared" si="15"/>
        <v>Beer</v>
      </c>
      <c r="P40" t="str">
        <f t="shared" si="16"/>
        <v>Other quarters</v>
      </c>
    </row>
    <row r="41" spans="1:16" x14ac:dyDescent="0.25">
      <c r="A41">
        <v>10140</v>
      </c>
      <c r="B41" t="s">
        <v>13</v>
      </c>
      <c r="C41" t="s">
        <v>14</v>
      </c>
      <c r="D41" t="s">
        <v>39</v>
      </c>
      <c r="E41">
        <v>150</v>
      </c>
      <c r="F41">
        <v>200</v>
      </c>
      <c r="G41">
        <v>999</v>
      </c>
      <c r="H41">
        <v>199800</v>
      </c>
      <c r="I41">
        <v>49950</v>
      </c>
      <c r="J41" t="s">
        <v>40</v>
      </c>
      <c r="K41" t="s">
        <v>35</v>
      </c>
      <c r="L41" t="s">
        <v>36</v>
      </c>
      <c r="M41">
        <v>2019</v>
      </c>
      <c r="N41" t="str">
        <f t="shared" si="14"/>
        <v>Francophone</v>
      </c>
      <c r="O41" t="str">
        <f t="shared" si="15"/>
        <v>Beer</v>
      </c>
      <c r="P41" t="str">
        <f t="shared" si="16"/>
        <v>Other quarters</v>
      </c>
    </row>
    <row r="42" spans="1:16" x14ac:dyDescent="0.25">
      <c r="A42">
        <v>10141</v>
      </c>
      <c r="B42" t="s">
        <v>37</v>
      </c>
      <c r="C42" t="s">
        <v>38</v>
      </c>
      <c r="D42" t="s">
        <v>43</v>
      </c>
      <c r="E42">
        <v>80</v>
      </c>
      <c r="F42">
        <v>150</v>
      </c>
      <c r="G42">
        <v>894</v>
      </c>
      <c r="H42">
        <v>134100</v>
      </c>
      <c r="I42">
        <v>62580</v>
      </c>
      <c r="J42" t="s">
        <v>16</v>
      </c>
      <c r="K42" t="s">
        <v>41</v>
      </c>
      <c r="L42" t="s">
        <v>42</v>
      </c>
      <c r="M42">
        <v>2019</v>
      </c>
      <c r="N42" t="str">
        <f t="shared" si="14"/>
        <v>Anglophone</v>
      </c>
      <c r="O42" t="str">
        <f t="shared" si="15"/>
        <v>Malt</v>
      </c>
      <c r="P42" t="str">
        <f t="shared" si="16"/>
        <v>Other quarters</v>
      </c>
    </row>
    <row r="43" spans="1:16" x14ac:dyDescent="0.25">
      <c r="A43">
        <v>10142</v>
      </c>
      <c r="B43" t="s">
        <v>13</v>
      </c>
      <c r="C43" t="s">
        <v>14</v>
      </c>
      <c r="D43" t="s">
        <v>48</v>
      </c>
      <c r="E43">
        <v>90</v>
      </c>
      <c r="F43">
        <v>150</v>
      </c>
      <c r="G43">
        <v>827</v>
      </c>
      <c r="H43">
        <v>124050</v>
      </c>
      <c r="I43">
        <v>49620</v>
      </c>
      <c r="J43" t="s">
        <v>22</v>
      </c>
      <c r="K43" t="s">
        <v>44</v>
      </c>
      <c r="L43" t="s">
        <v>45</v>
      </c>
      <c r="M43">
        <v>2017</v>
      </c>
      <c r="N43" t="str">
        <f t="shared" si="14"/>
        <v>Anglophone</v>
      </c>
      <c r="O43" t="str">
        <f t="shared" si="15"/>
        <v>Malt</v>
      </c>
      <c r="P43" t="str">
        <f t="shared" si="16"/>
        <v>Other quarters</v>
      </c>
    </row>
    <row r="44" spans="1:16" x14ac:dyDescent="0.25">
      <c r="A44">
        <v>10143</v>
      </c>
      <c r="B44" t="s">
        <v>19</v>
      </c>
      <c r="C44" t="s">
        <v>20</v>
      </c>
      <c r="D44" t="s">
        <v>15</v>
      </c>
      <c r="E44">
        <v>150</v>
      </c>
      <c r="F44">
        <v>200</v>
      </c>
      <c r="G44">
        <v>779</v>
      </c>
      <c r="H44">
        <v>155800</v>
      </c>
      <c r="I44">
        <v>38950</v>
      </c>
      <c r="J44" t="s">
        <v>28</v>
      </c>
      <c r="K44" t="s">
        <v>17</v>
      </c>
      <c r="L44" t="s">
        <v>49</v>
      </c>
      <c r="M44">
        <v>2018</v>
      </c>
      <c r="N44" t="str">
        <f t="shared" si="14"/>
        <v>Francophone</v>
      </c>
      <c r="O44" t="str">
        <f t="shared" si="15"/>
        <v>Beer</v>
      </c>
      <c r="P44" t="str">
        <f t="shared" si="16"/>
        <v>Other quarters</v>
      </c>
    </row>
    <row r="45" spans="1:16" x14ac:dyDescent="0.25">
      <c r="A45">
        <v>10144</v>
      </c>
      <c r="B45" t="s">
        <v>25</v>
      </c>
      <c r="C45" t="s">
        <v>26</v>
      </c>
      <c r="D45" t="s">
        <v>21</v>
      </c>
      <c r="E45">
        <v>250</v>
      </c>
      <c r="F45">
        <v>500</v>
      </c>
      <c r="G45">
        <v>835</v>
      </c>
      <c r="H45">
        <v>417500</v>
      </c>
      <c r="I45">
        <v>208750</v>
      </c>
      <c r="J45" t="s">
        <v>34</v>
      </c>
      <c r="K45" t="s">
        <v>23</v>
      </c>
      <c r="L45" t="s">
        <v>50</v>
      </c>
      <c r="M45">
        <v>2017</v>
      </c>
      <c r="N45" t="str">
        <f t="shared" si="14"/>
        <v>Francophone</v>
      </c>
      <c r="O45" t="str">
        <f t="shared" si="15"/>
        <v>Beer</v>
      </c>
      <c r="P45" t="str">
        <f t="shared" si="16"/>
        <v>Other quarters</v>
      </c>
    </row>
    <row r="46" spans="1:16" x14ac:dyDescent="0.25">
      <c r="A46">
        <v>10145</v>
      </c>
      <c r="B46" t="s">
        <v>31</v>
      </c>
      <c r="C46" t="s">
        <v>32</v>
      </c>
      <c r="D46" t="s">
        <v>27</v>
      </c>
      <c r="E46">
        <v>180</v>
      </c>
      <c r="F46">
        <v>450</v>
      </c>
      <c r="G46">
        <v>801</v>
      </c>
      <c r="H46">
        <v>360450</v>
      </c>
      <c r="I46">
        <v>216270</v>
      </c>
      <c r="J46" t="s">
        <v>40</v>
      </c>
      <c r="K46" t="s">
        <v>29</v>
      </c>
      <c r="L46" t="s">
        <v>53</v>
      </c>
      <c r="M46">
        <v>2018</v>
      </c>
      <c r="N46" t="str">
        <f t="shared" si="14"/>
        <v>Francophone</v>
      </c>
      <c r="O46" t="str">
        <f t="shared" si="15"/>
        <v>Beer</v>
      </c>
      <c r="P46" t="str">
        <f t="shared" si="16"/>
        <v>Q4</v>
      </c>
    </row>
    <row r="47" spans="1:16" x14ac:dyDescent="0.25">
      <c r="A47">
        <v>10146</v>
      </c>
      <c r="B47" t="s">
        <v>37</v>
      </c>
      <c r="C47" t="s">
        <v>38</v>
      </c>
      <c r="D47" t="s">
        <v>33</v>
      </c>
      <c r="E47">
        <v>170</v>
      </c>
      <c r="F47">
        <v>250</v>
      </c>
      <c r="G47">
        <v>710</v>
      </c>
      <c r="H47">
        <v>177500</v>
      </c>
      <c r="I47">
        <v>56800</v>
      </c>
      <c r="J47" t="s">
        <v>16</v>
      </c>
      <c r="K47" t="s">
        <v>35</v>
      </c>
      <c r="L47" t="s">
        <v>56</v>
      </c>
      <c r="M47">
        <v>2017</v>
      </c>
      <c r="N47" t="str">
        <f t="shared" si="14"/>
        <v>Anglophone</v>
      </c>
      <c r="O47" t="str">
        <f t="shared" si="15"/>
        <v>Beer</v>
      </c>
      <c r="P47" t="str">
        <f t="shared" si="16"/>
        <v>Q4</v>
      </c>
    </row>
    <row r="48" spans="1:16" x14ac:dyDescent="0.25">
      <c r="A48">
        <v>10147</v>
      </c>
      <c r="B48" t="s">
        <v>13</v>
      </c>
      <c r="C48" t="s">
        <v>14</v>
      </c>
      <c r="D48" t="s">
        <v>39</v>
      </c>
      <c r="E48">
        <v>150</v>
      </c>
      <c r="F48">
        <v>200</v>
      </c>
      <c r="G48">
        <v>952</v>
      </c>
      <c r="H48">
        <v>190400</v>
      </c>
      <c r="I48">
        <v>47600</v>
      </c>
      <c r="J48" t="s">
        <v>22</v>
      </c>
      <c r="K48" t="s">
        <v>41</v>
      </c>
      <c r="L48" t="s">
        <v>59</v>
      </c>
      <c r="M48">
        <v>2017</v>
      </c>
      <c r="N48" t="str">
        <f t="shared" si="14"/>
        <v>Anglophone</v>
      </c>
      <c r="O48" t="str">
        <f t="shared" si="15"/>
        <v>Beer</v>
      </c>
      <c r="P48" t="str">
        <f t="shared" si="16"/>
        <v>Q4</v>
      </c>
    </row>
    <row r="49" spans="1:16" x14ac:dyDescent="0.25">
      <c r="A49">
        <v>10148</v>
      </c>
      <c r="B49" t="s">
        <v>46</v>
      </c>
      <c r="C49" t="s">
        <v>47</v>
      </c>
      <c r="D49" t="s">
        <v>43</v>
      </c>
      <c r="E49">
        <v>80</v>
      </c>
      <c r="F49">
        <v>150</v>
      </c>
      <c r="G49">
        <v>891</v>
      </c>
      <c r="H49">
        <v>133650</v>
      </c>
      <c r="I49">
        <v>62370</v>
      </c>
      <c r="J49" t="s">
        <v>28</v>
      </c>
      <c r="K49" t="s">
        <v>44</v>
      </c>
      <c r="L49" t="s">
        <v>60</v>
      </c>
      <c r="M49">
        <v>2017</v>
      </c>
      <c r="N49" t="str">
        <f t="shared" si="14"/>
        <v>Francophone</v>
      </c>
      <c r="O49" t="str">
        <f t="shared" si="15"/>
        <v>Malt</v>
      </c>
      <c r="P49" t="str">
        <f t="shared" si="16"/>
        <v>Q4</v>
      </c>
    </row>
    <row r="50" spans="1:16" x14ac:dyDescent="0.25">
      <c r="A50">
        <v>10149</v>
      </c>
      <c r="B50" t="s">
        <v>31</v>
      </c>
      <c r="C50" t="s">
        <v>32</v>
      </c>
      <c r="D50" t="s">
        <v>48</v>
      </c>
      <c r="E50">
        <v>90</v>
      </c>
      <c r="F50">
        <v>150</v>
      </c>
      <c r="G50">
        <v>781</v>
      </c>
      <c r="H50">
        <v>117150</v>
      </c>
      <c r="I50">
        <v>46860</v>
      </c>
      <c r="J50" t="s">
        <v>34</v>
      </c>
      <c r="K50" t="s">
        <v>17</v>
      </c>
      <c r="L50" t="s">
        <v>18</v>
      </c>
      <c r="M50">
        <v>2018</v>
      </c>
      <c r="N50" t="str">
        <f t="shared" si="14"/>
        <v>Francophone</v>
      </c>
      <c r="O50" t="str">
        <f t="shared" si="15"/>
        <v>Malt</v>
      </c>
      <c r="P50" t="str">
        <f t="shared" si="16"/>
        <v>Other quarters</v>
      </c>
    </row>
    <row r="51" spans="1:16" x14ac:dyDescent="0.25">
      <c r="A51">
        <v>10150</v>
      </c>
      <c r="B51" t="s">
        <v>51</v>
      </c>
      <c r="C51" t="s">
        <v>52</v>
      </c>
      <c r="D51" t="s">
        <v>15</v>
      </c>
      <c r="E51">
        <v>150</v>
      </c>
      <c r="F51">
        <v>200</v>
      </c>
      <c r="G51">
        <v>845</v>
      </c>
      <c r="H51">
        <v>169000</v>
      </c>
      <c r="I51">
        <v>42250</v>
      </c>
      <c r="J51" t="s">
        <v>40</v>
      </c>
      <c r="K51" t="s">
        <v>23</v>
      </c>
      <c r="L51" t="s">
        <v>24</v>
      </c>
      <c r="M51">
        <v>2019</v>
      </c>
      <c r="N51" t="str">
        <f t="shared" si="14"/>
        <v>Francophone</v>
      </c>
      <c r="O51" t="str">
        <f t="shared" si="15"/>
        <v>Beer</v>
      </c>
      <c r="P51" t="str">
        <f t="shared" si="16"/>
        <v>Other quarters</v>
      </c>
    </row>
    <row r="52" spans="1:16" x14ac:dyDescent="0.25">
      <c r="A52">
        <v>10151</v>
      </c>
      <c r="B52" t="s">
        <v>54</v>
      </c>
      <c r="C52" t="s">
        <v>55</v>
      </c>
      <c r="D52" t="s">
        <v>21</v>
      </c>
      <c r="E52">
        <v>250</v>
      </c>
      <c r="F52">
        <v>500</v>
      </c>
      <c r="G52">
        <v>719</v>
      </c>
      <c r="H52">
        <v>359500</v>
      </c>
      <c r="I52">
        <v>179750</v>
      </c>
      <c r="J52" t="s">
        <v>16</v>
      </c>
      <c r="K52" t="s">
        <v>29</v>
      </c>
      <c r="L52" t="s">
        <v>30</v>
      </c>
      <c r="M52">
        <v>2018</v>
      </c>
      <c r="N52" t="str">
        <f t="shared" si="14"/>
        <v>Anglophone</v>
      </c>
      <c r="O52" t="str">
        <f t="shared" si="15"/>
        <v>Beer</v>
      </c>
      <c r="P52" t="str">
        <f t="shared" si="16"/>
        <v>Other quarters</v>
      </c>
    </row>
    <row r="53" spans="1:16" x14ac:dyDescent="0.25">
      <c r="A53">
        <v>10152</v>
      </c>
      <c r="B53" t="s">
        <v>57</v>
      </c>
      <c r="C53" t="s">
        <v>58</v>
      </c>
      <c r="D53" t="s">
        <v>27</v>
      </c>
      <c r="E53">
        <v>180</v>
      </c>
      <c r="F53">
        <v>450</v>
      </c>
      <c r="G53">
        <v>878</v>
      </c>
      <c r="H53">
        <v>395100</v>
      </c>
      <c r="I53">
        <v>237060</v>
      </c>
      <c r="J53" t="s">
        <v>22</v>
      </c>
      <c r="K53" t="s">
        <v>35</v>
      </c>
      <c r="L53" t="s">
        <v>36</v>
      </c>
      <c r="M53">
        <v>2019</v>
      </c>
      <c r="N53" t="str">
        <f t="shared" si="14"/>
        <v>Anglophone</v>
      </c>
      <c r="O53" t="str">
        <f t="shared" si="15"/>
        <v>Beer</v>
      </c>
      <c r="P53" t="str">
        <f t="shared" si="16"/>
        <v>Other quarters</v>
      </c>
    </row>
    <row r="54" spans="1:16" x14ac:dyDescent="0.25">
      <c r="A54">
        <v>10153</v>
      </c>
      <c r="B54" t="s">
        <v>31</v>
      </c>
      <c r="C54" t="s">
        <v>32</v>
      </c>
      <c r="D54" t="s">
        <v>33</v>
      </c>
      <c r="E54">
        <v>170</v>
      </c>
      <c r="F54">
        <v>250</v>
      </c>
      <c r="G54">
        <v>832</v>
      </c>
      <c r="H54">
        <v>208000</v>
      </c>
      <c r="I54">
        <v>66560</v>
      </c>
      <c r="J54" t="s">
        <v>28</v>
      </c>
      <c r="K54" t="s">
        <v>41</v>
      </c>
      <c r="L54" t="s">
        <v>42</v>
      </c>
      <c r="M54">
        <v>2018</v>
      </c>
      <c r="N54" t="str">
        <f t="shared" si="14"/>
        <v>Francophone</v>
      </c>
      <c r="O54" t="str">
        <f t="shared" si="15"/>
        <v>Beer</v>
      </c>
      <c r="P54" t="str">
        <f t="shared" si="16"/>
        <v>Other quarters</v>
      </c>
    </row>
    <row r="55" spans="1:16" x14ac:dyDescent="0.25">
      <c r="A55">
        <v>10154</v>
      </c>
      <c r="B55" t="s">
        <v>61</v>
      </c>
      <c r="C55" t="s">
        <v>62</v>
      </c>
      <c r="D55" t="s">
        <v>39</v>
      </c>
      <c r="E55">
        <v>150</v>
      </c>
      <c r="F55">
        <v>200</v>
      </c>
      <c r="G55">
        <v>766</v>
      </c>
      <c r="H55">
        <v>153200</v>
      </c>
      <c r="I55">
        <v>38300</v>
      </c>
      <c r="J55" t="s">
        <v>34</v>
      </c>
      <c r="K55" t="s">
        <v>44</v>
      </c>
      <c r="L55" t="s">
        <v>45</v>
      </c>
      <c r="M55">
        <v>2017</v>
      </c>
      <c r="N55" t="str">
        <f t="shared" si="14"/>
        <v>Francophone</v>
      </c>
      <c r="O55" t="str">
        <f t="shared" si="15"/>
        <v>Beer</v>
      </c>
      <c r="P55" t="str">
        <f t="shared" si="16"/>
        <v>Other quarters</v>
      </c>
    </row>
    <row r="56" spans="1:16" x14ac:dyDescent="0.25">
      <c r="A56">
        <v>10155</v>
      </c>
      <c r="B56" t="s">
        <v>31</v>
      </c>
      <c r="C56" t="s">
        <v>32</v>
      </c>
      <c r="D56" t="s">
        <v>43</v>
      </c>
      <c r="E56">
        <v>80</v>
      </c>
      <c r="F56">
        <v>150</v>
      </c>
      <c r="G56">
        <v>726</v>
      </c>
      <c r="H56">
        <v>108900</v>
      </c>
      <c r="I56">
        <v>50820</v>
      </c>
      <c r="J56" t="s">
        <v>40</v>
      </c>
      <c r="K56" t="s">
        <v>17</v>
      </c>
      <c r="L56" t="s">
        <v>49</v>
      </c>
      <c r="M56">
        <v>2018</v>
      </c>
      <c r="N56" t="str">
        <f t="shared" si="14"/>
        <v>Francophone</v>
      </c>
      <c r="O56" t="str">
        <f t="shared" si="15"/>
        <v>Malt</v>
      </c>
      <c r="P56" t="str">
        <f t="shared" si="16"/>
        <v>Other quarters</v>
      </c>
    </row>
    <row r="57" spans="1:16" x14ac:dyDescent="0.25">
      <c r="A57">
        <v>10156</v>
      </c>
      <c r="B57" t="s">
        <v>51</v>
      </c>
      <c r="C57" t="s">
        <v>52</v>
      </c>
      <c r="D57" t="s">
        <v>48</v>
      </c>
      <c r="E57">
        <v>90</v>
      </c>
      <c r="F57">
        <v>150</v>
      </c>
      <c r="G57">
        <v>962</v>
      </c>
      <c r="H57">
        <v>144300</v>
      </c>
      <c r="I57">
        <v>57720</v>
      </c>
      <c r="J57" t="s">
        <v>16</v>
      </c>
      <c r="K57" t="s">
        <v>23</v>
      </c>
      <c r="L57" t="s">
        <v>50</v>
      </c>
      <c r="M57">
        <v>2017</v>
      </c>
      <c r="N57" t="str">
        <f t="shared" si="14"/>
        <v>Anglophone</v>
      </c>
      <c r="O57" t="str">
        <f t="shared" si="15"/>
        <v>Malt</v>
      </c>
      <c r="P57" t="str">
        <f t="shared" si="16"/>
        <v>Other quarters</v>
      </c>
    </row>
    <row r="58" spans="1:16" x14ac:dyDescent="0.25">
      <c r="A58">
        <v>10157</v>
      </c>
      <c r="B58" t="s">
        <v>31</v>
      </c>
      <c r="C58" t="s">
        <v>32</v>
      </c>
      <c r="D58" t="s">
        <v>15</v>
      </c>
      <c r="E58">
        <v>150</v>
      </c>
      <c r="F58">
        <v>200</v>
      </c>
      <c r="G58">
        <v>920</v>
      </c>
      <c r="H58">
        <v>184000</v>
      </c>
      <c r="I58">
        <v>46000</v>
      </c>
      <c r="J58" t="s">
        <v>22</v>
      </c>
      <c r="K58" t="s">
        <v>29</v>
      </c>
      <c r="L58" t="s">
        <v>53</v>
      </c>
      <c r="M58">
        <v>2018</v>
      </c>
      <c r="N58" t="str">
        <f t="shared" si="14"/>
        <v>Anglophone</v>
      </c>
      <c r="O58" t="str">
        <f t="shared" si="15"/>
        <v>Beer</v>
      </c>
      <c r="P58" t="str">
        <f t="shared" si="16"/>
        <v>Q4</v>
      </c>
    </row>
    <row r="59" spans="1:16" x14ac:dyDescent="0.25">
      <c r="A59">
        <v>10158</v>
      </c>
      <c r="B59" t="s">
        <v>57</v>
      </c>
      <c r="C59" t="s">
        <v>58</v>
      </c>
      <c r="D59" t="s">
        <v>21</v>
      </c>
      <c r="E59">
        <v>250</v>
      </c>
      <c r="F59">
        <v>500</v>
      </c>
      <c r="G59">
        <v>776</v>
      </c>
      <c r="H59">
        <v>388000</v>
      </c>
      <c r="I59">
        <v>194000</v>
      </c>
      <c r="J59" t="s">
        <v>28</v>
      </c>
      <c r="K59" t="s">
        <v>35</v>
      </c>
      <c r="L59" t="s">
        <v>56</v>
      </c>
      <c r="M59">
        <v>2017</v>
      </c>
      <c r="N59" t="str">
        <f t="shared" si="14"/>
        <v>Francophone</v>
      </c>
      <c r="O59" t="str">
        <f t="shared" si="15"/>
        <v>Beer</v>
      </c>
      <c r="P59" t="str">
        <f t="shared" si="16"/>
        <v>Q4</v>
      </c>
    </row>
    <row r="60" spans="1:16" x14ac:dyDescent="0.25">
      <c r="A60">
        <v>10159</v>
      </c>
      <c r="B60" t="s">
        <v>63</v>
      </c>
      <c r="C60" t="s">
        <v>64</v>
      </c>
      <c r="D60" t="s">
        <v>27</v>
      </c>
      <c r="E60">
        <v>180</v>
      </c>
      <c r="F60">
        <v>450</v>
      </c>
      <c r="G60">
        <v>872</v>
      </c>
      <c r="H60">
        <v>392400</v>
      </c>
      <c r="I60">
        <v>235440</v>
      </c>
      <c r="J60" t="s">
        <v>34</v>
      </c>
      <c r="K60" t="s">
        <v>41</v>
      </c>
      <c r="L60" t="s">
        <v>59</v>
      </c>
      <c r="M60">
        <v>2018</v>
      </c>
      <c r="N60" t="str">
        <f t="shared" si="14"/>
        <v>Francophone</v>
      </c>
      <c r="O60" t="str">
        <f t="shared" si="15"/>
        <v>Beer</v>
      </c>
      <c r="P60" t="str">
        <f t="shared" si="16"/>
        <v>Q4</v>
      </c>
    </row>
    <row r="61" spans="1:16" x14ac:dyDescent="0.25">
      <c r="A61">
        <v>10160</v>
      </c>
      <c r="B61" t="s">
        <v>61</v>
      </c>
      <c r="C61" t="s">
        <v>62</v>
      </c>
      <c r="D61" t="s">
        <v>33</v>
      </c>
      <c r="E61">
        <v>170</v>
      </c>
      <c r="F61">
        <v>250</v>
      </c>
      <c r="G61">
        <v>831</v>
      </c>
      <c r="H61">
        <v>207750</v>
      </c>
      <c r="I61">
        <v>66480</v>
      </c>
      <c r="J61" t="s">
        <v>40</v>
      </c>
      <c r="K61" t="s">
        <v>44</v>
      </c>
      <c r="L61" t="s">
        <v>60</v>
      </c>
      <c r="M61">
        <v>2017</v>
      </c>
      <c r="N61" t="str">
        <f t="shared" si="14"/>
        <v>Francophone</v>
      </c>
      <c r="O61" t="str">
        <f t="shared" si="15"/>
        <v>Beer</v>
      </c>
      <c r="P61" t="str">
        <f t="shared" si="16"/>
        <v>Q4</v>
      </c>
    </row>
    <row r="62" spans="1:16" x14ac:dyDescent="0.25">
      <c r="A62">
        <v>10161</v>
      </c>
      <c r="B62" t="s">
        <v>57</v>
      </c>
      <c r="C62" t="s">
        <v>58</v>
      </c>
      <c r="D62" t="s">
        <v>39</v>
      </c>
      <c r="E62">
        <v>150</v>
      </c>
      <c r="F62">
        <v>200</v>
      </c>
      <c r="G62">
        <v>847</v>
      </c>
      <c r="H62">
        <v>169400</v>
      </c>
      <c r="I62">
        <v>42350</v>
      </c>
      <c r="J62" t="s">
        <v>16</v>
      </c>
      <c r="K62" t="s">
        <v>17</v>
      </c>
      <c r="L62" t="s">
        <v>18</v>
      </c>
      <c r="M62">
        <v>2019</v>
      </c>
      <c r="N62" t="str">
        <f t="shared" si="14"/>
        <v>Anglophone</v>
      </c>
      <c r="O62" t="str">
        <f t="shared" si="15"/>
        <v>Beer</v>
      </c>
      <c r="P62" t="str">
        <f t="shared" si="16"/>
        <v>Other quarters</v>
      </c>
    </row>
    <row r="63" spans="1:16" x14ac:dyDescent="0.25">
      <c r="A63">
        <v>10162</v>
      </c>
      <c r="B63" t="s">
        <v>19</v>
      </c>
      <c r="C63" t="s">
        <v>20</v>
      </c>
      <c r="D63" t="s">
        <v>43</v>
      </c>
      <c r="E63">
        <v>80</v>
      </c>
      <c r="F63">
        <v>150</v>
      </c>
      <c r="G63">
        <v>931</v>
      </c>
      <c r="H63">
        <v>139650</v>
      </c>
      <c r="I63">
        <v>65170</v>
      </c>
      <c r="J63" t="s">
        <v>22</v>
      </c>
      <c r="K63" t="s">
        <v>23</v>
      </c>
      <c r="L63" t="s">
        <v>24</v>
      </c>
      <c r="M63">
        <v>2018</v>
      </c>
      <c r="N63" t="str">
        <f t="shared" si="14"/>
        <v>Anglophone</v>
      </c>
      <c r="O63" t="str">
        <f t="shared" si="15"/>
        <v>Malt</v>
      </c>
      <c r="P63" t="str">
        <f t="shared" si="16"/>
        <v>Other quarters</v>
      </c>
    </row>
    <row r="64" spans="1:16" x14ac:dyDescent="0.25">
      <c r="A64">
        <v>10163</v>
      </c>
      <c r="B64" t="s">
        <v>61</v>
      </c>
      <c r="C64" t="s">
        <v>62</v>
      </c>
      <c r="D64" t="s">
        <v>48</v>
      </c>
      <c r="E64">
        <v>90</v>
      </c>
      <c r="F64">
        <v>150</v>
      </c>
      <c r="G64">
        <v>768</v>
      </c>
      <c r="H64">
        <v>115200</v>
      </c>
      <c r="I64">
        <v>46080</v>
      </c>
      <c r="J64" t="s">
        <v>28</v>
      </c>
      <c r="K64" t="s">
        <v>29</v>
      </c>
      <c r="L64" t="s">
        <v>30</v>
      </c>
      <c r="M64">
        <v>2017</v>
      </c>
      <c r="N64" t="str">
        <f t="shared" si="14"/>
        <v>Francophone</v>
      </c>
      <c r="O64" t="str">
        <f t="shared" si="15"/>
        <v>Malt</v>
      </c>
      <c r="P64" t="str">
        <f t="shared" si="16"/>
        <v>Other quarters</v>
      </c>
    </row>
    <row r="65" spans="1:16" x14ac:dyDescent="0.25">
      <c r="A65">
        <v>10164</v>
      </c>
      <c r="B65" t="s">
        <v>31</v>
      </c>
      <c r="C65" t="s">
        <v>32</v>
      </c>
      <c r="D65" t="s">
        <v>15</v>
      </c>
      <c r="E65">
        <v>150</v>
      </c>
      <c r="F65">
        <v>200</v>
      </c>
      <c r="G65">
        <v>736</v>
      </c>
      <c r="H65">
        <v>147200</v>
      </c>
      <c r="I65">
        <v>36800</v>
      </c>
      <c r="J65" t="s">
        <v>34</v>
      </c>
      <c r="K65" t="s">
        <v>35</v>
      </c>
      <c r="L65" t="s">
        <v>36</v>
      </c>
      <c r="M65">
        <v>2017</v>
      </c>
      <c r="N65" t="str">
        <f t="shared" si="14"/>
        <v>Francophone</v>
      </c>
      <c r="O65" t="str">
        <f t="shared" si="15"/>
        <v>Beer</v>
      </c>
      <c r="P65" t="str">
        <f t="shared" si="16"/>
        <v>Other quarters</v>
      </c>
    </row>
    <row r="66" spans="1:16" x14ac:dyDescent="0.25">
      <c r="A66">
        <v>10165</v>
      </c>
      <c r="B66" t="s">
        <v>25</v>
      </c>
      <c r="C66" t="s">
        <v>26</v>
      </c>
      <c r="D66" t="s">
        <v>21</v>
      </c>
      <c r="E66">
        <v>250</v>
      </c>
      <c r="F66">
        <v>500</v>
      </c>
      <c r="G66">
        <v>780</v>
      </c>
      <c r="H66">
        <v>390000</v>
      </c>
      <c r="I66">
        <v>195000</v>
      </c>
      <c r="J66" t="s">
        <v>40</v>
      </c>
      <c r="K66" t="s">
        <v>41</v>
      </c>
      <c r="L66" t="s">
        <v>42</v>
      </c>
      <c r="M66">
        <v>2019</v>
      </c>
      <c r="N66" t="str">
        <f t="shared" si="14"/>
        <v>Francophone</v>
      </c>
      <c r="O66" t="str">
        <f t="shared" si="15"/>
        <v>Beer</v>
      </c>
      <c r="P66" t="str">
        <f t="shared" si="16"/>
        <v>Other quarters</v>
      </c>
    </row>
    <row r="67" spans="1:16" x14ac:dyDescent="0.25">
      <c r="A67">
        <v>10166</v>
      </c>
      <c r="B67" t="s">
        <v>13</v>
      </c>
      <c r="C67" t="s">
        <v>14</v>
      </c>
      <c r="D67" t="s">
        <v>27</v>
      </c>
      <c r="E67">
        <v>180</v>
      </c>
      <c r="F67">
        <v>450</v>
      </c>
      <c r="G67">
        <v>918</v>
      </c>
      <c r="H67">
        <v>413100</v>
      </c>
      <c r="I67">
        <v>247860</v>
      </c>
      <c r="J67" t="s">
        <v>16</v>
      </c>
      <c r="K67" t="s">
        <v>44</v>
      </c>
      <c r="L67" t="s">
        <v>45</v>
      </c>
      <c r="M67">
        <v>2017</v>
      </c>
      <c r="N67" t="str">
        <f t="shared" ref="N67:N130" si="29">IF(J67="Nigeria","Anglophone",IF(J67="Ghana","Anglophone","Francophone"))</f>
        <v>Anglophone</v>
      </c>
      <c r="O67" t="str">
        <f t="shared" ref="O67:O130" si="30">IF(D67="beta malt","Malt",IF(D67="grand malt","Malt","Beer"))</f>
        <v>Beer</v>
      </c>
      <c r="P67" t="str">
        <f t="shared" ref="P67:P130" si="31">IF(L67="December","Q4",IF(L67="September","Q4",IF(L67="October","Q4",IF(L67="November","Q4","Other quarters"))))</f>
        <v>Other quarters</v>
      </c>
    </row>
    <row r="68" spans="1:16" x14ac:dyDescent="0.25">
      <c r="A68">
        <v>10167</v>
      </c>
      <c r="B68" t="s">
        <v>37</v>
      </c>
      <c r="C68" t="s">
        <v>38</v>
      </c>
      <c r="D68" t="s">
        <v>33</v>
      </c>
      <c r="E68">
        <v>170</v>
      </c>
      <c r="F68">
        <v>250</v>
      </c>
      <c r="G68">
        <v>769</v>
      </c>
      <c r="H68">
        <v>192250</v>
      </c>
      <c r="I68">
        <v>61520</v>
      </c>
      <c r="J68" t="s">
        <v>22</v>
      </c>
      <c r="K68" t="s">
        <v>17</v>
      </c>
      <c r="L68" t="s">
        <v>49</v>
      </c>
      <c r="M68">
        <v>2019</v>
      </c>
      <c r="N68" t="str">
        <f t="shared" si="29"/>
        <v>Anglophone</v>
      </c>
      <c r="O68" t="str">
        <f t="shared" si="30"/>
        <v>Beer</v>
      </c>
      <c r="P68" t="str">
        <f t="shared" si="31"/>
        <v>Other quarters</v>
      </c>
    </row>
    <row r="69" spans="1:16" x14ac:dyDescent="0.25">
      <c r="A69">
        <v>10168</v>
      </c>
      <c r="B69" t="s">
        <v>54</v>
      </c>
      <c r="C69" t="s">
        <v>55</v>
      </c>
      <c r="D69" t="s">
        <v>39</v>
      </c>
      <c r="E69">
        <v>150</v>
      </c>
      <c r="F69">
        <v>200</v>
      </c>
      <c r="G69">
        <v>712</v>
      </c>
      <c r="H69">
        <v>142400</v>
      </c>
      <c r="I69">
        <v>35600</v>
      </c>
      <c r="J69" t="s">
        <v>28</v>
      </c>
      <c r="K69" t="s">
        <v>23</v>
      </c>
      <c r="L69" t="s">
        <v>50</v>
      </c>
      <c r="M69">
        <v>2019</v>
      </c>
      <c r="N69" t="str">
        <f t="shared" si="29"/>
        <v>Francophone</v>
      </c>
      <c r="O69" t="str">
        <f t="shared" si="30"/>
        <v>Beer</v>
      </c>
      <c r="P69" t="str">
        <f t="shared" si="31"/>
        <v>Other quarters</v>
      </c>
    </row>
    <row r="70" spans="1:16" x14ac:dyDescent="0.25">
      <c r="A70">
        <v>10169</v>
      </c>
      <c r="B70" t="s">
        <v>19</v>
      </c>
      <c r="C70" t="s">
        <v>20</v>
      </c>
      <c r="D70" t="s">
        <v>43</v>
      </c>
      <c r="E70">
        <v>80</v>
      </c>
      <c r="F70">
        <v>150</v>
      </c>
      <c r="G70">
        <v>768</v>
      </c>
      <c r="H70">
        <v>115200</v>
      </c>
      <c r="I70">
        <v>53760</v>
      </c>
      <c r="J70" t="s">
        <v>34</v>
      </c>
      <c r="K70" t="s">
        <v>29</v>
      </c>
      <c r="L70" t="s">
        <v>53</v>
      </c>
      <c r="M70">
        <v>2017</v>
      </c>
      <c r="N70" t="str">
        <f t="shared" si="29"/>
        <v>Francophone</v>
      </c>
      <c r="O70" t="str">
        <f t="shared" si="30"/>
        <v>Malt</v>
      </c>
      <c r="P70" t="str">
        <f t="shared" si="31"/>
        <v>Q4</v>
      </c>
    </row>
    <row r="71" spans="1:16" x14ac:dyDescent="0.25">
      <c r="A71">
        <v>10170</v>
      </c>
      <c r="B71" t="s">
        <v>19</v>
      </c>
      <c r="C71" t="s">
        <v>20</v>
      </c>
      <c r="D71" t="s">
        <v>48</v>
      </c>
      <c r="E71">
        <v>90</v>
      </c>
      <c r="F71">
        <v>150</v>
      </c>
      <c r="G71">
        <v>940</v>
      </c>
      <c r="H71">
        <v>141000</v>
      </c>
      <c r="I71">
        <v>56400</v>
      </c>
      <c r="J71" t="s">
        <v>40</v>
      </c>
      <c r="K71" t="s">
        <v>35</v>
      </c>
      <c r="L71" t="s">
        <v>56</v>
      </c>
      <c r="M71">
        <v>2018</v>
      </c>
      <c r="N71" t="str">
        <f t="shared" si="29"/>
        <v>Francophone</v>
      </c>
      <c r="O71" t="str">
        <f t="shared" si="30"/>
        <v>Malt</v>
      </c>
      <c r="P71" t="str">
        <f t="shared" si="31"/>
        <v>Q4</v>
      </c>
    </row>
    <row r="72" spans="1:16" x14ac:dyDescent="0.25">
      <c r="A72">
        <v>10171</v>
      </c>
      <c r="B72" t="s">
        <v>63</v>
      </c>
      <c r="C72" t="s">
        <v>64</v>
      </c>
      <c r="D72" t="s">
        <v>15</v>
      </c>
      <c r="E72">
        <v>150</v>
      </c>
      <c r="F72">
        <v>200</v>
      </c>
      <c r="G72">
        <v>948</v>
      </c>
      <c r="H72">
        <v>189600</v>
      </c>
      <c r="I72">
        <v>47400</v>
      </c>
      <c r="J72" t="s">
        <v>16</v>
      </c>
      <c r="K72" t="s">
        <v>41</v>
      </c>
      <c r="L72" t="s">
        <v>59</v>
      </c>
      <c r="M72">
        <v>2018</v>
      </c>
      <c r="N72" t="str">
        <f t="shared" si="29"/>
        <v>Anglophone</v>
      </c>
      <c r="O72" t="str">
        <f t="shared" si="30"/>
        <v>Beer</v>
      </c>
      <c r="P72" t="str">
        <f t="shared" si="31"/>
        <v>Q4</v>
      </c>
    </row>
    <row r="73" spans="1:16" x14ac:dyDescent="0.25">
      <c r="A73">
        <v>10172</v>
      </c>
      <c r="B73" t="s">
        <v>31</v>
      </c>
      <c r="C73" t="s">
        <v>32</v>
      </c>
      <c r="D73" t="s">
        <v>21</v>
      </c>
      <c r="E73">
        <v>250</v>
      </c>
      <c r="F73">
        <v>500</v>
      </c>
      <c r="G73">
        <v>869</v>
      </c>
      <c r="H73">
        <v>434500</v>
      </c>
      <c r="I73">
        <v>217250</v>
      </c>
      <c r="J73" t="s">
        <v>22</v>
      </c>
      <c r="K73" t="s">
        <v>44</v>
      </c>
      <c r="L73" t="s">
        <v>60</v>
      </c>
      <c r="M73">
        <v>2018</v>
      </c>
      <c r="N73" t="str">
        <f t="shared" si="29"/>
        <v>Anglophone</v>
      </c>
      <c r="O73" t="str">
        <f t="shared" si="30"/>
        <v>Beer</v>
      </c>
      <c r="P73" t="str">
        <f t="shared" si="31"/>
        <v>Q4</v>
      </c>
    </row>
    <row r="74" spans="1:16" x14ac:dyDescent="0.25">
      <c r="A74">
        <v>10173</v>
      </c>
      <c r="B74" t="s">
        <v>51</v>
      </c>
      <c r="C74" t="s">
        <v>52</v>
      </c>
      <c r="D74" t="s">
        <v>27</v>
      </c>
      <c r="E74">
        <v>180</v>
      </c>
      <c r="F74">
        <v>450</v>
      </c>
      <c r="G74">
        <v>727</v>
      </c>
      <c r="H74">
        <v>327150</v>
      </c>
      <c r="I74">
        <v>196290</v>
      </c>
      <c r="J74" t="s">
        <v>28</v>
      </c>
      <c r="K74" t="s">
        <v>17</v>
      </c>
      <c r="L74" t="s">
        <v>18</v>
      </c>
      <c r="M74">
        <v>2019</v>
      </c>
      <c r="N74" t="str">
        <f t="shared" si="29"/>
        <v>Francophone</v>
      </c>
      <c r="O74" t="str">
        <f t="shared" si="30"/>
        <v>Beer</v>
      </c>
      <c r="P74" t="str">
        <f t="shared" si="31"/>
        <v>Other quarters</v>
      </c>
    </row>
    <row r="75" spans="1:16" x14ac:dyDescent="0.25">
      <c r="A75">
        <v>10174</v>
      </c>
      <c r="B75" t="s">
        <v>63</v>
      </c>
      <c r="C75" t="s">
        <v>64</v>
      </c>
      <c r="D75" t="s">
        <v>33</v>
      </c>
      <c r="E75">
        <v>170</v>
      </c>
      <c r="F75">
        <v>250</v>
      </c>
      <c r="G75">
        <v>833</v>
      </c>
      <c r="H75">
        <v>208250</v>
      </c>
      <c r="I75">
        <v>66640</v>
      </c>
      <c r="J75" t="s">
        <v>34</v>
      </c>
      <c r="K75" t="s">
        <v>23</v>
      </c>
      <c r="L75" t="s">
        <v>24</v>
      </c>
      <c r="M75">
        <v>2018</v>
      </c>
      <c r="N75" t="str">
        <f t="shared" si="29"/>
        <v>Francophone</v>
      </c>
      <c r="O75" t="str">
        <f t="shared" si="30"/>
        <v>Beer</v>
      </c>
      <c r="P75" t="str">
        <f t="shared" si="31"/>
        <v>Other quarters</v>
      </c>
    </row>
    <row r="76" spans="1:16" x14ac:dyDescent="0.25">
      <c r="A76">
        <v>10175</v>
      </c>
      <c r="B76" t="s">
        <v>25</v>
      </c>
      <c r="C76" t="s">
        <v>26</v>
      </c>
      <c r="D76" t="s">
        <v>39</v>
      </c>
      <c r="E76">
        <v>150</v>
      </c>
      <c r="F76">
        <v>200</v>
      </c>
      <c r="G76">
        <v>974</v>
      </c>
      <c r="H76">
        <v>194800</v>
      </c>
      <c r="I76">
        <v>48700</v>
      </c>
      <c r="J76" t="s">
        <v>40</v>
      </c>
      <c r="K76" t="s">
        <v>29</v>
      </c>
      <c r="L76" t="s">
        <v>30</v>
      </c>
      <c r="M76">
        <v>2018</v>
      </c>
      <c r="N76" t="str">
        <f t="shared" si="29"/>
        <v>Francophone</v>
      </c>
      <c r="O76" t="str">
        <f t="shared" si="30"/>
        <v>Beer</v>
      </c>
      <c r="P76" t="str">
        <f t="shared" si="31"/>
        <v>Other quarters</v>
      </c>
    </row>
    <row r="77" spans="1:16" x14ac:dyDescent="0.25">
      <c r="A77">
        <v>10176</v>
      </c>
      <c r="B77" t="s">
        <v>19</v>
      </c>
      <c r="C77" t="s">
        <v>20</v>
      </c>
      <c r="D77" t="s">
        <v>43</v>
      </c>
      <c r="E77">
        <v>80</v>
      </c>
      <c r="F77">
        <v>150</v>
      </c>
      <c r="G77">
        <v>713</v>
      </c>
      <c r="H77">
        <v>106950</v>
      </c>
      <c r="I77">
        <v>49910</v>
      </c>
      <c r="J77" t="s">
        <v>16</v>
      </c>
      <c r="K77" t="s">
        <v>35</v>
      </c>
      <c r="L77" t="s">
        <v>36</v>
      </c>
      <c r="M77">
        <v>2017</v>
      </c>
      <c r="N77" t="str">
        <f t="shared" si="29"/>
        <v>Anglophone</v>
      </c>
      <c r="O77" t="str">
        <f t="shared" si="30"/>
        <v>Malt</v>
      </c>
      <c r="P77" t="str">
        <f t="shared" si="31"/>
        <v>Other quarters</v>
      </c>
    </row>
    <row r="78" spans="1:16" x14ac:dyDescent="0.25">
      <c r="A78">
        <v>10177</v>
      </c>
      <c r="B78" t="s">
        <v>25</v>
      </c>
      <c r="C78" t="s">
        <v>26</v>
      </c>
      <c r="D78" t="s">
        <v>48</v>
      </c>
      <c r="E78">
        <v>90</v>
      </c>
      <c r="F78">
        <v>150</v>
      </c>
      <c r="G78">
        <v>729</v>
      </c>
      <c r="H78">
        <v>109350</v>
      </c>
      <c r="I78">
        <v>43740</v>
      </c>
      <c r="J78" t="s">
        <v>22</v>
      </c>
      <c r="K78" t="s">
        <v>41</v>
      </c>
      <c r="L78" t="s">
        <v>42</v>
      </c>
      <c r="M78">
        <v>2017</v>
      </c>
      <c r="N78" t="str">
        <f t="shared" si="29"/>
        <v>Anglophone</v>
      </c>
      <c r="O78" t="str">
        <f t="shared" si="30"/>
        <v>Malt</v>
      </c>
      <c r="P78" t="str">
        <f t="shared" si="31"/>
        <v>Other quarters</v>
      </c>
    </row>
    <row r="79" spans="1:16" x14ac:dyDescent="0.25">
      <c r="A79">
        <v>10178</v>
      </c>
      <c r="B79" t="s">
        <v>46</v>
      </c>
      <c r="C79" t="s">
        <v>47</v>
      </c>
      <c r="D79" t="s">
        <v>15</v>
      </c>
      <c r="E79">
        <v>150</v>
      </c>
      <c r="F79">
        <v>200</v>
      </c>
      <c r="G79">
        <v>946</v>
      </c>
      <c r="H79">
        <v>189200</v>
      </c>
      <c r="I79">
        <v>47300</v>
      </c>
      <c r="J79" t="s">
        <v>28</v>
      </c>
      <c r="K79" t="s">
        <v>44</v>
      </c>
      <c r="L79" t="s">
        <v>45</v>
      </c>
      <c r="M79">
        <v>2019</v>
      </c>
      <c r="N79" t="str">
        <f t="shared" si="29"/>
        <v>Francophone</v>
      </c>
      <c r="O79" t="str">
        <f t="shared" si="30"/>
        <v>Beer</v>
      </c>
      <c r="P79" t="str">
        <f t="shared" si="31"/>
        <v>Other quarters</v>
      </c>
    </row>
    <row r="80" spans="1:16" x14ac:dyDescent="0.25">
      <c r="A80">
        <v>10179</v>
      </c>
      <c r="B80" t="s">
        <v>37</v>
      </c>
      <c r="C80" t="s">
        <v>38</v>
      </c>
      <c r="D80" t="s">
        <v>21</v>
      </c>
      <c r="E80">
        <v>250</v>
      </c>
      <c r="F80">
        <v>500</v>
      </c>
      <c r="G80">
        <v>739</v>
      </c>
      <c r="H80">
        <v>369500</v>
      </c>
      <c r="I80">
        <v>184750</v>
      </c>
      <c r="J80" t="s">
        <v>34</v>
      </c>
      <c r="K80" t="s">
        <v>17</v>
      </c>
      <c r="L80" t="s">
        <v>49</v>
      </c>
      <c r="M80">
        <v>2017</v>
      </c>
      <c r="N80" t="str">
        <f t="shared" si="29"/>
        <v>Francophone</v>
      </c>
      <c r="O80" t="str">
        <f t="shared" si="30"/>
        <v>Beer</v>
      </c>
      <c r="P80" t="str">
        <f t="shared" si="31"/>
        <v>Other quarters</v>
      </c>
    </row>
    <row r="81" spans="1:16" x14ac:dyDescent="0.25">
      <c r="A81">
        <v>10180</v>
      </c>
      <c r="B81" t="s">
        <v>13</v>
      </c>
      <c r="C81" t="s">
        <v>14</v>
      </c>
      <c r="D81" t="s">
        <v>27</v>
      </c>
      <c r="E81">
        <v>180</v>
      </c>
      <c r="F81">
        <v>450</v>
      </c>
      <c r="G81">
        <v>795</v>
      </c>
      <c r="H81">
        <v>357750</v>
      </c>
      <c r="I81">
        <v>214650</v>
      </c>
      <c r="J81" t="s">
        <v>40</v>
      </c>
      <c r="K81" t="s">
        <v>23</v>
      </c>
      <c r="L81" t="s">
        <v>50</v>
      </c>
      <c r="M81">
        <v>2019</v>
      </c>
      <c r="N81" t="str">
        <f t="shared" si="29"/>
        <v>Francophone</v>
      </c>
      <c r="O81" t="str">
        <f t="shared" si="30"/>
        <v>Beer</v>
      </c>
      <c r="P81" t="str">
        <f t="shared" si="31"/>
        <v>Other quarters</v>
      </c>
    </row>
    <row r="82" spans="1:16" x14ac:dyDescent="0.25">
      <c r="A82">
        <v>10181</v>
      </c>
      <c r="B82" t="s">
        <v>13</v>
      </c>
      <c r="C82" t="s">
        <v>14</v>
      </c>
      <c r="D82" t="s">
        <v>33</v>
      </c>
      <c r="E82">
        <v>170</v>
      </c>
      <c r="F82">
        <v>250</v>
      </c>
      <c r="G82">
        <v>701</v>
      </c>
      <c r="H82">
        <v>175250</v>
      </c>
      <c r="I82">
        <v>56080</v>
      </c>
      <c r="J82" t="s">
        <v>16</v>
      </c>
      <c r="K82" t="s">
        <v>29</v>
      </c>
      <c r="L82" t="s">
        <v>53</v>
      </c>
      <c r="M82">
        <v>2018</v>
      </c>
      <c r="N82" t="str">
        <f t="shared" si="29"/>
        <v>Anglophone</v>
      </c>
      <c r="O82" t="str">
        <f t="shared" si="30"/>
        <v>Beer</v>
      </c>
      <c r="P82" t="str">
        <f t="shared" si="31"/>
        <v>Q4</v>
      </c>
    </row>
    <row r="83" spans="1:16" x14ac:dyDescent="0.25">
      <c r="A83">
        <v>10182</v>
      </c>
      <c r="B83" t="s">
        <v>37</v>
      </c>
      <c r="C83" t="s">
        <v>38</v>
      </c>
      <c r="D83" t="s">
        <v>39</v>
      </c>
      <c r="E83">
        <v>150</v>
      </c>
      <c r="F83">
        <v>200</v>
      </c>
      <c r="G83">
        <v>773</v>
      </c>
      <c r="H83">
        <v>154600</v>
      </c>
      <c r="I83">
        <v>38650</v>
      </c>
      <c r="J83" t="s">
        <v>22</v>
      </c>
      <c r="K83" t="s">
        <v>35</v>
      </c>
      <c r="L83" t="s">
        <v>56</v>
      </c>
      <c r="M83">
        <v>2019</v>
      </c>
      <c r="N83" t="str">
        <f t="shared" si="29"/>
        <v>Anglophone</v>
      </c>
      <c r="O83" t="str">
        <f t="shared" si="30"/>
        <v>Beer</v>
      </c>
      <c r="P83" t="str">
        <f t="shared" si="31"/>
        <v>Q4</v>
      </c>
    </row>
    <row r="84" spans="1:16" x14ac:dyDescent="0.25">
      <c r="A84">
        <v>10183</v>
      </c>
      <c r="B84" t="s">
        <v>31</v>
      </c>
      <c r="C84" t="s">
        <v>32</v>
      </c>
      <c r="D84" t="s">
        <v>43</v>
      </c>
      <c r="E84">
        <v>80</v>
      </c>
      <c r="F84">
        <v>150</v>
      </c>
      <c r="G84">
        <v>801</v>
      </c>
      <c r="H84">
        <v>120150</v>
      </c>
      <c r="I84">
        <v>56070</v>
      </c>
      <c r="J84" t="s">
        <v>28</v>
      </c>
      <c r="K84" t="s">
        <v>41</v>
      </c>
      <c r="L84" t="s">
        <v>59</v>
      </c>
      <c r="M84">
        <v>2018</v>
      </c>
      <c r="N84" t="str">
        <f t="shared" si="29"/>
        <v>Francophone</v>
      </c>
      <c r="O84" t="str">
        <f t="shared" si="30"/>
        <v>Malt</v>
      </c>
      <c r="P84" t="str">
        <f t="shared" si="31"/>
        <v>Q4</v>
      </c>
    </row>
    <row r="85" spans="1:16" x14ac:dyDescent="0.25">
      <c r="A85">
        <v>10184</v>
      </c>
      <c r="B85" t="s">
        <v>51</v>
      </c>
      <c r="C85" t="s">
        <v>52</v>
      </c>
      <c r="D85" t="s">
        <v>48</v>
      </c>
      <c r="E85">
        <v>90</v>
      </c>
      <c r="F85">
        <v>150</v>
      </c>
      <c r="G85">
        <v>892</v>
      </c>
      <c r="H85">
        <v>133800</v>
      </c>
      <c r="I85">
        <v>53520</v>
      </c>
      <c r="J85" t="s">
        <v>34</v>
      </c>
      <c r="K85" t="s">
        <v>44</v>
      </c>
      <c r="L85" t="s">
        <v>60</v>
      </c>
      <c r="M85">
        <v>2017</v>
      </c>
      <c r="N85" t="str">
        <f t="shared" si="29"/>
        <v>Francophone</v>
      </c>
      <c r="O85" t="str">
        <f t="shared" si="30"/>
        <v>Malt</v>
      </c>
      <c r="P85" t="str">
        <f t="shared" si="31"/>
        <v>Q4</v>
      </c>
    </row>
    <row r="86" spans="1:16" x14ac:dyDescent="0.25">
      <c r="A86">
        <v>10185</v>
      </c>
      <c r="B86" t="s">
        <v>63</v>
      </c>
      <c r="C86" t="s">
        <v>64</v>
      </c>
      <c r="D86" t="s">
        <v>15</v>
      </c>
      <c r="E86">
        <v>150</v>
      </c>
      <c r="F86">
        <v>200</v>
      </c>
      <c r="G86">
        <v>739</v>
      </c>
      <c r="H86">
        <v>147800</v>
      </c>
      <c r="I86">
        <v>36950</v>
      </c>
      <c r="J86" t="s">
        <v>40</v>
      </c>
      <c r="K86" t="s">
        <v>17</v>
      </c>
      <c r="L86" t="s">
        <v>18</v>
      </c>
      <c r="M86">
        <v>2018</v>
      </c>
      <c r="N86" t="str">
        <f t="shared" si="29"/>
        <v>Francophone</v>
      </c>
      <c r="O86" t="str">
        <f t="shared" si="30"/>
        <v>Beer</v>
      </c>
      <c r="P86" t="str">
        <f t="shared" si="31"/>
        <v>Other quarters</v>
      </c>
    </row>
    <row r="87" spans="1:16" x14ac:dyDescent="0.25">
      <c r="A87">
        <v>10186</v>
      </c>
      <c r="B87" t="s">
        <v>25</v>
      </c>
      <c r="C87" t="s">
        <v>26</v>
      </c>
      <c r="D87" t="s">
        <v>21</v>
      </c>
      <c r="E87">
        <v>250</v>
      </c>
      <c r="F87">
        <v>500</v>
      </c>
      <c r="G87">
        <v>704</v>
      </c>
      <c r="H87">
        <v>352000</v>
      </c>
      <c r="I87">
        <v>176000</v>
      </c>
      <c r="J87" t="s">
        <v>16</v>
      </c>
      <c r="K87" t="s">
        <v>23</v>
      </c>
      <c r="L87" t="s">
        <v>24</v>
      </c>
      <c r="M87">
        <v>2018</v>
      </c>
      <c r="N87" t="str">
        <f t="shared" si="29"/>
        <v>Anglophone</v>
      </c>
      <c r="O87" t="str">
        <f t="shared" si="30"/>
        <v>Beer</v>
      </c>
      <c r="P87" t="str">
        <f t="shared" si="31"/>
        <v>Other quarters</v>
      </c>
    </row>
    <row r="88" spans="1:16" x14ac:dyDescent="0.25">
      <c r="A88">
        <v>10187</v>
      </c>
      <c r="B88" t="s">
        <v>19</v>
      </c>
      <c r="C88" t="s">
        <v>20</v>
      </c>
      <c r="D88" t="s">
        <v>27</v>
      </c>
      <c r="E88">
        <v>180</v>
      </c>
      <c r="F88">
        <v>450</v>
      </c>
      <c r="G88">
        <v>879</v>
      </c>
      <c r="H88">
        <v>395550</v>
      </c>
      <c r="I88">
        <v>237330</v>
      </c>
      <c r="J88" t="s">
        <v>22</v>
      </c>
      <c r="K88" t="s">
        <v>29</v>
      </c>
      <c r="L88" t="s">
        <v>30</v>
      </c>
      <c r="M88">
        <v>2018</v>
      </c>
      <c r="N88" t="str">
        <f t="shared" si="29"/>
        <v>Anglophone</v>
      </c>
      <c r="O88" t="str">
        <f t="shared" si="30"/>
        <v>Beer</v>
      </c>
      <c r="P88" t="str">
        <f t="shared" si="31"/>
        <v>Other quarters</v>
      </c>
    </row>
    <row r="89" spans="1:16" x14ac:dyDescent="0.25">
      <c r="A89">
        <v>10188</v>
      </c>
      <c r="B89" t="s">
        <v>25</v>
      </c>
      <c r="C89" t="s">
        <v>26</v>
      </c>
      <c r="D89" t="s">
        <v>33</v>
      </c>
      <c r="E89">
        <v>170</v>
      </c>
      <c r="F89">
        <v>250</v>
      </c>
      <c r="G89">
        <v>993</v>
      </c>
      <c r="H89">
        <v>248250</v>
      </c>
      <c r="I89">
        <v>79440</v>
      </c>
      <c r="J89" t="s">
        <v>28</v>
      </c>
      <c r="K89" t="s">
        <v>35</v>
      </c>
      <c r="L89" t="s">
        <v>36</v>
      </c>
      <c r="M89">
        <v>2017</v>
      </c>
      <c r="N89" t="str">
        <f t="shared" si="29"/>
        <v>Francophone</v>
      </c>
      <c r="O89" t="str">
        <f t="shared" si="30"/>
        <v>Beer</v>
      </c>
      <c r="P89" t="str">
        <f t="shared" si="31"/>
        <v>Other quarters</v>
      </c>
    </row>
    <row r="90" spans="1:16" x14ac:dyDescent="0.25">
      <c r="A90">
        <v>10189</v>
      </c>
      <c r="B90" t="s">
        <v>46</v>
      </c>
      <c r="C90" t="s">
        <v>47</v>
      </c>
      <c r="D90" t="s">
        <v>39</v>
      </c>
      <c r="E90">
        <v>150</v>
      </c>
      <c r="F90">
        <v>200</v>
      </c>
      <c r="G90">
        <v>820</v>
      </c>
      <c r="H90">
        <v>164000</v>
      </c>
      <c r="I90">
        <v>41000</v>
      </c>
      <c r="J90" t="s">
        <v>34</v>
      </c>
      <c r="K90" t="s">
        <v>41</v>
      </c>
      <c r="L90" t="s">
        <v>42</v>
      </c>
      <c r="M90">
        <v>2018</v>
      </c>
      <c r="N90" t="str">
        <f t="shared" si="29"/>
        <v>Francophone</v>
      </c>
      <c r="O90" t="str">
        <f t="shared" si="30"/>
        <v>Beer</v>
      </c>
      <c r="P90" t="str">
        <f t="shared" si="31"/>
        <v>Other quarters</v>
      </c>
    </row>
    <row r="91" spans="1:16" x14ac:dyDescent="0.25">
      <c r="A91">
        <v>10190</v>
      </c>
      <c r="B91" t="s">
        <v>37</v>
      </c>
      <c r="C91" t="s">
        <v>38</v>
      </c>
      <c r="D91" t="s">
        <v>43</v>
      </c>
      <c r="E91">
        <v>80</v>
      </c>
      <c r="F91">
        <v>150</v>
      </c>
      <c r="G91">
        <v>869</v>
      </c>
      <c r="H91">
        <v>130350</v>
      </c>
      <c r="I91">
        <v>60830</v>
      </c>
      <c r="J91" t="s">
        <v>40</v>
      </c>
      <c r="K91" t="s">
        <v>44</v>
      </c>
      <c r="L91" t="s">
        <v>45</v>
      </c>
      <c r="M91">
        <v>2018</v>
      </c>
      <c r="N91" t="str">
        <f t="shared" si="29"/>
        <v>Francophone</v>
      </c>
      <c r="O91" t="str">
        <f t="shared" si="30"/>
        <v>Malt</v>
      </c>
      <c r="P91" t="str">
        <f t="shared" si="31"/>
        <v>Other quarters</v>
      </c>
    </row>
    <row r="92" spans="1:16" x14ac:dyDescent="0.25">
      <c r="A92">
        <v>10191</v>
      </c>
      <c r="B92" t="s">
        <v>13</v>
      </c>
      <c r="C92" t="s">
        <v>14</v>
      </c>
      <c r="D92" t="s">
        <v>48</v>
      </c>
      <c r="E92">
        <v>90</v>
      </c>
      <c r="F92">
        <v>150</v>
      </c>
      <c r="G92">
        <v>902</v>
      </c>
      <c r="H92">
        <v>135300</v>
      </c>
      <c r="I92">
        <v>54120</v>
      </c>
      <c r="J92" t="s">
        <v>16</v>
      </c>
      <c r="K92" t="s">
        <v>17</v>
      </c>
      <c r="L92" t="s">
        <v>49</v>
      </c>
      <c r="M92">
        <v>2019</v>
      </c>
      <c r="N92" t="str">
        <f t="shared" si="29"/>
        <v>Anglophone</v>
      </c>
      <c r="O92" t="str">
        <f t="shared" si="30"/>
        <v>Malt</v>
      </c>
      <c r="P92" t="str">
        <f t="shared" si="31"/>
        <v>Other quarters</v>
      </c>
    </row>
    <row r="93" spans="1:16" x14ac:dyDescent="0.25">
      <c r="A93">
        <v>10192</v>
      </c>
      <c r="B93" t="s">
        <v>13</v>
      </c>
      <c r="C93" t="s">
        <v>14</v>
      </c>
      <c r="D93" t="s">
        <v>15</v>
      </c>
      <c r="E93">
        <v>150</v>
      </c>
      <c r="F93">
        <v>200</v>
      </c>
      <c r="G93">
        <v>981</v>
      </c>
      <c r="H93">
        <v>196200</v>
      </c>
      <c r="I93">
        <v>49050</v>
      </c>
      <c r="J93" t="s">
        <v>22</v>
      </c>
      <c r="K93" t="s">
        <v>23</v>
      </c>
      <c r="L93" t="s">
        <v>50</v>
      </c>
      <c r="M93">
        <v>2019</v>
      </c>
      <c r="N93" t="str">
        <f t="shared" si="29"/>
        <v>Anglophone</v>
      </c>
      <c r="O93" t="str">
        <f t="shared" si="30"/>
        <v>Beer</v>
      </c>
      <c r="P93" t="str">
        <f t="shared" si="31"/>
        <v>Other quarters</v>
      </c>
    </row>
    <row r="94" spans="1:16" x14ac:dyDescent="0.25">
      <c r="A94">
        <v>10193</v>
      </c>
      <c r="B94" t="s">
        <v>37</v>
      </c>
      <c r="C94" t="s">
        <v>38</v>
      </c>
      <c r="D94" t="s">
        <v>21</v>
      </c>
      <c r="E94">
        <v>250</v>
      </c>
      <c r="F94">
        <v>500</v>
      </c>
      <c r="G94">
        <v>722</v>
      </c>
      <c r="H94">
        <v>361000</v>
      </c>
      <c r="I94">
        <v>180500</v>
      </c>
      <c r="J94" t="s">
        <v>28</v>
      </c>
      <c r="K94" t="s">
        <v>29</v>
      </c>
      <c r="L94" t="s">
        <v>53</v>
      </c>
      <c r="M94">
        <v>2017</v>
      </c>
      <c r="N94" t="str">
        <f t="shared" si="29"/>
        <v>Francophone</v>
      </c>
      <c r="O94" t="str">
        <f t="shared" si="30"/>
        <v>Beer</v>
      </c>
      <c r="P94" t="str">
        <f t="shared" si="31"/>
        <v>Q4</v>
      </c>
    </row>
    <row r="95" spans="1:16" x14ac:dyDescent="0.25">
      <c r="A95">
        <v>10194</v>
      </c>
      <c r="B95" t="s">
        <v>13</v>
      </c>
      <c r="C95" t="s">
        <v>14</v>
      </c>
      <c r="D95" t="s">
        <v>27</v>
      </c>
      <c r="E95">
        <v>180</v>
      </c>
      <c r="F95">
        <v>450</v>
      </c>
      <c r="G95">
        <v>849</v>
      </c>
      <c r="H95">
        <v>382050</v>
      </c>
      <c r="I95">
        <v>229230</v>
      </c>
      <c r="J95" t="s">
        <v>34</v>
      </c>
      <c r="K95" t="s">
        <v>35</v>
      </c>
      <c r="L95" t="s">
        <v>56</v>
      </c>
      <c r="M95">
        <v>2017</v>
      </c>
      <c r="N95" t="str">
        <f t="shared" si="29"/>
        <v>Francophone</v>
      </c>
      <c r="O95" t="str">
        <f t="shared" si="30"/>
        <v>Beer</v>
      </c>
      <c r="P95" t="str">
        <f t="shared" si="31"/>
        <v>Q4</v>
      </c>
    </row>
    <row r="96" spans="1:16" x14ac:dyDescent="0.25">
      <c r="A96">
        <v>10195</v>
      </c>
      <c r="B96" t="s">
        <v>19</v>
      </c>
      <c r="C96" t="s">
        <v>20</v>
      </c>
      <c r="D96" t="s">
        <v>33</v>
      </c>
      <c r="E96">
        <v>170</v>
      </c>
      <c r="F96">
        <v>250</v>
      </c>
      <c r="G96">
        <v>910</v>
      </c>
      <c r="H96">
        <v>227500</v>
      </c>
      <c r="I96">
        <v>72800</v>
      </c>
      <c r="J96" t="s">
        <v>40</v>
      </c>
      <c r="K96" t="s">
        <v>41</v>
      </c>
      <c r="L96" t="s">
        <v>59</v>
      </c>
      <c r="M96">
        <v>2019</v>
      </c>
      <c r="N96" t="str">
        <f t="shared" si="29"/>
        <v>Francophone</v>
      </c>
      <c r="O96" t="str">
        <f t="shared" si="30"/>
        <v>Beer</v>
      </c>
      <c r="P96" t="str">
        <f t="shared" si="31"/>
        <v>Q4</v>
      </c>
    </row>
    <row r="97" spans="1:16" x14ac:dyDescent="0.25">
      <c r="A97">
        <v>10196</v>
      </c>
      <c r="B97" t="s">
        <v>25</v>
      </c>
      <c r="C97" t="s">
        <v>26</v>
      </c>
      <c r="D97" t="s">
        <v>39</v>
      </c>
      <c r="E97">
        <v>150</v>
      </c>
      <c r="F97">
        <v>200</v>
      </c>
      <c r="G97">
        <v>959</v>
      </c>
      <c r="H97">
        <v>191800</v>
      </c>
      <c r="I97">
        <v>47950</v>
      </c>
      <c r="J97" t="s">
        <v>16</v>
      </c>
      <c r="K97" t="s">
        <v>44</v>
      </c>
      <c r="L97" t="s">
        <v>60</v>
      </c>
      <c r="M97">
        <v>2018</v>
      </c>
      <c r="N97" t="str">
        <f t="shared" si="29"/>
        <v>Anglophone</v>
      </c>
      <c r="O97" t="str">
        <f t="shared" si="30"/>
        <v>Beer</v>
      </c>
      <c r="P97" t="str">
        <f t="shared" si="31"/>
        <v>Q4</v>
      </c>
    </row>
    <row r="98" spans="1:16" x14ac:dyDescent="0.25">
      <c r="A98">
        <v>10197</v>
      </c>
      <c r="B98" t="s">
        <v>31</v>
      </c>
      <c r="C98" t="s">
        <v>32</v>
      </c>
      <c r="D98" t="s">
        <v>43</v>
      </c>
      <c r="E98">
        <v>80</v>
      </c>
      <c r="F98">
        <v>150</v>
      </c>
      <c r="G98">
        <v>896</v>
      </c>
      <c r="H98">
        <v>134400</v>
      </c>
      <c r="I98">
        <v>62720</v>
      </c>
      <c r="J98" t="s">
        <v>22</v>
      </c>
      <c r="K98" t="s">
        <v>17</v>
      </c>
      <c r="L98" t="s">
        <v>18</v>
      </c>
      <c r="M98">
        <v>2019</v>
      </c>
      <c r="N98" t="str">
        <f t="shared" si="29"/>
        <v>Anglophone</v>
      </c>
      <c r="O98" t="str">
        <f t="shared" si="30"/>
        <v>Malt</v>
      </c>
      <c r="P98" t="str">
        <f t="shared" si="31"/>
        <v>Other quarters</v>
      </c>
    </row>
    <row r="99" spans="1:16" x14ac:dyDescent="0.25">
      <c r="A99">
        <v>10198</v>
      </c>
      <c r="B99" t="s">
        <v>37</v>
      </c>
      <c r="C99" t="s">
        <v>38</v>
      </c>
      <c r="D99" t="s">
        <v>48</v>
      </c>
      <c r="E99">
        <v>90</v>
      </c>
      <c r="F99">
        <v>150</v>
      </c>
      <c r="G99">
        <v>856</v>
      </c>
      <c r="H99">
        <v>128400</v>
      </c>
      <c r="I99">
        <v>51360</v>
      </c>
      <c r="J99" t="s">
        <v>28</v>
      </c>
      <c r="K99" t="s">
        <v>23</v>
      </c>
      <c r="L99" t="s">
        <v>24</v>
      </c>
      <c r="M99">
        <v>2017</v>
      </c>
      <c r="N99" t="str">
        <f t="shared" si="29"/>
        <v>Francophone</v>
      </c>
      <c r="O99" t="str">
        <f t="shared" si="30"/>
        <v>Malt</v>
      </c>
      <c r="P99" t="str">
        <f t="shared" si="31"/>
        <v>Other quarters</v>
      </c>
    </row>
    <row r="100" spans="1:16" x14ac:dyDescent="0.25">
      <c r="A100">
        <v>10199</v>
      </c>
      <c r="B100" t="s">
        <v>13</v>
      </c>
      <c r="C100" t="s">
        <v>14</v>
      </c>
      <c r="D100" t="s">
        <v>15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 t="s">
        <v>34</v>
      </c>
      <c r="K100" t="s">
        <v>29</v>
      </c>
      <c r="L100" t="s">
        <v>30</v>
      </c>
      <c r="M100">
        <v>2017</v>
      </c>
      <c r="N100" t="str">
        <f t="shared" si="29"/>
        <v>Francophone</v>
      </c>
      <c r="O100" t="str">
        <f t="shared" si="30"/>
        <v>Beer</v>
      </c>
      <c r="P100" t="str">
        <f t="shared" si="31"/>
        <v>Other quarters</v>
      </c>
    </row>
    <row r="101" spans="1:16" x14ac:dyDescent="0.25">
      <c r="A101">
        <v>10200</v>
      </c>
      <c r="B101" t="s">
        <v>46</v>
      </c>
      <c r="C101" t="s">
        <v>47</v>
      </c>
      <c r="D101" t="s">
        <v>21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 t="s">
        <v>40</v>
      </c>
      <c r="K101" t="s">
        <v>35</v>
      </c>
      <c r="L101" t="s">
        <v>36</v>
      </c>
      <c r="M101">
        <v>2017</v>
      </c>
      <c r="N101" t="str">
        <f t="shared" si="29"/>
        <v>Francophone</v>
      </c>
      <c r="O101" t="str">
        <f t="shared" si="30"/>
        <v>Beer</v>
      </c>
      <c r="P101" t="str">
        <f t="shared" si="31"/>
        <v>Other quarters</v>
      </c>
    </row>
    <row r="102" spans="1:16" x14ac:dyDescent="0.25">
      <c r="A102">
        <v>10201</v>
      </c>
      <c r="B102" t="s">
        <v>31</v>
      </c>
      <c r="C102" t="s">
        <v>32</v>
      </c>
      <c r="D102" t="s">
        <v>27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 t="s">
        <v>16</v>
      </c>
      <c r="K102" t="s">
        <v>41</v>
      </c>
      <c r="L102" t="s">
        <v>42</v>
      </c>
      <c r="M102">
        <v>2017</v>
      </c>
      <c r="N102" t="str">
        <f t="shared" si="29"/>
        <v>Anglophone</v>
      </c>
      <c r="O102" t="str">
        <f t="shared" si="30"/>
        <v>Beer</v>
      </c>
      <c r="P102" t="str">
        <f t="shared" si="31"/>
        <v>Other quarters</v>
      </c>
    </row>
    <row r="103" spans="1:16" x14ac:dyDescent="0.25">
      <c r="A103">
        <v>10202</v>
      </c>
      <c r="B103" t="s">
        <v>51</v>
      </c>
      <c r="C103" t="s">
        <v>52</v>
      </c>
      <c r="D103" t="s">
        <v>33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 t="s">
        <v>22</v>
      </c>
      <c r="K103" t="s">
        <v>44</v>
      </c>
      <c r="L103" t="s">
        <v>45</v>
      </c>
      <c r="M103">
        <v>2019</v>
      </c>
      <c r="N103" t="str">
        <f t="shared" si="29"/>
        <v>Anglophone</v>
      </c>
      <c r="O103" t="str">
        <f t="shared" si="30"/>
        <v>Beer</v>
      </c>
      <c r="P103" t="str">
        <f t="shared" si="31"/>
        <v>Other quarters</v>
      </c>
    </row>
    <row r="104" spans="1:16" x14ac:dyDescent="0.25">
      <c r="A104">
        <v>10203</v>
      </c>
      <c r="B104" t="s">
        <v>54</v>
      </c>
      <c r="C104" t="s">
        <v>55</v>
      </c>
      <c r="D104" t="s">
        <v>39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 t="s">
        <v>28</v>
      </c>
      <c r="K104" t="s">
        <v>17</v>
      </c>
      <c r="L104" t="s">
        <v>49</v>
      </c>
      <c r="M104">
        <v>2019</v>
      </c>
      <c r="N104" t="str">
        <f t="shared" si="29"/>
        <v>Francophone</v>
      </c>
      <c r="O104" t="str">
        <f t="shared" si="30"/>
        <v>Beer</v>
      </c>
      <c r="P104" t="str">
        <f t="shared" si="31"/>
        <v>Other quarters</v>
      </c>
    </row>
    <row r="105" spans="1:16" x14ac:dyDescent="0.25">
      <c r="A105">
        <v>10204</v>
      </c>
      <c r="B105" t="s">
        <v>57</v>
      </c>
      <c r="C105" t="s">
        <v>58</v>
      </c>
      <c r="D105" t="s">
        <v>43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 t="s">
        <v>34</v>
      </c>
      <c r="K105" t="s">
        <v>23</v>
      </c>
      <c r="L105" t="s">
        <v>50</v>
      </c>
      <c r="M105">
        <v>2017</v>
      </c>
      <c r="N105" t="str">
        <f t="shared" si="29"/>
        <v>Francophone</v>
      </c>
      <c r="O105" t="str">
        <f t="shared" si="30"/>
        <v>Malt</v>
      </c>
      <c r="P105" t="str">
        <f t="shared" si="31"/>
        <v>Other quarters</v>
      </c>
    </row>
    <row r="106" spans="1:16" x14ac:dyDescent="0.25">
      <c r="A106">
        <v>10205</v>
      </c>
      <c r="B106" t="s">
        <v>31</v>
      </c>
      <c r="C106" t="s">
        <v>32</v>
      </c>
      <c r="D106" t="s">
        <v>48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 t="s">
        <v>40</v>
      </c>
      <c r="K106" t="s">
        <v>29</v>
      </c>
      <c r="L106" t="s">
        <v>53</v>
      </c>
      <c r="M106">
        <v>2019</v>
      </c>
      <c r="N106" t="str">
        <f t="shared" si="29"/>
        <v>Francophone</v>
      </c>
      <c r="O106" t="str">
        <f t="shared" si="30"/>
        <v>Malt</v>
      </c>
      <c r="P106" t="str">
        <f t="shared" si="31"/>
        <v>Q4</v>
      </c>
    </row>
    <row r="107" spans="1:16" x14ac:dyDescent="0.25">
      <c r="A107">
        <v>10206</v>
      </c>
      <c r="B107" t="s">
        <v>61</v>
      </c>
      <c r="C107" t="s">
        <v>62</v>
      </c>
      <c r="D107" t="s">
        <v>15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 t="s">
        <v>16</v>
      </c>
      <c r="K107" t="s">
        <v>35</v>
      </c>
      <c r="L107" t="s">
        <v>56</v>
      </c>
      <c r="M107">
        <v>2017</v>
      </c>
      <c r="N107" t="str">
        <f t="shared" si="29"/>
        <v>Anglophone</v>
      </c>
      <c r="O107" t="str">
        <f t="shared" si="30"/>
        <v>Beer</v>
      </c>
      <c r="P107" t="str">
        <f t="shared" si="31"/>
        <v>Q4</v>
      </c>
    </row>
    <row r="108" spans="1:16" x14ac:dyDescent="0.25">
      <c r="A108">
        <v>10207</v>
      </c>
      <c r="B108" t="s">
        <v>31</v>
      </c>
      <c r="C108" t="s">
        <v>32</v>
      </c>
      <c r="D108" t="s">
        <v>21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 t="s">
        <v>22</v>
      </c>
      <c r="K108" t="s">
        <v>41</v>
      </c>
      <c r="L108" t="s">
        <v>59</v>
      </c>
      <c r="M108">
        <v>2019</v>
      </c>
      <c r="N108" t="str">
        <f t="shared" si="29"/>
        <v>Anglophone</v>
      </c>
      <c r="O108" t="str">
        <f t="shared" si="30"/>
        <v>Beer</v>
      </c>
      <c r="P108" t="str">
        <f t="shared" si="31"/>
        <v>Q4</v>
      </c>
    </row>
    <row r="109" spans="1:16" x14ac:dyDescent="0.25">
      <c r="A109">
        <v>10208</v>
      </c>
      <c r="B109" t="s">
        <v>13</v>
      </c>
      <c r="C109" t="s">
        <v>14</v>
      </c>
      <c r="D109" t="s">
        <v>27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 t="s">
        <v>28</v>
      </c>
      <c r="K109" t="s">
        <v>44</v>
      </c>
      <c r="L109" t="s">
        <v>60</v>
      </c>
      <c r="M109">
        <v>2018</v>
      </c>
      <c r="N109" t="str">
        <f t="shared" si="29"/>
        <v>Francophone</v>
      </c>
      <c r="O109" t="str">
        <f t="shared" si="30"/>
        <v>Beer</v>
      </c>
      <c r="P109" t="str">
        <f t="shared" si="31"/>
        <v>Q4</v>
      </c>
    </row>
    <row r="110" spans="1:16" x14ac:dyDescent="0.25">
      <c r="A110">
        <v>10209</v>
      </c>
      <c r="B110" t="s">
        <v>19</v>
      </c>
      <c r="C110" t="s">
        <v>20</v>
      </c>
      <c r="D110" t="s">
        <v>33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 t="s">
        <v>34</v>
      </c>
      <c r="K110" t="s">
        <v>17</v>
      </c>
      <c r="L110" t="s">
        <v>18</v>
      </c>
      <c r="M110">
        <v>2017</v>
      </c>
      <c r="N110" t="str">
        <f t="shared" si="29"/>
        <v>Francophone</v>
      </c>
      <c r="O110" t="str">
        <f t="shared" si="30"/>
        <v>Beer</v>
      </c>
      <c r="P110" t="str">
        <f t="shared" si="31"/>
        <v>Other quarters</v>
      </c>
    </row>
    <row r="111" spans="1:16" x14ac:dyDescent="0.25">
      <c r="A111">
        <v>10210</v>
      </c>
      <c r="B111" t="s">
        <v>25</v>
      </c>
      <c r="C111" t="s">
        <v>26</v>
      </c>
      <c r="D111" t="s">
        <v>39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 t="s">
        <v>40</v>
      </c>
      <c r="K111" t="s">
        <v>23</v>
      </c>
      <c r="L111" t="s">
        <v>24</v>
      </c>
      <c r="M111">
        <v>2017</v>
      </c>
      <c r="N111" t="str">
        <f t="shared" si="29"/>
        <v>Francophone</v>
      </c>
      <c r="O111" t="str">
        <f t="shared" si="30"/>
        <v>Beer</v>
      </c>
      <c r="P111" t="str">
        <f t="shared" si="31"/>
        <v>Other quarters</v>
      </c>
    </row>
    <row r="112" spans="1:16" x14ac:dyDescent="0.25">
      <c r="A112">
        <v>10211</v>
      </c>
      <c r="B112" t="s">
        <v>31</v>
      </c>
      <c r="C112" t="s">
        <v>32</v>
      </c>
      <c r="D112" t="s">
        <v>43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 t="s">
        <v>16</v>
      </c>
      <c r="K112" t="s">
        <v>29</v>
      </c>
      <c r="L112" t="s">
        <v>30</v>
      </c>
      <c r="M112">
        <v>2019</v>
      </c>
      <c r="N112" t="str">
        <f t="shared" si="29"/>
        <v>Anglophone</v>
      </c>
      <c r="O112" t="str">
        <f t="shared" si="30"/>
        <v>Malt</v>
      </c>
      <c r="P112" t="str">
        <f t="shared" si="31"/>
        <v>Other quarters</v>
      </c>
    </row>
    <row r="113" spans="1:16" x14ac:dyDescent="0.25">
      <c r="A113">
        <v>10212</v>
      </c>
      <c r="B113" t="s">
        <v>37</v>
      </c>
      <c r="C113" t="s">
        <v>38</v>
      </c>
      <c r="D113" t="s">
        <v>48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 t="s">
        <v>22</v>
      </c>
      <c r="K113" t="s">
        <v>35</v>
      </c>
      <c r="L113" t="s">
        <v>36</v>
      </c>
      <c r="M113">
        <v>2017</v>
      </c>
      <c r="N113" t="str">
        <f t="shared" si="29"/>
        <v>Anglophone</v>
      </c>
      <c r="O113" t="str">
        <f t="shared" si="30"/>
        <v>Malt</v>
      </c>
      <c r="P113" t="str">
        <f t="shared" si="31"/>
        <v>Other quarters</v>
      </c>
    </row>
    <row r="114" spans="1:16" x14ac:dyDescent="0.25">
      <c r="A114">
        <v>10213</v>
      </c>
      <c r="B114" t="s">
        <v>13</v>
      </c>
      <c r="C114" t="s">
        <v>14</v>
      </c>
      <c r="D114" t="s">
        <v>15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 t="s">
        <v>28</v>
      </c>
      <c r="K114" t="s">
        <v>41</v>
      </c>
      <c r="L114" t="s">
        <v>42</v>
      </c>
      <c r="M114">
        <v>2017</v>
      </c>
      <c r="N114" t="str">
        <f t="shared" si="29"/>
        <v>Francophone</v>
      </c>
      <c r="O114" t="str">
        <f t="shared" si="30"/>
        <v>Beer</v>
      </c>
      <c r="P114" t="str">
        <f t="shared" si="31"/>
        <v>Other quarters</v>
      </c>
    </row>
    <row r="115" spans="1:16" x14ac:dyDescent="0.25">
      <c r="A115">
        <v>10214</v>
      </c>
      <c r="B115" t="s">
        <v>46</v>
      </c>
      <c r="C115" t="s">
        <v>47</v>
      </c>
      <c r="D115" t="s">
        <v>21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 t="s">
        <v>34</v>
      </c>
      <c r="K115" t="s">
        <v>44</v>
      </c>
      <c r="L115" t="s">
        <v>45</v>
      </c>
      <c r="M115">
        <v>2018</v>
      </c>
      <c r="N115" t="str">
        <f t="shared" si="29"/>
        <v>Francophone</v>
      </c>
      <c r="O115" t="str">
        <f t="shared" si="30"/>
        <v>Beer</v>
      </c>
      <c r="P115" t="str">
        <f t="shared" si="31"/>
        <v>Other quarters</v>
      </c>
    </row>
    <row r="116" spans="1:16" x14ac:dyDescent="0.25">
      <c r="A116">
        <v>10215</v>
      </c>
      <c r="B116" t="s">
        <v>31</v>
      </c>
      <c r="C116" t="s">
        <v>32</v>
      </c>
      <c r="D116" t="s">
        <v>27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 t="s">
        <v>40</v>
      </c>
      <c r="K116" t="s">
        <v>17</v>
      </c>
      <c r="L116" t="s">
        <v>49</v>
      </c>
      <c r="M116">
        <v>2019</v>
      </c>
      <c r="N116" t="str">
        <f t="shared" si="29"/>
        <v>Francophone</v>
      </c>
      <c r="O116" t="str">
        <f t="shared" si="30"/>
        <v>Beer</v>
      </c>
      <c r="P116" t="str">
        <f t="shared" si="31"/>
        <v>Other quarters</v>
      </c>
    </row>
    <row r="117" spans="1:16" x14ac:dyDescent="0.25">
      <c r="A117">
        <v>10216</v>
      </c>
      <c r="B117" t="s">
        <v>51</v>
      </c>
      <c r="C117" t="s">
        <v>52</v>
      </c>
      <c r="D117" t="s">
        <v>33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 t="s">
        <v>16</v>
      </c>
      <c r="K117" t="s">
        <v>23</v>
      </c>
      <c r="L117" t="s">
        <v>50</v>
      </c>
      <c r="M117">
        <v>2018</v>
      </c>
      <c r="N117" t="str">
        <f t="shared" si="29"/>
        <v>Anglophone</v>
      </c>
      <c r="O117" t="str">
        <f t="shared" si="30"/>
        <v>Beer</v>
      </c>
      <c r="P117" t="str">
        <f t="shared" si="31"/>
        <v>Other quarters</v>
      </c>
    </row>
    <row r="118" spans="1:16" x14ac:dyDescent="0.25">
      <c r="A118">
        <v>10217</v>
      </c>
      <c r="B118" t="s">
        <v>54</v>
      </c>
      <c r="C118" t="s">
        <v>55</v>
      </c>
      <c r="D118" t="s">
        <v>39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 t="s">
        <v>22</v>
      </c>
      <c r="K118" t="s">
        <v>29</v>
      </c>
      <c r="L118" t="s">
        <v>53</v>
      </c>
      <c r="M118">
        <v>2019</v>
      </c>
      <c r="N118" t="str">
        <f t="shared" si="29"/>
        <v>Anglophone</v>
      </c>
      <c r="O118" t="str">
        <f t="shared" si="30"/>
        <v>Beer</v>
      </c>
      <c r="P118" t="str">
        <f t="shared" si="31"/>
        <v>Q4</v>
      </c>
    </row>
    <row r="119" spans="1:16" x14ac:dyDescent="0.25">
      <c r="A119">
        <v>10218</v>
      </c>
      <c r="B119" t="s">
        <v>57</v>
      </c>
      <c r="C119" t="s">
        <v>58</v>
      </c>
      <c r="D119" t="s">
        <v>43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 t="s">
        <v>28</v>
      </c>
      <c r="K119" t="s">
        <v>35</v>
      </c>
      <c r="L119" t="s">
        <v>56</v>
      </c>
      <c r="M119">
        <v>2017</v>
      </c>
      <c r="N119" t="str">
        <f t="shared" si="29"/>
        <v>Francophone</v>
      </c>
      <c r="O119" t="str">
        <f t="shared" si="30"/>
        <v>Malt</v>
      </c>
      <c r="P119" t="str">
        <f t="shared" si="31"/>
        <v>Q4</v>
      </c>
    </row>
    <row r="120" spans="1:16" x14ac:dyDescent="0.25">
      <c r="A120">
        <v>10219</v>
      </c>
      <c r="B120" t="s">
        <v>31</v>
      </c>
      <c r="C120" t="s">
        <v>32</v>
      </c>
      <c r="D120" t="s">
        <v>48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 t="s">
        <v>34</v>
      </c>
      <c r="K120" t="s">
        <v>41</v>
      </c>
      <c r="L120" t="s">
        <v>59</v>
      </c>
      <c r="M120">
        <v>2019</v>
      </c>
      <c r="N120" t="str">
        <f t="shared" si="29"/>
        <v>Francophone</v>
      </c>
      <c r="O120" t="str">
        <f t="shared" si="30"/>
        <v>Malt</v>
      </c>
      <c r="P120" t="str">
        <f t="shared" si="31"/>
        <v>Q4</v>
      </c>
    </row>
    <row r="121" spans="1:16" x14ac:dyDescent="0.25">
      <c r="A121">
        <v>10220</v>
      </c>
      <c r="B121" t="s">
        <v>61</v>
      </c>
      <c r="C121" t="s">
        <v>62</v>
      </c>
      <c r="D121" t="s">
        <v>15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 t="s">
        <v>40</v>
      </c>
      <c r="K121" t="s">
        <v>44</v>
      </c>
      <c r="L121" t="s">
        <v>60</v>
      </c>
      <c r="M121">
        <v>2019</v>
      </c>
      <c r="N121" t="str">
        <f t="shared" si="29"/>
        <v>Francophone</v>
      </c>
      <c r="O121" t="str">
        <f t="shared" si="30"/>
        <v>Beer</v>
      </c>
      <c r="P121" t="str">
        <f t="shared" si="31"/>
        <v>Q4</v>
      </c>
    </row>
    <row r="122" spans="1:16" x14ac:dyDescent="0.25">
      <c r="A122">
        <v>10221</v>
      </c>
      <c r="B122" t="s">
        <v>31</v>
      </c>
      <c r="C122" t="s">
        <v>32</v>
      </c>
      <c r="D122" t="s">
        <v>21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 t="s">
        <v>16</v>
      </c>
      <c r="K122" t="s">
        <v>17</v>
      </c>
      <c r="L122" t="s">
        <v>18</v>
      </c>
      <c r="M122">
        <v>2017</v>
      </c>
      <c r="N122" t="str">
        <f t="shared" si="29"/>
        <v>Anglophone</v>
      </c>
      <c r="O122" t="str">
        <f t="shared" si="30"/>
        <v>Beer</v>
      </c>
      <c r="P122" t="str">
        <f t="shared" si="31"/>
        <v>Other quarters</v>
      </c>
    </row>
    <row r="123" spans="1:16" x14ac:dyDescent="0.25">
      <c r="A123">
        <v>10222</v>
      </c>
      <c r="B123" t="s">
        <v>51</v>
      </c>
      <c r="C123" t="s">
        <v>52</v>
      </c>
      <c r="D123" t="s">
        <v>27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 t="s">
        <v>22</v>
      </c>
      <c r="K123" t="s">
        <v>23</v>
      </c>
      <c r="L123" t="s">
        <v>24</v>
      </c>
      <c r="M123">
        <v>2018</v>
      </c>
      <c r="N123" t="str">
        <f t="shared" si="29"/>
        <v>Anglophone</v>
      </c>
      <c r="O123" t="str">
        <f t="shared" si="30"/>
        <v>Beer</v>
      </c>
      <c r="P123" t="str">
        <f t="shared" si="31"/>
        <v>Other quarters</v>
      </c>
    </row>
    <row r="124" spans="1:16" x14ac:dyDescent="0.25">
      <c r="A124">
        <v>10223</v>
      </c>
      <c r="B124" t="s">
        <v>31</v>
      </c>
      <c r="C124" t="s">
        <v>32</v>
      </c>
      <c r="D124" t="s">
        <v>33</v>
      </c>
      <c r="E124">
        <v>170</v>
      </c>
      <c r="F124">
        <v>250</v>
      </c>
      <c r="G124">
        <v>870</v>
      </c>
      <c r="H124">
        <v>217500</v>
      </c>
      <c r="I124">
        <v>69600</v>
      </c>
      <c r="J124" t="s">
        <v>28</v>
      </c>
      <c r="K124" t="s">
        <v>29</v>
      </c>
      <c r="L124" t="s">
        <v>30</v>
      </c>
      <c r="M124">
        <v>2019</v>
      </c>
      <c r="N124" t="str">
        <f t="shared" si="29"/>
        <v>Francophone</v>
      </c>
      <c r="O124" t="str">
        <f t="shared" si="30"/>
        <v>Beer</v>
      </c>
      <c r="P124" t="str">
        <f t="shared" si="31"/>
        <v>Other quarters</v>
      </c>
    </row>
    <row r="125" spans="1:16" x14ac:dyDescent="0.25">
      <c r="A125">
        <v>10224</v>
      </c>
      <c r="B125" t="s">
        <v>57</v>
      </c>
      <c r="C125" t="s">
        <v>58</v>
      </c>
      <c r="D125" t="s">
        <v>39</v>
      </c>
      <c r="E125">
        <v>150</v>
      </c>
      <c r="F125">
        <v>200</v>
      </c>
      <c r="G125">
        <v>914</v>
      </c>
      <c r="H125">
        <v>182800</v>
      </c>
      <c r="I125">
        <v>45700</v>
      </c>
      <c r="J125" t="s">
        <v>34</v>
      </c>
      <c r="K125" t="s">
        <v>35</v>
      </c>
      <c r="L125" t="s">
        <v>36</v>
      </c>
      <c r="M125">
        <v>2019</v>
      </c>
      <c r="N125" t="str">
        <f t="shared" si="29"/>
        <v>Francophone</v>
      </c>
      <c r="O125" t="str">
        <f t="shared" si="30"/>
        <v>Beer</v>
      </c>
      <c r="P125" t="str">
        <f t="shared" si="31"/>
        <v>Other quarters</v>
      </c>
    </row>
    <row r="126" spans="1:16" x14ac:dyDescent="0.25">
      <c r="A126">
        <v>10225</v>
      </c>
      <c r="B126" t="s">
        <v>63</v>
      </c>
      <c r="C126" t="s">
        <v>64</v>
      </c>
      <c r="D126" t="s">
        <v>43</v>
      </c>
      <c r="E126">
        <v>80</v>
      </c>
      <c r="F126">
        <v>150</v>
      </c>
      <c r="G126">
        <v>763</v>
      </c>
      <c r="H126">
        <v>114450</v>
      </c>
      <c r="I126">
        <v>53410</v>
      </c>
      <c r="J126" t="s">
        <v>40</v>
      </c>
      <c r="K126" t="s">
        <v>41</v>
      </c>
      <c r="L126" t="s">
        <v>42</v>
      </c>
      <c r="M126">
        <v>2019</v>
      </c>
      <c r="N126" t="str">
        <f t="shared" si="29"/>
        <v>Francophone</v>
      </c>
      <c r="O126" t="str">
        <f t="shared" si="30"/>
        <v>Malt</v>
      </c>
      <c r="P126" t="str">
        <f t="shared" si="31"/>
        <v>Other quarters</v>
      </c>
    </row>
    <row r="127" spans="1:16" x14ac:dyDescent="0.25">
      <c r="A127">
        <v>10226</v>
      </c>
      <c r="B127" t="s">
        <v>61</v>
      </c>
      <c r="C127" t="s">
        <v>62</v>
      </c>
      <c r="D127" t="s">
        <v>48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 t="s">
        <v>16</v>
      </c>
      <c r="K127" t="s">
        <v>44</v>
      </c>
      <c r="L127" t="s">
        <v>45</v>
      </c>
      <c r="M127">
        <v>2017</v>
      </c>
      <c r="N127" t="str">
        <f t="shared" si="29"/>
        <v>Anglophone</v>
      </c>
      <c r="O127" t="str">
        <f t="shared" si="30"/>
        <v>Malt</v>
      </c>
      <c r="P127" t="str">
        <f t="shared" si="31"/>
        <v>Other quarters</v>
      </c>
    </row>
    <row r="128" spans="1:16" x14ac:dyDescent="0.25">
      <c r="A128">
        <v>10227</v>
      </c>
      <c r="B128" t="s">
        <v>57</v>
      </c>
      <c r="C128" t="s">
        <v>58</v>
      </c>
      <c r="D128" t="s">
        <v>15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 t="s">
        <v>22</v>
      </c>
      <c r="K128" t="s">
        <v>17</v>
      </c>
      <c r="L128" t="s">
        <v>49</v>
      </c>
      <c r="M128">
        <v>2018</v>
      </c>
      <c r="N128" t="str">
        <f t="shared" si="29"/>
        <v>Anglophone</v>
      </c>
      <c r="O128" t="str">
        <f t="shared" si="30"/>
        <v>Beer</v>
      </c>
      <c r="P128" t="str">
        <f t="shared" si="31"/>
        <v>Other quarters</v>
      </c>
    </row>
    <row r="129" spans="1:16" x14ac:dyDescent="0.25">
      <c r="A129">
        <v>10228</v>
      </c>
      <c r="B129" t="s">
        <v>19</v>
      </c>
      <c r="C129" t="s">
        <v>20</v>
      </c>
      <c r="D129" t="s">
        <v>21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 t="s">
        <v>28</v>
      </c>
      <c r="K129" t="s">
        <v>23</v>
      </c>
      <c r="L129" t="s">
        <v>50</v>
      </c>
      <c r="M129">
        <v>2019</v>
      </c>
      <c r="N129" t="str">
        <f t="shared" si="29"/>
        <v>Francophone</v>
      </c>
      <c r="O129" t="str">
        <f t="shared" si="30"/>
        <v>Beer</v>
      </c>
      <c r="P129" t="str">
        <f t="shared" si="31"/>
        <v>Other quarters</v>
      </c>
    </row>
    <row r="130" spans="1:16" x14ac:dyDescent="0.25">
      <c r="A130">
        <v>10229</v>
      </c>
      <c r="B130" t="s">
        <v>61</v>
      </c>
      <c r="C130" t="s">
        <v>62</v>
      </c>
      <c r="D130" t="s">
        <v>27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 t="s">
        <v>34</v>
      </c>
      <c r="K130" t="s">
        <v>29</v>
      </c>
      <c r="L130" t="s">
        <v>53</v>
      </c>
      <c r="M130">
        <v>2018</v>
      </c>
      <c r="N130" t="str">
        <f t="shared" si="29"/>
        <v>Francophone</v>
      </c>
      <c r="O130" t="str">
        <f t="shared" si="30"/>
        <v>Beer</v>
      </c>
      <c r="P130" t="str">
        <f t="shared" si="31"/>
        <v>Q4</v>
      </c>
    </row>
    <row r="131" spans="1:16" x14ac:dyDescent="0.25">
      <c r="A131">
        <v>10230</v>
      </c>
      <c r="B131" t="s">
        <v>31</v>
      </c>
      <c r="C131" t="s">
        <v>32</v>
      </c>
      <c r="D131" t="s">
        <v>33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 t="s">
        <v>40</v>
      </c>
      <c r="K131" t="s">
        <v>35</v>
      </c>
      <c r="L131" t="s">
        <v>56</v>
      </c>
      <c r="M131">
        <v>2017</v>
      </c>
      <c r="N131" t="str">
        <f t="shared" ref="N131:N194" si="32">IF(J131="Nigeria","Anglophone",IF(J131="Ghana","Anglophone","Francophone"))</f>
        <v>Francophone</v>
      </c>
      <c r="O131" t="str">
        <f t="shared" ref="O131:O194" si="33">IF(D131="beta malt","Malt",IF(D131="grand malt","Malt","Beer"))</f>
        <v>Beer</v>
      </c>
      <c r="P131" t="str">
        <f t="shared" ref="P131:P194" si="34">IF(L131="December","Q4",IF(L131="September","Q4",IF(L131="October","Q4",IF(L131="November","Q4","Other quarters"))))</f>
        <v>Q4</v>
      </c>
    </row>
    <row r="132" spans="1:16" x14ac:dyDescent="0.25">
      <c r="A132">
        <v>10231</v>
      </c>
      <c r="B132" t="s">
        <v>25</v>
      </c>
      <c r="C132" t="s">
        <v>26</v>
      </c>
      <c r="D132" t="s">
        <v>39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 t="s">
        <v>16</v>
      </c>
      <c r="K132" t="s">
        <v>41</v>
      </c>
      <c r="L132" t="s">
        <v>59</v>
      </c>
      <c r="M132">
        <v>2019</v>
      </c>
      <c r="N132" t="str">
        <f t="shared" si="32"/>
        <v>Anglophone</v>
      </c>
      <c r="O132" t="str">
        <f t="shared" si="33"/>
        <v>Beer</v>
      </c>
      <c r="P132" t="str">
        <f t="shared" si="34"/>
        <v>Q4</v>
      </c>
    </row>
    <row r="133" spans="1:16" x14ac:dyDescent="0.25">
      <c r="A133">
        <v>10232</v>
      </c>
      <c r="B133" t="s">
        <v>13</v>
      </c>
      <c r="C133" t="s">
        <v>14</v>
      </c>
      <c r="D133" t="s">
        <v>43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 t="s">
        <v>22</v>
      </c>
      <c r="K133" t="s">
        <v>44</v>
      </c>
      <c r="L133" t="s">
        <v>60</v>
      </c>
      <c r="M133">
        <v>2019</v>
      </c>
      <c r="N133" t="str">
        <f t="shared" si="32"/>
        <v>Anglophone</v>
      </c>
      <c r="O133" t="str">
        <f t="shared" si="33"/>
        <v>Malt</v>
      </c>
      <c r="P133" t="str">
        <f t="shared" si="34"/>
        <v>Q4</v>
      </c>
    </row>
    <row r="134" spans="1:16" x14ac:dyDescent="0.25">
      <c r="A134">
        <v>10233</v>
      </c>
      <c r="B134" t="s">
        <v>37</v>
      </c>
      <c r="C134" t="s">
        <v>38</v>
      </c>
      <c r="D134" t="s">
        <v>48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 t="s">
        <v>28</v>
      </c>
      <c r="K134" t="s">
        <v>17</v>
      </c>
      <c r="L134" t="s">
        <v>18</v>
      </c>
      <c r="M134">
        <v>2017</v>
      </c>
      <c r="N134" t="str">
        <f t="shared" si="32"/>
        <v>Francophone</v>
      </c>
      <c r="O134" t="str">
        <f t="shared" si="33"/>
        <v>Malt</v>
      </c>
      <c r="P134" t="str">
        <f t="shared" si="34"/>
        <v>Other quarters</v>
      </c>
    </row>
    <row r="135" spans="1:16" x14ac:dyDescent="0.25">
      <c r="A135">
        <v>10234</v>
      </c>
      <c r="B135" t="s">
        <v>54</v>
      </c>
      <c r="C135" t="s">
        <v>55</v>
      </c>
      <c r="D135" t="s">
        <v>15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 t="s">
        <v>34</v>
      </c>
      <c r="K135" t="s">
        <v>23</v>
      </c>
      <c r="L135" t="s">
        <v>24</v>
      </c>
      <c r="M135">
        <v>2018</v>
      </c>
      <c r="N135" t="str">
        <f t="shared" si="32"/>
        <v>Francophone</v>
      </c>
      <c r="O135" t="str">
        <f t="shared" si="33"/>
        <v>Beer</v>
      </c>
      <c r="P135" t="str">
        <f t="shared" si="34"/>
        <v>Other quarters</v>
      </c>
    </row>
    <row r="136" spans="1:16" x14ac:dyDescent="0.25">
      <c r="A136">
        <v>10235</v>
      </c>
      <c r="B136" t="s">
        <v>19</v>
      </c>
      <c r="C136" t="s">
        <v>20</v>
      </c>
      <c r="D136" t="s">
        <v>21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 t="s">
        <v>40</v>
      </c>
      <c r="K136" t="s">
        <v>29</v>
      </c>
      <c r="L136" t="s">
        <v>30</v>
      </c>
      <c r="M136">
        <v>2017</v>
      </c>
      <c r="N136" t="str">
        <f t="shared" si="32"/>
        <v>Francophone</v>
      </c>
      <c r="O136" t="str">
        <f t="shared" si="33"/>
        <v>Beer</v>
      </c>
      <c r="P136" t="str">
        <f t="shared" si="34"/>
        <v>Other quarters</v>
      </c>
    </row>
    <row r="137" spans="1:16" x14ac:dyDescent="0.25">
      <c r="A137">
        <v>10236</v>
      </c>
      <c r="B137" t="s">
        <v>19</v>
      </c>
      <c r="C137" t="s">
        <v>20</v>
      </c>
      <c r="D137" t="s">
        <v>27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 t="s">
        <v>16</v>
      </c>
      <c r="K137" t="s">
        <v>35</v>
      </c>
      <c r="L137" t="s">
        <v>36</v>
      </c>
      <c r="M137">
        <v>2018</v>
      </c>
      <c r="N137" t="str">
        <f t="shared" si="32"/>
        <v>Anglophone</v>
      </c>
      <c r="O137" t="str">
        <f t="shared" si="33"/>
        <v>Beer</v>
      </c>
      <c r="P137" t="str">
        <f t="shared" si="34"/>
        <v>Other quarters</v>
      </c>
    </row>
    <row r="138" spans="1:16" x14ac:dyDescent="0.25">
      <c r="A138">
        <v>10237</v>
      </c>
      <c r="B138" t="s">
        <v>63</v>
      </c>
      <c r="C138" t="s">
        <v>64</v>
      </c>
      <c r="D138" t="s">
        <v>33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 t="s">
        <v>22</v>
      </c>
      <c r="K138" t="s">
        <v>41</v>
      </c>
      <c r="L138" t="s">
        <v>42</v>
      </c>
      <c r="M138">
        <v>2019</v>
      </c>
      <c r="N138" t="str">
        <f t="shared" si="32"/>
        <v>Anglophone</v>
      </c>
      <c r="O138" t="str">
        <f t="shared" si="33"/>
        <v>Beer</v>
      </c>
      <c r="P138" t="str">
        <f t="shared" si="34"/>
        <v>Other quarters</v>
      </c>
    </row>
    <row r="139" spans="1:16" x14ac:dyDescent="0.25">
      <c r="A139">
        <v>10238</v>
      </c>
      <c r="B139" t="s">
        <v>31</v>
      </c>
      <c r="C139" t="s">
        <v>32</v>
      </c>
      <c r="D139" t="s">
        <v>39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 t="s">
        <v>28</v>
      </c>
      <c r="K139" t="s">
        <v>44</v>
      </c>
      <c r="L139" t="s">
        <v>45</v>
      </c>
      <c r="M139">
        <v>2019</v>
      </c>
      <c r="N139" t="str">
        <f t="shared" si="32"/>
        <v>Francophone</v>
      </c>
      <c r="O139" t="str">
        <f t="shared" si="33"/>
        <v>Beer</v>
      </c>
      <c r="P139" t="str">
        <f t="shared" si="34"/>
        <v>Other quarters</v>
      </c>
    </row>
    <row r="140" spans="1:16" x14ac:dyDescent="0.25">
      <c r="A140">
        <v>10239</v>
      </c>
      <c r="B140" t="s">
        <v>51</v>
      </c>
      <c r="C140" t="s">
        <v>52</v>
      </c>
      <c r="D140" t="s">
        <v>43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 t="s">
        <v>34</v>
      </c>
      <c r="K140" t="s">
        <v>17</v>
      </c>
      <c r="L140" t="s">
        <v>49</v>
      </c>
      <c r="M140">
        <v>2018</v>
      </c>
      <c r="N140" t="str">
        <f t="shared" si="32"/>
        <v>Francophone</v>
      </c>
      <c r="O140" t="str">
        <f t="shared" si="33"/>
        <v>Malt</v>
      </c>
      <c r="P140" t="str">
        <f t="shared" si="34"/>
        <v>Other quarters</v>
      </c>
    </row>
    <row r="141" spans="1:16" x14ac:dyDescent="0.25">
      <c r="A141">
        <v>10240</v>
      </c>
      <c r="B141" t="s">
        <v>63</v>
      </c>
      <c r="C141" t="s">
        <v>64</v>
      </c>
      <c r="D141" t="s">
        <v>48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 t="s">
        <v>40</v>
      </c>
      <c r="K141" t="s">
        <v>23</v>
      </c>
      <c r="L141" t="s">
        <v>50</v>
      </c>
      <c r="M141">
        <v>2017</v>
      </c>
      <c r="N141" t="str">
        <f t="shared" si="32"/>
        <v>Francophone</v>
      </c>
      <c r="O141" t="str">
        <f t="shared" si="33"/>
        <v>Malt</v>
      </c>
      <c r="P141" t="str">
        <f t="shared" si="34"/>
        <v>Other quarters</v>
      </c>
    </row>
    <row r="142" spans="1:16" x14ac:dyDescent="0.25">
      <c r="A142">
        <v>10241</v>
      </c>
      <c r="B142" t="s">
        <v>25</v>
      </c>
      <c r="C142" t="s">
        <v>26</v>
      </c>
      <c r="D142" t="s">
        <v>15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 t="s">
        <v>16</v>
      </c>
      <c r="K142" t="s">
        <v>29</v>
      </c>
      <c r="L142" t="s">
        <v>53</v>
      </c>
      <c r="M142">
        <v>2018</v>
      </c>
      <c r="N142" t="str">
        <f t="shared" si="32"/>
        <v>Anglophone</v>
      </c>
      <c r="O142" t="str">
        <f t="shared" si="33"/>
        <v>Beer</v>
      </c>
      <c r="P142" t="str">
        <f t="shared" si="34"/>
        <v>Q4</v>
      </c>
    </row>
    <row r="143" spans="1:16" x14ac:dyDescent="0.25">
      <c r="A143">
        <v>10242</v>
      </c>
      <c r="B143" t="s">
        <v>19</v>
      </c>
      <c r="C143" t="s">
        <v>20</v>
      </c>
      <c r="D143" t="s">
        <v>21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 t="s">
        <v>22</v>
      </c>
      <c r="K143" t="s">
        <v>35</v>
      </c>
      <c r="L143" t="s">
        <v>56</v>
      </c>
      <c r="M143">
        <v>2017</v>
      </c>
      <c r="N143" t="str">
        <f t="shared" si="32"/>
        <v>Anglophone</v>
      </c>
      <c r="O143" t="str">
        <f t="shared" si="33"/>
        <v>Beer</v>
      </c>
      <c r="P143" t="str">
        <f t="shared" si="34"/>
        <v>Q4</v>
      </c>
    </row>
    <row r="144" spans="1:16" x14ac:dyDescent="0.25">
      <c r="A144">
        <v>10243</v>
      </c>
      <c r="B144" t="s">
        <v>25</v>
      </c>
      <c r="C144" t="s">
        <v>26</v>
      </c>
      <c r="D144" t="s">
        <v>27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 t="s">
        <v>28</v>
      </c>
      <c r="K144" t="s">
        <v>41</v>
      </c>
      <c r="L144" t="s">
        <v>59</v>
      </c>
      <c r="M144">
        <v>2018</v>
      </c>
      <c r="N144" t="str">
        <f t="shared" si="32"/>
        <v>Francophone</v>
      </c>
      <c r="O144" t="str">
        <f t="shared" si="33"/>
        <v>Beer</v>
      </c>
      <c r="P144" t="str">
        <f t="shared" si="34"/>
        <v>Q4</v>
      </c>
    </row>
    <row r="145" spans="1:16" x14ac:dyDescent="0.25">
      <c r="A145">
        <v>10244</v>
      </c>
      <c r="B145" t="s">
        <v>46</v>
      </c>
      <c r="C145" t="s">
        <v>47</v>
      </c>
      <c r="D145" t="s">
        <v>33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 t="s">
        <v>34</v>
      </c>
      <c r="K145" t="s">
        <v>44</v>
      </c>
      <c r="L145" t="s">
        <v>60</v>
      </c>
      <c r="M145">
        <v>2017</v>
      </c>
      <c r="N145" t="str">
        <f t="shared" si="32"/>
        <v>Francophone</v>
      </c>
      <c r="O145" t="str">
        <f t="shared" si="33"/>
        <v>Beer</v>
      </c>
      <c r="P145" t="str">
        <f t="shared" si="34"/>
        <v>Q4</v>
      </c>
    </row>
    <row r="146" spans="1:16" x14ac:dyDescent="0.25">
      <c r="A146">
        <v>10245</v>
      </c>
      <c r="B146" t="s">
        <v>37</v>
      </c>
      <c r="C146" t="s">
        <v>38</v>
      </c>
      <c r="D146" t="s">
        <v>39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 t="s">
        <v>40</v>
      </c>
      <c r="K146" t="s">
        <v>17</v>
      </c>
      <c r="L146" t="s">
        <v>18</v>
      </c>
      <c r="M146">
        <v>2019</v>
      </c>
      <c r="N146" t="str">
        <f t="shared" si="32"/>
        <v>Francophone</v>
      </c>
      <c r="O146" t="str">
        <f t="shared" si="33"/>
        <v>Beer</v>
      </c>
      <c r="P146" t="str">
        <f t="shared" si="34"/>
        <v>Other quarters</v>
      </c>
    </row>
    <row r="147" spans="1:16" x14ac:dyDescent="0.25">
      <c r="A147">
        <v>10246</v>
      </c>
      <c r="B147" t="s">
        <v>13</v>
      </c>
      <c r="C147" t="s">
        <v>14</v>
      </c>
      <c r="D147" t="s">
        <v>43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 t="s">
        <v>16</v>
      </c>
      <c r="K147" t="s">
        <v>23</v>
      </c>
      <c r="L147" t="s">
        <v>24</v>
      </c>
      <c r="M147">
        <v>2019</v>
      </c>
      <c r="N147" t="str">
        <f t="shared" si="32"/>
        <v>Anglophone</v>
      </c>
      <c r="O147" t="str">
        <f t="shared" si="33"/>
        <v>Malt</v>
      </c>
      <c r="P147" t="str">
        <f t="shared" si="34"/>
        <v>Other quarters</v>
      </c>
    </row>
    <row r="148" spans="1:16" x14ac:dyDescent="0.25">
      <c r="A148">
        <v>10247</v>
      </c>
      <c r="B148" t="s">
        <v>13</v>
      </c>
      <c r="C148" t="s">
        <v>14</v>
      </c>
      <c r="D148" t="s">
        <v>48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 t="s">
        <v>22</v>
      </c>
      <c r="K148" t="s">
        <v>29</v>
      </c>
      <c r="L148" t="s">
        <v>30</v>
      </c>
      <c r="M148">
        <v>2019</v>
      </c>
      <c r="N148" t="str">
        <f t="shared" si="32"/>
        <v>Anglophone</v>
      </c>
      <c r="O148" t="str">
        <f t="shared" si="33"/>
        <v>Malt</v>
      </c>
      <c r="P148" t="str">
        <f t="shared" si="34"/>
        <v>Other quarters</v>
      </c>
    </row>
    <row r="149" spans="1:16" x14ac:dyDescent="0.25">
      <c r="A149">
        <v>10248</v>
      </c>
      <c r="B149" t="s">
        <v>37</v>
      </c>
      <c r="C149" t="s">
        <v>38</v>
      </c>
      <c r="D149" t="s">
        <v>15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 t="s">
        <v>28</v>
      </c>
      <c r="K149" t="s">
        <v>35</v>
      </c>
      <c r="L149" t="s">
        <v>36</v>
      </c>
      <c r="M149">
        <v>2019</v>
      </c>
      <c r="N149" t="str">
        <f t="shared" si="32"/>
        <v>Francophone</v>
      </c>
      <c r="O149" t="str">
        <f t="shared" si="33"/>
        <v>Beer</v>
      </c>
      <c r="P149" t="str">
        <f t="shared" si="34"/>
        <v>Other quarters</v>
      </c>
    </row>
    <row r="150" spans="1:16" x14ac:dyDescent="0.25">
      <c r="A150">
        <v>10249</v>
      </c>
      <c r="B150" t="s">
        <v>13</v>
      </c>
      <c r="C150" t="s">
        <v>14</v>
      </c>
      <c r="D150" t="s">
        <v>21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 t="s">
        <v>34</v>
      </c>
      <c r="K150" t="s">
        <v>41</v>
      </c>
      <c r="L150" t="s">
        <v>42</v>
      </c>
      <c r="M150">
        <v>2017</v>
      </c>
      <c r="N150" t="str">
        <f t="shared" si="32"/>
        <v>Francophone</v>
      </c>
      <c r="O150" t="str">
        <f t="shared" si="33"/>
        <v>Beer</v>
      </c>
      <c r="P150" t="str">
        <f t="shared" si="34"/>
        <v>Other quarters</v>
      </c>
    </row>
    <row r="151" spans="1:16" x14ac:dyDescent="0.25">
      <c r="A151">
        <v>10250</v>
      </c>
      <c r="B151" t="s">
        <v>19</v>
      </c>
      <c r="C151" t="s">
        <v>20</v>
      </c>
      <c r="D151" t="s">
        <v>27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 t="s">
        <v>40</v>
      </c>
      <c r="K151" t="s">
        <v>44</v>
      </c>
      <c r="L151" t="s">
        <v>45</v>
      </c>
      <c r="M151">
        <v>2017</v>
      </c>
      <c r="N151" t="str">
        <f t="shared" si="32"/>
        <v>Francophone</v>
      </c>
      <c r="O151" t="str">
        <f t="shared" si="33"/>
        <v>Beer</v>
      </c>
      <c r="P151" t="str">
        <f t="shared" si="34"/>
        <v>Other quarters</v>
      </c>
    </row>
    <row r="152" spans="1:16" x14ac:dyDescent="0.25">
      <c r="A152">
        <v>10251</v>
      </c>
      <c r="B152" t="s">
        <v>25</v>
      </c>
      <c r="C152" t="s">
        <v>26</v>
      </c>
      <c r="D152" t="s">
        <v>33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 t="s">
        <v>16</v>
      </c>
      <c r="K152" t="s">
        <v>17</v>
      </c>
      <c r="L152" t="s">
        <v>49</v>
      </c>
      <c r="M152">
        <v>2017</v>
      </c>
      <c r="N152" t="str">
        <f t="shared" si="32"/>
        <v>Anglophone</v>
      </c>
      <c r="O152" t="str">
        <f t="shared" si="33"/>
        <v>Beer</v>
      </c>
      <c r="P152" t="str">
        <f t="shared" si="34"/>
        <v>Other quarters</v>
      </c>
    </row>
    <row r="153" spans="1:16" x14ac:dyDescent="0.25">
      <c r="A153">
        <v>10252</v>
      </c>
      <c r="B153" t="s">
        <v>31</v>
      </c>
      <c r="C153" t="s">
        <v>32</v>
      </c>
      <c r="D153" t="s">
        <v>39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 t="s">
        <v>22</v>
      </c>
      <c r="K153" t="s">
        <v>23</v>
      </c>
      <c r="L153" t="s">
        <v>50</v>
      </c>
      <c r="M153">
        <v>2017</v>
      </c>
      <c r="N153" t="str">
        <f t="shared" si="32"/>
        <v>Anglophone</v>
      </c>
      <c r="O153" t="str">
        <f t="shared" si="33"/>
        <v>Beer</v>
      </c>
      <c r="P153" t="str">
        <f t="shared" si="34"/>
        <v>Other quarters</v>
      </c>
    </row>
    <row r="154" spans="1:16" x14ac:dyDescent="0.25">
      <c r="A154">
        <v>10253</v>
      </c>
      <c r="B154" t="s">
        <v>37</v>
      </c>
      <c r="C154" t="s">
        <v>38</v>
      </c>
      <c r="D154" t="s">
        <v>43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 t="s">
        <v>28</v>
      </c>
      <c r="K154" t="s">
        <v>29</v>
      </c>
      <c r="L154" t="s">
        <v>53</v>
      </c>
      <c r="M154">
        <v>2018</v>
      </c>
      <c r="N154" t="str">
        <f t="shared" si="32"/>
        <v>Francophone</v>
      </c>
      <c r="O154" t="str">
        <f t="shared" si="33"/>
        <v>Malt</v>
      </c>
      <c r="P154" t="str">
        <f t="shared" si="34"/>
        <v>Q4</v>
      </c>
    </row>
    <row r="155" spans="1:16" x14ac:dyDescent="0.25">
      <c r="A155">
        <v>10254</v>
      </c>
      <c r="B155" t="s">
        <v>13</v>
      </c>
      <c r="C155" t="s">
        <v>14</v>
      </c>
      <c r="D155" t="s">
        <v>48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 t="s">
        <v>34</v>
      </c>
      <c r="K155" t="s">
        <v>35</v>
      </c>
      <c r="L155" t="s">
        <v>56</v>
      </c>
      <c r="M155">
        <v>2019</v>
      </c>
      <c r="N155" t="str">
        <f t="shared" si="32"/>
        <v>Francophone</v>
      </c>
      <c r="O155" t="str">
        <f t="shared" si="33"/>
        <v>Malt</v>
      </c>
      <c r="P155" t="str">
        <f t="shared" si="34"/>
        <v>Q4</v>
      </c>
    </row>
    <row r="156" spans="1:16" x14ac:dyDescent="0.25">
      <c r="A156">
        <v>10255</v>
      </c>
      <c r="B156" t="s">
        <v>46</v>
      </c>
      <c r="C156" t="s">
        <v>47</v>
      </c>
      <c r="D156" t="s">
        <v>15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 t="s">
        <v>40</v>
      </c>
      <c r="K156" t="s">
        <v>41</v>
      </c>
      <c r="L156" t="s">
        <v>59</v>
      </c>
      <c r="M156">
        <v>2019</v>
      </c>
      <c r="N156" t="str">
        <f t="shared" si="32"/>
        <v>Francophone</v>
      </c>
      <c r="O156" t="str">
        <f t="shared" si="33"/>
        <v>Beer</v>
      </c>
      <c r="P156" t="str">
        <f t="shared" si="34"/>
        <v>Q4</v>
      </c>
    </row>
    <row r="157" spans="1:16" x14ac:dyDescent="0.25">
      <c r="A157">
        <v>10256</v>
      </c>
      <c r="B157" t="s">
        <v>31</v>
      </c>
      <c r="C157" t="s">
        <v>32</v>
      </c>
      <c r="D157" t="s">
        <v>21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 t="s">
        <v>16</v>
      </c>
      <c r="K157" t="s">
        <v>44</v>
      </c>
      <c r="L157" t="s">
        <v>60</v>
      </c>
      <c r="M157">
        <v>2019</v>
      </c>
      <c r="N157" t="str">
        <f t="shared" si="32"/>
        <v>Anglophone</v>
      </c>
      <c r="O157" t="str">
        <f t="shared" si="33"/>
        <v>Beer</v>
      </c>
      <c r="P157" t="str">
        <f t="shared" si="34"/>
        <v>Q4</v>
      </c>
    </row>
    <row r="158" spans="1:16" x14ac:dyDescent="0.25">
      <c r="A158">
        <v>10257</v>
      </c>
      <c r="B158" t="s">
        <v>51</v>
      </c>
      <c r="C158" t="s">
        <v>52</v>
      </c>
      <c r="D158" t="s">
        <v>27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 t="s">
        <v>22</v>
      </c>
      <c r="K158" t="s">
        <v>17</v>
      </c>
      <c r="L158" t="s">
        <v>18</v>
      </c>
      <c r="M158">
        <v>2018</v>
      </c>
      <c r="N158" t="str">
        <f t="shared" si="32"/>
        <v>Anglophone</v>
      </c>
      <c r="O158" t="str">
        <f t="shared" si="33"/>
        <v>Beer</v>
      </c>
      <c r="P158" t="str">
        <f t="shared" si="34"/>
        <v>Other quarters</v>
      </c>
    </row>
    <row r="159" spans="1:16" x14ac:dyDescent="0.25">
      <c r="A159">
        <v>10258</v>
      </c>
      <c r="B159" t="s">
        <v>54</v>
      </c>
      <c r="C159" t="s">
        <v>55</v>
      </c>
      <c r="D159" t="s">
        <v>33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 t="s">
        <v>28</v>
      </c>
      <c r="K159" t="s">
        <v>23</v>
      </c>
      <c r="L159" t="s">
        <v>24</v>
      </c>
      <c r="M159">
        <v>2018</v>
      </c>
      <c r="N159" t="str">
        <f t="shared" si="32"/>
        <v>Francophone</v>
      </c>
      <c r="O159" t="str">
        <f t="shared" si="33"/>
        <v>Beer</v>
      </c>
      <c r="P159" t="str">
        <f t="shared" si="34"/>
        <v>Other quarters</v>
      </c>
    </row>
    <row r="160" spans="1:16" x14ac:dyDescent="0.25">
      <c r="A160">
        <v>10259</v>
      </c>
      <c r="B160" t="s">
        <v>57</v>
      </c>
      <c r="C160" t="s">
        <v>58</v>
      </c>
      <c r="D160" t="s">
        <v>39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 t="s">
        <v>34</v>
      </c>
      <c r="K160" t="s">
        <v>29</v>
      </c>
      <c r="L160" t="s">
        <v>30</v>
      </c>
      <c r="M160">
        <v>2019</v>
      </c>
      <c r="N160" t="str">
        <f t="shared" si="32"/>
        <v>Francophone</v>
      </c>
      <c r="O160" t="str">
        <f t="shared" si="33"/>
        <v>Beer</v>
      </c>
      <c r="P160" t="str">
        <f t="shared" si="34"/>
        <v>Other quarters</v>
      </c>
    </row>
    <row r="161" spans="1:16" x14ac:dyDescent="0.25">
      <c r="A161">
        <v>10260</v>
      </c>
      <c r="B161" t="s">
        <v>31</v>
      </c>
      <c r="C161" t="s">
        <v>32</v>
      </c>
      <c r="D161" t="s">
        <v>43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 t="s">
        <v>40</v>
      </c>
      <c r="K161" t="s">
        <v>35</v>
      </c>
      <c r="L161" t="s">
        <v>36</v>
      </c>
      <c r="M161">
        <v>2017</v>
      </c>
      <c r="N161" t="str">
        <f t="shared" si="32"/>
        <v>Francophone</v>
      </c>
      <c r="O161" t="str">
        <f t="shared" si="33"/>
        <v>Malt</v>
      </c>
      <c r="P161" t="str">
        <f t="shared" si="34"/>
        <v>Other quarters</v>
      </c>
    </row>
    <row r="162" spans="1:16" x14ac:dyDescent="0.25">
      <c r="A162">
        <v>10261</v>
      </c>
      <c r="B162" t="s">
        <v>61</v>
      </c>
      <c r="C162" t="s">
        <v>62</v>
      </c>
      <c r="D162" t="s">
        <v>48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 t="s">
        <v>16</v>
      </c>
      <c r="K162" t="s">
        <v>41</v>
      </c>
      <c r="L162" t="s">
        <v>42</v>
      </c>
      <c r="M162">
        <v>2018</v>
      </c>
      <c r="N162" t="str">
        <f t="shared" si="32"/>
        <v>Anglophone</v>
      </c>
      <c r="O162" t="str">
        <f t="shared" si="33"/>
        <v>Malt</v>
      </c>
      <c r="P162" t="str">
        <f t="shared" si="34"/>
        <v>Other quarters</v>
      </c>
    </row>
    <row r="163" spans="1:16" x14ac:dyDescent="0.25">
      <c r="A163">
        <v>10262</v>
      </c>
      <c r="B163" t="s">
        <v>31</v>
      </c>
      <c r="C163" t="s">
        <v>32</v>
      </c>
      <c r="D163" t="s">
        <v>15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 t="s">
        <v>22</v>
      </c>
      <c r="K163" t="s">
        <v>44</v>
      </c>
      <c r="L163" t="s">
        <v>45</v>
      </c>
      <c r="M163">
        <v>2017</v>
      </c>
      <c r="N163" t="str">
        <f t="shared" si="32"/>
        <v>Anglophone</v>
      </c>
      <c r="O163" t="str">
        <f t="shared" si="33"/>
        <v>Beer</v>
      </c>
      <c r="P163" t="str">
        <f t="shared" si="34"/>
        <v>Other quarters</v>
      </c>
    </row>
    <row r="164" spans="1:16" x14ac:dyDescent="0.25">
      <c r="A164">
        <v>10263</v>
      </c>
      <c r="B164" t="s">
        <v>51</v>
      </c>
      <c r="C164" t="s">
        <v>52</v>
      </c>
      <c r="D164" t="s">
        <v>21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 t="s">
        <v>28</v>
      </c>
      <c r="K164" t="s">
        <v>17</v>
      </c>
      <c r="L164" t="s">
        <v>49</v>
      </c>
      <c r="M164">
        <v>2018</v>
      </c>
      <c r="N164" t="str">
        <f t="shared" si="32"/>
        <v>Francophone</v>
      </c>
      <c r="O164" t="str">
        <f t="shared" si="33"/>
        <v>Beer</v>
      </c>
      <c r="P164" t="str">
        <f t="shared" si="34"/>
        <v>Other quarters</v>
      </c>
    </row>
    <row r="165" spans="1:16" x14ac:dyDescent="0.25">
      <c r="A165">
        <v>10264</v>
      </c>
      <c r="B165" t="s">
        <v>31</v>
      </c>
      <c r="C165" t="s">
        <v>32</v>
      </c>
      <c r="D165" t="s">
        <v>27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 t="s">
        <v>34</v>
      </c>
      <c r="K165" t="s">
        <v>23</v>
      </c>
      <c r="L165" t="s">
        <v>50</v>
      </c>
      <c r="M165">
        <v>2018</v>
      </c>
      <c r="N165" t="str">
        <f t="shared" si="32"/>
        <v>Francophone</v>
      </c>
      <c r="O165" t="str">
        <f t="shared" si="33"/>
        <v>Beer</v>
      </c>
      <c r="P165" t="str">
        <f t="shared" si="34"/>
        <v>Other quarters</v>
      </c>
    </row>
    <row r="166" spans="1:16" x14ac:dyDescent="0.25">
      <c r="A166">
        <v>10265</v>
      </c>
      <c r="B166" t="s">
        <v>57</v>
      </c>
      <c r="C166" t="s">
        <v>58</v>
      </c>
      <c r="D166" t="s">
        <v>33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 t="s">
        <v>40</v>
      </c>
      <c r="K166" t="s">
        <v>29</v>
      </c>
      <c r="L166" t="s">
        <v>53</v>
      </c>
      <c r="M166">
        <v>2018</v>
      </c>
      <c r="N166" t="str">
        <f t="shared" si="32"/>
        <v>Francophone</v>
      </c>
      <c r="O166" t="str">
        <f t="shared" si="33"/>
        <v>Beer</v>
      </c>
      <c r="P166" t="str">
        <f t="shared" si="34"/>
        <v>Q4</v>
      </c>
    </row>
    <row r="167" spans="1:16" x14ac:dyDescent="0.25">
      <c r="A167">
        <v>10266</v>
      </c>
      <c r="B167" t="s">
        <v>63</v>
      </c>
      <c r="C167" t="s">
        <v>64</v>
      </c>
      <c r="D167" t="s">
        <v>39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 t="s">
        <v>16</v>
      </c>
      <c r="K167" t="s">
        <v>35</v>
      </c>
      <c r="L167" t="s">
        <v>56</v>
      </c>
      <c r="M167">
        <v>2019</v>
      </c>
      <c r="N167" t="str">
        <f t="shared" si="32"/>
        <v>Anglophone</v>
      </c>
      <c r="O167" t="str">
        <f t="shared" si="33"/>
        <v>Beer</v>
      </c>
      <c r="P167" t="str">
        <f t="shared" si="34"/>
        <v>Q4</v>
      </c>
    </row>
    <row r="168" spans="1:16" x14ac:dyDescent="0.25">
      <c r="A168">
        <v>10267</v>
      </c>
      <c r="B168" t="s">
        <v>61</v>
      </c>
      <c r="C168" t="s">
        <v>62</v>
      </c>
      <c r="D168" t="s">
        <v>43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 t="s">
        <v>22</v>
      </c>
      <c r="K168" t="s">
        <v>41</v>
      </c>
      <c r="L168" t="s">
        <v>59</v>
      </c>
      <c r="M168">
        <v>2019</v>
      </c>
      <c r="N168" t="str">
        <f t="shared" si="32"/>
        <v>Anglophone</v>
      </c>
      <c r="O168" t="str">
        <f t="shared" si="33"/>
        <v>Malt</v>
      </c>
      <c r="P168" t="str">
        <f t="shared" si="34"/>
        <v>Q4</v>
      </c>
    </row>
    <row r="169" spans="1:16" x14ac:dyDescent="0.25">
      <c r="A169">
        <v>10268</v>
      </c>
      <c r="B169" t="s">
        <v>57</v>
      </c>
      <c r="C169" t="s">
        <v>58</v>
      </c>
      <c r="D169" t="s">
        <v>48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 t="s">
        <v>28</v>
      </c>
      <c r="K169" t="s">
        <v>44</v>
      </c>
      <c r="L169" t="s">
        <v>60</v>
      </c>
      <c r="M169">
        <v>2019</v>
      </c>
      <c r="N169" t="str">
        <f t="shared" si="32"/>
        <v>Francophone</v>
      </c>
      <c r="O169" t="str">
        <f t="shared" si="33"/>
        <v>Malt</v>
      </c>
      <c r="P169" t="str">
        <f t="shared" si="34"/>
        <v>Q4</v>
      </c>
    </row>
    <row r="170" spans="1:16" x14ac:dyDescent="0.25">
      <c r="A170">
        <v>10269</v>
      </c>
      <c r="B170" t="s">
        <v>19</v>
      </c>
      <c r="C170" t="s">
        <v>20</v>
      </c>
      <c r="D170" t="s">
        <v>15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 t="s">
        <v>34</v>
      </c>
      <c r="K170" t="s">
        <v>17</v>
      </c>
      <c r="L170" t="s">
        <v>18</v>
      </c>
      <c r="M170">
        <v>2019</v>
      </c>
      <c r="N170" t="str">
        <f t="shared" si="32"/>
        <v>Francophone</v>
      </c>
      <c r="O170" t="str">
        <f t="shared" si="33"/>
        <v>Beer</v>
      </c>
      <c r="P170" t="str">
        <f t="shared" si="34"/>
        <v>Other quarters</v>
      </c>
    </row>
    <row r="171" spans="1:16" x14ac:dyDescent="0.25">
      <c r="A171">
        <v>10270</v>
      </c>
      <c r="B171" t="s">
        <v>61</v>
      </c>
      <c r="C171" t="s">
        <v>62</v>
      </c>
      <c r="D171" t="s">
        <v>21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 t="s">
        <v>40</v>
      </c>
      <c r="K171" t="s">
        <v>23</v>
      </c>
      <c r="L171" t="s">
        <v>24</v>
      </c>
      <c r="M171">
        <v>2018</v>
      </c>
      <c r="N171" t="str">
        <f t="shared" si="32"/>
        <v>Francophone</v>
      </c>
      <c r="O171" t="str">
        <f t="shared" si="33"/>
        <v>Beer</v>
      </c>
      <c r="P171" t="str">
        <f t="shared" si="34"/>
        <v>Other quarters</v>
      </c>
    </row>
    <row r="172" spans="1:16" x14ac:dyDescent="0.25">
      <c r="A172">
        <v>10271</v>
      </c>
      <c r="B172" t="s">
        <v>31</v>
      </c>
      <c r="C172" t="s">
        <v>32</v>
      </c>
      <c r="D172" t="s">
        <v>27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 t="s">
        <v>16</v>
      </c>
      <c r="K172" t="s">
        <v>29</v>
      </c>
      <c r="L172" t="s">
        <v>30</v>
      </c>
      <c r="M172">
        <v>2019</v>
      </c>
      <c r="N172" t="str">
        <f t="shared" si="32"/>
        <v>Anglophone</v>
      </c>
      <c r="O172" t="str">
        <f t="shared" si="33"/>
        <v>Beer</v>
      </c>
      <c r="P172" t="str">
        <f t="shared" si="34"/>
        <v>Other quarters</v>
      </c>
    </row>
    <row r="173" spans="1:16" x14ac:dyDescent="0.25">
      <c r="A173">
        <v>10272</v>
      </c>
      <c r="B173" t="s">
        <v>25</v>
      </c>
      <c r="C173" t="s">
        <v>26</v>
      </c>
      <c r="D173" t="s">
        <v>33</v>
      </c>
      <c r="E173">
        <v>170</v>
      </c>
      <c r="F173">
        <v>250</v>
      </c>
      <c r="G173">
        <v>747</v>
      </c>
      <c r="H173">
        <v>186750</v>
      </c>
      <c r="I173">
        <v>59760</v>
      </c>
      <c r="J173" t="s">
        <v>22</v>
      </c>
      <c r="K173" t="s">
        <v>35</v>
      </c>
      <c r="L173" t="s">
        <v>36</v>
      </c>
      <c r="M173">
        <v>2017</v>
      </c>
      <c r="N173" t="str">
        <f t="shared" si="32"/>
        <v>Anglophone</v>
      </c>
      <c r="O173" t="str">
        <f t="shared" si="33"/>
        <v>Beer</v>
      </c>
      <c r="P173" t="str">
        <f t="shared" si="34"/>
        <v>Other quarters</v>
      </c>
    </row>
    <row r="174" spans="1:16" x14ac:dyDescent="0.25">
      <c r="A174">
        <v>10273</v>
      </c>
      <c r="B174" t="s">
        <v>13</v>
      </c>
      <c r="C174" t="s">
        <v>14</v>
      </c>
      <c r="D174" t="s">
        <v>39</v>
      </c>
      <c r="E174">
        <v>150</v>
      </c>
      <c r="F174">
        <v>200</v>
      </c>
      <c r="G174">
        <v>961</v>
      </c>
      <c r="H174">
        <v>192200</v>
      </c>
      <c r="I174">
        <v>48050</v>
      </c>
      <c r="J174" t="s">
        <v>28</v>
      </c>
      <c r="K174" t="s">
        <v>41</v>
      </c>
      <c r="L174" t="s">
        <v>42</v>
      </c>
      <c r="M174">
        <v>2018</v>
      </c>
      <c r="N174" t="str">
        <f t="shared" si="32"/>
        <v>Francophone</v>
      </c>
      <c r="O174" t="str">
        <f t="shared" si="33"/>
        <v>Beer</v>
      </c>
      <c r="P174" t="str">
        <f t="shared" si="34"/>
        <v>Other quarters</v>
      </c>
    </row>
    <row r="175" spans="1:16" x14ac:dyDescent="0.25">
      <c r="A175">
        <v>10274</v>
      </c>
      <c r="B175" t="s">
        <v>37</v>
      </c>
      <c r="C175" t="s">
        <v>38</v>
      </c>
      <c r="D175" t="s">
        <v>43</v>
      </c>
      <c r="E175">
        <v>80</v>
      </c>
      <c r="F175">
        <v>150</v>
      </c>
      <c r="G175">
        <v>803</v>
      </c>
      <c r="H175">
        <v>120450</v>
      </c>
      <c r="I175">
        <v>56210</v>
      </c>
      <c r="J175" t="s">
        <v>34</v>
      </c>
      <c r="K175" t="s">
        <v>44</v>
      </c>
      <c r="L175" t="s">
        <v>45</v>
      </c>
      <c r="M175">
        <v>2019</v>
      </c>
      <c r="N175" t="str">
        <f t="shared" si="32"/>
        <v>Francophone</v>
      </c>
      <c r="O175" t="str">
        <f t="shared" si="33"/>
        <v>Malt</v>
      </c>
      <c r="P175" t="str">
        <f t="shared" si="34"/>
        <v>Other quarters</v>
      </c>
    </row>
    <row r="176" spans="1:16" x14ac:dyDescent="0.25">
      <c r="A176">
        <v>10275</v>
      </c>
      <c r="B176" t="s">
        <v>54</v>
      </c>
      <c r="C176" t="s">
        <v>55</v>
      </c>
      <c r="D176" t="s">
        <v>48</v>
      </c>
      <c r="E176">
        <v>90</v>
      </c>
      <c r="F176">
        <v>150</v>
      </c>
      <c r="G176">
        <v>875</v>
      </c>
      <c r="H176">
        <v>131250</v>
      </c>
      <c r="I176">
        <v>52500</v>
      </c>
      <c r="J176" t="s">
        <v>40</v>
      </c>
      <c r="K176" t="s">
        <v>17</v>
      </c>
      <c r="L176" t="s">
        <v>49</v>
      </c>
      <c r="M176">
        <v>2017</v>
      </c>
      <c r="N176" t="str">
        <f t="shared" si="32"/>
        <v>Francophone</v>
      </c>
      <c r="O176" t="str">
        <f t="shared" si="33"/>
        <v>Malt</v>
      </c>
      <c r="P176" t="str">
        <f t="shared" si="34"/>
        <v>Other quarters</v>
      </c>
    </row>
    <row r="177" spans="1:16" x14ac:dyDescent="0.25">
      <c r="A177">
        <v>10276</v>
      </c>
      <c r="B177" t="s">
        <v>19</v>
      </c>
      <c r="C177" t="s">
        <v>20</v>
      </c>
      <c r="D177" t="s">
        <v>15</v>
      </c>
      <c r="E177">
        <v>150</v>
      </c>
      <c r="F177">
        <v>200</v>
      </c>
      <c r="G177">
        <v>750</v>
      </c>
      <c r="H177">
        <v>150000</v>
      </c>
      <c r="I177">
        <v>37500</v>
      </c>
      <c r="J177" t="s">
        <v>16</v>
      </c>
      <c r="K177" t="s">
        <v>23</v>
      </c>
      <c r="L177" t="s">
        <v>50</v>
      </c>
      <c r="M177">
        <v>2018</v>
      </c>
      <c r="N177" t="str">
        <f t="shared" si="32"/>
        <v>Anglophone</v>
      </c>
      <c r="O177" t="str">
        <f t="shared" si="33"/>
        <v>Beer</v>
      </c>
      <c r="P177" t="str">
        <f t="shared" si="34"/>
        <v>Other quarters</v>
      </c>
    </row>
    <row r="178" spans="1:16" x14ac:dyDescent="0.25">
      <c r="A178">
        <v>10277</v>
      </c>
      <c r="B178" t="s">
        <v>19</v>
      </c>
      <c r="C178" t="s">
        <v>20</v>
      </c>
      <c r="D178" t="s">
        <v>21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 t="s">
        <v>22</v>
      </c>
      <c r="K178" t="s">
        <v>29</v>
      </c>
      <c r="L178" t="s">
        <v>53</v>
      </c>
      <c r="M178">
        <v>2017</v>
      </c>
      <c r="N178" t="str">
        <f t="shared" si="32"/>
        <v>Anglophone</v>
      </c>
      <c r="O178" t="str">
        <f t="shared" si="33"/>
        <v>Beer</v>
      </c>
      <c r="P178" t="str">
        <f t="shared" si="34"/>
        <v>Q4</v>
      </c>
    </row>
    <row r="179" spans="1:16" x14ac:dyDescent="0.25">
      <c r="A179">
        <v>10278</v>
      </c>
      <c r="B179" t="s">
        <v>63</v>
      </c>
      <c r="C179" t="s">
        <v>64</v>
      </c>
      <c r="D179" t="s">
        <v>27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 t="s">
        <v>28</v>
      </c>
      <c r="K179" t="s">
        <v>35</v>
      </c>
      <c r="L179" t="s">
        <v>56</v>
      </c>
      <c r="M179">
        <v>2018</v>
      </c>
      <c r="N179" t="str">
        <f t="shared" si="32"/>
        <v>Francophone</v>
      </c>
      <c r="O179" t="str">
        <f t="shared" si="33"/>
        <v>Beer</v>
      </c>
      <c r="P179" t="str">
        <f t="shared" si="34"/>
        <v>Q4</v>
      </c>
    </row>
    <row r="180" spans="1:16" x14ac:dyDescent="0.25">
      <c r="A180">
        <v>10279</v>
      </c>
      <c r="B180" t="s">
        <v>31</v>
      </c>
      <c r="C180" t="s">
        <v>32</v>
      </c>
      <c r="D180" t="s">
        <v>33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 t="s">
        <v>34</v>
      </c>
      <c r="K180" t="s">
        <v>41</v>
      </c>
      <c r="L180" t="s">
        <v>59</v>
      </c>
      <c r="M180">
        <v>2017</v>
      </c>
      <c r="N180" t="str">
        <f t="shared" si="32"/>
        <v>Francophone</v>
      </c>
      <c r="O180" t="str">
        <f t="shared" si="33"/>
        <v>Beer</v>
      </c>
      <c r="P180" t="str">
        <f t="shared" si="34"/>
        <v>Q4</v>
      </c>
    </row>
    <row r="181" spans="1:16" x14ac:dyDescent="0.25">
      <c r="A181">
        <v>10280</v>
      </c>
      <c r="B181" t="s">
        <v>51</v>
      </c>
      <c r="C181" t="s">
        <v>52</v>
      </c>
      <c r="D181" t="s">
        <v>39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 t="s">
        <v>40</v>
      </c>
      <c r="K181" t="s">
        <v>44</v>
      </c>
      <c r="L181" t="s">
        <v>60</v>
      </c>
      <c r="M181">
        <v>2018</v>
      </c>
      <c r="N181" t="str">
        <f t="shared" si="32"/>
        <v>Francophone</v>
      </c>
      <c r="O181" t="str">
        <f t="shared" si="33"/>
        <v>Beer</v>
      </c>
      <c r="P181" t="str">
        <f t="shared" si="34"/>
        <v>Q4</v>
      </c>
    </row>
    <row r="182" spans="1:16" x14ac:dyDescent="0.25">
      <c r="A182">
        <v>10281</v>
      </c>
      <c r="B182" t="s">
        <v>63</v>
      </c>
      <c r="C182" t="s">
        <v>64</v>
      </c>
      <c r="D182" t="s">
        <v>43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 t="s">
        <v>16</v>
      </c>
      <c r="K182" t="s">
        <v>17</v>
      </c>
      <c r="L182" t="s">
        <v>18</v>
      </c>
      <c r="M182">
        <v>2017</v>
      </c>
      <c r="N182" t="str">
        <f t="shared" si="32"/>
        <v>Anglophone</v>
      </c>
      <c r="O182" t="str">
        <f t="shared" si="33"/>
        <v>Malt</v>
      </c>
      <c r="P182" t="str">
        <f t="shared" si="34"/>
        <v>Other quarters</v>
      </c>
    </row>
    <row r="183" spans="1:16" x14ac:dyDescent="0.25">
      <c r="A183">
        <v>10282</v>
      </c>
      <c r="B183" t="s">
        <v>25</v>
      </c>
      <c r="C183" t="s">
        <v>26</v>
      </c>
      <c r="D183" t="s">
        <v>48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 t="s">
        <v>22</v>
      </c>
      <c r="K183" t="s">
        <v>23</v>
      </c>
      <c r="L183" t="s">
        <v>24</v>
      </c>
      <c r="M183">
        <v>2019</v>
      </c>
      <c r="N183" t="str">
        <f t="shared" si="32"/>
        <v>Anglophone</v>
      </c>
      <c r="O183" t="str">
        <f t="shared" si="33"/>
        <v>Malt</v>
      </c>
      <c r="P183" t="str">
        <f t="shared" si="34"/>
        <v>Other quarters</v>
      </c>
    </row>
    <row r="184" spans="1:16" x14ac:dyDescent="0.25">
      <c r="A184">
        <v>10283</v>
      </c>
      <c r="B184" t="s">
        <v>19</v>
      </c>
      <c r="C184" t="s">
        <v>20</v>
      </c>
      <c r="D184" t="s">
        <v>15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 t="s">
        <v>28</v>
      </c>
      <c r="K184" t="s">
        <v>29</v>
      </c>
      <c r="L184" t="s">
        <v>30</v>
      </c>
      <c r="M184">
        <v>2019</v>
      </c>
      <c r="N184" t="str">
        <f t="shared" si="32"/>
        <v>Francophone</v>
      </c>
      <c r="O184" t="str">
        <f t="shared" si="33"/>
        <v>Beer</v>
      </c>
      <c r="P184" t="str">
        <f t="shared" si="34"/>
        <v>Other quarters</v>
      </c>
    </row>
    <row r="185" spans="1:16" x14ac:dyDescent="0.25">
      <c r="A185">
        <v>10284</v>
      </c>
      <c r="B185" t="s">
        <v>25</v>
      </c>
      <c r="C185" t="s">
        <v>26</v>
      </c>
      <c r="D185" t="s">
        <v>21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 t="s">
        <v>34</v>
      </c>
      <c r="K185" t="s">
        <v>35</v>
      </c>
      <c r="L185" t="s">
        <v>36</v>
      </c>
      <c r="M185">
        <v>2019</v>
      </c>
      <c r="N185" t="str">
        <f t="shared" si="32"/>
        <v>Francophone</v>
      </c>
      <c r="O185" t="str">
        <f t="shared" si="33"/>
        <v>Beer</v>
      </c>
      <c r="P185" t="str">
        <f t="shared" si="34"/>
        <v>Other quarters</v>
      </c>
    </row>
    <row r="186" spans="1:16" x14ac:dyDescent="0.25">
      <c r="A186">
        <v>10285</v>
      </c>
      <c r="B186" t="s">
        <v>46</v>
      </c>
      <c r="C186" t="s">
        <v>47</v>
      </c>
      <c r="D186" t="s">
        <v>27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 t="s">
        <v>40</v>
      </c>
      <c r="K186" t="s">
        <v>41</v>
      </c>
      <c r="L186" t="s">
        <v>42</v>
      </c>
      <c r="M186">
        <v>2018</v>
      </c>
      <c r="N186" t="str">
        <f t="shared" si="32"/>
        <v>Francophone</v>
      </c>
      <c r="O186" t="str">
        <f t="shared" si="33"/>
        <v>Beer</v>
      </c>
      <c r="P186" t="str">
        <f t="shared" si="34"/>
        <v>Other quarters</v>
      </c>
    </row>
    <row r="187" spans="1:16" x14ac:dyDescent="0.25">
      <c r="A187">
        <v>10286</v>
      </c>
      <c r="B187" t="s">
        <v>37</v>
      </c>
      <c r="C187" t="s">
        <v>38</v>
      </c>
      <c r="D187" t="s">
        <v>33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 t="s">
        <v>16</v>
      </c>
      <c r="K187" t="s">
        <v>44</v>
      </c>
      <c r="L187" t="s">
        <v>45</v>
      </c>
      <c r="M187">
        <v>2018</v>
      </c>
      <c r="N187" t="str">
        <f t="shared" si="32"/>
        <v>Anglophone</v>
      </c>
      <c r="O187" t="str">
        <f t="shared" si="33"/>
        <v>Beer</v>
      </c>
      <c r="P187" t="str">
        <f t="shared" si="34"/>
        <v>Other quarters</v>
      </c>
    </row>
    <row r="188" spans="1:16" x14ac:dyDescent="0.25">
      <c r="A188">
        <v>10287</v>
      </c>
      <c r="B188" t="s">
        <v>13</v>
      </c>
      <c r="C188" t="s">
        <v>14</v>
      </c>
      <c r="D188" t="s">
        <v>39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 t="s">
        <v>22</v>
      </c>
      <c r="K188" t="s">
        <v>17</v>
      </c>
      <c r="L188" t="s">
        <v>49</v>
      </c>
      <c r="M188">
        <v>2017</v>
      </c>
      <c r="N188" t="str">
        <f t="shared" si="32"/>
        <v>Anglophone</v>
      </c>
      <c r="O188" t="str">
        <f t="shared" si="33"/>
        <v>Beer</v>
      </c>
      <c r="P188" t="str">
        <f t="shared" si="34"/>
        <v>Other quarters</v>
      </c>
    </row>
    <row r="189" spans="1:16" x14ac:dyDescent="0.25">
      <c r="A189">
        <v>10288</v>
      </c>
      <c r="B189" t="s">
        <v>13</v>
      </c>
      <c r="C189" t="s">
        <v>14</v>
      </c>
      <c r="D189" t="s">
        <v>43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 t="s">
        <v>28</v>
      </c>
      <c r="K189" t="s">
        <v>23</v>
      </c>
      <c r="L189" t="s">
        <v>50</v>
      </c>
      <c r="M189">
        <v>2018</v>
      </c>
      <c r="N189" t="str">
        <f t="shared" si="32"/>
        <v>Francophone</v>
      </c>
      <c r="O189" t="str">
        <f t="shared" si="33"/>
        <v>Malt</v>
      </c>
      <c r="P189" t="str">
        <f t="shared" si="34"/>
        <v>Other quarters</v>
      </c>
    </row>
    <row r="190" spans="1:16" x14ac:dyDescent="0.25">
      <c r="A190">
        <v>10289</v>
      </c>
      <c r="B190" t="s">
        <v>37</v>
      </c>
      <c r="C190" t="s">
        <v>38</v>
      </c>
      <c r="D190" t="s">
        <v>48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 t="s">
        <v>34</v>
      </c>
      <c r="K190" t="s">
        <v>29</v>
      </c>
      <c r="L190" t="s">
        <v>53</v>
      </c>
      <c r="M190">
        <v>2019</v>
      </c>
      <c r="N190" t="str">
        <f t="shared" si="32"/>
        <v>Francophone</v>
      </c>
      <c r="O190" t="str">
        <f t="shared" si="33"/>
        <v>Malt</v>
      </c>
      <c r="P190" t="str">
        <f t="shared" si="34"/>
        <v>Q4</v>
      </c>
    </row>
    <row r="191" spans="1:16" x14ac:dyDescent="0.25">
      <c r="A191">
        <v>10290</v>
      </c>
      <c r="B191" t="s">
        <v>31</v>
      </c>
      <c r="C191" t="s">
        <v>32</v>
      </c>
      <c r="D191" t="s">
        <v>15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 t="s">
        <v>40</v>
      </c>
      <c r="K191" t="s">
        <v>35</v>
      </c>
      <c r="L191" t="s">
        <v>56</v>
      </c>
      <c r="M191">
        <v>2017</v>
      </c>
      <c r="N191" t="str">
        <f t="shared" si="32"/>
        <v>Francophone</v>
      </c>
      <c r="O191" t="str">
        <f t="shared" si="33"/>
        <v>Beer</v>
      </c>
      <c r="P191" t="str">
        <f t="shared" si="34"/>
        <v>Q4</v>
      </c>
    </row>
    <row r="192" spans="1:16" x14ac:dyDescent="0.25">
      <c r="A192">
        <v>10291</v>
      </c>
      <c r="B192" t="s">
        <v>51</v>
      </c>
      <c r="C192" t="s">
        <v>52</v>
      </c>
      <c r="D192" t="s">
        <v>21</v>
      </c>
      <c r="E192">
        <v>250</v>
      </c>
      <c r="F192">
        <v>500</v>
      </c>
      <c r="G192">
        <v>902</v>
      </c>
      <c r="H192">
        <v>451000</v>
      </c>
      <c r="I192">
        <v>225500</v>
      </c>
      <c r="J192" t="s">
        <v>16</v>
      </c>
      <c r="K192" t="s">
        <v>41</v>
      </c>
      <c r="L192" t="s">
        <v>59</v>
      </c>
      <c r="M192">
        <v>2019</v>
      </c>
      <c r="N192" t="str">
        <f t="shared" si="32"/>
        <v>Anglophone</v>
      </c>
      <c r="O192" t="str">
        <f t="shared" si="33"/>
        <v>Beer</v>
      </c>
      <c r="P192" t="str">
        <f t="shared" si="34"/>
        <v>Q4</v>
      </c>
    </row>
    <row r="193" spans="1:16" x14ac:dyDescent="0.25">
      <c r="A193">
        <v>10292</v>
      </c>
      <c r="B193" t="s">
        <v>63</v>
      </c>
      <c r="C193" t="s">
        <v>64</v>
      </c>
      <c r="D193" t="s">
        <v>27</v>
      </c>
      <c r="E193">
        <v>180</v>
      </c>
      <c r="F193">
        <v>450</v>
      </c>
      <c r="G193">
        <v>840</v>
      </c>
      <c r="H193">
        <v>378000</v>
      </c>
      <c r="I193">
        <v>226800</v>
      </c>
      <c r="J193" t="s">
        <v>22</v>
      </c>
      <c r="K193" t="s">
        <v>44</v>
      </c>
      <c r="L193" t="s">
        <v>60</v>
      </c>
      <c r="M193">
        <v>2018</v>
      </c>
      <c r="N193" t="str">
        <f t="shared" si="32"/>
        <v>Anglophone</v>
      </c>
      <c r="O193" t="str">
        <f t="shared" si="33"/>
        <v>Beer</v>
      </c>
      <c r="P193" t="str">
        <f t="shared" si="34"/>
        <v>Q4</v>
      </c>
    </row>
    <row r="194" spans="1:16" x14ac:dyDescent="0.25">
      <c r="A194">
        <v>10293</v>
      </c>
      <c r="B194" t="s">
        <v>25</v>
      </c>
      <c r="C194" t="s">
        <v>26</v>
      </c>
      <c r="D194" t="s">
        <v>33</v>
      </c>
      <c r="E194">
        <v>170</v>
      </c>
      <c r="F194">
        <v>250</v>
      </c>
      <c r="G194">
        <v>773</v>
      </c>
      <c r="H194">
        <v>193250</v>
      </c>
      <c r="I194">
        <v>61840</v>
      </c>
      <c r="J194" t="s">
        <v>28</v>
      </c>
      <c r="K194" t="s">
        <v>17</v>
      </c>
      <c r="L194" t="s">
        <v>18</v>
      </c>
      <c r="M194">
        <v>2017</v>
      </c>
      <c r="N194" t="str">
        <f t="shared" si="32"/>
        <v>Francophone</v>
      </c>
      <c r="O194" t="str">
        <f t="shared" si="33"/>
        <v>Beer</v>
      </c>
      <c r="P194" t="str">
        <f t="shared" si="34"/>
        <v>Other quarters</v>
      </c>
    </row>
    <row r="195" spans="1:16" x14ac:dyDescent="0.25">
      <c r="A195">
        <v>10294</v>
      </c>
      <c r="B195" t="s">
        <v>19</v>
      </c>
      <c r="C195" t="s">
        <v>20</v>
      </c>
      <c r="D195" t="s">
        <v>39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 t="s">
        <v>34</v>
      </c>
      <c r="K195" t="s">
        <v>23</v>
      </c>
      <c r="L195" t="s">
        <v>24</v>
      </c>
      <c r="M195">
        <v>2018</v>
      </c>
      <c r="N195" t="str">
        <f t="shared" ref="N195:N258" si="35">IF(J195="Nigeria","Anglophone",IF(J195="Ghana","Anglophone","Francophone"))</f>
        <v>Francophone</v>
      </c>
      <c r="O195" t="str">
        <f t="shared" ref="O195:O258" si="36">IF(D195="beta malt","Malt",IF(D195="grand malt","Malt","Beer"))</f>
        <v>Beer</v>
      </c>
      <c r="P195" t="str">
        <f t="shared" ref="P195:P258" si="37">IF(L195="December","Q4",IF(L195="September","Q4",IF(L195="October","Q4",IF(L195="November","Q4","Other quarters"))))</f>
        <v>Other quarters</v>
      </c>
    </row>
    <row r="196" spans="1:16" x14ac:dyDescent="0.25">
      <c r="A196">
        <v>10295</v>
      </c>
      <c r="B196" t="s">
        <v>25</v>
      </c>
      <c r="C196" t="s">
        <v>26</v>
      </c>
      <c r="D196" t="s">
        <v>43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 t="s">
        <v>40</v>
      </c>
      <c r="K196" t="s">
        <v>29</v>
      </c>
      <c r="L196" t="s">
        <v>30</v>
      </c>
      <c r="M196">
        <v>2017</v>
      </c>
      <c r="N196" t="str">
        <f t="shared" si="35"/>
        <v>Francophone</v>
      </c>
      <c r="O196" t="str">
        <f t="shared" si="36"/>
        <v>Malt</v>
      </c>
      <c r="P196" t="str">
        <f t="shared" si="37"/>
        <v>Other quarters</v>
      </c>
    </row>
    <row r="197" spans="1:16" x14ac:dyDescent="0.25">
      <c r="A197">
        <v>10296</v>
      </c>
      <c r="B197" t="s">
        <v>46</v>
      </c>
      <c r="C197" t="s">
        <v>47</v>
      </c>
      <c r="D197" t="s">
        <v>48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 t="s">
        <v>16</v>
      </c>
      <c r="K197" t="s">
        <v>35</v>
      </c>
      <c r="L197" t="s">
        <v>36</v>
      </c>
      <c r="M197">
        <v>2018</v>
      </c>
      <c r="N197" t="str">
        <f t="shared" si="35"/>
        <v>Anglophone</v>
      </c>
      <c r="O197" t="str">
        <f t="shared" si="36"/>
        <v>Malt</v>
      </c>
      <c r="P197" t="str">
        <f t="shared" si="37"/>
        <v>Other quarters</v>
      </c>
    </row>
    <row r="198" spans="1:16" x14ac:dyDescent="0.25">
      <c r="A198">
        <v>10297</v>
      </c>
      <c r="B198" t="s">
        <v>37</v>
      </c>
      <c r="C198" t="s">
        <v>38</v>
      </c>
      <c r="D198" t="s">
        <v>15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 t="s">
        <v>22</v>
      </c>
      <c r="K198" t="s">
        <v>41</v>
      </c>
      <c r="L198" t="s">
        <v>42</v>
      </c>
      <c r="M198">
        <v>2017</v>
      </c>
      <c r="N198" t="str">
        <f t="shared" si="35"/>
        <v>Anglophone</v>
      </c>
      <c r="O198" t="str">
        <f t="shared" si="36"/>
        <v>Beer</v>
      </c>
      <c r="P198" t="str">
        <f t="shared" si="37"/>
        <v>Other quarters</v>
      </c>
    </row>
    <row r="199" spans="1:16" x14ac:dyDescent="0.25">
      <c r="A199">
        <v>10298</v>
      </c>
      <c r="B199" t="s">
        <v>13</v>
      </c>
      <c r="C199" t="s">
        <v>14</v>
      </c>
      <c r="D199" t="s">
        <v>21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 t="s">
        <v>28</v>
      </c>
      <c r="K199" t="s">
        <v>44</v>
      </c>
      <c r="L199" t="s">
        <v>45</v>
      </c>
      <c r="M199">
        <v>2018</v>
      </c>
      <c r="N199" t="str">
        <f t="shared" si="35"/>
        <v>Francophone</v>
      </c>
      <c r="O199" t="str">
        <f t="shared" si="36"/>
        <v>Beer</v>
      </c>
      <c r="P199" t="str">
        <f t="shared" si="37"/>
        <v>Other quarters</v>
      </c>
    </row>
    <row r="200" spans="1:16" x14ac:dyDescent="0.25">
      <c r="A200">
        <v>10299</v>
      </c>
      <c r="B200" t="s">
        <v>13</v>
      </c>
      <c r="C200" t="s">
        <v>14</v>
      </c>
      <c r="D200" t="s">
        <v>27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 t="s">
        <v>34</v>
      </c>
      <c r="K200" t="s">
        <v>17</v>
      </c>
      <c r="L200" t="s">
        <v>49</v>
      </c>
      <c r="M200">
        <v>2017</v>
      </c>
      <c r="N200" t="str">
        <f t="shared" si="35"/>
        <v>Francophone</v>
      </c>
      <c r="O200" t="str">
        <f t="shared" si="36"/>
        <v>Beer</v>
      </c>
      <c r="P200" t="str">
        <f t="shared" si="37"/>
        <v>Other quarters</v>
      </c>
    </row>
    <row r="201" spans="1:16" x14ac:dyDescent="0.25">
      <c r="A201">
        <v>10300</v>
      </c>
      <c r="B201" t="s">
        <v>37</v>
      </c>
      <c r="C201" t="s">
        <v>38</v>
      </c>
      <c r="D201" t="s">
        <v>33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 t="s">
        <v>40</v>
      </c>
      <c r="K201" t="s">
        <v>23</v>
      </c>
      <c r="L201" t="s">
        <v>50</v>
      </c>
      <c r="M201">
        <v>2018</v>
      </c>
      <c r="N201" t="str">
        <f t="shared" si="35"/>
        <v>Francophone</v>
      </c>
      <c r="O201" t="str">
        <f t="shared" si="36"/>
        <v>Beer</v>
      </c>
      <c r="P201" t="str">
        <f t="shared" si="37"/>
        <v>Other quarters</v>
      </c>
    </row>
    <row r="202" spans="1:16" x14ac:dyDescent="0.25">
      <c r="A202">
        <v>10301</v>
      </c>
      <c r="B202" t="s">
        <v>13</v>
      </c>
      <c r="C202" t="s">
        <v>14</v>
      </c>
      <c r="D202" t="s">
        <v>39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 t="s">
        <v>16</v>
      </c>
      <c r="K202" t="s">
        <v>29</v>
      </c>
      <c r="L202" t="s">
        <v>53</v>
      </c>
      <c r="M202">
        <v>2019</v>
      </c>
      <c r="N202" t="str">
        <f t="shared" si="35"/>
        <v>Anglophone</v>
      </c>
      <c r="O202" t="str">
        <f t="shared" si="36"/>
        <v>Beer</v>
      </c>
      <c r="P202" t="str">
        <f t="shared" si="37"/>
        <v>Q4</v>
      </c>
    </row>
    <row r="203" spans="1:16" x14ac:dyDescent="0.25">
      <c r="A203">
        <v>10302</v>
      </c>
      <c r="B203" t="s">
        <v>19</v>
      </c>
      <c r="C203" t="s">
        <v>20</v>
      </c>
      <c r="D203" t="s">
        <v>43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 t="s">
        <v>22</v>
      </c>
      <c r="K203" t="s">
        <v>35</v>
      </c>
      <c r="L203" t="s">
        <v>56</v>
      </c>
      <c r="M203">
        <v>2017</v>
      </c>
      <c r="N203" t="str">
        <f t="shared" si="35"/>
        <v>Anglophone</v>
      </c>
      <c r="O203" t="str">
        <f t="shared" si="36"/>
        <v>Malt</v>
      </c>
      <c r="P203" t="str">
        <f t="shared" si="37"/>
        <v>Q4</v>
      </c>
    </row>
    <row r="204" spans="1:16" x14ac:dyDescent="0.25">
      <c r="A204">
        <v>10303</v>
      </c>
      <c r="B204" t="s">
        <v>25</v>
      </c>
      <c r="C204" t="s">
        <v>26</v>
      </c>
      <c r="D204" t="s">
        <v>48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 t="s">
        <v>28</v>
      </c>
      <c r="K204" t="s">
        <v>41</v>
      </c>
      <c r="L204" t="s">
        <v>59</v>
      </c>
      <c r="M204">
        <v>2018</v>
      </c>
      <c r="N204" t="str">
        <f t="shared" si="35"/>
        <v>Francophone</v>
      </c>
      <c r="O204" t="str">
        <f t="shared" si="36"/>
        <v>Malt</v>
      </c>
      <c r="P204" t="str">
        <f t="shared" si="37"/>
        <v>Q4</v>
      </c>
    </row>
    <row r="205" spans="1:16" x14ac:dyDescent="0.25">
      <c r="A205">
        <v>10304</v>
      </c>
      <c r="B205" t="s">
        <v>31</v>
      </c>
      <c r="C205" t="s">
        <v>32</v>
      </c>
      <c r="D205" t="s">
        <v>15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 t="s">
        <v>34</v>
      </c>
      <c r="K205" t="s">
        <v>44</v>
      </c>
      <c r="L205" t="s">
        <v>60</v>
      </c>
      <c r="M205">
        <v>2018</v>
      </c>
      <c r="N205" t="str">
        <f t="shared" si="35"/>
        <v>Francophone</v>
      </c>
      <c r="O205" t="str">
        <f t="shared" si="36"/>
        <v>Beer</v>
      </c>
      <c r="P205" t="str">
        <f t="shared" si="37"/>
        <v>Q4</v>
      </c>
    </row>
    <row r="206" spans="1:16" x14ac:dyDescent="0.25">
      <c r="A206">
        <v>10305</v>
      </c>
      <c r="B206" t="s">
        <v>37</v>
      </c>
      <c r="C206" t="s">
        <v>38</v>
      </c>
      <c r="D206" t="s">
        <v>21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 t="s">
        <v>40</v>
      </c>
      <c r="K206" t="s">
        <v>17</v>
      </c>
      <c r="L206" t="s">
        <v>18</v>
      </c>
      <c r="M206">
        <v>2019</v>
      </c>
      <c r="N206" t="str">
        <f t="shared" si="35"/>
        <v>Francophone</v>
      </c>
      <c r="O206" t="str">
        <f t="shared" si="36"/>
        <v>Beer</v>
      </c>
      <c r="P206" t="str">
        <f t="shared" si="37"/>
        <v>Other quarters</v>
      </c>
    </row>
    <row r="207" spans="1:16" x14ac:dyDescent="0.25">
      <c r="A207">
        <v>10306</v>
      </c>
      <c r="B207" t="s">
        <v>13</v>
      </c>
      <c r="C207" t="s">
        <v>14</v>
      </c>
      <c r="D207" t="s">
        <v>27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 t="s">
        <v>16</v>
      </c>
      <c r="K207" t="s">
        <v>23</v>
      </c>
      <c r="L207" t="s">
        <v>24</v>
      </c>
      <c r="M207">
        <v>2017</v>
      </c>
      <c r="N207" t="str">
        <f t="shared" si="35"/>
        <v>Anglophone</v>
      </c>
      <c r="O207" t="str">
        <f t="shared" si="36"/>
        <v>Beer</v>
      </c>
      <c r="P207" t="str">
        <f t="shared" si="37"/>
        <v>Other quarters</v>
      </c>
    </row>
    <row r="208" spans="1:16" x14ac:dyDescent="0.25">
      <c r="A208">
        <v>10307</v>
      </c>
      <c r="B208" t="s">
        <v>46</v>
      </c>
      <c r="C208" t="s">
        <v>47</v>
      </c>
      <c r="D208" t="s">
        <v>33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 t="s">
        <v>22</v>
      </c>
      <c r="K208" t="s">
        <v>29</v>
      </c>
      <c r="L208" t="s">
        <v>30</v>
      </c>
      <c r="M208">
        <v>2017</v>
      </c>
      <c r="N208" t="str">
        <f t="shared" si="35"/>
        <v>Anglophone</v>
      </c>
      <c r="O208" t="str">
        <f t="shared" si="36"/>
        <v>Beer</v>
      </c>
      <c r="P208" t="str">
        <f t="shared" si="37"/>
        <v>Other quarters</v>
      </c>
    </row>
    <row r="209" spans="1:16" x14ac:dyDescent="0.25">
      <c r="A209">
        <v>10308</v>
      </c>
      <c r="B209" t="s">
        <v>31</v>
      </c>
      <c r="C209" t="s">
        <v>32</v>
      </c>
      <c r="D209" t="s">
        <v>39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 t="s">
        <v>28</v>
      </c>
      <c r="K209" t="s">
        <v>35</v>
      </c>
      <c r="L209" t="s">
        <v>36</v>
      </c>
      <c r="M209">
        <v>2017</v>
      </c>
      <c r="N209" t="str">
        <f t="shared" si="35"/>
        <v>Francophone</v>
      </c>
      <c r="O209" t="str">
        <f t="shared" si="36"/>
        <v>Beer</v>
      </c>
      <c r="P209" t="str">
        <f t="shared" si="37"/>
        <v>Other quarters</v>
      </c>
    </row>
    <row r="210" spans="1:16" x14ac:dyDescent="0.25">
      <c r="A210">
        <v>10309</v>
      </c>
      <c r="B210" t="s">
        <v>51</v>
      </c>
      <c r="C210" t="s">
        <v>52</v>
      </c>
      <c r="D210" t="s">
        <v>43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 t="s">
        <v>34</v>
      </c>
      <c r="K210" t="s">
        <v>41</v>
      </c>
      <c r="L210" t="s">
        <v>42</v>
      </c>
      <c r="M210">
        <v>2018</v>
      </c>
      <c r="N210" t="str">
        <f t="shared" si="35"/>
        <v>Francophone</v>
      </c>
      <c r="O210" t="str">
        <f t="shared" si="36"/>
        <v>Malt</v>
      </c>
      <c r="P210" t="str">
        <f t="shared" si="37"/>
        <v>Other quarters</v>
      </c>
    </row>
    <row r="211" spans="1:16" x14ac:dyDescent="0.25">
      <c r="A211">
        <v>10310</v>
      </c>
      <c r="B211" t="s">
        <v>54</v>
      </c>
      <c r="C211" t="s">
        <v>55</v>
      </c>
      <c r="D211" t="s">
        <v>48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 t="s">
        <v>40</v>
      </c>
      <c r="K211" t="s">
        <v>44</v>
      </c>
      <c r="L211" t="s">
        <v>45</v>
      </c>
      <c r="M211">
        <v>2017</v>
      </c>
      <c r="N211" t="str">
        <f t="shared" si="35"/>
        <v>Francophone</v>
      </c>
      <c r="O211" t="str">
        <f t="shared" si="36"/>
        <v>Malt</v>
      </c>
      <c r="P211" t="str">
        <f t="shared" si="37"/>
        <v>Other quarters</v>
      </c>
    </row>
    <row r="212" spans="1:16" x14ac:dyDescent="0.25">
      <c r="A212">
        <v>10311</v>
      </c>
      <c r="B212" t="s">
        <v>57</v>
      </c>
      <c r="C212" t="s">
        <v>58</v>
      </c>
      <c r="D212" t="s">
        <v>15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 t="s">
        <v>16</v>
      </c>
      <c r="K212" t="s">
        <v>17</v>
      </c>
      <c r="L212" t="s">
        <v>49</v>
      </c>
      <c r="M212">
        <v>2017</v>
      </c>
      <c r="N212" t="str">
        <f t="shared" si="35"/>
        <v>Anglophone</v>
      </c>
      <c r="O212" t="str">
        <f t="shared" si="36"/>
        <v>Beer</v>
      </c>
      <c r="P212" t="str">
        <f t="shared" si="37"/>
        <v>Other quarters</v>
      </c>
    </row>
    <row r="213" spans="1:16" x14ac:dyDescent="0.25">
      <c r="A213">
        <v>10312</v>
      </c>
      <c r="B213" t="s">
        <v>31</v>
      </c>
      <c r="C213" t="s">
        <v>32</v>
      </c>
      <c r="D213" t="s">
        <v>21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 t="s">
        <v>22</v>
      </c>
      <c r="K213" t="s">
        <v>23</v>
      </c>
      <c r="L213" t="s">
        <v>50</v>
      </c>
      <c r="M213">
        <v>2018</v>
      </c>
      <c r="N213" t="str">
        <f t="shared" si="35"/>
        <v>Anglophone</v>
      </c>
      <c r="O213" t="str">
        <f t="shared" si="36"/>
        <v>Beer</v>
      </c>
      <c r="P213" t="str">
        <f t="shared" si="37"/>
        <v>Other quarters</v>
      </c>
    </row>
    <row r="214" spans="1:16" x14ac:dyDescent="0.25">
      <c r="A214">
        <v>10313</v>
      </c>
      <c r="B214" t="s">
        <v>61</v>
      </c>
      <c r="C214" t="s">
        <v>62</v>
      </c>
      <c r="D214" t="s">
        <v>27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 t="s">
        <v>28</v>
      </c>
      <c r="K214" t="s">
        <v>29</v>
      </c>
      <c r="L214" t="s">
        <v>53</v>
      </c>
      <c r="M214">
        <v>2017</v>
      </c>
      <c r="N214" t="str">
        <f t="shared" si="35"/>
        <v>Francophone</v>
      </c>
      <c r="O214" t="str">
        <f t="shared" si="36"/>
        <v>Beer</v>
      </c>
      <c r="P214" t="str">
        <f t="shared" si="37"/>
        <v>Q4</v>
      </c>
    </row>
    <row r="215" spans="1:16" x14ac:dyDescent="0.25">
      <c r="A215">
        <v>10314</v>
      </c>
      <c r="B215" t="s">
        <v>31</v>
      </c>
      <c r="C215" t="s">
        <v>32</v>
      </c>
      <c r="D215" t="s">
        <v>33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 t="s">
        <v>34</v>
      </c>
      <c r="K215" t="s">
        <v>35</v>
      </c>
      <c r="L215" t="s">
        <v>56</v>
      </c>
      <c r="M215">
        <v>2018</v>
      </c>
      <c r="N215" t="str">
        <f t="shared" si="35"/>
        <v>Francophone</v>
      </c>
      <c r="O215" t="str">
        <f t="shared" si="36"/>
        <v>Beer</v>
      </c>
      <c r="P215" t="str">
        <f t="shared" si="37"/>
        <v>Q4</v>
      </c>
    </row>
    <row r="216" spans="1:16" x14ac:dyDescent="0.25">
      <c r="A216">
        <v>10315</v>
      </c>
      <c r="B216" t="s">
        <v>13</v>
      </c>
      <c r="C216" t="s">
        <v>14</v>
      </c>
      <c r="D216" t="s">
        <v>39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 t="s">
        <v>40</v>
      </c>
      <c r="K216" t="s">
        <v>41</v>
      </c>
      <c r="L216" t="s">
        <v>59</v>
      </c>
      <c r="M216">
        <v>2017</v>
      </c>
      <c r="N216" t="str">
        <f t="shared" si="35"/>
        <v>Francophone</v>
      </c>
      <c r="O216" t="str">
        <f t="shared" si="36"/>
        <v>Beer</v>
      </c>
      <c r="P216" t="str">
        <f t="shared" si="37"/>
        <v>Q4</v>
      </c>
    </row>
    <row r="217" spans="1:16" x14ac:dyDescent="0.25">
      <c r="A217">
        <v>10316</v>
      </c>
      <c r="B217" t="s">
        <v>19</v>
      </c>
      <c r="C217" t="s">
        <v>20</v>
      </c>
      <c r="D217" t="s">
        <v>43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 t="s">
        <v>16</v>
      </c>
      <c r="K217" t="s">
        <v>44</v>
      </c>
      <c r="L217" t="s">
        <v>60</v>
      </c>
      <c r="M217">
        <v>2017</v>
      </c>
      <c r="N217" t="str">
        <f t="shared" si="35"/>
        <v>Anglophone</v>
      </c>
      <c r="O217" t="str">
        <f t="shared" si="36"/>
        <v>Malt</v>
      </c>
      <c r="P217" t="str">
        <f t="shared" si="37"/>
        <v>Q4</v>
      </c>
    </row>
    <row r="218" spans="1:16" x14ac:dyDescent="0.25">
      <c r="A218">
        <v>10317</v>
      </c>
      <c r="B218" t="s">
        <v>25</v>
      </c>
      <c r="C218" t="s">
        <v>26</v>
      </c>
      <c r="D218" t="s">
        <v>48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 t="s">
        <v>22</v>
      </c>
      <c r="K218" t="s">
        <v>17</v>
      </c>
      <c r="L218" t="s">
        <v>18</v>
      </c>
      <c r="M218">
        <v>2017</v>
      </c>
      <c r="N218" t="str">
        <f t="shared" si="35"/>
        <v>Anglophone</v>
      </c>
      <c r="O218" t="str">
        <f t="shared" si="36"/>
        <v>Malt</v>
      </c>
      <c r="P218" t="str">
        <f t="shared" si="37"/>
        <v>Other quarters</v>
      </c>
    </row>
    <row r="219" spans="1:16" x14ac:dyDescent="0.25">
      <c r="A219">
        <v>10318</v>
      </c>
      <c r="B219" t="s">
        <v>31</v>
      </c>
      <c r="C219" t="s">
        <v>32</v>
      </c>
      <c r="D219" t="s">
        <v>15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 t="s">
        <v>28</v>
      </c>
      <c r="K219" t="s">
        <v>23</v>
      </c>
      <c r="L219" t="s">
        <v>24</v>
      </c>
      <c r="M219">
        <v>2018</v>
      </c>
      <c r="N219" t="str">
        <f t="shared" si="35"/>
        <v>Francophone</v>
      </c>
      <c r="O219" t="str">
        <f t="shared" si="36"/>
        <v>Beer</v>
      </c>
      <c r="P219" t="str">
        <f t="shared" si="37"/>
        <v>Other quarters</v>
      </c>
    </row>
    <row r="220" spans="1:16" x14ac:dyDescent="0.25">
      <c r="A220">
        <v>10319</v>
      </c>
      <c r="B220" t="s">
        <v>37</v>
      </c>
      <c r="C220" t="s">
        <v>38</v>
      </c>
      <c r="D220" t="s">
        <v>21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 t="s">
        <v>34</v>
      </c>
      <c r="K220" t="s">
        <v>29</v>
      </c>
      <c r="L220" t="s">
        <v>30</v>
      </c>
      <c r="M220">
        <v>2017</v>
      </c>
      <c r="N220" t="str">
        <f t="shared" si="35"/>
        <v>Francophone</v>
      </c>
      <c r="O220" t="str">
        <f t="shared" si="36"/>
        <v>Beer</v>
      </c>
      <c r="P220" t="str">
        <f t="shared" si="37"/>
        <v>Other quarters</v>
      </c>
    </row>
    <row r="221" spans="1:16" x14ac:dyDescent="0.25">
      <c r="A221">
        <v>10320</v>
      </c>
      <c r="B221" t="s">
        <v>13</v>
      </c>
      <c r="C221" t="s">
        <v>14</v>
      </c>
      <c r="D221" t="s">
        <v>27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 t="s">
        <v>40</v>
      </c>
      <c r="K221" t="s">
        <v>35</v>
      </c>
      <c r="L221" t="s">
        <v>36</v>
      </c>
      <c r="M221">
        <v>2017</v>
      </c>
      <c r="N221" t="str">
        <f t="shared" si="35"/>
        <v>Francophone</v>
      </c>
      <c r="O221" t="str">
        <f t="shared" si="36"/>
        <v>Beer</v>
      </c>
      <c r="P221" t="str">
        <f t="shared" si="37"/>
        <v>Other quarters</v>
      </c>
    </row>
    <row r="222" spans="1:16" x14ac:dyDescent="0.25">
      <c r="A222">
        <v>10321</v>
      </c>
      <c r="B222" t="s">
        <v>46</v>
      </c>
      <c r="C222" t="s">
        <v>47</v>
      </c>
      <c r="D222" t="s">
        <v>33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 t="s">
        <v>16</v>
      </c>
      <c r="K222" t="s">
        <v>41</v>
      </c>
      <c r="L222" t="s">
        <v>42</v>
      </c>
      <c r="M222">
        <v>2017</v>
      </c>
      <c r="N222" t="str">
        <f t="shared" si="35"/>
        <v>Anglophone</v>
      </c>
      <c r="O222" t="str">
        <f t="shared" si="36"/>
        <v>Beer</v>
      </c>
      <c r="P222" t="str">
        <f t="shared" si="37"/>
        <v>Other quarters</v>
      </c>
    </row>
    <row r="223" spans="1:16" x14ac:dyDescent="0.25">
      <c r="A223">
        <v>10322</v>
      </c>
      <c r="B223" t="s">
        <v>31</v>
      </c>
      <c r="C223" t="s">
        <v>32</v>
      </c>
      <c r="D223" t="s">
        <v>39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 t="s">
        <v>22</v>
      </c>
      <c r="K223" t="s">
        <v>44</v>
      </c>
      <c r="L223" t="s">
        <v>45</v>
      </c>
      <c r="M223">
        <v>2018</v>
      </c>
      <c r="N223" t="str">
        <f t="shared" si="35"/>
        <v>Anglophone</v>
      </c>
      <c r="O223" t="str">
        <f t="shared" si="36"/>
        <v>Beer</v>
      </c>
      <c r="P223" t="str">
        <f t="shared" si="37"/>
        <v>Other quarters</v>
      </c>
    </row>
    <row r="224" spans="1:16" x14ac:dyDescent="0.25">
      <c r="A224">
        <v>10323</v>
      </c>
      <c r="B224" t="s">
        <v>51</v>
      </c>
      <c r="C224" t="s">
        <v>52</v>
      </c>
      <c r="D224" t="s">
        <v>43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 t="s">
        <v>28</v>
      </c>
      <c r="K224" t="s">
        <v>17</v>
      </c>
      <c r="L224" t="s">
        <v>49</v>
      </c>
      <c r="M224">
        <v>2019</v>
      </c>
      <c r="N224" t="str">
        <f t="shared" si="35"/>
        <v>Francophone</v>
      </c>
      <c r="O224" t="str">
        <f t="shared" si="36"/>
        <v>Malt</v>
      </c>
      <c r="P224" t="str">
        <f t="shared" si="37"/>
        <v>Other quarters</v>
      </c>
    </row>
    <row r="225" spans="1:16" x14ac:dyDescent="0.25">
      <c r="A225">
        <v>10324</v>
      </c>
      <c r="B225" t="s">
        <v>54</v>
      </c>
      <c r="C225" t="s">
        <v>55</v>
      </c>
      <c r="D225" t="s">
        <v>48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 t="s">
        <v>34</v>
      </c>
      <c r="K225" t="s">
        <v>23</v>
      </c>
      <c r="L225" t="s">
        <v>50</v>
      </c>
      <c r="M225">
        <v>2018</v>
      </c>
      <c r="N225" t="str">
        <f t="shared" si="35"/>
        <v>Francophone</v>
      </c>
      <c r="O225" t="str">
        <f t="shared" si="36"/>
        <v>Malt</v>
      </c>
      <c r="P225" t="str">
        <f t="shared" si="37"/>
        <v>Other quarters</v>
      </c>
    </row>
    <row r="226" spans="1:16" x14ac:dyDescent="0.25">
      <c r="A226">
        <v>10325</v>
      </c>
      <c r="B226" t="s">
        <v>57</v>
      </c>
      <c r="C226" t="s">
        <v>58</v>
      </c>
      <c r="D226" t="s">
        <v>15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 t="s">
        <v>40</v>
      </c>
      <c r="K226" t="s">
        <v>29</v>
      </c>
      <c r="L226" t="s">
        <v>53</v>
      </c>
      <c r="M226">
        <v>2019</v>
      </c>
      <c r="N226" t="str">
        <f t="shared" si="35"/>
        <v>Francophone</v>
      </c>
      <c r="O226" t="str">
        <f t="shared" si="36"/>
        <v>Beer</v>
      </c>
      <c r="P226" t="str">
        <f t="shared" si="37"/>
        <v>Q4</v>
      </c>
    </row>
    <row r="227" spans="1:16" x14ac:dyDescent="0.25">
      <c r="A227">
        <v>10326</v>
      </c>
      <c r="B227" t="s">
        <v>31</v>
      </c>
      <c r="C227" t="s">
        <v>32</v>
      </c>
      <c r="D227" t="s">
        <v>21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 t="s">
        <v>16</v>
      </c>
      <c r="K227" t="s">
        <v>35</v>
      </c>
      <c r="L227" t="s">
        <v>56</v>
      </c>
      <c r="M227">
        <v>2018</v>
      </c>
      <c r="N227" t="str">
        <f t="shared" si="35"/>
        <v>Anglophone</v>
      </c>
      <c r="O227" t="str">
        <f t="shared" si="36"/>
        <v>Beer</v>
      </c>
      <c r="P227" t="str">
        <f t="shared" si="37"/>
        <v>Q4</v>
      </c>
    </row>
    <row r="228" spans="1:16" x14ac:dyDescent="0.25">
      <c r="A228">
        <v>10327</v>
      </c>
      <c r="B228" t="s">
        <v>61</v>
      </c>
      <c r="C228" t="s">
        <v>62</v>
      </c>
      <c r="D228" t="s">
        <v>27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 t="s">
        <v>22</v>
      </c>
      <c r="K228" t="s">
        <v>41</v>
      </c>
      <c r="L228" t="s">
        <v>59</v>
      </c>
      <c r="M228">
        <v>2018</v>
      </c>
      <c r="N228" t="str">
        <f t="shared" si="35"/>
        <v>Anglophone</v>
      </c>
      <c r="O228" t="str">
        <f t="shared" si="36"/>
        <v>Beer</v>
      </c>
      <c r="P228" t="str">
        <f t="shared" si="37"/>
        <v>Q4</v>
      </c>
    </row>
    <row r="229" spans="1:16" x14ac:dyDescent="0.25">
      <c r="A229">
        <v>10328</v>
      </c>
      <c r="B229" t="s">
        <v>31</v>
      </c>
      <c r="C229" t="s">
        <v>32</v>
      </c>
      <c r="D229" t="s">
        <v>33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 t="s">
        <v>28</v>
      </c>
      <c r="K229" t="s">
        <v>44</v>
      </c>
      <c r="L229" t="s">
        <v>60</v>
      </c>
      <c r="M229">
        <v>2019</v>
      </c>
      <c r="N229" t="str">
        <f t="shared" si="35"/>
        <v>Francophone</v>
      </c>
      <c r="O229" t="str">
        <f t="shared" si="36"/>
        <v>Beer</v>
      </c>
      <c r="P229" t="str">
        <f t="shared" si="37"/>
        <v>Q4</v>
      </c>
    </row>
    <row r="230" spans="1:16" x14ac:dyDescent="0.25">
      <c r="A230">
        <v>10329</v>
      </c>
      <c r="B230" t="s">
        <v>51</v>
      </c>
      <c r="C230" t="s">
        <v>52</v>
      </c>
      <c r="D230" t="s">
        <v>39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 t="s">
        <v>34</v>
      </c>
      <c r="K230" t="s">
        <v>17</v>
      </c>
      <c r="L230" t="s">
        <v>18</v>
      </c>
      <c r="M230">
        <v>2018</v>
      </c>
      <c r="N230" t="str">
        <f t="shared" si="35"/>
        <v>Francophone</v>
      </c>
      <c r="O230" t="str">
        <f t="shared" si="36"/>
        <v>Beer</v>
      </c>
      <c r="P230" t="str">
        <f t="shared" si="37"/>
        <v>Other quarters</v>
      </c>
    </row>
    <row r="231" spans="1:16" x14ac:dyDescent="0.25">
      <c r="A231">
        <v>10330</v>
      </c>
      <c r="B231" t="s">
        <v>31</v>
      </c>
      <c r="C231" t="s">
        <v>32</v>
      </c>
      <c r="D231" t="s">
        <v>43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 t="s">
        <v>40</v>
      </c>
      <c r="K231" t="s">
        <v>23</v>
      </c>
      <c r="L231" t="s">
        <v>24</v>
      </c>
      <c r="M231">
        <v>2018</v>
      </c>
      <c r="N231" t="str">
        <f t="shared" si="35"/>
        <v>Francophone</v>
      </c>
      <c r="O231" t="str">
        <f t="shared" si="36"/>
        <v>Malt</v>
      </c>
      <c r="P231" t="str">
        <f t="shared" si="37"/>
        <v>Other quarters</v>
      </c>
    </row>
    <row r="232" spans="1:16" x14ac:dyDescent="0.25">
      <c r="A232">
        <v>10331</v>
      </c>
      <c r="B232" t="s">
        <v>57</v>
      </c>
      <c r="C232" t="s">
        <v>58</v>
      </c>
      <c r="D232" t="s">
        <v>48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 t="s">
        <v>16</v>
      </c>
      <c r="K232" t="s">
        <v>29</v>
      </c>
      <c r="L232" t="s">
        <v>30</v>
      </c>
      <c r="M232">
        <v>2019</v>
      </c>
      <c r="N232" t="str">
        <f t="shared" si="35"/>
        <v>Anglophone</v>
      </c>
      <c r="O232" t="str">
        <f t="shared" si="36"/>
        <v>Malt</v>
      </c>
      <c r="P232" t="str">
        <f t="shared" si="37"/>
        <v>Other quarters</v>
      </c>
    </row>
    <row r="233" spans="1:16" x14ac:dyDescent="0.25">
      <c r="A233">
        <v>10332</v>
      </c>
      <c r="B233" t="s">
        <v>63</v>
      </c>
      <c r="C233" t="s">
        <v>64</v>
      </c>
      <c r="D233" t="s">
        <v>15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 t="s">
        <v>22</v>
      </c>
      <c r="K233" t="s">
        <v>35</v>
      </c>
      <c r="L233" t="s">
        <v>36</v>
      </c>
      <c r="M233">
        <v>2019</v>
      </c>
      <c r="N233" t="str">
        <f t="shared" si="35"/>
        <v>Anglophone</v>
      </c>
      <c r="O233" t="str">
        <f t="shared" si="36"/>
        <v>Beer</v>
      </c>
      <c r="P233" t="str">
        <f t="shared" si="37"/>
        <v>Other quarters</v>
      </c>
    </row>
    <row r="234" spans="1:16" x14ac:dyDescent="0.25">
      <c r="A234">
        <v>10333</v>
      </c>
      <c r="B234" t="s">
        <v>61</v>
      </c>
      <c r="C234" t="s">
        <v>62</v>
      </c>
      <c r="D234" t="s">
        <v>21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 t="s">
        <v>28</v>
      </c>
      <c r="K234" t="s">
        <v>41</v>
      </c>
      <c r="L234" t="s">
        <v>42</v>
      </c>
      <c r="M234">
        <v>2019</v>
      </c>
      <c r="N234" t="str">
        <f t="shared" si="35"/>
        <v>Francophone</v>
      </c>
      <c r="O234" t="str">
        <f t="shared" si="36"/>
        <v>Beer</v>
      </c>
      <c r="P234" t="str">
        <f t="shared" si="37"/>
        <v>Other quarters</v>
      </c>
    </row>
    <row r="235" spans="1:16" x14ac:dyDescent="0.25">
      <c r="A235">
        <v>10334</v>
      </c>
      <c r="B235" t="s">
        <v>57</v>
      </c>
      <c r="C235" t="s">
        <v>58</v>
      </c>
      <c r="D235" t="s">
        <v>27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 t="s">
        <v>34</v>
      </c>
      <c r="K235" t="s">
        <v>44</v>
      </c>
      <c r="L235" t="s">
        <v>45</v>
      </c>
      <c r="M235">
        <v>2019</v>
      </c>
      <c r="N235" t="str">
        <f t="shared" si="35"/>
        <v>Francophone</v>
      </c>
      <c r="O235" t="str">
        <f t="shared" si="36"/>
        <v>Beer</v>
      </c>
      <c r="P235" t="str">
        <f t="shared" si="37"/>
        <v>Other quarters</v>
      </c>
    </row>
    <row r="236" spans="1:16" x14ac:dyDescent="0.25">
      <c r="A236">
        <v>10335</v>
      </c>
      <c r="B236" t="s">
        <v>19</v>
      </c>
      <c r="C236" t="s">
        <v>20</v>
      </c>
      <c r="D236" t="s">
        <v>33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 t="s">
        <v>40</v>
      </c>
      <c r="K236" t="s">
        <v>17</v>
      </c>
      <c r="L236" t="s">
        <v>49</v>
      </c>
      <c r="M236">
        <v>2017</v>
      </c>
      <c r="N236" t="str">
        <f t="shared" si="35"/>
        <v>Francophone</v>
      </c>
      <c r="O236" t="str">
        <f t="shared" si="36"/>
        <v>Beer</v>
      </c>
      <c r="P236" t="str">
        <f t="shared" si="37"/>
        <v>Other quarters</v>
      </c>
    </row>
    <row r="237" spans="1:16" x14ac:dyDescent="0.25">
      <c r="A237">
        <v>10336</v>
      </c>
      <c r="B237" t="s">
        <v>61</v>
      </c>
      <c r="C237" t="s">
        <v>62</v>
      </c>
      <c r="D237" t="s">
        <v>39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 t="s">
        <v>16</v>
      </c>
      <c r="K237" t="s">
        <v>23</v>
      </c>
      <c r="L237" t="s">
        <v>50</v>
      </c>
      <c r="M237">
        <v>2019</v>
      </c>
      <c r="N237" t="str">
        <f t="shared" si="35"/>
        <v>Anglophone</v>
      </c>
      <c r="O237" t="str">
        <f t="shared" si="36"/>
        <v>Beer</v>
      </c>
      <c r="P237" t="str">
        <f t="shared" si="37"/>
        <v>Other quarters</v>
      </c>
    </row>
    <row r="238" spans="1:16" x14ac:dyDescent="0.25">
      <c r="A238">
        <v>10337</v>
      </c>
      <c r="B238" t="s">
        <v>31</v>
      </c>
      <c r="C238" t="s">
        <v>32</v>
      </c>
      <c r="D238" t="s">
        <v>43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 t="s">
        <v>22</v>
      </c>
      <c r="K238" t="s">
        <v>29</v>
      </c>
      <c r="L238" t="s">
        <v>53</v>
      </c>
      <c r="M238">
        <v>2019</v>
      </c>
      <c r="N238" t="str">
        <f t="shared" si="35"/>
        <v>Anglophone</v>
      </c>
      <c r="O238" t="str">
        <f t="shared" si="36"/>
        <v>Malt</v>
      </c>
      <c r="P238" t="str">
        <f t="shared" si="37"/>
        <v>Q4</v>
      </c>
    </row>
    <row r="239" spans="1:16" x14ac:dyDescent="0.25">
      <c r="A239">
        <v>10338</v>
      </c>
      <c r="B239" t="s">
        <v>25</v>
      </c>
      <c r="C239" t="s">
        <v>26</v>
      </c>
      <c r="D239" t="s">
        <v>48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 t="s">
        <v>28</v>
      </c>
      <c r="K239" t="s">
        <v>35</v>
      </c>
      <c r="L239" t="s">
        <v>56</v>
      </c>
      <c r="M239">
        <v>2017</v>
      </c>
      <c r="N239" t="str">
        <f t="shared" si="35"/>
        <v>Francophone</v>
      </c>
      <c r="O239" t="str">
        <f t="shared" si="36"/>
        <v>Malt</v>
      </c>
      <c r="P239" t="str">
        <f t="shared" si="37"/>
        <v>Q4</v>
      </c>
    </row>
    <row r="240" spans="1:16" x14ac:dyDescent="0.25">
      <c r="A240">
        <v>10339</v>
      </c>
      <c r="B240" t="s">
        <v>13</v>
      </c>
      <c r="C240" t="s">
        <v>14</v>
      </c>
      <c r="D240" t="s">
        <v>15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 t="s">
        <v>34</v>
      </c>
      <c r="K240" t="s">
        <v>41</v>
      </c>
      <c r="L240" t="s">
        <v>59</v>
      </c>
      <c r="M240">
        <v>2019</v>
      </c>
      <c r="N240" t="str">
        <f t="shared" si="35"/>
        <v>Francophone</v>
      </c>
      <c r="O240" t="str">
        <f t="shared" si="36"/>
        <v>Beer</v>
      </c>
      <c r="P240" t="str">
        <f t="shared" si="37"/>
        <v>Q4</v>
      </c>
    </row>
    <row r="241" spans="1:16" x14ac:dyDescent="0.25">
      <c r="A241">
        <v>10340</v>
      </c>
      <c r="B241" t="s">
        <v>37</v>
      </c>
      <c r="C241" t="s">
        <v>38</v>
      </c>
      <c r="D241" t="s">
        <v>21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 t="s">
        <v>40</v>
      </c>
      <c r="K241" t="s">
        <v>44</v>
      </c>
      <c r="L241" t="s">
        <v>60</v>
      </c>
      <c r="M241">
        <v>2018</v>
      </c>
      <c r="N241" t="str">
        <f t="shared" si="35"/>
        <v>Francophone</v>
      </c>
      <c r="O241" t="str">
        <f t="shared" si="36"/>
        <v>Beer</v>
      </c>
      <c r="P241" t="str">
        <f t="shared" si="37"/>
        <v>Q4</v>
      </c>
    </row>
    <row r="242" spans="1:16" x14ac:dyDescent="0.25">
      <c r="A242">
        <v>10341</v>
      </c>
      <c r="B242" t="s">
        <v>54</v>
      </c>
      <c r="C242" t="s">
        <v>55</v>
      </c>
      <c r="D242" t="s">
        <v>27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 t="s">
        <v>16</v>
      </c>
      <c r="K242" t="s">
        <v>17</v>
      </c>
      <c r="L242" t="s">
        <v>18</v>
      </c>
      <c r="M242">
        <v>2017</v>
      </c>
      <c r="N242" t="str">
        <f t="shared" si="35"/>
        <v>Anglophone</v>
      </c>
      <c r="O242" t="str">
        <f t="shared" si="36"/>
        <v>Beer</v>
      </c>
      <c r="P242" t="str">
        <f t="shared" si="37"/>
        <v>Other quarters</v>
      </c>
    </row>
    <row r="243" spans="1:16" x14ac:dyDescent="0.25">
      <c r="A243">
        <v>10342</v>
      </c>
      <c r="B243" t="s">
        <v>19</v>
      </c>
      <c r="C243" t="s">
        <v>20</v>
      </c>
      <c r="D243" t="s">
        <v>33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 t="s">
        <v>22</v>
      </c>
      <c r="K243" t="s">
        <v>23</v>
      </c>
      <c r="L243" t="s">
        <v>24</v>
      </c>
      <c r="M243">
        <v>2018</v>
      </c>
      <c r="N243" t="str">
        <f t="shared" si="35"/>
        <v>Anglophone</v>
      </c>
      <c r="O243" t="str">
        <f t="shared" si="36"/>
        <v>Beer</v>
      </c>
      <c r="P243" t="str">
        <f t="shared" si="37"/>
        <v>Other quarters</v>
      </c>
    </row>
    <row r="244" spans="1:16" x14ac:dyDescent="0.25">
      <c r="A244">
        <v>10343</v>
      </c>
      <c r="B244" t="s">
        <v>19</v>
      </c>
      <c r="C244" t="s">
        <v>20</v>
      </c>
      <c r="D244" t="s">
        <v>39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 t="s">
        <v>28</v>
      </c>
      <c r="K244" t="s">
        <v>29</v>
      </c>
      <c r="L244" t="s">
        <v>30</v>
      </c>
      <c r="M244">
        <v>2017</v>
      </c>
      <c r="N244" t="str">
        <f t="shared" si="35"/>
        <v>Francophone</v>
      </c>
      <c r="O244" t="str">
        <f t="shared" si="36"/>
        <v>Beer</v>
      </c>
      <c r="P244" t="str">
        <f t="shared" si="37"/>
        <v>Other quarters</v>
      </c>
    </row>
    <row r="245" spans="1:16" x14ac:dyDescent="0.25">
      <c r="A245">
        <v>10344</v>
      </c>
      <c r="B245" t="s">
        <v>63</v>
      </c>
      <c r="C245" t="s">
        <v>64</v>
      </c>
      <c r="D245" t="s">
        <v>43</v>
      </c>
      <c r="E245">
        <v>80</v>
      </c>
      <c r="F245">
        <v>150</v>
      </c>
      <c r="G245">
        <v>859</v>
      </c>
      <c r="H245">
        <v>128850</v>
      </c>
      <c r="I245">
        <v>60130</v>
      </c>
      <c r="J245" t="s">
        <v>34</v>
      </c>
      <c r="K245" t="s">
        <v>35</v>
      </c>
      <c r="L245" t="s">
        <v>36</v>
      </c>
      <c r="M245">
        <v>2018</v>
      </c>
      <c r="N245" t="str">
        <f t="shared" si="35"/>
        <v>Francophone</v>
      </c>
      <c r="O245" t="str">
        <f t="shared" si="36"/>
        <v>Malt</v>
      </c>
      <c r="P245" t="str">
        <f t="shared" si="37"/>
        <v>Other quarters</v>
      </c>
    </row>
    <row r="246" spans="1:16" x14ac:dyDescent="0.25">
      <c r="A246">
        <v>10345</v>
      </c>
      <c r="B246" t="s">
        <v>31</v>
      </c>
      <c r="C246" t="s">
        <v>32</v>
      </c>
      <c r="D246" t="s">
        <v>48</v>
      </c>
      <c r="E246">
        <v>90</v>
      </c>
      <c r="F246">
        <v>150</v>
      </c>
      <c r="G246">
        <v>950</v>
      </c>
      <c r="H246">
        <v>142500</v>
      </c>
      <c r="I246">
        <v>57000</v>
      </c>
      <c r="J246" t="s">
        <v>40</v>
      </c>
      <c r="K246" t="s">
        <v>41</v>
      </c>
      <c r="L246" t="s">
        <v>42</v>
      </c>
      <c r="M246">
        <v>2017</v>
      </c>
      <c r="N246" t="str">
        <f t="shared" si="35"/>
        <v>Francophone</v>
      </c>
      <c r="O246" t="str">
        <f t="shared" si="36"/>
        <v>Malt</v>
      </c>
      <c r="P246" t="str">
        <f t="shared" si="37"/>
        <v>Other quarters</v>
      </c>
    </row>
    <row r="247" spans="1:16" x14ac:dyDescent="0.25">
      <c r="A247">
        <v>10346</v>
      </c>
      <c r="B247" t="s">
        <v>51</v>
      </c>
      <c r="C247" t="s">
        <v>52</v>
      </c>
      <c r="D247" t="s">
        <v>15</v>
      </c>
      <c r="E247">
        <v>150</v>
      </c>
      <c r="F247">
        <v>200</v>
      </c>
      <c r="G247">
        <v>706</v>
      </c>
      <c r="H247">
        <v>141200</v>
      </c>
      <c r="I247">
        <v>35300</v>
      </c>
      <c r="J247" t="s">
        <v>16</v>
      </c>
      <c r="K247" t="s">
        <v>44</v>
      </c>
      <c r="L247" t="s">
        <v>45</v>
      </c>
      <c r="M247">
        <v>2019</v>
      </c>
      <c r="N247" t="str">
        <f t="shared" si="35"/>
        <v>Anglophone</v>
      </c>
      <c r="O247" t="str">
        <f t="shared" si="36"/>
        <v>Beer</v>
      </c>
      <c r="P247" t="str">
        <f t="shared" si="37"/>
        <v>Other quarters</v>
      </c>
    </row>
    <row r="248" spans="1:16" x14ac:dyDescent="0.25">
      <c r="A248">
        <v>10347</v>
      </c>
      <c r="B248" t="s">
        <v>63</v>
      </c>
      <c r="C248" t="s">
        <v>64</v>
      </c>
      <c r="D248" t="s">
        <v>21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 t="s">
        <v>22</v>
      </c>
      <c r="K248" t="s">
        <v>17</v>
      </c>
      <c r="L248" t="s">
        <v>49</v>
      </c>
      <c r="M248">
        <v>2018</v>
      </c>
      <c r="N248" t="str">
        <f t="shared" si="35"/>
        <v>Anglophone</v>
      </c>
      <c r="O248" t="str">
        <f t="shared" si="36"/>
        <v>Beer</v>
      </c>
      <c r="P248" t="str">
        <f t="shared" si="37"/>
        <v>Other quarters</v>
      </c>
    </row>
    <row r="249" spans="1:16" x14ac:dyDescent="0.25">
      <c r="A249">
        <v>10348</v>
      </c>
      <c r="B249" t="s">
        <v>25</v>
      </c>
      <c r="C249" t="s">
        <v>26</v>
      </c>
      <c r="D249" t="s">
        <v>27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 t="s">
        <v>28</v>
      </c>
      <c r="K249" t="s">
        <v>23</v>
      </c>
      <c r="L249" t="s">
        <v>50</v>
      </c>
      <c r="M249">
        <v>2019</v>
      </c>
      <c r="N249" t="str">
        <f t="shared" si="35"/>
        <v>Francophone</v>
      </c>
      <c r="O249" t="str">
        <f t="shared" si="36"/>
        <v>Beer</v>
      </c>
      <c r="P249" t="str">
        <f t="shared" si="37"/>
        <v>Other quarters</v>
      </c>
    </row>
    <row r="250" spans="1:16" x14ac:dyDescent="0.25">
      <c r="A250">
        <v>10349</v>
      </c>
      <c r="B250" t="s">
        <v>19</v>
      </c>
      <c r="C250" t="s">
        <v>20</v>
      </c>
      <c r="D250" t="s">
        <v>33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 t="s">
        <v>34</v>
      </c>
      <c r="K250" t="s">
        <v>29</v>
      </c>
      <c r="L250" t="s">
        <v>53</v>
      </c>
      <c r="M250">
        <v>2019</v>
      </c>
      <c r="N250" t="str">
        <f t="shared" si="35"/>
        <v>Francophone</v>
      </c>
      <c r="O250" t="str">
        <f t="shared" si="36"/>
        <v>Beer</v>
      </c>
      <c r="P250" t="str">
        <f t="shared" si="37"/>
        <v>Q4</v>
      </c>
    </row>
    <row r="251" spans="1:16" x14ac:dyDescent="0.25">
      <c r="A251">
        <v>10350</v>
      </c>
      <c r="B251" t="s">
        <v>25</v>
      </c>
      <c r="C251" t="s">
        <v>26</v>
      </c>
      <c r="D251" t="s">
        <v>39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 t="s">
        <v>40</v>
      </c>
      <c r="K251" t="s">
        <v>35</v>
      </c>
      <c r="L251" t="s">
        <v>56</v>
      </c>
      <c r="M251">
        <v>2017</v>
      </c>
      <c r="N251" t="str">
        <f t="shared" si="35"/>
        <v>Francophone</v>
      </c>
      <c r="O251" t="str">
        <f t="shared" si="36"/>
        <v>Beer</v>
      </c>
      <c r="P251" t="str">
        <f t="shared" si="37"/>
        <v>Q4</v>
      </c>
    </row>
    <row r="252" spans="1:16" x14ac:dyDescent="0.25">
      <c r="A252">
        <v>10351</v>
      </c>
      <c r="B252" t="s">
        <v>46</v>
      </c>
      <c r="C252" t="s">
        <v>47</v>
      </c>
      <c r="D252" t="s">
        <v>43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 t="s">
        <v>16</v>
      </c>
      <c r="K252" t="s">
        <v>41</v>
      </c>
      <c r="L252" t="s">
        <v>59</v>
      </c>
      <c r="M252">
        <v>2019</v>
      </c>
      <c r="N252" t="str">
        <f t="shared" si="35"/>
        <v>Anglophone</v>
      </c>
      <c r="O252" t="str">
        <f t="shared" si="36"/>
        <v>Malt</v>
      </c>
      <c r="P252" t="str">
        <f t="shared" si="37"/>
        <v>Q4</v>
      </c>
    </row>
    <row r="253" spans="1:16" x14ac:dyDescent="0.25">
      <c r="A253">
        <v>10352</v>
      </c>
      <c r="B253" t="s">
        <v>37</v>
      </c>
      <c r="C253" t="s">
        <v>38</v>
      </c>
      <c r="D253" t="s">
        <v>48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 t="s">
        <v>22</v>
      </c>
      <c r="K253" t="s">
        <v>44</v>
      </c>
      <c r="L253" t="s">
        <v>60</v>
      </c>
      <c r="M253">
        <v>2019</v>
      </c>
      <c r="N253" t="str">
        <f t="shared" si="35"/>
        <v>Anglophone</v>
      </c>
      <c r="O253" t="str">
        <f t="shared" si="36"/>
        <v>Malt</v>
      </c>
      <c r="P253" t="str">
        <f t="shared" si="37"/>
        <v>Q4</v>
      </c>
    </row>
    <row r="254" spans="1:16" x14ac:dyDescent="0.25">
      <c r="A254">
        <v>10353</v>
      </c>
      <c r="B254" t="s">
        <v>13</v>
      </c>
      <c r="C254" t="s">
        <v>14</v>
      </c>
      <c r="D254" t="s">
        <v>15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 t="s">
        <v>28</v>
      </c>
      <c r="K254" t="s">
        <v>17</v>
      </c>
      <c r="L254" t="s">
        <v>18</v>
      </c>
      <c r="M254">
        <v>2019</v>
      </c>
      <c r="N254" t="str">
        <f t="shared" si="35"/>
        <v>Francophone</v>
      </c>
      <c r="O254" t="str">
        <f t="shared" si="36"/>
        <v>Beer</v>
      </c>
      <c r="P254" t="str">
        <f t="shared" si="37"/>
        <v>Other quarters</v>
      </c>
    </row>
    <row r="255" spans="1:16" x14ac:dyDescent="0.25">
      <c r="A255">
        <v>10354</v>
      </c>
      <c r="B255" t="s">
        <v>13</v>
      </c>
      <c r="C255" t="s">
        <v>14</v>
      </c>
      <c r="D255" t="s">
        <v>21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 t="s">
        <v>34</v>
      </c>
      <c r="K255" t="s">
        <v>23</v>
      </c>
      <c r="L255" t="s">
        <v>24</v>
      </c>
      <c r="M255">
        <v>2017</v>
      </c>
      <c r="N255" t="str">
        <f t="shared" si="35"/>
        <v>Francophone</v>
      </c>
      <c r="O255" t="str">
        <f t="shared" si="36"/>
        <v>Beer</v>
      </c>
      <c r="P255" t="str">
        <f t="shared" si="37"/>
        <v>Other quarters</v>
      </c>
    </row>
    <row r="256" spans="1:16" x14ac:dyDescent="0.25">
      <c r="A256">
        <v>10355</v>
      </c>
      <c r="B256" t="s">
        <v>37</v>
      </c>
      <c r="C256" t="s">
        <v>38</v>
      </c>
      <c r="D256" t="s">
        <v>27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 t="s">
        <v>40</v>
      </c>
      <c r="K256" t="s">
        <v>29</v>
      </c>
      <c r="L256" t="s">
        <v>30</v>
      </c>
      <c r="M256">
        <v>2019</v>
      </c>
      <c r="N256" t="str">
        <f t="shared" si="35"/>
        <v>Francophone</v>
      </c>
      <c r="O256" t="str">
        <f t="shared" si="36"/>
        <v>Beer</v>
      </c>
      <c r="P256" t="str">
        <f t="shared" si="37"/>
        <v>Other quarters</v>
      </c>
    </row>
    <row r="257" spans="1:16" x14ac:dyDescent="0.25">
      <c r="A257">
        <v>10356</v>
      </c>
      <c r="B257" t="s">
        <v>13</v>
      </c>
      <c r="C257" t="s">
        <v>14</v>
      </c>
      <c r="D257" t="s">
        <v>33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 t="s">
        <v>16</v>
      </c>
      <c r="K257" t="s">
        <v>35</v>
      </c>
      <c r="L257" t="s">
        <v>36</v>
      </c>
      <c r="M257">
        <v>2017</v>
      </c>
      <c r="N257" t="str">
        <f t="shared" si="35"/>
        <v>Anglophone</v>
      </c>
      <c r="O257" t="str">
        <f t="shared" si="36"/>
        <v>Beer</v>
      </c>
      <c r="P257" t="str">
        <f t="shared" si="37"/>
        <v>Other quarters</v>
      </c>
    </row>
    <row r="258" spans="1:16" x14ac:dyDescent="0.25">
      <c r="A258">
        <v>10357</v>
      </c>
      <c r="B258" t="s">
        <v>19</v>
      </c>
      <c r="C258" t="s">
        <v>20</v>
      </c>
      <c r="D258" t="s">
        <v>39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 t="s">
        <v>22</v>
      </c>
      <c r="K258" t="s">
        <v>41</v>
      </c>
      <c r="L258" t="s">
        <v>42</v>
      </c>
      <c r="M258">
        <v>2017</v>
      </c>
      <c r="N258" t="str">
        <f t="shared" si="35"/>
        <v>Anglophone</v>
      </c>
      <c r="O258" t="str">
        <f t="shared" si="36"/>
        <v>Beer</v>
      </c>
      <c r="P258" t="str">
        <f t="shared" si="37"/>
        <v>Other quarters</v>
      </c>
    </row>
    <row r="259" spans="1:16" x14ac:dyDescent="0.25">
      <c r="A259">
        <v>10358</v>
      </c>
      <c r="B259" t="s">
        <v>25</v>
      </c>
      <c r="C259" t="s">
        <v>26</v>
      </c>
      <c r="D259" t="s">
        <v>43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 t="s">
        <v>28</v>
      </c>
      <c r="K259" t="s">
        <v>44</v>
      </c>
      <c r="L259" t="s">
        <v>45</v>
      </c>
      <c r="M259">
        <v>2018</v>
      </c>
      <c r="N259" t="str">
        <f t="shared" ref="N259:N322" si="38">IF(J259="Nigeria","Anglophone",IF(J259="Ghana","Anglophone","Francophone"))</f>
        <v>Francophone</v>
      </c>
      <c r="O259" t="str">
        <f t="shared" ref="O259:O322" si="39">IF(D259="beta malt","Malt",IF(D259="grand malt","Malt","Beer"))</f>
        <v>Malt</v>
      </c>
      <c r="P259" t="str">
        <f t="shared" ref="P259:P322" si="40">IF(L259="December","Q4",IF(L259="September","Q4",IF(L259="October","Q4",IF(L259="November","Q4","Other quarters"))))</f>
        <v>Other quarters</v>
      </c>
    </row>
    <row r="260" spans="1:16" x14ac:dyDescent="0.25">
      <c r="A260">
        <v>10359</v>
      </c>
      <c r="B260" t="s">
        <v>31</v>
      </c>
      <c r="C260" t="s">
        <v>32</v>
      </c>
      <c r="D260" t="s">
        <v>48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 t="s">
        <v>34</v>
      </c>
      <c r="K260" t="s">
        <v>17</v>
      </c>
      <c r="L260" t="s">
        <v>49</v>
      </c>
      <c r="M260">
        <v>2018</v>
      </c>
      <c r="N260" t="str">
        <f t="shared" si="38"/>
        <v>Francophone</v>
      </c>
      <c r="O260" t="str">
        <f t="shared" si="39"/>
        <v>Malt</v>
      </c>
      <c r="P260" t="str">
        <f t="shared" si="40"/>
        <v>Other quarters</v>
      </c>
    </row>
    <row r="261" spans="1:16" x14ac:dyDescent="0.25">
      <c r="A261">
        <v>10360</v>
      </c>
      <c r="B261" t="s">
        <v>37</v>
      </c>
      <c r="C261" t="s">
        <v>38</v>
      </c>
      <c r="D261" t="s">
        <v>15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 t="s">
        <v>40</v>
      </c>
      <c r="K261" t="s">
        <v>23</v>
      </c>
      <c r="L261" t="s">
        <v>50</v>
      </c>
      <c r="M261">
        <v>2019</v>
      </c>
      <c r="N261" t="str">
        <f t="shared" si="38"/>
        <v>Francophone</v>
      </c>
      <c r="O261" t="str">
        <f t="shared" si="39"/>
        <v>Beer</v>
      </c>
      <c r="P261" t="str">
        <f t="shared" si="40"/>
        <v>Other quarters</v>
      </c>
    </row>
    <row r="262" spans="1:16" x14ac:dyDescent="0.25">
      <c r="A262">
        <v>10361</v>
      </c>
      <c r="B262" t="s">
        <v>13</v>
      </c>
      <c r="C262" t="s">
        <v>14</v>
      </c>
      <c r="D262" t="s">
        <v>21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 t="s">
        <v>16</v>
      </c>
      <c r="K262" t="s">
        <v>29</v>
      </c>
      <c r="L262" t="s">
        <v>53</v>
      </c>
      <c r="M262">
        <v>2019</v>
      </c>
      <c r="N262" t="str">
        <f t="shared" si="38"/>
        <v>Anglophone</v>
      </c>
      <c r="O262" t="str">
        <f t="shared" si="39"/>
        <v>Beer</v>
      </c>
      <c r="P262" t="str">
        <f t="shared" si="40"/>
        <v>Q4</v>
      </c>
    </row>
    <row r="263" spans="1:16" x14ac:dyDescent="0.25">
      <c r="A263">
        <v>10362</v>
      </c>
      <c r="B263" t="s">
        <v>46</v>
      </c>
      <c r="C263" t="s">
        <v>47</v>
      </c>
      <c r="D263" t="s">
        <v>27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 t="s">
        <v>22</v>
      </c>
      <c r="K263" t="s">
        <v>35</v>
      </c>
      <c r="L263" t="s">
        <v>56</v>
      </c>
      <c r="M263">
        <v>2018</v>
      </c>
      <c r="N263" t="str">
        <f t="shared" si="38"/>
        <v>Anglophone</v>
      </c>
      <c r="O263" t="str">
        <f t="shared" si="39"/>
        <v>Beer</v>
      </c>
      <c r="P263" t="str">
        <f t="shared" si="40"/>
        <v>Q4</v>
      </c>
    </row>
    <row r="264" spans="1:16" x14ac:dyDescent="0.25">
      <c r="A264">
        <v>10363</v>
      </c>
      <c r="B264" t="s">
        <v>31</v>
      </c>
      <c r="C264" t="s">
        <v>32</v>
      </c>
      <c r="D264" t="s">
        <v>33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 t="s">
        <v>28</v>
      </c>
      <c r="K264" t="s">
        <v>41</v>
      </c>
      <c r="L264" t="s">
        <v>59</v>
      </c>
      <c r="M264">
        <v>2017</v>
      </c>
      <c r="N264" t="str">
        <f t="shared" si="38"/>
        <v>Francophone</v>
      </c>
      <c r="O264" t="str">
        <f t="shared" si="39"/>
        <v>Beer</v>
      </c>
      <c r="P264" t="str">
        <f t="shared" si="40"/>
        <v>Q4</v>
      </c>
    </row>
    <row r="265" spans="1:16" x14ac:dyDescent="0.25">
      <c r="A265">
        <v>10364</v>
      </c>
      <c r="B265" t="s">
        <v>51</v>
      </c>
      <c r="C265" t="s">
        <v>52</v>
      </c>
      <c r="D265" t="s">
        <v>39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 t="s">
        <v>34</v>
      </c>
      <c r="K265" t="s">
        <v>44</v>
      </c>
      <c r="L265" t="s">
        <v>60</v>
      </c>
      <c r="M265">
        <v>2017</v>
      </c>
      <c r="N265" t="str">
        <f t="shared" si="38"/>
        <v>Francophone</v>
      </c>
      <c r="O265" t="str">
        <f t="shared" si="39"/>
        <v>Beer</v>
      </c>
      <c r="P265" t="str">
        <f t="shared" si="40"/>
        <v>Q4</v>
      </c>
    </row>
    <row r="266" spans="1:16" x14ac:dyDescent="0.25">
      <c r="A266">
        <v>10365</v>
      </c>
      <c r="B266" t="s">
        <v>54</v>
      </c>
      <c r="C266" t="s">
        <v>55</v>
      </c>
      <c r="D266" t="s">
        <v>43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 t="s">
        <v>40</v>
      </c>
      <c r="K266" t="s">
        <v>17</v>
      </c>
      <c r="L266" t="s">
        <v>18</v>
      </c>
      <c r="M266">
        <v>2017</v>
      </c>
      <c r="N266" t="str">
        <f t="shared" si="38"/>
        <v>Francophone</v>
      </c>
      <c r="O266" t="str">
        <f t="shared" si="39"/>
        <v>Malt</v>
      </c>
      <c r="P266" t="str">
        <f t="shared" si="40"/>
        <v>Other quarters</v>
      </c>
    </row>
    <row r="267" spans="1:16" x14ac:dyDescent="0.25">
      <c r="A267">
        <v>10366</v>
      </c>
      <c r="B267" t="s">
        <v>57</v>
      </c>
      <c r="C267" t="s">
        <v>58</v>
      </c>
      <c r="D267" t="s">
        <v>48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 t="s">
        <v>16</v>
      </c>
      <c r="K267" t="s">
        <v>23</v>
      </c>
      <c r="L267" t="s">
        <v>24</v>
      </c>
      <c r="M267">
        <v>2018</v>
      </c>
      <c r="N267" t="str">
        <f t="shared" si="38"/>
        <v>Anglophone</v>
      </c>
      <c r="O267" t="str">
        <f t="shared" si="39"/>
        <v>Malt</v>
      </c>
      <c r="P267" t="str">
        <f t="shared" si="40"/>
        <v>Other quarters</v>
      </c>
    </row>
    <row r="268" spans="1:16" x14ac:dyDescent="0.25">
      <c r="A268">
        <v>10367</v>
      </c>
      <c r="B268" t="s">
        <v>31</v>
      </c>
      <c r="C268" t="s">
        <v>32</v>
      </c>
      <c r="D268" t="s">
        <v>15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 t="s">
        <v>22</v>
      </c>
      <c r="K268" t="s">
        <v>29</v>
      </c>
      <c r="L268" t="s">
        <v>30</v>
      </c>
      <c r="M268">
        <v>2017</v>
      </c>
      <c r="N268" t="str">
        <f t="shared" si="38"/>
        <v>Anglophone</v>
      </c>
      <c r="O268" t="str">
        <f t="shared" si="39"/>
        <v>Beer</v>
      </c>
      <c r="P268" t="str">
        <f t="shared" si="40"/>
        <v>Other quarters</v>
      </c>
    </row>
    <row r="269" spans="1:16" x14ac:dyDescent="0.25">
      <c r="A269">
        <v>10368</v>
      </c>
      <c r="B269" t="s">
        <v>61</v>
      </c>
      <c r="C269" t="s">
        <v>62</v>
      </c>
      <c r="D269" t="s">
        <v>21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 t="s">
        <v>28</v>
      </c>
      <c r="K269" t="s">
        <v>35</v>
      </c>
      <c r="L269" t="s">
        <v>36</v>
      </c>
      <c r="M269">
        <v>2018</v>
      </c>
      <c r="N269" t="str">
        <f t="shared" si="38"/>
        <v>Francophone</v>
      </c>
      <c r="O269" t="str">
        <f t="shared" si="39"/>
        <v>Beer</v>
      </c>
      <c r="P269" t="str">
        <f t="shared" si="40"/>
        <v>Other quarters</v>
      </c>
    </row>
    <row r="270" spans="1:16" x14ac:dyDescent="0.25">
      <c r="A270">
        <v>10369</v>
      </c>
      <c r="B270" t="s">
        <v>31</v>
      </c>
      <c r="C270" t="s">
        <v>32</v>
      </c>
      <c r="D270" t="s">
        <v>27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 t="s">
        <v>34</v>
      </c>
      <c r="K270" t="s">
        <v>41</v>
      </c>
      <c r="L270" t="s">
        <v>42</v>
      </c>
      <c r="M270">
        <v>2018</v>
      </c>
      <c r="N270" t="str">
        <f t="shared" si="38"/>
        <v>Francophone</v>
      </c>
      <c r="O270" t="str">
        <f t="shared" si="39"/>
        <v>Beer</v>
      </c>
      <c r="P270" t="str">
        <f t="shared" si="40"/>
        <v>Other quarters</v>
      </c>
    </row>
    <row r="271" spans="1:16" x14ac:dyDescent="0.25">
      <c r="A271">
        <v>10370</v>
      </c>
      <c r="B271" t="s">
        <v>51</v>
      </c>
      <c r="C271" t="s">
        <v>52</v>
      </c>
      <c r="D271" t="s">
        <v>33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 t="s">
        <v>40</v>
      </c>
      <c r="K271" t="s">
        <v>44</v>
      </c>
      <c r="L271" t="s">
        <v>45</v>
      </c>
      <c r="M271">
        <v>2019</v>
      </c>
      <c r="N271" t="str">
        <f t="shared" si="38"/>
        <v>Francophone</v>
      </c>
      <c r="O271" t="str">
        <f t="shared" si="39"/>
        <v>Beer</v>
      </c>
      <c r="P271" t="str">
        <f t="shared" si="40"/>
        <v>Other quarters</v>
      </c>
    </row>
    <row r="272" spans="1:16" x14ac:dyDescent="0.25">
      <c r="A272">
        <v>10371</v>
      </c>
      <c r="B272" t="s">
        <v>31</v>
      </c>
      <c r="C272" t="s">
        <v>32</v>
      </c>
      <c r="D272" t="s">
        <v>39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 t="s">
        <v>16</v>
      </c>
      <c r="K272" t="s">
        <v>17</v>
      </c>
      <c r="L272" t="s">
        <v>49</v>
      </c>
      <c r="M272">
        <v>2019</v>
      </c>
      <c r="N272" t="str">
        <f t="shared" si="38"/>
        <v>Anglophone</v>
      </c>
      <c r="O272" t="str">
        <f t="shared" si="39"/>
        <v>Beer</v>
      </c>
      <c r="P272" t="str">
        <f t="shared" si="40"/>
        <v>Other quarters</v>
      </c>
    </row>
    <row r="273" spans="1:16" x14ac:dyDescent="0.25">
      <c r="A273">
        <v>10372</v>
      </c>
      <c r="B273" t="s">
        <v>57</v>
      </c>
      <c r="C273" t="s">
        <v>58</v>
      </c>
      <c r="D273" t="s">
        <v>43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 t="s">
        <v>22</v>
      </c>
      <c r="K273" t="s">
        <v>23</v>
      </c>
      <c r="L273" t="s">
        <v>50</v>
      </c>
      <c r="M273">
        <v>2018</v>
      </c>
      <c r="N273" t="str">
        <f t="shared" si="38"/>
        <v>Anglophone</v>
      </c>
      <c r="O273" t="str">
        <f t="shared" si="39"/>
        <v>Malt</v>
      </c>
      <c r="P273" t="str">
        <f t="shared" si="40"/>
        <v>Other quarters</v>
      </c>
    </row>
    <row r="274" spans="1:16" x14ac:dyDescent="0.25">
      <c r="A274">
        <v>10373</v>
      </c>
      <c r="B274" t="s">
        <v>63</v>
      </c>
      <c r="C274" t="s">
        <v>64</v>
      </c>
      <c r="D274" t="s">
        <v>48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 t="s">
        <v>28</v>
      </c>
      <c r="K274" t="s">
        <v>29</v>
      </c>
      <c r="L274" t="s">
        <v>53</v>
      </c>
      <c r="M274">
        <v>2017</v>
      </c>
      <c r="N274" t="str">
        <f t="shared" si="38"/>
        <v>Francophone</v>
      </c>
      <c r="O274" t="str">
        <f t="shared" si="39"/>
        <v>Malt</v>
      </c>
      <c r="P274" t="str">
        <f t="shared" si="40"/>
        <v>Q4</v>
      </c>
    </row>
    <row r="275" spans="1:16" x14ac:dyDescent="0.25">
      <c r="A275">
        <v>10374</v>
      </c>
      <c r="B275" t="s">
        <v>61</v>
      </c>
      <c r="C275" t="s">
        <v>62</v>
      </c>
      <c r="D275" t="s">
        <v>15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 t="s">
        <v>34</v>
      </c>
      <c r="K275" t="s">
        <v>35</v>
      </c>
      <c r="L275" t="s">
        <v>56</v>
      </c>
      <c r="M275">
        <v>2019</v>
      </c>
      <c r="N275" t="str">
        <f t="shared" si="38"/>
        <v>Francophone</v>
      </c>
      <c r="O275" t="str">
        <f t="shared" si="39"/>
        <v>Beer</v>
      </c>
      <c r="P275" t="str">
        <f t="shared" si="40"/>
        <v>Q4</v>
      </c>
    </row>
    <row r="276" spans="1:16" x14ac:dyDescent="0.25">
      <c r="A276">
        <v>10375</v>
      </c>
      <c r="B276" t="s">
        <v>57</v>
      </c>
      <c r="C276" t="s">
        <v>58</v>
      </c>
      <c r="D276" t="s">
        <v>21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 t="s">
        <v>40</v>
      </c>
      <c r="K276" t="s">
        <v>41</v>
      </c>
      <c r="L276" t="s">
        <v>59</v>
      </c>
      <c r="M276">
        <v>2018</v>
      </c>
      <c r="N276" t="str">
        <f t="shared" si="38"/>
        <v>Francophone</v>
      </c>
      <c r="O276" t="str">
        <f t="shared" si="39"/>
        <v>Beer</v>
      </c>
      <c r="P276" t="str">
        <f t="shared" si="40"/>
        <v>Q4</v>
      </c>
    </row>
    <row r="277" spans="1:16" x14ac:dyDescent="0.25">
      <c r="A277">
        <v>10376</v>
      </c>
      <c r="B277" t="s">
        <v>19</v>
      </c>
      <c r="C277" t="s">
        <v>20</v>
      </c>
      <c r="D277" t="s">
        <v>27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 t="s">
        <v>16</v>
      </c>
      <c r="K277" t="s">
        <v>44</v>
      </c>
      <c r="L277" t="s">
        <v>60</v>
      </c>
      <c r="M277">
        <v>2019</v>
      </c>
      <c r="N277" t="str">
        <f t="shared" si="38"/>
        <v>Anglophone</v>
      </c>
      <c r="O277" t="str">
        <f t="shared" si="39"/>
        <v>Beer</v>
      </c>
      <c r="P277" t="str">
        <f t="shared" si="40"/>
        <v>Q4</v>
      </c>
    </row>
    <row r="278" spans="1:16" x14ac:dyDescent="0.25">
      <c r="A278">
        <v>10377</v>
      </c>
      <c r="B278" t="s">
        <v>61</v>
      </c>
      <c r="C278" t="s">
        <v>62</v>
      </c>
      <c r="D278" t="s">
        <v>33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 t="s">
        <v>22</v>
      </c>
      <c r="K278" t="s">
        <v>17</v>
      </c>
      <c r="L278" t="s">
        <v>18</v>
      </c>
      <c r="M278">
        <v>2017</v>
      </c>
      <c r="N278" t="str">
        <f t="shared" si="38"/>
        <v>Anglophone</v>
      </c>
      <c r="O278" t="str">
        <f t="shared" si="39"/>
        <v>Beer</v>
      </c>
      <c r="P278" t="str">
        <f t="shared" si="40"/>
        <v>Other quarters</v>
      </c>
    </row>
    <row r="279" spans="1:16" x14ac:dyDescent="0.25">
      <c r="A279">
        <v>10378</v>
      </c>
      <c r="B279" t="s">
        <v>31</v>
      </c>
      <c r="C279" t="s">
        <v>32</v>
      </c>
      <c r="D279" t="s">
        <v>39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 t="s">
        <v>28</v>
      </c>
      <c r="K279" t="s">
        <v>23</v>
      </c>
      <c r="L279" t="s">
        <v>24</v>
      </c>
      <c r="M279">
        <v>2019</v>
      </c>
      <c r="N279" t="str">
        <f t="shared" si="38"/>
        <v>Francophone</v>
      </c>
      <c r="O279" t="str">
        <f t="shared" si="39"/>
        <v>Beer</v>
      </c>
      <c r="P279" t="str">
        <f t="shared" si="40"/>
        <v>Other quarters</v>
      </c>
    </row>
    <row r="280" spans="1:16" x14ac:dyDescent="0.25">
      <c r="A280">
        <v>10379</v>
      </c>
      <c r="B280" t="s">
        <v>25</v>
      </c>
      <c r="C280" t="s">
        <v>26</v>
      </c>
      <c r="D280" t="s">
        <v>43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 t="s">
        <v>34</v>
      </c>
      <c r="K280" t="s">
        <v>29</v>
      </c>
      <c r="L280" t="s">
        <v>30</v>
      </c>
      <c r="M280">
        <v>2018</v>
      </c>
      <c r="N280" t="str">
        <f t="shared" si="38"/>
        <v>Francophone</v>
      </c>
      <c r="O280" t="str">
        <f t="shared" si="39"/>
        <v>Malt</v>
      </c>
      <c r="P280" t="str">
        <f t="shared" si="40"/>
        <v>Other quarters</v>
      </c>
    </row>
    <row r="281" spans="1:16" x14ac:dyDescent="0.25">
      <c r="A281">
        <v>10380</v>
      </c>
      <c r="B281" t="s">
        <v>13</v>
      </c>
      <c r="C281" t="s">
        <v>14</v>
      </c>
      <c r="D281" t="s">
        <v>48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 t="s">
        <v>40</v>
      </c>
      <c r="K281" t="s">
        <v>35</v>
      </c>
      <c r="L281" t="s">
        <v>36</v>
      </c>
      <c r="M281">
        <v>2018</v>
      </c>
      <c r="N281" t="str">
        <f t="shared" si="38"/>
        <v>Francophone</v>
      </c>
      <c r="O281" t="str">
        <f t="shared" si="39"/>
        <v>Malt</v>
      </c>
      <c r="P281" t="str">
        <f t="shared" si="40"/>
        <v>Other quarters</v>
      </c>
    </row>
    <row r="282" spans="1:16" x14ac:dyDescent="0.25">
      <c r="A282">
        <v>10381</v>
      </c>
      <c r="B282" t="s">
        <v>37</v>
      </c>
      <c r="C282" t="s">
        <v>38</v>
      </c>
      <c r="D282" t="s">
        <v>15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 t="s">
        <v>16</v>
      </c>
      <c r="K282" t="s">
        <v>41</v>
      </c>
      <c r="L282" t="s">
        <v>42</v>
      </c>
      <c r="M282">
        <v>2019</v>
      </c>
      <c r="N282" t="str">
        <f t="shared" si="38"/>
        <v>Anglophone</v>
      </c>
      <c r="O282" t="str">
        <f t="shared" si="39"/>
        <v>Beer</v>
      </c>
      <c r="P282" t="str">
        <f t="shared" si="40"/>
        <v>Other quarters</v>
      </c>
    </row>
    <row r="283" spans="1:16" x14ac:dyDescent="0.25">
      <c r="A283">
        <v>10382</v>
      </c>
      <c r="B283" t="s">
        <v>54</v>
      </c>
      <c r="C283" t="s">
        <v>55</v>
      </c>
      <c r="D283" t="s">
        <v>21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 t="s">
        <v>22</v>
      </c>
      <c r="K283" t="s">
        <v>44</v>
      </c>
      <c r="L283" t="s">
        <v>45</v>
      </c>
      <c r="M283">
        <v>2017</v>
      </c>
      <c r="N283" t="str">
        <f t="shared" si="38"/>
        <v>Anglophone</v>
      </c>
      <c r="O283" t="str">
        <f t="shared" si="39"/>
        <v>Beer</v>
      </c>
      <c r="P283" t="str">
        <f t="shared" si="40"/>
        <v>Other quarters</v>
      </c>
    </row>
    <row r="284" spans="1:16" x14ac:dyDescent="0.25">
      <c r="A284">
        <v>10383</v>
      </c>
      <c r="B284" t="s">
        <v>19</v>
      </c>
      <c r="C284" t="s">
        <v>20</v>
      </c>
      <c r="D284" t="s">
        <v>27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 t="s">
        <v>28</v>
      </c>
      <c r="K284" t="s">
        <v>17</v>
      </c>
      <c r="L284" t="s">
        <v>49</v>
      </c>
      <c r="M284">
        <v>2019</v>
      </c>
      <c r="N284" t="str">
        <f t="shared" si="38"/>
        <v>Francophone</v>
      </c>
      <c r="O284" t="str">
        <f t="shared" si="39"/>
        <v>Beer</v>
      </c>
      <c r="P284" t="str">
        <f t="shared" si="40"/>
        <v>Other quarters</v>
      </c>
    </row>
    <row r="285" spans="1:16" x14ac:dyDescent="0.25">
      <c r="A285">
        <v>10384</v>
      </c>
      <c r="B285" t="s">
        <v>19</v>
      </c>
      <c r="C285" t="s">
        <v>20</v>
      </c>
      <c r="D285" t="s">
        <v>33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 t="s">
        <v>34</v>
      </c>
      <c r="K285" t="s">
        <v>23</v>
      </c>
      <c r="L285" t="s">
        <v>50</v>
      </c>
      <c r="M285">
        <v>2018</v>
      </c>
      <c r="N285" t="str">
        <f t="shared" si="38"/>
        <v>Francophone</v>
      </c>
      <c r="O285" t="str">
        <f t="shared" si="39"/>
        <v>Beer</v>
      </c>
      <c r="P285" t="str">
        <f t="shared" si="40"/>
        <v>Other quarters</v>
      </c>
    </row>
    <row r="286" spans="1:16" x14ac:dyDescent="0.25">
      <c r="A286">
        <v>10385</v>
      </c>
      <c r="B286" t="s">
        <v>63</v>
      </c>
      <c r="C286" t="s">
        <v>64</v>
      </c>
      <c r="D286" t="s">
        <v>39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 t="s">
        <v>40</v>
      </c>
      <c r="K286" t="s">
        <v>29</v>
      </c>
      <c r="L286" t="s">
        <v>53</v>
      </c>
      <c r="M286">
        <v>2019</v>
      </c>
      <c r="N286" t="str">
        <f t="shared" si="38"/>
        <v>Francophone</v>
      </c>
      <c r="O286" t="str">
        <f t="shared" si="39"/>
        <v>Beer</v>
      </c>
      <c r="P286" t="str">
        <f t="shared" si="40"/>
        <v>Q4</v>
      </c>
    </row>
    <row r="287" spans="1:16" x14ac:dyDescent="0.25">
      <c r="A287">
        <v>10386</v>
      </c>
      <c r="B287" t="s">
        <v>31</v>
      </c>
      <c r="C287" t="s">
        <v>32</v>
      </c>
      <c r="D287" t="s">
        <v>43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 t="s">
        <v>16</v>
      </c>
      <c r="K287" t="s">
        <v>35</v>
      </c>
      <c r="L287" t="s">
        <v>56</v>
      </c>
      <c r="M287">
        <v>2019</v>
      </c>
      <c r="N287" t="str">
        <f t="shared" si="38"/>
        <v>Anglophone</v>
      </c>
      <c r="O287" t="str">
        <f t="shared" si="39"/>
        <v>Malt</v>
      </c>
      <c r="P287" t="str">
        <f t="shared" si="40"/>
        <v>Q4</v>
      </c>
    </row>
    <row r="288" spans="1:16" x14ac:dyDescent="0.25">
      <c r="A288">
        <v>10387</v>
      </c>
      <c r="B288" t="s">
        <v>51</v>
      </c>
      <c r="C288" t="s">
        <v>52</v>
      </c>
      <c r="D288" t="s">
        <v>48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 t="s">
        <v>22</v>
      </c>
      <c r="K288" t="s">
        <v>41</v>
      </c>
      <c r="L288" t="s">
        <v>59</v>
      </c>
      <c r="M288">
        <v>2017</v>
      </c>
      <c r="N288" t="str">
        <f t="shared" si="38"/>
        <v>Anglophone</v>
      </c>
      <c r="O288" t="str">
        <f t="shared" si="39"/>
        <v>Malt</v>
      </c>
      <c r="P288" t="str">
        <f t="shared" si="40"/>
        <v>Q4</v>
      </c>
    </row>
    <row r="289" spans="1:16" x14ac:dyDescent="0.25">
      <c r="A289">
        <v>10388</v>
      </c>
      <c r="B289" t="s">
        <v>63</v>
      </c>
      <c r="C289" t="s">
        <v>64</v>
      </c>
      <c r="D289" t="s">
        <v>15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 t="s">
        <v>28</v>
      </c>
      <c r="K289" t="s">
        <v>44</v>
      </c>
      <c r="L289" t="s">
        <v>60</v>
      </c>
      <c r="M289">
        <v>2018</v>
      </c>
      <c r="N289" t="str">
        <f t="shared" si="38"/>
        <v>Francophone</v>
      </c>
      <c r="O289" t="str">
        <f t="shared" si="39"/>
        <v>Beer</v>
      </c>
      <c r="P289" t="str">
        <f t="shared" si="40"/>
        <v>Q4</v>
      </c>
    </row>
    <row r="290" spans="1:16" x14ac:dyDescent="0.25">
      <c r="A290">
        <v>10389</v>
      </c>
      <c r="B290" t="s">
        <v>25</v>
      </c>
      <c r="C290" t="s">
        <v>26</v>
      </c>
      <c r="D290" t="s">
        <v>21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 t="s">
        <v>34</v>
      </c>
      <c r="K290" t="s">
        <v>17</v>
      </c>
      <c r="L290" t="s">
        <v>18</v>
      </c>
      <c r="M290">
        <v>2019</v>
      </c>
      <c r="N290" t="str">
        <f t="shared" si="38"/>
        <v>Francophone</v>
      </c>
      <c r="O290" t="str">
        <f t="shared" si="39"/>
        <v>Beer</v>
      </c>
      <c r="P290" t="str">
        <f t="shared" si="40"/>
        <v>Other quarters</v>
      </c>
    </row>
    <row r="291" spans="1:16" x14ac:dyDescent="0.25">
      <c r="A291">
        <v>10390</v>
      </c>
      <c r="B291" t="s">
        <v>19</v>
      </c>
      <c r="C291" t="s">
        <v>20</v>
      </c>
      <c r="D291" t="s">
        <v>27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 t="s">
        <v>40</v>
      </c>
      <c r="K291" t="s">
        <v>23</v>
      </c>
      <c r="L291" t="s">
        <v>24</v>
      </c>
      <c r="M291">
        <v>2017</v>
      </c>
      <c r="N291" t="str">
        <f t="shared" si="38"/>
        <v>Francophone</v>
      </c>
      <c r="O291" t="str">
        <f t="shared" si="39"/>
        <v>Beer</v>
      </c>
      <c r="P291" t="str">
        <f t="shared" si="40"/>
        <v>Other quarters</v>
      </c>
    </row>
    <row r="292" spans="1:16" x14ac:dyDescent="0.25">
      <c r="A292">
        <v>10391</v>
      </c>
      <c r="B292" t="s">
        <v>25</v>
      </c>
      <c r="C292" t="s">
        <v>26</v>
      </c>
      <c r="D292" t="s">
        <v>33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 t="s">
        <v>16</v>
      </c>
      <c r="K292" t="s">
        <v>29</v>
      </c>
      <c r="L292" t="s">
        <v>30</v>
      </c>
      <c r="M292">
        <v>2017</v>
      </c>
      <c r="N292" t="str">
        <f t="shared" si="38"/>
        <v>Anglophone</v>
      </c>
      <c r="O292" t="str">
        <f t="shared" si="39"/>
        <v>Beer</v>
      </c>
      <c r="P292" t="str">
        <f t="shared" si="40"/>
        <v>Other quarters</v>
      </c>
    </row>
    <row r="293" spans="1:16" x14ac:dyDescent="0.25">
      <c r="A293">
        <v>10392</v>
      </c>
      <c r="B293" t="s">
        <v>46</v>
      </c>
      <c r="C293" t="s">
        <v>47</v>
      </c>
      <c r="D293" t="s">
        <v>39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 t="s">
        <v>22</v>
      </c>
      <c r="K293" t="s">
        <v>35</v>
      </c>
      <c r="L293" t="s">
        <v>36</v>
      </c>
      <c r="M293">
        <v>2017</v>
      </c>
      <c r="N293" t="str">
        <f t="shared" si="38"/>
        <v>Anglophone</v>
      </c>
      <c r="O293" t="str">
        <f t="shared" si="39"/>
        <v>Beer</v>
      </c>
      <c r="P293" t="str">
        <f t="shared" si="40"/>
        <v>Other quarters</v>
      </c>
    </row>
    <row r="294" spans="1:16" x14ac:dyDescent="0.25">
      <c r="A294">
        <v>10393</v>
      </c>
      <c r="B294" t="s">
        <v>37</v>
      </c>
      <c r="C294" t="s">
        <v>38</v>
      </c>
      <c r="D294" t="s">
        <v>43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 t="s">
        <v>28</v>
      </c>
      <c r="K294" t="s">
        <v>41</v>
      </c>
      <c r="L294" t="s">
        <v>42</v>
      </c>
      <c r="M294">
        <v>2019</v>
      </c>
      <c r="N294" t="str">
        <f t="shared" si="38"/>
        <v>Francophone</v>
      </c>
      <c r="O294" t="str">
        <f t="shared" si="39"/>
        <v>Malt</v>
      </c>
      <c r="P294" t="str">
        <f t="shared" si="40"/>
        <v>Other quarters</v>
      </c>
    </row>
    <row r="295" spans="1:16" x14ac:dyDescent="0.25">
      <c r="A295">
        <v>10394</v>
      </c>
      <c r="B295" t="s">
        <v>13</v>
      </c>
      <c r="C295" t="s">
        <v>14</v>
      </c>
      <c r="D295" t="s">
        <v>48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 t="s">
        <v>34</v>
      </c>
      <c r="K295" t="s">
        <v>44</v>
      </c>
      <c r="L295" t="s">
        <v>45</v>
      </c>
      <c r="M295">
        <v>2017</v>
      </c>
      <c r="N295" t="str">
        <f t="shared" si="38"/>
        <v>Francophone</v>
      </c>
      <c r="O295" t="str">
        <f t="shared" si="39"/>
        <v>Malt</v>
      </c>
      <c r="P295" t="str">
        <f t="shared" si="40"/>
        <v>Other quarters</v>
      </c>
    </row>
    <row r="296" spans="1:16" x14ac:dyDescent="0.25">
      <c r="A296">
        <v>10395</v>
      </c>
      <c r="B296" t="s">
        <v>13</v>
      </c>
      <c r="C296" t="s">
        <v>14</v>
      </c>
      <c r="D296" t="s">
        <v>15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 t="s">
        <v>40</v>
      </c>
      <c r="K296" t="s">
        <v>17</v>
      </c>
      <c r="L296" t="s">
        <v>49</v>
      </c>
      <c r="M296">
        <v>2018</v>
      </c>
      <c r="N296" t="str">
        <f t="shared" si="38"/>
        <v>Francophone</v>
      </c>
      <c r="O296" t="str">
        <f t="shared" si="39"/>
        <v>Beer</v>
      </c>
      <c r="P296" t="str">
        <f t="shared" si="40"/>
        <v>Other quarters</v>
      </c>
    </row>
    <row r="297" spans="1:16" x14ac:dyDescent="0.25">
      <c r="A297">
        <v>10396</v>
      </c>
      <c r="B297" t="s">
        <v>37</v>
      </c>
      <c r="C297" t="s">
        <v>38</v>
      </c>
      <c r="D297" t="s">
        <v>21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 t="s">
        <v>16</v>
      </c>
      <c r="K297" t="s">
        <v>23</v>
      </c>
      <c r="L297" t="s">
        <v>50</v>
      </c>
      <c r="M297">
        <v>2018</v>
      </c>
      <c r="N297" t="str">
        <f t="shared" si="38"/>
        <v>Anglophone</v>
      </c>
      <c r="O297" t="str">
        <f t="shared" si="39"/>
        <v>Beer</v>
      </c>
      <c r="P297" t="str">
        <f t="shared" si="40"/>
        <v>Other quarters</v>
      </c>
    </row>
    <row r="298" spans="1:16" x14ac:dyDescent="0.25">
      <c r="A298">
        <v>10397</v>
      </c>
      <c r="B298" t="s">
        <v>31</v>
      </c>
      <c r="C298" t="s">
        <v>32</v>
      </c>
      <c r="D298" t="s">
        <v>27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 t="s">
        <v>22</v>
      </c>
      <c r="K298" t="s">
        <v>29</v>
      </c>
      <c r="L298" t="s">
        <v>53</v>
      </c>
      <c r="M298">
        <v>2017</v>
      </c>
      <c r="N298" t="str">
        <f t="shared" si="38"/>
        <v>Anglophone</v>
      </c>
      <c r="O298" t="str">
        <f t="shared" si="39"/>
        <v>Beer</v>
      </c>
      <c r="P298" t="str">
        <f t="shared" si="40"/>
        <v>Q4</v>
      </c>
    </row>
    <row r="299" spans="1:16" x14ac:dyDescent="0.25">
      <c r="A299">
        <v>10398</v>
      </c>
      <c r="B299" t="s">
        <v>51</v>
      </c>
      <c r="C299" t="s">
        <v>52</v>
      </c>
      <c r="D299" t="s">
        <v>33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 t="s">
        <v>28</v>
      </c>
      <c r="K299" t="s">
        <v>35</v>
      </c>
      <c r="L299" t="s">
        <v>56</v>
      </c>
      <c r="M299">
        <v>2019</v>
      </c>
      <c r="N299" t="str">
        <f t="shared" si="38"/>
        <v>Francophone</v>
      </c>
      <c r="O299" t="str">
        <f t="shared" si="39"/>
        <v>Beer</v>
      </c>
      <c r="P299" t="str">
        <f t="shared" si="40"/>
        <v>Q4</v>
      </c>
    </row>
    <row r="300" spans="1:16" x14ac:dyDescent="0.25">
      <c r="A300">
        <v>10399</v>
      </c>
      <c r="B300" t="s">
        <v>63</v>
      </c>
      <c r="C300" t="s">
        <v>64</v>
      </c>
      <c r="D300" t="s">
        <v>39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 t="s">
        <v>34</v>
      </c>
      <c r="K300" t="s">
        <v>41</v>
      </c>
      <c r="L300" t="s">
        <v>59</v>
      </c>
      <c r="M300">
        <v>2018</v>
      </c>
      <c r="N300" t="str">
        <f t="shared" si="38"/>
        <v>Francophone</v>
      </c>
      <c r="O300" t="str">
        <f t="shared" si="39"/>
        <v>Beer</v>
      </c>
      <c r="P300" t="str">
        <f t="shared" si="40"/>
        <v>Q4</v>
      </c>
    </row>
    <row r="301" spans="1:16" x14ac:dyDescent="0.25">
      <c r="A301">
        <v>10400</v>
      </c>
      <c r="B301" t="s">
        <v>25</v>
      </c>
      <c r="C301" t="s">
        <v>26</v>
      </c>
      <c r="D301" t="s">
        <v>43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 t="s">
        <v>40</v>
      </c>
      <c r="K301" t="s">
        <v>44</v>
      </c>
      <c r="L301" t="s">
        <v>60</v>
      </c>
      <c r="M301">
        <v>2018</v>
      </c>
      <c r="N301" t="str">
        <f t="shared" si="38"/>
        <v>Francophone</v>
      </c>
      <c r="O301" t="str">
        <f t="shared" si="39"/>
        <v>Malt</v>
      </c>
      <c r="P301" t="str">
        <f t="shared" si="40"/>
        <v>Q4</v>
      </c>
    </row>
    <row r="302" spans="1:16" x14ac:dyDescent="0.25">
      <c r="A302">
        <v>10401</v>
      </c>
      <c r="B302" t="s">
        <v>19</v>
      </c>
      <c r="C302" t="s">
        <v>20</v>
      </c>
      <c r="D302" t="s">
        <v>48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 t="s">
        <v>16</v>
      </c>
      <c r="K302" t="s">
        <v>17</v>
      </c>
      <c r="L302" t="s">
        <v>18</v>
      </c>
      <c r="M302">
        <v>2019</v>
      </c>
      <c r="N302" t="str">
        <f t="shared" si="38"/>
        <v>Anglophone</v>
      </c>
      <c r="O302" t="str">
        <f t="shared" si="39"/>
        <v>Malt</v>
      </c>
      <c r="P302" t="str">
        <f t="shared" si="40"/>
        <v>Other quarters</v>
      </c>
    </row>
    <row r="303" spans="1:16" x14ac:dyDescent="0.25">
      <c r="A303">
        <v>10402</v>
      </c>
      <c r="B303" t="s">
        <v>25</v>
      </c>
      <c r="C303" t="s">
        <v>26</v>
      </c>
      <c r="D303" t="s">
        <v>15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 t="s">
        <v>22</v>
      </c>
      <c r="K303" t="s">
        <v>23</v>
      </c>
      <c r="L303" t="s">
        <v>24</v>
      </c>
      <c r="M303">
        <v>2018</v>
      </c>
      <c r="N303" t="str">
        <f t="shared" si="38"/>
        <v>Anglophone</v>
      </c>
      <c r="O303" t="str">
        <f t="shared" si="39"/>
        <v>Beer</v>
      </c>
      <c r="P303" t="str">
        <f t="shared" si="40"/>
        <v>Other quarters</v>
      </c>
    </row>
    <row r="304" spans="1:16" x14ac:dyDescent="0.25">
      <c r="A304">
        <v>10403</v>
      </c>
      <c r="B304" t="s">
        <v>46</v>
      </c>
      <c r="C304" t="s">
        <v>47</v>
      </c>
      <c r="D304" t="s">
        <v>21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 t="s">
        <v>28</v>
      </c>
      <c r="K304" t="s">
        <v>29</v>
      </c>
      <c r="L304" t="s">
        <v>30</v>
      </c>
      <c r="M304">
        <v>2017</v>
      </c>
      <c r="N304" t="str">
        <f t="shared" si="38"/>
        <v>Francophone</v>
      </c>
      <c r="O304" t="str">
        <f t="shared" si="39"/>
        <v>Beer</v>
      </c>
      <c r="P304" t="str">
        <f t="shared" si="40"/>
        <v>Other quarters</v>
      </c>
    </row>
    <row r="305" spans="1:16" x14ac:dyDescent="0.25">
      <c r="A305">
        <v>10404</v>
      </c>
      <c r="B305" t="s">
        <v>37</v>
      </c>
      <c r="C305" t="s">
        <v>38</v>
      </c>
      <c r="D305" t="s">
        <v>27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 t="s">
        <v>34</v>
      </c>
      <c r="K305" t="s">
        <v>35</v>
      </c>
      <c r="L305" t="s">
        <v>36</v>
      </c>
      <c r="M305">
        <v>2018</v>
      </c>
      <c r="N305" t="str">
        <f t="shared" si="38"/>
        <v>Francophone</v>
      </c>
      <c r="O305" t="str">
        <f t="shared" si="39"/>
        <v>Beer</v>
      </c>
      <c r="P305" t="str">
        <f t="shared" si="40"/>
        <v>Other quarters</v>
      </c>
    </row>
    <row r="306" spans="1:16" x14ac:dyDescent="0.25">
      <c r="A306">
        <v>10405</v>
      </c>
      <c r="B306" t="s">
        <v>13</v>
      </c>
      <c r="C306" t="s">
        <v>14</v>
      </c>
      <c r="D306" t="s">
        <v>33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 t="s">
        <v>40</v>
      </c>
      <c r="K306" t="s">
        <v>41</v>
      </c>
      <c r="L306" t="s">
        <v>42</v>
      </c>
      <c r="M306">
        <v>2019</v>
      </c>
      <c r="N306" t="str">
        <f t="shared" si="38"/>
        <v>Francophone</v>
      </c>
      <c r="O306" t="str">
        <f t="shared" si="39"/>
        <v>Beer</v>
      </c>
      <c r="P306" t="str">
        <f t="shared" si="40"/>
        <v>Other quarters</v>
      </c>
    </row>
    <row r="307" spans="1:16" x14ac:dyDescent="0.25">
      <c r="A307">
        <v>10406</v>
      </c>
      <c r="B307" t="s">
        <v>13</v>
      </c>
      <c r="C307" t="s">
        <v>14</v>
      </c>
      <c r="D307" t="s">
        <v>39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 t="s">
        <v>16</v>
      </c>
      <c r="K307" t="s">
        <v>44</v>
      </c>
      <c r="L307" t="s">
        <v>45</v>
      </c>
      <c r="M307">
        <v>2017</v>
      </c>
      <c r="N307" t="str">
        <f t="shared" si="38"/>
        <v>Anglophone</v>
      </c>
      <c r="O307" t="str">
        <f t="shared" si="39"/>
        <v>Beer</v>
      </c>
      <c r="P307" t="str">
        <f t="shared" si="40"/>
        <v>Other quarters</v>
      </c>
    </row>
    <row r="308" spans="1:16" x14ac:dyDescent="0.25">
      <c r="A308">
        <v>10407</v>
      </c>
      <c r="B308" t="s">
        <v>37</v>
      </c>
      <c r="C308" t="s">
        <v>38</v>
      </c>
      <c r="D308" t="s">
        <v>43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 t="s">
        <v>22</v>
      </c>
      <c r="K308" t="s">
        <v>17</v>
      </c>
      <c r="L308" t="s">
        <v>49</v>
      </c>
      <c r="M308">
        <v>2019</v>
      </c>
      <c r="N308" t="str">
        <f t="shared" si="38"/>
        <v>Anglophone</v>
      </c>
      <c r="O308" t="str">
        <f t="shared" si="39"/>
        <v>Malt</v>
      </c>
      <c r="P308" t="str">
        <f t="shared" si="40"/>
        <v>Other quarters</v>
      </c>
    </row>
    <row r="309" spans="1:16" x14ac:dyDescent="0.25">
      <c r="A309">
        <v>10408</v>
      </c>
      <c r="B309" t="s">
        <v>13</v>
      </c>
      <c r="C309" t="s">
        <v>14</v>
      </c>
      <c r="D309" t="s">
        <v>48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 t="s">
        <v>28</v>
      </c>
      <c r="K309" t="s">
        <v>23</v>
      </c>
      <c r="L309" t="s">
        <v>50</v>
      </c>
      <c r="M309">
        <v>2017</v>
      </c>
      <c r="N309" t="str">
        <f t="shared" si="38"/>
        <v>Francophone</v>
      </c>
      <c r="O309" t="str">
        <f t="shared" si="39"/>
        <v>Malt</v>
      </c>
      <c r="P309" t="str">
        <f t="shared" si="40"/>
        <v>Other quarters</v>
      </c>
    </row>
    <row r="310" spans="1:16" x14ac:dyDescent="0.25">
      <c r="A310">
        <v>10409</v>
      </c>
      <c r="B310" t="s">
        <v>19</v>
      </c>
      <c r="C310" t="s">
        <v>20</v>
      </c>
      <c r="D310" t="s">
        <v>15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 t="s">
        <v>34</v>
      </c>
      <c r="K310" t="s">
        <v>29</v>
      </c>
      <c r="L310" t="s">
        <v>53</v>
      </c>
      <c r="M310">
        <v>2017</v>
      </c>
      <c r="N310" t="str">
        <f t="shared" si="38"/>
        <v>Francophone</v>
      </c>
      <c r="O310" t="str">
        <f t="shared" si="39"/>
        <v>Beer</v>
      </c>
      <c r="P310" t="str">
        <f t="shared" si="40"/>
        <v>Q4</v>
      </c>
    </row>
    <row r="311" spans="1:16" x14ac:dyDescent="0.25">
      <c r="A311">
        <v>10410</v>
      </c>
      <c r="B311" t="s">
        <v>25</v>
      </c>
      <c r="C311" t="s">
        <v>26</v>
      </c>
      <c r="D311" t="s">
        <v>21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 t="s">
        <v>40</v>
      </c>
      <c r="K311" t="s">
        <v>35</v>
      </c>
      <c r="L311" t="s">
        <v>56</v>
      </c>
      <c r="M311">
        <v>2017</v>
      </c>
      <c r="N311" t="str">
        <f t="shared" si="38"/>
        <v>Francophone</v>
      </c>
      <c r="O311" t="str">
        <f t="shared" si="39"/>
        <v>Beer</v>
      </c>
      <c r="P311" t="str">
        <f t="shared" si="40"/>
        <v>Q4</v>
      </c>
    </row>
    <row r="312" spans="1:16" x14ac:dyDescent="0.25">
      <c r="A312">
        <v>10411</v>
      </c>
      <c r="B312" t="s">
        <v>31</v>
      </c>
      <c r="C312" t="s">
        <v>32</v>
      </c>
      <c r="D312" t="s">
        <v>27</v>
      </c>
      <c r="E312">
        <v>180</v>
      </c>
      <c r="F312">
        <v>450</v>
      </c>
      <c r="G312">
        <v>997</v>
      </c>
      <c r="H312">
        <v>448650</v>
      </c>
      <c r="I312">
        <v>269190</v>
      </c>
      <c r="J312" t="s">
        <v>16</v>
      </c>
      <c r="K312" t="s">
        <v>41</v>
      </c>
      <c r="L312" t="s">
        <v>59</v>
      </c>
      <c r="M312">
        <v>2019</v>
      </c>
      <c r="N312" t="str">
        <f t="shared" si="38"/>
        <v>Anglophone</v>
      </c>
      <c r="O312" t="str">
        <f t="shared" si="39"/>
        <v>Beer</v>
      </c>
      <c r="P312" t="str">
        <f t="shared" si="40"/>
        <v>Q4</v>
      </c>
    </row>
    <row r="313" spans="1:16" x14ac:dyDescent="0.25">
      <c r="A313">
        <v>10412</v>
      </c>
      <c r="B313" t="s">
        <v>37</v>
      </c>
      <c r="C313" t="s">
        <v>38</v>
      </c>
      <c r="D313" t="s">
        <v>33</v>
      </c>
      <c r="E313">
        <v>170</v>
      </c>
      <c r="F313">
        <v>250</v>
      </c>
      <c r="G313">
        <v>789</v>
      </c>
      <c r="H313">
        <v>197250</v>
      </c>
      <c r="I313">
        <v>63120</v>
      </c>
      <c r="J313" t="s">
        <v>22</v>
      </c>
      <c r="K313" t="s">
        <v>44</v>
      </c>
      <c r="L313" t="s">
        <v>60</v>
      </c>
      <c r="M313">
        <v>2019</v>
      </c>
      <c r="N313" t="str">
        <f t="shared" si="38"/>
        <v>Anglophone</v>
      </c>
      <c r="O313" t="str">
        <f t="shared" si="39"/>
        <v>Beer</v>
      </c>
      <c r="P313" t="str">
        <f t="shared" si="40"/>
        <v>Q4</v>
      </c>
    </row>
    <row r="314" spans="1:16" x14ac:dyDescent="0.25">
      <c r="A314">
        <v>10413</v>
      </c>
      <c r="B314" t="s">
        <v>13</v>
      </c>
      <c r="C314" t="s">
        <v>14</v>
      </c>
      <c r="D314" t="s">
        <v>39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 t="s">
        <v>28</v>
      </c>
      <c r="K314" t="s">
        <v>17</v>
      </c>
      <c r="L314" t="s">
        <v>18</v>
      </c>
      <c r="M314">
        <v>2019</v>
      </c>
      <c r="N314" t="str">
        <f t="shared" si="38"/>
        <v>Francophone</v>
      </c>
      <c r="O314" t="str">
        <f t="shared" si="39"/>
        <v>Beer</v>
      </c>
      <c r="P314" t="str">
        <f t="shared" si="40"/>
        <v>Other quarters</v>
      </c>
    </row>
    <row r="315" spans="1:16" x14ac:dyDescent="0.25">
      <c r="A315">
        <v>10414</v>
      </c>
      <c r="B315" t="s">
        <v>46</v>
      </c>
      <c r="C315" t="s">
        <v>47</v>
      </c>
      <c r="D315" t="s">
        <v>43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 t="s">
        <v>34</v>
      </c>
      <c r="K315" t="s">
        <v>23</v>
      </c>
      <c r="L315" t="s">
        <v>24</v>
      </c>
      <c r="M315">
        <v>2017</v>
      </c>
      <c r="N315" t="str">
        <f t="shared" si="38"/>
        <v>Francophone</v>
      </c>
      <c r="O315" t="str">
        <f t="shared" si="39"/>
        <v>Malt</v>
      </c>
      <c r="P315" t="str">
        <f t="shared" si="40"/>
        <v>Other quarters</v>
      </c>
    </row>
    <row r="316" spans="1:16" x14ac:dyDescent="0.25">
      <c r="A316">
        <v>10415</v>
      </c>
      <c r="B316" t="s">
        <v>31</v>
      </c>
      <c r="C316" t="s">
        <v>32</v>
      </c>
      <c r="D316" t="s">
        <v>48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 t="s">
        <v>40</v>
      </c>
      <c r="K316" t="s">
        <v>29</v>
      </c>
      <c r="L316" t="s">
        <v>30</v>
      </c>
      <c r="M316">
        <v>2017</v>
      </c>
      <c r="N316" t="str">
        <f t="shared" si="38"/>
        <v>Francophone</v>
      </c>
      <c r="O316" t="str">
        <f t="shared" si="39"/>
        <v>Malt</v>
      </c>
      <c r="P316" t="str">
        <f t="shared" si="40"/>
        <v>Other quarters</v>
      </c>
    </row>
    <row r="317" spans="1:16" x14ac:dyDescent="0.25">
      <c r="A317">
        <v>10416</v>
      </c>
      <c r="B317" t="s">
        <v>51</v>
      </c>
      <c r="C317" t="s">
        <v>52</v>
      </c>
      <c r="D317" t="s">
        <v>15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 t="s">
        <v>16</v>
      </c>
      <c r="K317" t="s">
        <v>35</v>
      </c>
      <c r="L317" t="s">
        <v>36</v>
      </c>
      <c r="M317">
        <v>2017</v>
      </c>
      <c r="N317" t="str">
        <f t="shared" si="38"/>
        <v>Anglophone</v>
      </c>
      <c r="O317" t="str">
        <f t="shared" si="39"/>
        <v>Beer</v>
      </c>
      <c r="P317" t="str">
        <f t="shared" si="40"/>
        <v>Other quarters</v>
      </c>
    </row>
    <row r="318" spans="1:16" x14ac:dyDescent="0.25">
      <c r="A318">
        <v>10417</v>
      </c>
      <c r="B318" t="s">
        <v>54</v>
      </c>
      <c r="C318" t="s">
        <v>55</v>
      </c>
      <c r="D318" t="s">
        <v>21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 t="s">
        <v>22</v>
      </c>
      <c r="K318" t="s">
        <v>41</v>
      </c>
      <c r="L318" t="s">
        <v>42</v>
      </c>
      <c r="M318">
        <v>2017</v>
      </c>
      <c r="N318" t="str">
        <f t="shared" si="38"/>
        <v>Anglophone</v>
      </c>
      <c r="O318" t="str">
        <f t="shared" si="39"/>
        <v>Beer</v>
      </c>
      <c r="P318" t="str">
        <f t="shared" si="40"/>
        <v>Other quarters</v>
      </c>
    </row>
    <row r="319" spans="1:16" x14ac:dyDescent="0.25">
      <c r="A319">
        <v>10418</v>
      </c>
      <c r="B319" t="s">
        <v>57</v>
      </c>
      <c r="C319" t="s">
        <v>58</v>
      </c>
      <c r="D319" t="s">
        <v>27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 t="s">
        <v>28</v>
      </c>
      <c r="K319" t="s">
        <v>44</v>
      </c>
      <c r="L319" t="s">
        <v>45</v>
      </c>
      <c r="M319">
        <v>2018</v>
      </c>
      <c r="N319" t="str">
        <f t="shared" si="38"/>
        <v>Francophone</v>
      </c>
      <c r="O319" t="str">
        <f t="shared" si="39"/>
        <v>Beer</v>
      </c>
      <c r="P319" t="str">
        <f t="shared" si="40"/>
        <v>Other quarters</v>
      </c>
    </row>
    <row r="320" spans="1:16" x14ac:dyDescent="0.25">
      <c r="A320">
        <v>10419</v>
      </c>
      <c r="B320" t="s">
        <v>31</v>
      </c>
      <c r="C320" t="s">
        <v>32</v>
      </c>
      <c r="D320" t="s">
        <v>33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 t="s">
        <v>34</v>
      </c>
      <c r="K320" t="s">
        <v>17</v>
      </c>
      <c r="L320" t="s">
        <v>49</v>
      </c>
      <c r="M320">
        <v>2018</v>
      </c>
      <c r="N320" t="str">
        <f t="shared" si="38"/>
        <v>Francophone</v>
      </c>
      <c r="O320" t="str">
        <f t="shared" si="39"/>
        <v>Beer</v>
      </c>
      <c r="P320" t="str">
        <f t="shared" si="40"/>
        <v>Other quarters</v>
      </c>
    </row>
    <row r="321" spans="1:16" x14ac:dyDescent="0.25">
      <c r="A321">
        <v>10420</v>
      </c>
      <c r="B321" t="s">
        <v>61</v>
      </c>
      <c r="C321" t="s">
        <v>62</v>
      </c>
      <c r="D321" t="s">
        <v>39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 t="s">
        <v>40</v>
      </c>
      <c r="K321" t="s">
        <v>23</v>
      </c>
      <c r="L321" t="s">
        <v>50</v>
      </c>
      <c r="M321">
        <v>2018</v>
      </c>
      <c r="N321" t="str">
        <f t="shared" si="38"/>
        <v>Francophone</v>
      </c>
      <c r="O321" t="str">
        <f t="shared" si="39"/>
        <v>Beer</v>
      </c>
      <c r="P321" t="str">
        <f t="shared" si="40"/>
        <v>Other quarters</v>
      </c>
    </row>
    <row r="322" spans="1:16" x14ac:dyDescent="0.25">
      <c r="A322">
        <v>10421</v>
      </c>
      <c r="B322" t="s">
        <v>31</v>
      </c>
      <c r="C322" t="s">
        <v>32</v>
      </c>
      <c r="D322" t="s">
        <v>43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 t="s">
        <v>16</v>
      </c>
      <c r="K322" t="s">
        <v>29</v>
      </c>
      <c r="L322" t="s">
        <v>53</v>
      </c>
      <c r="M322">
        <v>2017</v>
      </c>
      <c r="N322" t="str">
        <f t="shared" si="38"/>
        <v>Anglophone</v>
      </c>
      <c r="O322" t="str">
        <f t="shared" si="39"/>
        <v>Malt</v>
      </c>
      <c r="P322" t="str">
        <f t="shared" si="40"/>
        <v>Q4</v>
      </c>
    </row>
    <row r="323" spans="1:16" x14ac:dyDescent="0.25">
      <c r="A323">
        <v>10422</v>
      </c>
      <c r="B323" t="s">
        <v>13</v>
      </c>
      <c r="C323" t="s">
        <v>14</v>
      </c>
      <c r="D323" t="s">
        <v>48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 t="s">
        <v>22</v>
      </c>
      <c r="K323" t="s">
        <v>35</v>
      </c>
      <c r="L323" t="s">
        <v>56</v>
      </c>
      <c r="M323">
        <v>2019</v>
      </c>
      <c r="N323" t="str">
        <f t="shared" ref="N323:N386" si="41">IF(J323="Nigeria","Anglophone",IF(J323="Ghana","Anglophone","Francophone"))</f>
        <v>Anglophone</v>
      </c>
      <c r="O323" t="str">
        <f t="shared" ref="O323:O386" si="42">IF(D323="beta malt","Malt",IF(D323="grand malt","Malt","Beer"))</f>
        <v>Malt</v>
      </c>
      <c r="P323" t="str">
        <f t="shared" ref="P323:P386" si="43">IF(L323="December","Q4",IF(L323="September","Q4",IF(L323="October","Q4",IF(L323="November","Q4","Other quarters"))))</f>
        <v>Q4</v>
      </c>
    </row>
    <row r="324" spans="1:16" x14ac:dyDescent="0.25">
      <c r="A324">
        <v>10423</v>
      </c>
      <c r="B324" t="s">
        <v>19</v>
      </c>
      <c r="C324" t="s">
        <v>20</v>
      </c>
      <c r="D324" t="s">
        <v>15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 t="s">
        <v>28</v>
      </c>
      <c r="K324" t="s">
        <v>41</v>
      </c>
      <c r="L324" t="s">
        <v>59</v>
      </c>
      <c r="M324">
        <v>2018</v>
      </c>
      <c r="N324" t="str">
        <f t="shared" si="41"/>
        <v>Francophone</v>
      </c>
      <c r="O324" t="str">
        <f t="shared" si="42"/>
        <v>Beer</v>
      </c>
      <c r="P324" t="str">
        <f t="shared" si="43"/>
        <v>Q4</v>
      </c>
    </row>
    <row r="325" spans="1:16" x14ac:dyDescent="0.25">
      <c r="A325">
        <v>10424</v>
      </c>
      <c r="B325" t="s">
        <v>25</v>
      </c>
      <c r="C325" t="s">
        <v>26</v>
      </c>
      <c r="D325" t="s">
        <v>21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 t="s">
        <v>34</v>
      </c>
      <c r="K325" t="s">
        <v>44</v>
      </c>
      <c r="L325" t="s">
        <v>60</v>
      </c>
      <c r="M325">
        <v>2017</v>
      </c>
      <c r="N325" t="str">
        <f t="shared" si="41"/>
        <v>Francophone</v>
      </c>
      <c r="O325" t="str">
        <f t="shared" si="42"/>
        <v>Beer</v>
      </c>
      <c r="P325" t="str">
        <f t="shared" si="43"/>
        <v>Q4</v>
      </c>
    </row>
    <row r="326" spans="1:16" x14ac:dyDescent="0.25">
      <c r="A326">
        <v>10425</v>
      </c>
      <c r="B326" t="s">
        <v>31</v>
      </c>
      <c r="C326" t="s">
        <v>32</v>
      </c>
      <c r="D326" t="s">
        <v>27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 t="s">
        <v>40</v>
      </c>
      <c r="K326" t="s">
        <v>17</v>
      </c>
      <c r="L326" t="s">
        <v>18</v>
      </c>
      <c r="M326">
        <v>2017</v>
      </c>
      <c r="N326" t="str">
        <f t="shared" si="41"/>
        <v>Francophone</v>
      </c>
      <c r="O326" t="str">
        <f t="shared" si="42"/>
        <v>Beer</v>
      </c>
      <c r="P326" t="str">
        <f t="shared" si="43"/>
        <v>Other quarters</v>
      </c>
    </row>
    <row r="327" spans="1:16" x14ac:dyDescent="0.25">
      <c r="A327">
        <v>10426</v>
      </c>
      <c r="B327" t="s">
        <v>37</v>
      </c>
      <c r="C327" t="s">
        <v>38</v>
      </c>
      <c r="D327" t="s">
        <v>33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 t="s">
        <v>16</v>
      </c>
      <c r="K327" t="s">
        <v>23</v>
      </c>
      <c r="L327" t="s">
        <v>24</v>
      </c>
      <c r="M327">
        <v>2019</v>
      </c>
      <c r="N327" t="str">
        <f t="shared" si="41"/>
        <v>Anglophone</v>
      </c>
      <c r="O327" t="str">
        <f t="shared" si="42"/>
        <v>Beer</v>
      </c>
      <c r="P327" t="str">
        <f t="shared" si="43"/>
        <v>Other quarters</v>
      </c>
    </row>
    <row r="328" spans="1:16" x14ac:dyDescent="0.25">
      <c r="A328">
        <v>10427</v>
      </c>
      <c r="B328" t="s">
        <v>13</v>
      </c>
      <c r="C328" t="s">
        <v>14</v>
      </c>
      <c r="D328" t="s">
        <v>39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 t="s">
        <v>22</v>
      </c>
      <c r="K328" t="s">
        <v>29</v>
      </c>
      <c r="L328" t="s">
        <v>30</v>
      </c>
      <c r="M328">
        <v>2018</v>
      </c>
      <c r="N328" t="str">
        <f t="shared" si="41"/>
        <v>Anglophone</v>
      </c>
      <c r="O328" t="str">
        <f t="shared" si="42"/>
        <v>Beer</v>
      </c>
      <c r="P328" t="str">
        <f t="shared" si="43"/>
        <v>Other quarters</v>
      </c>
    </row>
    <row r="329" spans="1:16" x14ac:dyDescent="0.25">
      <c r="A329">
        <v>10428</v>
      </c>
      <c r="B329" t="s">
        <v>46</v>
      </c>
      <c r="C329" t="s">
        <v>47</v>
      </c>
      <c r="D329" t="s">
        <v>43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 t="s">
        <v>28</v>
      </c>
      <c r="K329" t="s">
        <v>35</v>
      </c>
      <c r="L329" t="s">
        <v>36</v>
      </c>
      <c r="M329">
        <v>2017</v>
      </c>
      <c r="N329" t="str">
        <f t="shared" si="41"/>
        <v>Francophone</v>
      </c>
      <c r="O329" t="str">
        <f t="shared" si="42"/>
        <v>Malt</v>
      </c>
      <c r="P329" t="str">
        <f t="shared" si="43"/>
        <v>Other quarters</v>
      </c>
    </row>
    <row r="330" spans="1:16" x14ac:dyDescent="0.25">
      <c r="A330">
        <v>10429</v>
      </c>
      <c r="B330" t="s">
        <v>31</v>
      </c>
      <c r="C330" t="s">
        <v>32</v>
      </c>
      <c r="D330" t="s">
        <v>48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 t="s">
        <v>34</v>
      </c>
      <c r="K330" t="s">
        <v>41</v>
      </c>
      <c r="L330" t="s">
        <v>42</v>
      </c>
      <c r="M330">
        <v>2019</v>
      </c>
      <c r="N330" t="str">
        <f t="shared" si="41"/>
        <v>Francophone</v>
      </c>
      <c r="O330" t="str">
        <f t="shared" si="42"/>
        <v>Malt</v>
      </c>
      <c r="P330" t="str">
        <f t="shared" si="43"/>
        <v>Other quarters</v>
      </c>
    </row>
    <row r="331" spans="1:16" x14ac:dyDescent="0.25">
      <c r="A331">
        <v>10430</v>
      </c>
      <c r="B331" t="s">
        <v>51</v>
      </c>
      <c r="C331" t="s">
        <v>52</v>
      </c>
      <c r="D331" t="s">
        <v>15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 t="s">
        <v>40</v>
      </c>
      <c r="K331" t="s">
        <v>44</v>
      </c>
      <c r="L331" t="s">
        <v>45</v>
      </c>
      <c r="M331">
        <v>2018</v>
      </c>
      <c r="N331" t="str">
        <f t="shared" si="41"/>
        <v>Francophone</v>
      </c>
      <c r="O331" t="str">
        <f t="shared" si="42"/>
        <v>Beer</v>
      </c>
      <c r="P331" t="str">
        <f t="shared" si="43"/>
        <v>Other quarters</v>
      </c>
    </row>
    <row r="332" spans="1:16" x14ac:dyDescent="0.25">
      <c r="A332">
        <v>10431</v>
      </c>
      <c r="B332" t="s">
        <v>54</v>
      </c>
      <c r="C332" t="s">
        <v>55</v>
      </c>
      <c r="D332" t="s">
        <v>21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 t="s">
        <v>16</v>
      </c>
      <c r="K332" t="s">
        <v>17</v>
      </c>
      <c r="L332" t="s">
        <v>49</v>
      </c>
      <c r="M332">
        <v>2017</v>
      </c>
      <c r="N332" t="str">
        <f t="shared" si="41"/>
        <v>Anglophone</v>
      </c>
      <c r="O332" t="str">
        <f t="shared" si="42"/>
        <v>Beer</v>
      </c>
      <c r="P332" t="str">
        <f t="shared" si="43"/>
        <v>Other quarters</v>
      </c>
    </row>
    <row r="333" spans="1:16" x14ac:dyDescent="0.25">
      <c r="A333">
        <v>10432</v>
      </c>
      <c r="B333" t="s">
        <v>57</v>
      </c>
      <c r="C333" t="s">
        <v>58</v>
      </c>
      <c r="D333" t="s">
        <v>27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 t="s">
        <v>22</v>
      </c>
      <c r="K333" t="s">
        <v>23</v>
      </c>
      <c r="L333" t="s">
        <v>50</v>
      </c>
      <c r="M333">
        <v>2017</v>
      </c>
      <c r="N333" t="str">
        <f t="shared" si="41"/>
        <v>Anglophone</v>
      </c>
      <c r="O333" t="str">
        <f t="shared" si="42"/>
        <v>Beer</v>
      </c>
      <c r="P333" t="str">
        <f t="shared" si="43"/>
        <v>Other quarters</v>
      </c>
    </row>
    <row r="334" spans="1:16" x14ac:dyDescent="0.25">
      <c r="A334">
        <v>10433</v>
      </c>
      <c r="B334" t="s">
        <v>31</v>
      </c>
      <c r="C334" t="s">
        <v>32</v>
      </c>
      <c r="D334" t="s">
        <v>33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 t="s">
        <v>28</v>
      </c>
      <c r="K334" t="s">
        <v>29</v>
      </c>
      <c r="L334" t="s">
        <v>53</v>
      </c>
      <c r="M334">
        <v>2017</v>
      </c>
      <c r="N334" t="str">
        <f t="shared" si="41"/>
        <v>Francophone</v>
      </c>
      <c r="O334" t="str">
        <f t="shared" si="42"/>
        <v>Beer</v>
      </c>
      <c r="P334" t="str">
        <f t="shared" si="43"/>
        <v>Q4</v>
      </c>
    </row>
    <row r="335" spans="1:16" x14ac:dyDescent="0.25">
      <c r="A335">
        <v>10434</v>
      </c>
      <c r="B335" t="s">
        <v>61</v>
      </c>
      <c r="C335" t="s">
        <v>62</v>
      </c>
      <c r="D335" t="s">
        <v>39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 t="s">
        <v>34</v>
      </c>
      <c r="K335" t="s">
        <v>35</v>
      </c>
      <c r="L335" t="s">
        <v>56</v>
      </c>
      <c r="M335">
        <v>2017</v>
      </c>
      <c r="N335" t="str">
        <f t="shared" si="41"/>
        <v>Francophone</v>
      </c>
      <c r="O335" t="str">
        <f t="shared" si="42"/>
        <v>Beer</v>
      </c>
      <c r="P335" t="str">
        <f t="shared" si="43"/>
        <v>Q4</v>
      </c>
    </row>
    <row r="336" spans="1:16" x14ac:dyDescent="0.25">
      <c r="A336">
        <v>10435</v>
      </c>
      <c r="B336" t="s">
        <v>31</v>
      </c>
      <c r="C336" t="s">
        <v>32</v>
      </c>
      <c r="D336" t="s">
        <v>43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 t="s">
        <v>40</v>
      </c>
      <c r="K336" t="s">
        <v>41</v>
      </c>
      <c r="L336" t="s">
        <v>59</v>
      </c>
      <c r="M336">
        <v>2017</v>
      </c>
      <c r="N336" t="str">
        <f t="shared" si="41"/>
        <v>Francophone</v>
      </c>
      <c r="O336" t="str">
        <f t="shared" si="42"/>
        <v>Malt</v>
      </c>
      <c r="P336" t="str">
        <f t="shared" si="43"/>
        <v>Q4</v>
      </c>
    </row>
    <row r="337" spans="1:16" x14ac:dyDescent="0.25">
      <c r="A337">
        <v>10436</v>
      </c>
      <c r="B337" t="s">
        <v>51</v>
      </c>
      <c r="C337" t="s">
        <v>52</v>
      </c>
      <c r="D337" t="s">
        <v>48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 t="s">
        <v>16</v>
      </c>
      <c r="K337" t="s">
        <v>44</v>
      </c>
      <c r="L337" t="s">
        <v>60</v>
      </c>
      <c r="M337">
        <v>2018</v>
      </c>
      <c r="N337" t="str">
        <f t="shared" si="41"/>
        <v>Anglophone</v>
      </c>
      <c r="O337" t="str">
        <f t="shared" si="42"/>
        <v>Malt</v>
      </c>
      <c r="P337" t="str">
        <f t="shared" si="43"/>
        <v>Q4</v>
      </c>
    </row>
    <row r="338" spans="1:16" x14ac:dyDescent="0.25">
      <c r="A338">
        <v>10437</v>
      </c>
      <c r="B338" t="s">
        <v>31</v>
      </c>
      <c r="C338" t="s">
        <v>32</v>
      </c>
      <c r="D338" t="s">
        <v>15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 t="s">
        <v>22</v>
      </c>
      <c r="K338" t="s">
        <v>17</v>
      </c>
      <c r="L338" t="s">
        <v>18</v>
      </c>
      <c r="M338">
        <v>2018</v>
      </c>
      <c r="N338" t="str">
        <f t="shared" si="41"/>
        <v>Anglophone</v>
      </c>
      <c r="O338" t="str">
        <f t="shared" si="42"/>
        <v>Beer</v>
      </c>
      <c r="P338" t="str">
        <f t="shared" si="43"/>
        <v>Other quarters</v>
      </c>
    </row>
    <row r="339" spans="1:16" x14ac:dyDescent="0.25">
      <c r="A339">
        <v>10438</v>
      </c>
      <c r="B339" t="s">
        <v>57</v>
      </c>
      <c r="C339" t="s">
        <v>58</v>
      </c>
      <c r="D339" t="s">
        <v>21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 t="s">
        <v>28</v>
      </c>
      <c r="K339" t="s">
        <v>23</v>
      </c>
      <c r="L339" t="s">
        <v>24</v>
      </c>
      <c r="M339">
        <v>2018</v>
      </c>
      <c r="N339" t="str">
        <f t="shared" si="41"/>
        <v>Francophone</v>
      </c>
      <c r="O339" t="str">
        <f t="shared" si="42"/>
        <v>Beer</v>
      </c>
      <c r="P339" t="str">
        <f t="shared" si="43"/>
        <v>Other quarters</v>
      </c>
    </row>
    <row r="340" spans="1:16" x14ac:dyDescent="0.25">
      <c r="A340">
        <v>10439</v>
      </c>
      <c r="B340" t="s">
        <v>63</v>
      </c>
      <c r="C340" t="s">
        <v>64</v>
      </c>
      <c r="D340" t="s">
        <v>27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 t="s">
        <v>34</v>
      </c>
      <c r="K340" t="s">
        <v>29</v>
      </c>
      <c r="L340" t="s">
        <v>30</v>
      </c>
      <c r="M340">
        <v>2018</v>
      </c>
      <c r="N340" t="str">
        <f t="shared" si="41"/>
        <v>Francophone</v>
      </c>
      <c r="O340" t="str">
        <f t="shared" si="42"/>
        <v>Beer</v>
      </c>
      <c r="P340" t="str">
        <f t="shared" si="43"/>
        <v>Other quarters</v>
      </c>
    </row>
    <row r="341" spans="1:16" x14ac:dyDescent="0.25">
      <c r="A341">
        <v>10440</v>
      </c>
      <c r="B341" t="s">
        <v>61</v>
      </c>
      <c r="C341" t="s">
        <v>62</v>
      </c>
      <c r="D341" t="s">
        <v>33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 t="s">
        <v>40</v>
      </c>
      <c r="K341" t="s">
        <v>35</v>
      </c>
      <c r="L341" t="s">
        <v>36</v>
      </c>
      <c r="M341">
        <v>2017</v>
      </c>
      <c r="N341" t="str">
        <f t="shared" si="41"/>
        <v>Francophone</v>
      </c>
      <c r="O341" t="str">
        <f t="shared" si="42"/>
        <v>Beer</v>
      </c>
      <c r="P341" t="str">
        <f t="shared" si="43"/>
        <v>Other quarters</v>
      </c>
    </row>
    <row r="342" spans="1:16" x14ac:dyDescent="0.25">
      <c r="A342">
        <v>10441</v>
      </c>
      <c r="B342" t="s">
        <v>57</v>
      </c>
      <c r="C342" t="s">
        <v>58</v>
      </c>
      <c r="D342" t="s">
        <v>39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 t="s">
        <v>16</v>
      </c>
      <c r="K342" t="s">
        <v>41</v>
      </c>
      <c r="L342" t="s">
        <v>42</v>
      </c>
      <c r="M342">
        <v>2019</v>
      </c>
      <c r="N342" t="str">
        <f t="shared" si="41"/>
        <v>Anglophone</v>
      </c>
      <c r="O342" t="str">
        <f t="shared" si="42"/>
        <v>Beer</v>
      </c>
      <c r="P342" t="str">
        <f t="shared" si="43"/>
        <v>Other quarters</v>
      </c>
    </row>
    <row r="343" spans="1:16" x14ac:dyDescent="0.25">
      <c r="A343">
        <v>10442</v>
      </c>
      <c r="B343" t="s">
        <v>19</v>
      </c>
      <c r="C343" t="s">
        <v>20</v>
      </c>
      <c r="D343" t="s">
        <v>43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 t="s">
        <v>22</v>
      </c>
      <c r="K343" t="s">
        <v>44</v>
      </c>
      <c r="L343" t="s">
        <v>45</v>
      </c>
      <c r="M343">
        <v>2019</v>
      </c>
      <c r="N343" t="str">
        <f t="shared" si="41"/>
        <v>Anglophone</v>
      </c>
      <c r="O343" t="str">
        <f t="shared" si="42"/>
        <v>Malt</v>
      </c>
      <c r="P343" t="str">
        <f t="shared" si="43"/>
        <v>Other quarters</v>
      </c>
    </row>
    <row r="344" spans="1:16" x14ac:dyDescent="0.25">
      <c r="A344">
        <v>10443</v>
      </c>
      <c r="B344" t="s">
        <v>61</v>
      </c>
      <c r="C344" t="s">
        <v>62</v>
      </c>
      <c r="D344" t="s">
        <v>48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 t="s">
        <v>28</v>
      </c>
      <c r="K344" t="s">
        <v>17</v>
      </c>
      <c r="L344" t="s">
        <v>49</v>
      </c>
      <c r="M344">
        <v>2018</v>
      </c>
      <c r="N344" t="str">
        <f t="shared" si="41"/>
        <v>Francophone</v>
      </c>
      <c r="O344" t="str">
        <f t="shared" si="42"/>
        <v>Malt</v>
      </c>
      <c r="P344" t="str">
        <f t="shared" si="43"/>
        <v>Other quarters</v>
      </c>
    </row>
    <row r="345" spans="1:16" x14ac:dyDescent="0.25">
      <c r="A345">
        <v>10444</v>
      </c>
      <c r="B345" t="s">
        <v>31</v>
      </c>
      <c r="C345" t="s">
        <v>32</v>
      </c>
      <c r="D345" t="s">
        <v>15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 t="s">
        <v>34</v>
      </c>
      <c r="K345" t="s">
        <v>23</v>
      </c>
      <c r="L345" t="s">
        <v>50</v>
      </c>
      <c r="M345">
        <v>2018</v>
      </c>
      <c r="N345" t="str">
        <f t="shared" si="41"/>
        <v>Francophone</v>
      </c>
      <c r="O345" t="str">
        <f t="shared" si="42"/>
        <v>Beer</v>
      </c>
      <c r="P345" t="str">
        <f t="shared" si="43"/>
        <v>Other quarters</v>
      </c>
    </row>
    <row r="346" spans="1:16" x14ac:dyDescent="0.25">
      <c r="A346">
        <v>10445</v>
      </c>
      <c r="B346" t="s">
        <v>25</v>
      </c>
      <c r="C346" t="s">
        <v>26</v>
      </c>
      <c r="D346" t="s">
        <v>21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 t="s">
        <v>40</v>
      </c>
      <c r="K346" t="s">
        <v>29</v>
      </c>
      <c r="L346" t="s">
        <v>53</v>
      </c>
      <c r="M346">
        <v>2018</v>
      </c>
      <c r="N346" t="str">
        <f t="shared" si="41"/>
        <v>Francophone</v>
      </c>
      <c r="O346" t="str">
        <f t="shared" si="42"/>
        <v>Beer</v>
      </c>
      <c r="P346" t="str">
        <f t="shared" si="43"/>
        <v>Q4</v>
      </c>
    </row>
    <row r="347" spans="1:16" x14ac:dyDescent="0.25">
      <c r="A347">
        <v>10446</v>
      </c>
      <c r="B347" t="s">
        <v>13</v>
      </c>
      <c r="C347" t="s">
        <v>14</v>
      </c>
      <c r="D347" t="s">
        <v>27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 t="s">
        <v>16</v>
      </c>
      <c r="K347" t="s">
        <v>35</v>
      </c>
      <c r="L347" t="s">
        <v>56</v>
      </c>
      <c r="M347">
        <v>2018</v>
      </c>
      <c r="N347" t="str">
        <f t="shared" si="41"/>
        <v>Anglophone</v>
      </c>
      <c r="O347" t="str">
        <f t="shared" si="42"/>
        <v>Beer</v>
      </c>
      <c r="P347" t="str">
        <f t="shared" si="43"/>
        <v>Q4</v>
      </c>
    </row>
    <row r="348" spans="1:16" x14ac:dyDescent="0.25">
      <c r="A348">
        <v>10447</v>
      </c>
      <c r="B348" t="s">
        <v>37</v>
      </c>
      <c r="C348" t="s">
        <v>38</v>
      </c>
      <c r="D348" t="s">
        <v>33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 t="s">
        <v>22</v>
      </c>
      <c r="K348" t="s">
        <v>41</v>
      </c>
      <c r="L348" t="s">
        <v>59</v>
      </c>
      <c r="M348">
        <v>2019</v>
      </c>
      <c r="N348" t="str">
        <f t="shared" si="41"/>
        <v>Anglophone</v>
      </c>
      <c r="O348" t="str">
        <f t="shared" si="42"/>
        <v>Beer</v>
      </c>
      <c r="P348" t="str">
        <f t="shared" si="43"/>
        <v>Q4</v>
      </c>
    </row>
    <row r="349" spans="1:16" x14ac:dyDescent="0.25">
      <c r="A349">
        <v>10448</v>
      </c>
      <c r="B349" t="s">
        <v>54</v>
      </c>
      <c r="C349" t="s">
        <v>55</v>
      </c>
      <c r="D349" t="s">
        <v>39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 t="s">
        <v>28</v>
      </c>
      <c r="K349" t="s">
        <v>44</v>
      </c>
      <c r="L349" t="s">
        <v>60</v>
      </c>
      <c r="M349">
        <v>2017</v>
      </c>
      <c r="N349" t="str">
        <f t="shared" si="41"/>
        <v>Francophone</v>
      </c>
      <c r="O349" t="str">
        <f t="shared" si="42"/>
        <v>Beer</v>
      </c>
      <c r="P349" t="str">
        <f t="shared" si="43"/>
        <v>Q4</v>
      </c>
    </row>
    <row r="350" spans="1:16" x14ac:dyDescent="0.25">
      <c r="A350">
        <v>10449</v>
      </c>
      <c r="B350" t="s">
        <v>19</v>
      </c>
      <c r="C350" t="s">
        <v>20</v>
      </c>
      <c r="D350" t="s">
        <v>43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 t="s">
        <v>34</v>
      </c>
      <c r="K350" t="s">
        <v>17</v>
      </c>
      <c r="L350" t="s">
        <v>18</v>
      </c>
      <c r="M350">
        <v>2018</v>
      </c>
      <c r="N350" t="str">
        <f t="shared" si="41"/>
        <v>Francophone</v>
      </c>
      <c r="O350" t="str">
        <f t="shared" si="42"/>
        <v>Malt</v>
      </c>
      <c r="P350" t="str">
        <f t="shared" si="43"/>
        <v>Other quarters</v>
      </c>
    </row>
    <row r="351" spans="1:16" x14ac:dyDescent="0.25">
      <c r="A351">
        <v>10450</v>
      </c>
      <c r="B351" t="s">
        <v>19</v>
      </c>
      <c r="C351" t="s">
        <v>20</v>
      </c>
      <c r="D351" t="s">
        <v>48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 t="s">
        <v>40</v>
      </c>
      <c r="K351" t="s">
        <v>23</v>
      </c>
      <c r="L351" t="s">
        <v>24</v>
      </c>
      <c r="M351">
        <v>2017</v>
      </c>
      <c r="N351" t="str">
        <f t="shared" si="41"/>
        <v>Francophone</v>
      </c>
      <c r="O351" t="str">
        <f t="shared" si="42"/>
        <v>Malt</v>
      </c>
      <c r="P351" t="str">
        <f t="shared" si="43"/>
        <v>Other quarters</v>
      </c>
    </row>
    <row r="352" spans="1:16" x14ac:dyDescent="0.25">
      <c r="A352">
        <v>10451</v>
      </c>
      <c r="B352" t="s">
        <v>63</v>
      </c>
      <c r="C352" t="s">
        <v>64</v>
      </c>
      <c r="D352" t="s">
        <v>15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 t="s">
        <v>16</v>
      </c>
      <c r="K352" t="s">
        <v>29</v>
      </c>
      <c r="L352" t="s">
        <v>30</v>
      </c>
      <c r="M352">
        <v>2017</v>
      </c>
      <c r="N352" t="str">
        <f t="shared" si="41"/>
        <v>Anglophone</v>
      </c>
      <c r="O352" t="str">
        <f t="shared" si="42"/>
        <v>Beer</v>
      </c>
      <c r="P352" t="str">
        <f t="shared" si="43"/>
        <v>Other quarters</v>
      </c>
    </row>
    <row r="353" spans="1:16" x14ac:dyDescent="0.25">
      <c r="A353">
        <v>10452</v>
      </c>
      <c r="B353" t="s">
        <v>31</v>
      </c>
      <c r="C353" t="s">
        <v>32</v>
      </c>
      <c r="D353" t="s">
        <v>21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 t="s">
        <v>22</v>
      </c>
      <c r="K353" t="s">
        <v>35</v>
      </c>
      <c r="L353" t="s">
        <v>36</v>
      </c>
      <c r="M353">
        <v>2017</v>
      </c>
      <c r="N353" t="str">
        <f t="shared" si="41"/>
        <v>Anglophone</v>
      </c>
      <c r="O353" t="str">
        <f t="shared" si="42"/>
        <v>Beer</v>
      </c>
      <c r="P353" t="str">
        <f t="shared" si="43"/>
        <v>Other quarters</v>
      </c>
    </row>
    <row r="354" spans="1:16" x14ac:dyDescent="0.25">
      <c r="A354">
        <v>10453</v>
      </c>
      <c r="B354" t="s">
        <v>51</v>
      </c>
      <c r="C354" t="s">
        <v>52</v>
      </c>
      <c r="D354" t="s">
        <v>27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 t="s">
        <v>28</v>
      </c>
      <c r="K354" t="s">
        <v>41</v>
      </c>
      <c r="L354" t="s">
        <v>42</v>
      </c>
      <c r="M354">
        <v>2019</v>
      </c>
      <c r="N354" t="str">
        <f t="shared" si="41"/>
        <v>Francophone</v>
      </c>
      <c r="O354" t="str">
        <f t="shared" si="42"/>
        <v>Beer</v>
      </c>
      <c r="P354" t="str">
        <f t="shared" si="43"/>
        <v>Other quarters</v>
      </c>
    </row>
    <row r="355" spans="1:16" x14ac:dyDescent="0.25">
      <c r="A355">
        <v>10454</v>
      </c>
      <c r="B355" t="s">
        <v>63</v>
      </c>
      <c r="C355" t="s">
        <v>64</v>
      </c>
      <c r="D355" t="s">
        <v>33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 t="s">
        <v>34</v>
      </c>
      <c r="K355" t="s">
        <v>44</v>
      </c>
      <c r="L355" t="s">
        <v>45</v>
      </c>
      <c r="M355">
        <v>2019</v>
      </c>
      <c r="N355" t="str">
        <f t="shared" si="41"/>
        <v>Francophone</v>
      </c>
      <c r="O355" t="str">
        <f t="shared" si="42"/>
        <v>Beer</v>
      </c>
      <c r="P355" t="str">
        <f t="shared" si="43"/>
        <v>Other quarters</v>
      </c>
    </row>
    <row r="356" spans="1:16" x14ac:dyDescent="0.25">
      <c r="A356">
        <v>10455</v>
      </c>
      <c r="B356" t="s">
        <v>25</v>
      </c>
      <c r="C356" t="s">
        <v>26</v>
      </c>
      <c r="D356" t="s">
        <v>39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 t="s">
        <v>40</v>
      </c>
      <c r="K356" t="s">
        <v>17</v>
      </c>
      <c r="L356" t="s">
        <v>49</v>
      </c>
      <c r="M356">
        <v>2017</v>
      </c>
      <c r="N356" t="str">
        <f t="shared" si="41"/>
        <v>Francophone</v>
      </c>
      <c r="O356" t="str">
        <f t="shared" si="42"/>
        <v>Beer</v>
      </c>
      <c r="P356" t="str">
        <f t="shared" si="43"/>
        <v>Other quarters</v>
      </c>
    </row>
    <row r="357" spans="1:16" x14ac:dyDescent="0.25">
      <c r="A357">
        <v>10456</v>
      </c>
      <c r="B357" t="s">
        <v>19</v>
      </c>
      <c r="C357" t="s">
        <v>20</v>
      </c>
      <c r="D357" t="s">
        <v>43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 t="s">
        <v>16</v>
      </c>
      <c r="K357" t="s">
        <v>23</v>
      </c>
      <c r="L357" t="s">
        <v>50</v>
      </c>
      <c r="M357">
        <v>2018</v>
      </c>
      <c r="N357" t="str">
        <f t="shared" si="41"/>
        <v>Anglophone</v>
      </c>
      <c r="O357" t="str">
        <f t="shared" si="42"/>
        <v>Malt</v>
      </c>
      <c r="P357" t="str">
        <f t="shared" si="43"/>
        <v>Other quarters</v>
      </c>
    </row>
    <row r="358" spans="1:16" x14ac:dyDescent="0.25">
      <c r="A358">
        <v>10457</v>
      </c>
      <c r="B358" t="s">
        <v>25</v>
      </c>
      <c r="C358" t="s">
        <v>26</v>
      </c>
      <c r="D358" t="s">
        <v>48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 t="s">
        <v>22</v>
      </c>
      <c r="K358" t="s">
        <v>29</v>
      </c>
      <c r="L358" t="s">
        <v>53</v>
      </c>
      <c r="M358">
        <v>2018</v>
      </c>
      <c r="N358" t="str">
        <f t="shared" si="41"/>
        <v>Anglophone</v>
      </c>
      <c r="O358" t="str">
        <f t="shared" si="42"/>
        <v>Malt</v>
      </c>
      <c r="P358" t="str">
        <f t="shared" si="43"/>
        <v>Q4</v>
      </c>
    </row>
    <row r="359" spans="1:16" x14ac:dyDescent="0.25">
      <c r="A359">
        <v>10458</v>
      </c>
      <c r="B359" t="s">
        <v>46</v>
      </c>
      <c r="C359" t="s">
        <v>47</v>
      </c>
      <c r="D359" t="s">
        <v>15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 t="s">
        <v>28</v>
      </c>
      <c r="K359" t="s">
        <v>35</v>
      </c>
      <c r="L359" t="s">
        <v>56</v>
      </c>
      <c r="M359">
        <v>2018</v>
      </c>
      <c r="N359" t="str">
        <f t="shared" si="41"/>
        <v>Francophone</v>
      </c>
      <c r="O359" t="str">
        <f t="shared" si="42"/>
        <v>Beer</v>
      </c>
      <c r="P359" t="str">
        <f t="shared" si="43"/>
        <v>Q4</v>
      </c>
    </row>
    <row r="360" spans="1:16" x14ac:dyDescent="0.25">
      <c r="A360">
        <v>10459</v>
      </c>
      <c r="B360" t="s">
        <v>37</v>
      </c>
      <c r="C360" t="s">
        <v>38</v>
      </c>
      <c r="D360" t="s">
        <v>21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 t="s">
        <v>34</v>
      </c>
      <c r="K360" t="s">
        <v>41</v>
      </c>
      <c r="L360" t="s">
        <v>59</v>
      </c>
      <c r="M360">
        <v>2018</v>
      </c>
      <c r="N360" t="str">
        <f t="shared" si="41"/>
        <v>Francophone</v>
      </c>
      <c r="O360" t="str">
        <f t="shared" si="42"/>
        <v>Beer</v>
      </c>
      <c r="P360" t="str">
        <f t="shared" si="43"/>
        <v>Q4</v>
      </c>
    </row>
    <row r="361" spans="1:16" x14ac:dyDescent="0.25">
      <c r="A361">
        <v>10460</v>
      </c>
      <c r="B361" t="s">
        <v>13</v>
      </c>
      <c r="C361" t="s">
        <v>14</v>
      </c>
      <c r="D361" t="s">
        <v>27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 t="s">
        <v>40</v>
      </c>
      <c r="K361" t="s">
        <v>44</v>
      </c>
      <c r="L361" t="s">
        <v>60</v>
      </c>
      <c r="M361">
        <v>2018</v>
      </c>
      <c r="N361" t="str">
        <f t="shared" si="41"/>
        <v>Francophone</v>
      </c>
      <c r="O361" t="str">
        <f t="shared" si="42"/>
        <v>Beer</v>
      </c>
      <c r="P361" t="str">
        <f t="shared" si="43"/>
        <v>Q4</v>
      </c>
    </row>
    <row r="362" spans="1:16" x14ac:dyDescent="0.25">
      <c r="A362">
        <v>10461</v>
      </c>
      <c r="B362" t="s">
        <v>13</v>
      </c>
      <c r="C362" t="s">
        <v>14</v>
      </c>
      <c r="D362" t="s">
        <v>33</v>
      </c>
      <c r="E362">
        <v>170</v>
      </c>
      <c r="F362">
        <v>250</v>
      </c>
      <c r="G362">
        <v>895</v>
      </c>
      <c r="H362">
        <v>223750</v>
      </c>
      <c r="I362">
        <v>71600</v>
      </c>
      <c r="J362" t="s">
        <v>16</v>
      </c>
      <c r="K362" t="s">
        <v>17</v>
      </c>
      <c r="L362" t="s">
        <v>18</v>
      </c>
      <c r="M362">
        <v>2018</v>
      </c>
      <c r="N362" t="str">
        <f t="shared" si="41"/>
        <v>Anglophone</v>
      </c>
      <c r="O362" t="str">
        <f t="shared" si="42"/>
        <v>Beer</v>
      </c>
      <c r="P362" t="str">
        <f t="shared" si="43"/>
        <v>Other quarters</v>
      </c>
    </row>
    <row r="363" spans="1:16" x14ac:dyDescent="0.25">
      <c r="A363">
        <v>10462</v>
      </c>
      <c r="B363" t="s">
        <v>37</v>
      </c>
      <c r="C363" t="s">
        <v>38</v>
      </c>
      <c r="D363" t="s">
        <v>39</v>
      </c>
      <c r="E363">
        <v>150</v>
      </c>
      <c r="F363">
        <v>200</v>
      </c>
      <c r="G363">
        <v>759</v>
      </c>
      <c r="H363">
        <v>151800</v>
      </c>
      <c r="I363">
        <v>37950</v>
      </c>
      <c r="J363" t="s">
        <v>22</v>
      </c>
      <c r="K363" t="s">
        <v>23</v>
      </c>
      <c r="L363" t="s">
        <v>24</v>
      </c>
      <c r="M363">
        <v>2018</v>
      </c>
      <c r="N363" t="str">
        <f t="shared" si="41"/>
        <v>Anglophone</v>
      </c>
      <c r="O363" t="str">
        <f t="shared" si="42"/>
        <v>Beer</v>
      </c>
      <c r="P363" t="str">
        <f t="shared" si="43"/>
        <v>Other quarters</v>
      </c>
    </row>
    <row r="364" spans="1:16" x14ac:dyDescent="0.25">
      <c r="A364">
        <v>10463</v>
      </c>
      <c r="B364" t="s">
        <v>13</v>
      </c>
      <c r="C364" t="s">
        <v>14</v>
      </c>
      <c r="D364" t="s">
        <v>43</v>
      </c>
      <c r="E364">
        <v>80</v>
      </c>
      <c r="F364">
        <v>150</v>
      </c>
      <c r="G364">
        <v>790</v>
      </c>
      <c r="H364">
        <v>118500</v>
      </c>
      <c r="I364">
        <v>55300</v>
      </c>
      <c r="J364" t="s">
        <v>28</v>
      </c>
      <c r="K364" t="s">
        <v>29</v>
      </c>
      <c r="L364" t="s">
        <v>30</v>
      </c>
      <c r="M364">
        <v>2017</v>
      </c>
      <c r="N364" t="str">
        <f t="shared" si="41"/>
        <v>Francophone</v>
      </c>
      <c r="O364" t="str">
        <f t="shared" si="42"/>
        <v>Malt</v>
      </c>
      <c r="P364" t="str">
        <f t="shared" si="43"/>
        <v>Other quarters</v>
      </c>
    </row>
    <row r="365" spans="1:16" x14ac:dyDescent="0.25">
      <c r="A365">
        <v>10464</v>
      </c>
      <c r="B365" t="s">
        <v>19</v>
      </c>
      <c r="C365" t="s">
        <v>20</v>
      </c>
      <c r="D365" t="s">
        <v>48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 t="s">
        <v>34</v>
      </c>
      <c r="K365" t="s">
        <v>35</v>
      </c>
      <c r="L365" t="s">
        <v>36</v>
      </c>
      <c r="M365">
        <v>2017</v>
      </c>
      <c r="N365" t="str">
        <f t="shared" si="41"/>
        <v>Francophone</v>
      </c>
      <c r="O365" t="str">
        <f t="shared" si="42"/>
        <v>Malt</v>
      </c>
      <c r="P365" t="str">
        <f t="shared" si="43"/>
        <v>Other quarters</v>
      </c>
    </row>
    <row r="366" spans="1:16" x14ac:dyDescent="0.25">
      <c r="A366">
        <v>10465</v>
      </c>
      <c r="B366" t="s">
        <v>25</v>
      </c>
      <c r="C366" t="s">
        <v>26</v>
      </c>
      <c r="D366" t="s">
        <v>15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 t="s">
        <v>40</v>
      </c>
      <c r="K366" t="s">
        <v>41</v>
      </c>
      <c r="L366" t="s">
        <v>42</v>
      </c>
      <c r="M366">
        <v>2019</v>
      </c>
      <c r="N366" t="str">
        <f t="shared" si="41"/>
        <v>Francophone</v>
      </c>
      <c r="O366" t="str">
        <f t="shared" si="42"/>
        <v>Beer</v>
      </c>
      <c r="P366" t="str">
        <f t="shared" si="43"/>
        <v>Other quarters</v>
      </c>
    </row>
    <row r="367" spans="1:16" x14ac:dyDescent="0.25">
      <c r="A367">
        <v>10466</v>
      </c>
      <c r="B367" t="s">
        <v>31</v>
      </c>
      <c r="C367" t="s">
        <v>32</v>
      </c>
      <c r="D367" t="s">
        <v>21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 t="s">
        <v>16</v>
      </c>
      <c r="K367" t="s">
        <v>44</v>
      </c>
      <c r="L367" t="s">
        <v>45</v>
      </c>
      <c r="M367">
        <v>2018</v>
      </c>
      <c r="N367" t="str">
        <f t="shared" si="41"/>
        <v>Anglophone</v>
      </c>
      <c r="O367" t="str">
        <f t="shared" si="42"/>
        <v>Beer</v>
      </c>
      <c r="P367" t="str">
        <f t="shared" si="43"/>
        <v>Other quarters</v>
      </c>
    </row>
    <row r="368" spans="1:16" x14ac:dyDescent="0.25">
      <c r="A368">
        <v>10467</v>
      </c>
      <c r="B368" t="s">
        <v>37</v>
      </c>
      <c r="C368" t="s">
        <v>38</v>
      </c>
      <c r="D368" t="s">
        <v>27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 t="s">
        <v>22</v>
      </c>
      <c r="K368" t="s">
        <v>17</v>
      </c>
      <c r="L368" t="s">
        <v>49</v>
      </c>
      <c r="M368">
        <v>2018</v>
      </c>
      <c r="N368" t="str">
        <f t="shared" si="41"/>
        <v>Anglophone</v>
      </c>
      <c r="O368" t="str">
        <f t="shared" si="42"/>
        <v>Beer</v>
      </c>
      <c r="P368" t="str">
        <f t="shared" si="43"/>
        <v>Other quarters</v>
      </c>
    </row>
    <row r="369" spans="1:16" x14ac:dyDescent="0.25">
      <c r="A369">
        <v>10468</v>
      </c>
      <c r="B369" t="s">
        <v>13</v>
      </c>
      <c r="C369" t="s">
        <v>14</v>
      </c>
      <c r="D369" t="s">
        <v>33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 t="s">
        <v>28</v>
      </c>
      <c r="K369" t="s">
        <v>23</v>
      </c>
      <c r="L369" t="s">
        <v>50</v>
      </c>
      <c r="M369">
        <v>2019</v>
      </c>
      <c r="N369" t="str">
        <f t="shared" si="41"/>
        <v>Francophone</v>
      </c>
      <c r="O369" t="str">
        <f t="shared" si="42"/>
        <v>Beer</v>
      </c>
      <c r="P369" t="str">
        <f t="shared" si="43"/>
        <v>Other quarters</v>
      </c>
    </row>
    <row r="370" spans="1:16" x14ac:dyDescent="0.25">
      <c r="A370">
        <v>10469</v>
      </c>
      <c r="B370" t="s">
        <v>46</v>
      </c>
      <c r="C370" t="s">
        <v>47</v>
      </c>
      <c r="D370" t="s">
        <v>39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 t="s">
        <v>34</v>
      </c>
      <c r="K370" t="s">
        <v>29</v>
      </c>
      <c r="L370" t="s">
        <v>53</v>
      </c>
      <c r="M370">
        <v>2018</v>
      </c>
      <c r="N370" t="str">
        <f t="shared" si="41"/>
        <v>Francophone</v>
      </c>
      <c r="O370" t="str">
        <f t="shared" si="42"/>
        <v>Beer</v>
      </c>
      <c r="P370" t="str">
        <f t="shared" si="43"/>
        <v>Q4</v>
      </c>
    </row>
    <row r="371" spans="1:16" x14ac:dyDescent="0.25">
      <c r="A371">
        <v>10470</v>
      </c>
      <c r="B371" t="s">
        <v>31</v>
      </c>
      <c r="C371" t="s">
        <v>32</v>
      </c>
      <c r="D371" t="s">
        <v>43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 t="s">
        <v>40</v>
      </c>
      <c r="K371" t="s">
        <v>35</v>
      </c>
      <c r="L371" t="s">
        <v>56</v>
      </c>
      <c r="M371">
        <v>2018</v>
      </c>
      <c r="N371" t="str">
        <f t="shared" si="41"/>
        <v>Francophone</v>
      </c>
      <c r="O371" t="str">
        <f t="shared" si="42"/>
        <v>Malt</v>
      </c>
      <c r="P371" t="str">
        <f t="shared" si="43"/>
        <v>Q4</v>
      </c>
    </row>
    <row r="372" spans="1:16" x14ac:dyDescent="0.25">
      <c r="A372">
        <v>10471</v>
      </c>
      <c r="B372" t="s">
        <v>51</v>
      </c>
      <c r="C372" t="s">
        <v>52</v>
      </c>
      <c r="D372" t="s">
        <v>48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 t="s">
        <v>16</v>
      </c>
      <c r="K372" t="s">
        <v>41</v>
      </c>
      <c r="L372" t="s">
        <v>59</v>
      </c>
      <c r="M372">
        <v>2017</v>
      </c>
      <c r="N372" t="str">
        <f t="shared" si="41"/>
        <v>Anglophone</v>
      </c>
      <c r="O372" t="str">
        <f t="shared" si="42"/>
        <v>Malt</v>
      </c>
      <c r="P372" t="str">
        <f t="shared" si="43"/>
        <v>Q4</v>
      </c>
    </row>
    <row r="373" spans="1:16" x14ac:dyDescent="0.25">
      <c r="A373">
        <v>10472</v>
      </c>
      <c r="B373" t="s">
        <v>54</v>
      </c>
      <c r="C373" t="s">
        <v>55</v>
      </c>
      <c r="D373" t="s">
        <v>15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 t="s">
        <v>22</v>
      </c>
      <c r="K373" t="s">
        <v>44</v>
      </c>
      <c r="L373" t="s">
        <v>60</v>
      </c>
      <c r="M373">
        <v>2017</v>
      </c>
      <c r="N373" t="str">
        <f t="shared" si="41"/>
        <v>Anglophone</v>
      </c>
      <c r="O373" t="str">
        <f t="shared" si="42"/>
        <v>Beer</v>
      </c>
      <c r="P373" t="str">
        <f t="shared" si="43"/>
        <v>Q4</v>
      </c>
    </row>
    <row r="374" spans="1:16" x14ac:dyDescent="0.25">
      <c r="A374">
        <v>10473</v>
      </c>
      <c r="B374" t="s">
        <v>57</v>
      </c>
      <c r="C374" t="s">
        <v>58</v>
      </c>
      <c r="D374" t="s">
        <v>21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 t="s">
        <v>28</v>
      </c>
      <c r="K374" t="s">
        <v>17</v>
      </c>
      <c r="L374" t="s">
        <v>18</v>
      </c>
      <c r="M374">
        <v>2018</v>
      </c>
      <c r="N374" t="str">
        <f t="shared" si="41"/>
        <v>Francophone</v>
      </c>
      <c r="O374" t="str">
        <f t="shared" si="42"/>
        <v>Beer</v>
      </c>
      <c r="P374" t="str">
        <f t="shared" si="43"/>
        <v>Other quarters</v>
      </c>
    </row>
    <row r="375" spans="1:16" x14ac:dyDescent="0.25">
      <c r="A375">
        <v>10474</v>
      </c>
      <c r="B375" t="s">
        <v>31</v>
      </c>
      <c r="C375" t="s">
        <v>32</v>
      </c>
      <c r="D375" t="s">
        <v>27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 t="s">
        <v>34</v>
      </c>
      <c r="K375" t="s">
        <v>23</v>
      </c>
      <c r="L375" t="s">
        <v>24</v>
      </c>
      <c r="M375">
        <v>2018</v>
      </c>
      <c r="N375" t="str">
        <f t="shared" si="41"/>
        <v>Francophone</v>
      </c>
      <c r="O375" t="str">
        <f t="shared" si="42"/>
        <v>Beer</v>
      </c>
      <c r="P375" t="str">
        <f t="shared" si="43"/>
        <v>Other quarters</v>
      </c>
    </row>
    <row r="376" spans="1:16" x14ac:dyDescent="0.25">
      <c r="A376">
        <v>10475</v>
      </c>
      <c r="B376" t="s">
        <v>61</v>
      </c>
      <c r="C376" t="s">
        <v>62</v>
      </c>
      <c r="D376" t="s">
        <v>33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 t="s">
        <v>40</v>
      </c>
      <c r="K376" t="s">
        <v>29</v>
      </c>
      <c r="L376" t="s">
        <v>30</v>
      </c>
      <c r="M376">
        <v>2019</v>
      </c>
      <c r="N376" t="str">
        <f t="shared" si="41"/>
        <v>Francophone</v>
      </c>
      <c r="O376" t="str">
        <f t="shared" si="42"/>
        <v>Beer</v>
      </c>
      <c r="P376" t="str">
        <f t="shared" si="43"/>
        <v>Other quarters</v>
      </c>
    </row>
    <row r="377" spans="1:16" x14ac:dyDescent="0.25">
      <c r="A377">
        <v>10476</v>
      </c>
      <c r="B377" t="s">
        <v>31</v>
      </c>
      <c r="C377" t="s">
        <v>32</v>
      </c>
      <c r="D377" t="s">
        <v>39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 t="s">
        <v>16</v>
      </c>
      <c r="K377" t="s">
        <v>35</v>
      </c>
      <c r="L377" t="s">
        <v>36</v>
      </c>
      <c r="M377">
        <v>2019</v>
      </c>
      <c r="N377" t="str">
        <f t="shared" si="41"/>
        <v>Anglophone</v>
      </c>
      <c r="O377" t="str">
        <f t="shared" si="42"/>
        <v>Beer</v>
      </c>
      <c r="P377" t="str">
        <f t="shared" si="43"/>
        <v>Other quarters</v>
      </c>
    </row>
    <row r="378" spans="1:16" x14ac:dyDescent="0.25">
      <c r="A378">
        <v>10477</v>
      </c>
      <c r="B378" t="s">
        <v>51</v>
      </c>
      <c r="C378" t="s">
        <v>52</v>
      </c>
      <c r="D378" t="s">
        <v>43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 t="s">
        <v>22</v>
      </c>
      <c r="K378" t="s">
        <v>41</v>
      </c>
      <c r="L378" t="s">
        <v>42</v>
      </c>
      <c r="M378">
        <v>2019</v>
      </c>
      <c r="N378" t="str">
        <f t="shared" si="41"/>
        <v>Anglophone</v>
      </c>
      <c r="O378" t="str">
        <f t="shared" si="42"/>
        <v>Malt</v>
      </c>
      <c r="P378" t="str">
        <f t="shared" si="43"/>
        <v>Other quarters</v>
      </c>
    </row>
    <row r="379" spans="1:16" x14ac:dyDescent="0.25">
      <c r="A379">
        <v>10478</v>
      </c>
      <c r="B379" t="s">
        <v>31</v>
      </c>
      <c r="C379" t="s">
        <v>32</v>
      </c>
      <c r="D379" t="s">
        <v>48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 t="s">
        <v>28</v>
      </c>
      <c r="K379" t="s">
        <v>44</v>
      </c>
      <c r="L379" t="s">
        <v>45</v>
      </c>
      <c r="M379">
        <v>2017</v>
      </c>
      <c r="N379" t="str">
        <f t="shared" si="41"/>
        <v>Francophone</v>
      </c>
      <c r="O379" t="str">
        <f t="shared" si="42"/>
        <v>Malt</v>
      </c>
      <c r="P379" t="str">
        <f t="shared" si="43"/>
        <v>Other quarters</v>
      </c>
    </row>
    <row r="380" spans="1:16" x14ac:dyDescent="0.25">
      <c r="A380">
        <v>10479</v>
      </c>
      <c r="B380" t="s">
        <v>57</v>
      </c>
      <c r="C380" t="s">
        <v>58</v>
      </c>
      <c r="D380" t="s">
        <v>15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 t="s">
        <v>34</v>
      </c>
      <c r="K380" t="s">
        <v>17</v>
      </c>
      <c r="L380" t="s">
        <v>49</v>
      </c>
      <c r="M380">
        <v>2017</v>
      </c>
      <c r="N380" t="str">
        <f t="shared" si="41"/>
        <v>Francophone</v>
      </c>
      <c r="O380" t="str">
        <f t="shared" si="42"/>
        <v>Beer</v>
      </c>
      <c r="P380" t="str">
        <f t="shared" si="43"/>
        <v>Other quarters</v>
      </c>
    </row>
    <row r="381" spans="1:16" x14ac:dyDescent="0.25">
      <c r="A381">
        <v>10480</v>
      </c>
      <c r="B381" t="s">
        <v>63</v>
      </c>
      <c r="C381" t="s">
        <v>64</v>
      </c>
      <c r="D381" t="s">
        <v>21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 t="s">
        <v>40</v>
      </c>
      <c r="K381" t="s">
        <v>23</v>
      </c>
      <c r="L381" t="s">
        <v>50</v>
      </c>
      <c r="M381">
        <v>2017</v>
      </c>
      <c r="N381" t="str">
        <f t="shared" si="41"/>
        <v>Francophone</v>
      </c>
      <c r="O381" t="str">
        <f t="shared" si="42"/>
        <v>Beer</v>
      </c>
      <c r="P381" t="str">
        <f t="shared" si="43"/>
        <v>Other quarters</v>
      </c>
    </row>
    <row r="382" spans="1:16" x14ac:dyDescent="0.25">
      <c r="A382">
        <v>10481</v>
      </c>
      <c r="B382" t="s">
        <v>61</v>
      </c>
      <c r="C382" t="s">
        <v>62</v>
      </c>
      <c r="D382" t="s">
        <v>27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 t="s">
        <v>16</v>
      </c>
      <c r="K382" t="s">
        <v>29</v>
      </c>
      <c r="L382" t="s">
        <v>53</v>
      </c>
      <c r="M382">
        <v>2017</v>
      </c>
      <c r="N382" t="str">
        <f t="shared" si="41"/>
        <v>Anglophone</v>
      </c>
      <c r="O382" t="str">
        <f t="shared" si="42"/>
        <v>Beer</v>
      </c>
      <c r="P382" t="str">
        <f t="shared" si="43"/>
        <v>Q4</v>
      </c>
    </row>
    <row r="383" spans="1:16" x14ac:dyDescent="0.25">
      <c r="A383">
        <v>10482</v>
      </c>
      <c r="B383" t="s">
        <v>57</v>
      </c>
      <c r="C383" t="s">
        <v>58</v>
      </c>
      <c r="D383" t="s">
        <v>33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 t="s">
        <v>22</v>
      </c>
      <c r="K383" t="s">
        <v>35</v>
      </c>
      <c r="L383" t="s">
        <v>56</v>
      </c>
      <c r="M383">
        <v>2017</v>
      </c>
      <c r="N383" t="str">
        <f t="shared" si="41"/>
        <v>Anglophone</v>
      </c>
      <c r="O383" t="str">
        <f t="shared" si="42"/>
        <v>Beer</v>
      </c>
      <c r="P383" t="str">
        <f t="shared" si="43"/>
        <v>Q4</v>
      </c>
    </row>
    <row r="384" spans="1:16" x14ac:dyDescent="0.25">
      <c r="A384">
        <v>10483</v>
      </c>
      <c r="B384" t="s">
        <v>19</v>
      </c>
      <c r="C384" t="s">
        <v>20</v>
      </c>
      <c r="D384" t="s">
        <v>39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 t="s">
        <v>28</v>
      </c>
      <c r="K384" t="s">
        <v>41</v>
      </c>
      <c r="L384" t="s">
        <v>59</v>
      </c>
      <c r="M384">
        <v>2019</v>
      </c>
      <c r="N384" t="str">
        <f t="shared" si="41"/>
        <v>Francophone</v>
      </c>
      <c r="O384" t="str">
        <f t="shared" si="42"/>
        <v>Beer</v>
      </c>
      <c r="P384" t="str">
        <f t="shared" si="43"/>
        <v>Q4</v>
      </c>
    </row>
    <row r="385" spans="1:16" x14ac:dyDescent="0.25">
      <c r="A385">
        <v>10484</v>
      </c>
      <c r="B385" t="s">
        <v>61</v>
      </c>
      <c r="C385" t="s">
        <v>62</v>
      </c>
      <c r="D385" t="s">
        <v>43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 t="s">
        <v>34</v>
      </c>
      <c r="K385" t="s">
        <v>44</v>
      </c>
      <c r="L385" t="s">
        <v>60</v>
      </c>
      <c r="M385">
        <v>2017</v>
      </c>
      <c r="N385" t="str">
        <f t="shared" si="41"/>
        <v>Francophone</v>
      </c>
      <c r="O385" t="str">
        <f t="shared" si="42"/>
        <v>Malt</v>
      </c>
      <c r="P385" t="str">
        <f t="shared" si="43"/>
        <v>Q4</v>
      </c>
    </row>
    <row r="386" spans="1:16" x14ac:dyDescent="0.25">
      <c r="A386">
        <v>10485</v>
      </c>
      <c r="B386" t="s">
        <v>31</v>
      </c>
      <c r="C386" t="s">
        <v>32</v>
      </c>
      <c r="D386" t="s">
        <v>48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 t="s">
        <v>40</v>
      </c>
      <c r="K386" t="s">
        <v>17</v>
      </c>
      <c r="L386" t="s">
        <v>18</v>
      </c>
      <c r="M386">
        <v>2018</v>
      </c>
      <c r="N386" t="str">
        <f t="shared" si="41"/>
        <v>Francophone</v>
      </c>
      <c r="O386" t="str">
        <f t="shared" si="42"/>
        <v>Malt</v>
      </c>
      <c r="P386" t="str">
        <f t="shared" si="43"/>
        <v>Other quarters</v>
      </c>
    </row>
    <row r="387" spans="1:16" x14ac:dyDescent="0.25">
      <c r="A387">
        <v>10486</v>
      </c>
      <c r="B387" t="s">
        <v>25</v>
      </c>
      <c r="C387" t="s">
        <v>26</v>
      </c>
      <c r="D387" t="s">
        <v>15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 t="s">
        <v>16</v>
      </c>
      <c r="K387" t="s">
        <v>23</v>
      </c>
      <c r="L387" t="s">
        <v>24</v>
      </c>
      <c r="M387">
        <v>2019</v>
      </c>
      <c r="N387" t="str">
        <f t="shared" ref="N387:N450" si="44">IF(J387="Nigeria","Anglophone",IF(J387="Ghana","Anglophone","Francophone"))</f>
        <v>Anglophone</v>
      </c>
      <c r="O387" t="str">
        <f t="shared" ref="O387:O450" si="45">IF(D387="beta malt","Malt",IF(D387="grand malt","Malt","Beer"))</f>
        <v>Beer</v>
      </c>
      <c r="P387" t="str">
        <f t="shared" ref="P387:P450" si="46">IF(L387="December","Q4",IF(L387="September","Q4",IF(L387="October","Q4",IF(L387="November","Q4","Other quarters"))))</f>
        <v>Other quarters</v>
      </c>
    </row>
    <row r="388" spans="1:16" x14ac:dyDescent="0.25">
      <c r="A388">
        <v>10487</v>
      </c>
      <c r="B388" t="s">
        <v>13</v>
      </c>
      <c r="C388" t="s">
        <v>14</v>
      </c>
      <c r="D388" t="s">
        <v>21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 t="s">
        <v>22</v>
      </c>
      <c r="K388" t="s">
        <v>29</v>
      </c>
      <c r="L388" t="s">
        <v>30</v>
      </c>
      <c r="M388">
        <v>2017</v>
      </c>
      <c r="N388" t="str">
        <f t="shared" si="44"/>
        <v>Anglophone</v>
      </c>
      <c r="O388" t="str">
        <f t="shared" si="45"/>
        <v>Beer</v>
      </c>
      <c r="P388" t="str">
        <f t="shared" si="46"/>
        <v>Other quarters</v>
      </c>
    </row>
    <row r="389" spans="1:16" x14ac:dyDescent="0.25">
      <c r="A389">
        <v>10488</v>
      </c>
      <c r="B389" t="s">
        <v>37</v>
      </c>
      <c r="C389" t="s">
        <v>38</v>
      </c>
      <c r="D389" t="s">
        <v>27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 t="s">
        <v>28</v>
      </c>
      <c r="K389" t="s">
        <v>35</v>
      </c>
      <c r="L389" t="s">
        <v>36</v>
      </c>
      <c r="M389">
        <v>2018</v>
      </c>
      <c r="N389" t="str">
        <f t="shared" si="44"/>
        <v>Francophone</v>
      </c>
      <c r="O389" t="str">
        <f t="shared" si="45"/>
        <v>Beer</v>
      </c>
      <c r="P389" t="str">
        <f t="shared" si="46"/>
        <v>Other quarters</v>
      </c>
    </row>
    <row r="390" spans="1:16" x14ac:dyDescent="0.25">
      <c r="A390">
        <v>10489</v>
      </c>
      <c r="B390" t="s">
        <v>54</v>
      </c>
      <c r="C390" t="s">
        <v>55</v>
      </c>
      <c r="D390" t="s">
        <v>33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 t="s">
        <v>34</v>
      </c>
      <c r="K390" t="s">
        <v>41</v>
      </c>
      <c r="L390" t="s">
        <v>42</v>
      </c>
      <c r="M390">
        <v>2018</v>
      </c>
      <c r="N390" t="str">
        <f t="shared" si="44"/>
        <v>Francophone</v>
      </c>
      <c r="O390" t="str">
        <f t="shared" si="45"/>
        <v>Beer</v>
      </c>
      <c r="P390" t="str">
        <f t="shared" si="46"/>
        <v>Other quarters</v>
      </c>
    </row>
    <row r="391" spans="1:16" x14ac:dyDescent="0.25">
      <c r="A391">
        <v>10490</v>
      </c>
      <c r="B391" t="s">
        <v>19</v>
      </c>
      <c r="C391" t="s">
        <v>20</v>
      </c>
      <c r="D391" t="s">
        <v>39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 t="s">
        <v>40</v>
      </c>
      <c r="K391" t="s">
        <v>44</v>
      </c>
      <c r="L391" t="s">
        <v>45</v>
      </c>
      <c r="M391">
        <v>2018</v>
      </c>
      <c r="N391" t="str">
        <f t="shared" si="44"/>
        <v>Francophone</v>
      </c>
      <c r="O391" t="str">
        <f t="shared" si="45"/>
        <v>Beer</v>
      </c>
      <c r="P391" t="str">
        <f t="shared" si="46"/>
        <v>Other quarters</v>
      </c>
    </row>
    <row r="392" spans="1:16" x14ac:dyDescent="0.25">
      <c r="A392">
        <v>10491</v>
      </c>
      <c r="B392" t="s">
        <v>19</v>
      </c>
      <c r="C392" t="s">
        <v>20</v>
      </c>
      <c r="D392" t="s">
        <v>43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 t="s">
        <v>16</v>
      </c>
      <c r="K392" t="s">
        <v>17</v>
      </c>
      <c r="L392" t="s">
        <v>49</v>
      </c>
      <c r="M392">
        <v>2018</v>
      </c>
      <c r="N392" t="str">
        <f t="shared" si="44"/>
        <v>Anglophone</v>
      </c>
      <c r="O392" t="str">
        <f t="shared" si="45"/>
        <v>Malt</v>
      </c>
      <c r="P392" t="str">
        <f t="shared" si="46"/>
        <v>Other quarters</v>
      </c>
    </row>
    <row r="393" spans="1:16" x14ac:dyDescent="0.25">
      <c r="A393">
        <v>10492</v>
      </c>
      <c r="B393" t="s">
        <v>63</v>
      </c>
      <c r="C393" t="s">
        <v>64</v>
      </c>
      <c r="D393" t="s">
        <v>48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 t="s">
        <v>22</v>
      </c>
      <c r="K393" t="s">
        <v>23</v>
      </c>
      <c r="L393" t="s">
        <v>50</v>
      </c>
      <c r="M393">
        <v>2019</v>
      </c>
      <c r="N393" t="str">
        <f t="shared" si="44"/>
        <v>Anglophone</v>
      </c>
      <c r="O393" t="str">
        <f t="shared" si="45"/>
        <v>Malt</v>
      </c>
      <c r="P393" t="str">
        <f t="shared" si="46"/>
        <v>Other quarters</v>
      </c>
    </row>
    <row r="394" spans="1:16" x14ac:dyDescent="0.25">
      <c r="A394">
        <v>10493</v>
      </c>
      <c r="B394" t="s">
        <v>31</v>
      </c>
      <c r="C394" t="s">
        <v>32</v>
      </c>
      <c r="D394" t="s">
        <v>15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 t="s">
        <v>28</v>
      </c>
      <c r="K394" t="s">
        <v>29</v>
      </c>
      <c r="L394" t="s">
        <v>53</v>
      </c>
      <c r="M394">
        <v>2019</v>
      </c>
      <c r="N394" t="str">
        <f t="shared" si="44"/>
        <v>Francophone</v>
      </c>
      <c r="O394" t="str">
        <f t="shared" si="45"/>
        <v>Beer</v>
      </c>
      <c r="P394" t="str">
        <f t="shared" si="46"/>
        <v>Q4</v>
      </c>
    </row>
    <row r="395" spans="1:16" x14ac:dyDescent="0.25">
      <c r="A395">
        <v>10494</v>
      </c>
      <c r="B395" t="s">
        <v>51</v>
      </c>
      <c r="C395" t="s">
        <v>52</v>
      </c>
      <c r="D395" t="s">
        <v>21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 t="s">
        <v>34</v>
      </c>
      <c r="K395" t="s">
        <v>35</v>
      </c>
      <c r="L395" t="s">
        <v>56</v>
      </c>
      <c r="M395">
        <v>2017</v>
      </c>
      <c r="N395" t="str">
        <f t="shared" si="44"/>
        <v>Francophone</v>
      </c>
      <c r="O395" t="str">
        <f t="shared" si="45"/>
        <v>Beer</v>
      </c>
      <c r="P395" t="str">
        <f t="shared" si="46"/>
        <v>Q4</v>
      </c>
    </row>
    <row r="396" spans="1:16" x14ac:dyDescent="0.25">
      <c r="A396">
        <v>10495</v>
      </c>
      <c r="B396" t="s">
        <v>63</v>
      </c>
      <c r="C396" t="s">
        <v>64</v>
      </c>
      <c r="D396" t="s">
        <v>27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 t="s">
        <v>40</v>
      </c>
      <c r="K396" t="s">
        <v>41</v>
      </c>
      <c r="L396" t="s">
        <v>59</v>
      </c>
      <c r="M396">
        <v>2019</v>
      </c>
      <c r="N396" t="str">
        <f t="shared" si="44"/>
        <v>Francophone</v>
      </c>
      <c r="O396" t="str">
        <f t="shared" si="45"/>
        <v>Beer</v>
      </c>
      <c r="P396" t="str">
        <f t="shared" si="46"/>
        <v>Q4</v>
      </c>
    </row>
    <row r="397" spans="1:16" x14ac:dyDescent="0.25">
      <c r="A397">
        <v>10496</v>
      </c>
      <c r="B397" t="s">
        <v>25</v>
      </c>
      <c r="C397" t="s">
        <v>26</v>
      </c>
      <c r="D397" t="s">
        <v>33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 t="s">
        <v>16</v>
      </c>
      <c r="K397" t="s">
        <v>44</v>
      </c>
      <c r="L397" t="s">
        <v>60</v>
      </c>
      <c r="M397">
        <v>2019</v>
      </c>
      <c r="N397" t="str">
        <f t="shared" si="44"/>
        <v>Anglophone</v>
      </c>
      <c r="O397" t="str">
        <f t="shared" si="45"/>
        <v>Beer</v>
      </c>
      <c r="P397" t="str">
        <f t="shared" si="46"/>
        <v>Q4</v>
      </c>
    </row>
    <row r="398" spans="1:16" x14ac:dyDescent="0.25">
      <c r="A398">
        <v>10497</v>
      </c>
      <c r="B398" t="s">
        <v>19</v>
      </c>
      <c r="C398" t="s">
        <v>20</v>
      </c>
      <c r="D398" t="s">
        <v>39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 t="s">
        <v>22</v>
      </c>
      <c r="K398" t="s">
        <v>17</v>
      </c>
      <c r="L398" t="s">
        <v>18</v>
      </c>
      <c r="M398">
        <v>2019</v>
      </c>
      <c r="N398" t="str">
        <f t="shared" si="44"/>
        <v>Anglophone</v>
      </c>
      <c r="O398" t="str">
        <f t="shared" si="45"/>
        <v>Beer</v>
      </c>
      <c r="P398" t="str">
        <f t="shared" si="46"/>
        <v>Other quarters</v>
      </c>
    </row>
    <row r="399" spans="1:16" x14ac:dyDescent="0.25">
      <c r="A399">
        <v>10498</v>
      </c>
      <c r="B399" t="s">
        <v>25</v>
      </c>
      <c r="C399" t="s">
        <v>26</v>
      </c>
      <c r="D399" t="s">
        <v>43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 t="s">
        <v>28</v>
      </c>
      <c r="K399" t="s">
        <v>23</v>
      </c>
      <c r="L399" t="s">
        <v>24</v>
      </c>
      <c r="M399">
        <v>2017</v>
      </c>
      <c r="N399" t="str">
        <f t="shared" si="44"/>
        <v>Francophone</v>
      </c>
      <c r="O399" t="str">
        <f t="shared" si="45"/>
        <v>Malt</v>
      </c>
      <c r="P399" t="str">
        <f t="shared" si="46"/>
        <v>Other quarters</v>
      </c>
    </row>
    <row r="400" spans="1:16" x14ac:dyDescent="0.25">
      <c r="A400">
        <v>10499</v>
      </c>
      <c r="B400" t="s">
        <v>46</v>
      </c>
      <c r="C400" t="s">
        <v>47</v>
      </c>
      <c r="D400" t="s">
        <v>48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 t="s">
        <v>34</v>
      </c>
      <c r="K400" t="s">
        <v>29</v>
      </c>
      <c r="L400" t="s">
        <v>30</v>
      </c>
      <c r="M400">
        <v>2017</v>
      </c>
      <c r="N400" t="str">
        <f t="shared" si="44"/>
        <v>Francophone</v>
      </c>
      <c r="O400" t="str">
        <f t="shared" si="45"/>
        <v>Malt</v>
      </c>
      <c r="P400" t="str">
        <f t="shared" si="46"/>
        <v>Other quarters</v>
      </c>
    </row>
    <row r="401" spans="1:16" x14ac:dyDescent="0.25">
      <c r="A401">
        <v>10500</v>
      </c>
      <c r="B401" t="s">
        <v>37</v>
      </c>
      <c r="C401" t="s">
        <v>38</v>
      </c>
      <c r="D401" t="s">
        <v>15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 t="s">
        <v>40</v>
      </c>
      <c r="K401" t="s">
        <v>35</v>
      </c>
      <c r="L401" t="s">
        <v>36</v>
      </c>
      <c r="M401">
        <v>2019</v>
      </c>
      <c r="N401" t="str">
        <f t="shared" si="44"/>
        <v>Francophone</v>
      </c>
      <c r="O401" t="str">
        <f t="shared" si="45"/>
        <v>Beer</v>
      </c>
      <c r="P401" t="str">
        <f t="shared" si="46"/>
        <v>Other quarters</v>
      </c>
    </row>
    <row r="402" spans="1:16" x14ac:dyDescent="0.25">
      <c r="A402">
        <v>10501</v>
      </c>
      <c r="B402" t="s">
        <v>13</v>
      </c>
      <c r="C402" t="s">
        <v>14</v>
      </c>
      <c r="D402" t="s">
        <v>21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 t="s">
        <v>16</v>
      </c>
      <c r="K402" t="s">
        <v>41</v>
      </c>
      <c r="L402" t="s">
        <v>42</v>
      </c>
      <c r="M402">
        <v>2018</v>
      </c>
      <c r="N402" t="str">
        <f t="shared" si="44"/>
        <v>Anglophone</v>
      </c>
      <c r="O402" t="str">
        <f t="shared" si="45"/>
        <v>Beer</v>
      </c>
      <c r="P402" t="str">
        <f t="shared" si="46"/>
        <v>Other quarters</v>
      </c>
    </row>
    <row r="403" spans="1:16" x14ac:dyDescent="0.25">
      <c r="A403">
        <v>10502</v>
      </c>
      <c r="B403" t="s">
        <v>13</v>
      </c>
      <c r="C403" t="s">
        <v>14</v>
      </c>
      <c r="D403" t="s">
        <v>27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 t="s">
        <v>22</v>
      </c>
      <c r="K403" t="s">
        <v>44</v>
      </c>
      <c r="L403" t="s">
        <v>45</v>
      </c>
      <c r="M403">
        <v>2018</v>
      </c>
      <c r="N403" t="str">
        <f t="shared" si="44"/>
        <v>Anglophone</v>
      </c>
      <c r="O403" t="str">
        <f t="shared" si="45"/>
        <v>Beer</v>
      </c>
      <c r="P403" t="str">
        <f t="shared" si="46"/>
        <v>Other quarters</v>
      </c>
    </row>
    <row r="404" spans="1:16" x14ac:dyDescent="0.25">
      <c r="A404">
        <v>10503</v>
      </c>
      <c r="B404" t="s">
        <v>37</v>
      </c>
      <c r="C404" t="s">
        <v>38</v>
      </c>
      <c r="D404" t="s">
        <v>33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 t="s">
        <v>28</v>
      </c>
      <c r="K404" t="s">
        <v>17</v>
      </c>
      <c r="L404" t="s">
        <v>49</v>
      </c>
      <c r="M404">
        <v>2018</v>
      </c>
      <c r="N404" t="str">
        <f t="shared" si="44"/>
        <v>Francophone</v>
      </c>
      <c r="O404" t="str">
        <f t="shared" si="45"/>
        <v>Beer</v>
      </c>
      <c r="P404" t="str">
        <f t="shared" si="46"/>
        <v>Other quarters</v>
      </c>
    </row>
    <row r="405" spans="1:16" x14ac:dyDescent="0.25">
      <c r="A405">
        <v>10504</v>
      </c>
      <c r="B405" t="s">
        <v>31</v>
      </c>
      <c r="C405" t="s">
        <v>32</v>
      </c>
      <c r="D405" t="s">
        <v>39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 t="s">
        <v>34</v>
      </c>
      <c r="K405" t="s">
        <v>23</v>
      </c>
      <c r="L405" t="s">
        <v>50</v>
      </c>
      <c r="M405">
        <v>2017</v>
      </c>
      <c r="N405" t="str">
        <f t="shared" si="44"/>
        <v>Francophone</v>
      </c>
      <c r="O405" t="str">
        <f t="shared" si="45"/>
        <v>Beer</v>
      </c>
      <c r="P405" t="str">
        <f t="shared" si="46"/>
        <v>Other quarters</v>
      </c>
    </row>
    <row r="406" spans="1:16" x14ac:dyDescent="0.25">
      <c r="A406">
        <v>10505</v>
      </c>
      <c r="B406" t="s">
        <v>51</v>
      </c>
      <c r="C406" t="s">
        <v>52</v>
      </c>
      <c r="D406" t="s">
        <v>43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 t="s">
        <v>40</v>
      </c>
      <c r="K406" t="s">
        <v>29</v>
      </c>
      <c r="L406" t="s">
        <v>53</v>
      </c>
      <c r="M406">
        <v>2017</v>
      </c>
      <c r="N406" t="str">
        <f t="shared" si="44"/>
        <v>Francophone</v>
      </c>
      <c r="O406" t="str">
        <f t="shared" si="45"/>
        <v>Malt</v>
      </c>
      <c r="P406" t="str">
        <f t="shared" si="46"/>
        <v>Q4</v>
      </c>
    </row>
    <row r="407" spans="1:16" x14ac:dyDescent="0.25">
      <c r="A407">
        <v>10506</v>
      </c>
      <c r="B407" t="s">
        <v>63</v>
      </c>
      <c r="C407" t="s">
        <v>64</v>
      </c>
      <c r="D407" t="s">
        <v>48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 t="s">
        <v>16</v>
      </c>
      <c r="K407" t="s">
        <v>35</v>
      </c>
      <c r="L407" t="s">
        <v>56</v>
      </c>
      <c r="M407">
        <v>2019</v>
      </c>
      <c r="N407" t="str">
        <f t="shared" si="44"/>
        <v>Anglophone</v>
      </c>
      <c r="O407" t="str">
        <f t="shared" si="45"/>
        <v>Malt</v>
      </c>
      <c r="P407" t="str">
        <f t="shared" si="46"/>
        <v>Q4</v>
      </c>
    </row>
    <row r="408" spans="1:16" x14ac:dyDescent="0.25">
      <c r="A408">
        <v>10507</v>
      </c>
      <c r="B408" t="s">
        <v>25</v>
      </c>
      <c r="C408" t="s">
        <v>26</v>
      </c>
      <c r="D408" t="s">
        <v>15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 t="s">
        <v>22</v>
      </c>
      <c r="K408" t="s">
        <v>41</v>
      </c>
      <c r="L408" t="s">
        <v>59</v>
      </c>
      <c r="M408">
        <v>2019</v>
      </c>
      <c r="N408" t="str">
        <f t="shared" si="44"/>
        <v>Anglophone</v>
      </c>
      <c r="O408" t="str">
        <f t="shared" si="45"/>
        <v>Beer</v>
      </c>
      <c r="P408" t="str">
        <f t="shared" si="46"/>
        <v>Q4</v>
      </c>
    </row>
    <row r="409" spans="1:16" x14ac:dyDescent="0.25">
      <c r="A409">
        <v>10508</v>
      </c>
      <c r="B409" t="s">
        <v>19</v>
      </c>
      <c r="C409" t="s">
        <v>20</v>
      </c>
      <c r="D409" t="s">
        <v>21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 t="s">
        <v>28</v>
      </c>
      <c r="K409" t="s">
        <v>44</v>
      </c>
      <c r="L409" t="s">
        <v>60</v>
      </c>
      <c r="M409">
        <v>2018</v>
      </c>
      <c r="N409" t="str">
        <f t="shared" si="44"/>
        <v>Francophone</v>
      </c>
      <c r="O409" t="str">
        <f t="shared" si="45"/>
        <v>Beer</v>
      </c>
      <c r="P409" t="str">
        <f t="shared" si="46"/>
        <v>Q4</v>
      </c>
    </row>
    <row r="410" spans="1:16" x14ac:dyDescent="0.25">
      <c r="A410">
        <v>10509</v>
      </c>
      <c r="B410" t="s">
        <v>25</v>
      </c>
      <c r="C410" t="s">
        <v>26</v>
      </c>
      <c r="D410" t="s">
        <v>27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 t="s">
        <v>34</v>
      </c>
      <c r="K410" t="s">
        <v>17</v>
      </c>
      <c r="L410" t="s">
        <v>18</v>
      </c>
      <c r="M410">
        <v>2018</v>
      </c>
      <c r="N410" t="str">
        <f t="shared" si="44"/>
        <v>Francophone</v>
      </c>
      <c r="O410" t="str">
        <f t="shared" si="45"/>
        <v>Beer</v>
      </c>
      <c r="P410" t="str">
        <f t="shared" si="46"/>
        <v>Other quarters</v>
      </c>
    </row>
    <row r="411" spans="1:16" x14ac:dyDescent="0.25">
      <c r="A411">
        <v>10510</v>
      </c>
      <c r="B411" t="s">
        <v>46</v>
      </c>
      <c r="C411" t="s">
        <v>47</v>
      </c>
      <c r="D411" t="s">
        <v>33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 t="s">
        <v>40</v>
      </c>
      <c r="K411" t="s">
        <v>23</v>
      </c>
      <c r="L411" t="s">
        <v>24</v>
      </c>
      <c r="M411">
        <v>2019</v>
      </c>
      <c r="N411" t="str">
        <f t="shared" si="44"/>
        <v>Francophone</v>
      </c>
      <c r="O411" t="str">
        <f t="shared" si="45"/>
        <v>Beer</v>
      </c>
      <c r="P411" t="str">
        <f t="shared" si="46"/>
        <v>Other quarters</v>
      </c>
    </row>
    <row r="412" spans="1:16" x14ac:dyDescent="0.25">
      <c r="A412">
        <v>10511</v>
      </c>
      <c r="B412" t="s">
        <v>37</v>
      </c>
      <c r="C412" t="s">
        <v>38</v>
      </c>
      <c r="D412" t="s">
        <v>39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 t="s">
        <v>16</v>
      </c>
      <c r="K412" t="s">
        <v>29</v>
      </c>
      <c r="L412" t="s">
        <v>30</v>
      </c>
      <c r="M412">
        <v>2018</v>
      </c>
      <c r="N412" t="str">
        <f t="shared" si="44"/>
        <v>Anglophone</v>
      </c>
      <c r="O412" t="str">
        <f t="shared" si="45"/>
        <v>Beer</v>
      </c>
      <c r="P412" t="str">
        <f t="shared" si="46"/>
        <v>Other quarters</v>
      </c>
    </row>
    <row r="413" spans="1:16" x14ac:dyDescent="0.25">
      <c r="A413">
        <v>10512</v>
      </c>
      <c r="B413" t="s">
        <v>13</v>
      </c>
      <c r="C413" t="s">
        <v>14</v>
      </c>
      <c r="D413" t="s">
        <v>43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 t="s">
        <v>22</v>
      </c>
      <c r="K413" t="s">
        <v>35</v>
      </c>
      <c r="L413" t="s">
        <v>36</v>
      </c>
      <c r="M413">
        <v>2018</v>
      </c>
      <c r="N413" t="str">
        <f t="shared" si="44"/>
        <v>Anglophone</v>
      </c>
      <c r="O413" t="str">
        <f t="shared" si="45"/>
        <v>Malt</v>
      </c>
      <c r="P413" t="str">
        <f t="shared" si="46"/>
        <v>Other quarters</v>
      </c>
    </row>
    <row r="414" spans="1:16" x14ac:dyDescent="0.25">
      <c r="A414">
        <v>10513</v>
      </c>
      <c r="B414" t="s">
        <v>13</v>
      </c>
      <c r="C414" t="s">
        <v>14</v>
      </c>
      <c r="D414" t="s">
        <v>48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 t="s">
        <v>28</v>
      </c>
      <c r="K414" t="s">
        <v>41</v>
      </c>
      <c r="L414" t="s">
        <v>42</v>
      </c>
      <c r="M414">
        <v>2019</v>
      </c>
      <c r="N414" t="str">
        <f t="shared" si="44"/>
        <v>Francophone</v>
      </c>
      <c r="O414" t="str">
        <f t="shared" si="45"/>
        <v>Malt</v>
      </c>
      <c r="P414" t="str">
        <f t="shared" si="46"/>
        <v>Other quarters</v>
      </c>
    </row>
    <row r="415" spans="1:16" x14ac:dyDescent="0.25">
      <c r="A415">
        <v>10514</v>
      </c>
      <c r="B415" t="s">
        <v>37</v>
      </c>
      <c r="C415" t="s">
        <v>38</v>
      </c>
      <c r="D415" t="s">
        <v>15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 t="s">
        <v>34</v>
      </c>
      <c r="K415" t="s">
        <v>44</v>
      </c>
      <c r="L415" t="s">
        <v>45</v>
      </c>
      <c r="M415">
        <v>2019</v>
      </c>
      <c r="N415" t="str">
        <f t="shared" si="44"/>
        <v>Francophone</v>
      </c>
      <c r="O415" t="str">
        <f t="shared" si="45"/>
        <v>Beer</v>
      </c>
      <c r="P415" t="str">
        <f t="shared" si="46"/>
        <v>Other quarters</v>
      </c>
    </row>
    <row r="416" spans="1:16" x14ac:dyDescent="0.25">
      <c r="A416">
        <v>10515</v>
      </c>
      <c r="B416" t="s">
        <v>13</v>
      </c>
      <c r="C416" t="s">
        <v>14</v>
      </c>
      <c r="D416" t="s">
        <v>21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 t="s">
        <v>40</v>
      </c>
      <c r="K416" t="s">
        <v>17</v>
      </c>
      <c r="L416" t="s">
        <v>49</v>
      </c>
      <c r="M416">
        <v>2018</v>
      </c>
      <c r="N416" t="str">
        <f t="shared" si="44"/>
        <v>Francophone</v>
      </c>
      <c r="O416" t="str">
        <f t="shared" si="45"/>
        <v>Beer</v>
      </c>
      <c r="P416" t="str">
        <f t="shared" si="46"/>
        <v>Other quarters</v>
      </c>
    </row>
    <row r="417" spans="1:16" x14ac:dyDescent="0.25">
      <c r="A417">
        <v>10516</v>
      </c>
      <c r="B417" t="s">
        <v>19</v>
      </c>
      <c r="C417" t="s">
        <v>20</v>
      </c>
      <c r="D417" t="s">
        <v>27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 t="s">
        <v>16</v>
      </c>
      <c r="K417" t="s">
        <v>23</v>
      </c>
      <c r="L417" t="s">
        <v>50</v>
      </c>
      <c r="M417">
        <v>2017</v>
      </c>
      <c r="N417" t="str">
        <f t="shared" si="44"/>
        <v>Anglophone</v>
      </c>
      <c r="O417" t="str">
        <f t="shared" si="45"/>
        <v>Beer</v>
      </c>
      <c r="P417" t="str">
        <f t="shared" si="46"/>
        <v>Other quarters</v>
      </c>
    </row>
    <row r="418" spans="1:16" x14ac:dyDescent="0.25">
      <c r="A418">
        <v>10517</v>
      </c>
      <c r="B418" t="s">
        <v>25</v>
      </c>
      <c r="C418" t="s">
        <v>26</v>
      </c>
      <c r="D418" t="s">
        <v>33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 t="s">
        <v>22</v>
      </c>
      <c r="K418" t="s">
        <v>29</v>
      </c>
      <c r="L418" t="s">
        <v>53</v>
      </c>
      <c r="M418">
        <v>2017</v>
      </c>
      <c r="N418" t="str">
        <f t="shared" si="44"/>
        <v>Anglophone</v>
      </c>
      <c r="O418" t="str">
        <f t="shared" si="45"/>
        <v>Beer</v>
      </c>
      <c r="P418" t="str">
        <f t="shared" si="46"/>
        <v>Q4</v>
      </c>
    </row>
    <row r="419" spans="1:16" x14ac:dyDescent="0.25">
      <c r="A419">
        <v>10518</v>
      </c>
      <c r="B419" t="s">
        <v>31</v>
      </c>
      <c r="C419" t="s">
        <v>32</v>
      </c>
      <c r="D419" t="s">
        <v>39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 t="s">
        <v>28</v>
      </c>
      <c r="K419" t="s">
        <v>35</v>
      </c>
      <c r="L419" t="s">
        <v>56</v>
      </c>
      <c r="M419">
        <v>2019</v>
      </c>
      <c r="N419" t="str">
        <f t="shared" si="44"/>
        <v>Francophone</v>
      </c>
      <c r="O419" t="str">
        <f t="shared" si="45"/>
        <v>Beer</v>
      </c>
      <c r="P419" t="str">
        <f t="shared" si="46"/>
        <v>Q4</v>
      </c>
    </row>
    <row r="420" spans="1:16" x14ac:dyDescent="0.25">
      <c r="A420">
        <v>10519</v>
      </c>
      <c r="B420" t="s">
        <v>37</v>
      </c>
      <c r="C420" t="s">
        <v>38</v>
      </c>
      <c r="D420" t="s">
        <v>43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 t="s">
        <v>34</v>
      </c>
      <c r="K420" t="s">
        <v>41</v>
      </c>
      <c r="L420" t="s">
        <v>59</v>
      </c>
      <c r="M420">
        <v>2017</v>
      </c>
      <c r="N420" t="str">
        <f t="shared" si="44"/>
        <v>Francophone</v>
      </c>
      <c r="O420" t="str">
        <f t="shared" si="45"/>
        <v>Malt</v>
      </c>
      <c r="P420" t="str">
        <f t="shared" si="46"/>
        <v>Q4</v>
      </c>
    </row>
    <row r="421" spans="1:16" x14ac:dyDescent="0.25">
      <c r="A421">
        <v>10520</v>
      </c>
      <c r="B421" t="s">
        <v>13</v>
      </c>
      <c r="C421" t="s">
        <v>14</v>
      </c>
      <c r="D421" t="s">
        <v>48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 t="s">
        <v>40</v>
      </c>
      <c r="K421" t="s">
        <v>44</v>
      </c>
      <c r="L421" t="s">
        <v>60</v>
      </c>
      <c r="M421">
        <v>2019</v>
      </c>
      <c r="N421" t="str">
        <f t="shared" si="44"/>
        <v>Francophone</v>
      </c>
      <c r="O421" t="str">
        <f t="shared" si="45"/>
        <v>Malt</v>
      </c>
      <c r="P421" t="str">
        <f t="shared" si="46"/>
        <v>Q4</v>
      </c>
    </row>
    <row r="422" spans="1:16" x14ac:dyDescent="0.25">
      <c r="A422">
        <v>10521</v>
      </c>
      <c r="B422" t="s">
        <v>46</v>
      </c>
      <c r="C422" t="s">
        <v>47</v>
      </c>
      <c r="D422" t="s">
        <v>15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 t="s">
        <v>16</v>
      </c>
      <c r="K422" t="s">
        <v>17</v>
      </c>
      <c r="L422" t="s">
        <v>18</v>
      </c>
      <c r="M422">
        <v>2018</v>
      </c>
      <c r="N422" t="str">
        <f t="shared" si="44"/>
        <v>Anglophone</v>
      </c>
      <c r="O422" t="str">
        <f t="shared" si="45"/>
        <v>Beer</v>
      </c>
      <c r="P422" t="str">
        <f t="shared" si="46"/>
        <v>Other quarters</v>
      </c>
    </row>
    <row r="423" spans="1:16" x14ac:dyDescent="0.25">
      <c r="A423">
        <v>10522</v>
      </c>
      <c r="B423" t="s">
        <v>31</v>
      </c>
      <c r="C423" t="s">
        <v>32</v>
      </c>
      <c r="D423" t="s">
        <v>21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 t="s">
        <v>22</v>
      </c>
      <c r="K423" t="s">
        <v>23</v>
      </c>
      <c r="L423" t="s">
        <v>24</v>
      </c>
      <c r="M423">
        <v>2018</v>
      </c>
      <c r="N423" t="str">
        <f t="shared" si="44"/>
        <v>Anglophone</v>
      </c>
      <c r="O423" t="str">
        <f t="shared" si="45"/>
        <v>Beer</v>
      </c>
      <c r="P423" t="str">
        <f t="shared" si="46"/>
        <v>Other quarters</v>
      </c>
    </row>
    <row r="424" spans="1:16" x14ac:dyDescent="0.25">
      <c r="A424">
        <v>10523</v>
      </c>
      <c r="B424" t="s">
        <v>51</v>
      </c>
      <c r="C424" t="s">
        <v>52</v>
      </c>
      <c r="D424" t="s">
        <v>27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 t="s">
        <v>28</v>
      </c>
      <c r="K424" t="s">
        <v>29</v>
      </c>
      <c r="L424" t="s">
        <v>30</v>
      </c>
      <c r="M424">
        <v>2018</v>
      </c>
      <c r="N424" t="str">
        <f t="shared" si="44"/>
        <v>Francophone</v>
      </c>
      <c r="O424" t="str">
        <f t="shared" si="45"/>
        <v>Beer</v>
      </c>
      <c r="P424" t="str">
        <f t="shared" si="46"/>
        <v>Other quarters</v>
      </c>
    </row>
    <row r="425" spans="1:16" x14ac:dyDescent="0.25">
      <c r="A425">
        <v>10524</v>
      </c>
      <c r="B425" t="s">
        <v>54</v>
      </c>
      <c r="C425" t="s">
        <v>55</v>
      </c>
      <c r="D425" t="s">
        <v>33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 t="s">
        <v>34</v>
      </c>
      <c r="K425" t="s">
        <v>35</v>
      </c>
      <c r="L425" t="s">
        <v>36</v>
      </c>
      <c r="M425">
        <v>2018</v>
      </c>
      <c r="N425" t="str">
        <f t="shared" si="44"/>
        <v>Francophone</v>
      </c>
      <c r="O425" t="str">
        <f t="shared" si="45"/>
        <v>Beer</v>
      </c>
      <c r="P425" t="str">
        <f t="shared" si="46"/>
        <v>Other quarters</v>
      </c>
    </row>
    <row r="426" spans="1:16" x14ac:dyDescent="0.25">
      <c r="A426">
        <v>10525</v>
      </c>
      <c r="B426" t="s">
        <v>57</v>
      </c>
      <c r="C426" t="s">
        <v>58</v>
      </c>
      <c r="D426" t="s">
        <v>39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 t="s">
        <v>40</v>
      </c>
      <c r="K426" t="s">
        <v>41</v>
      </c>
      <c r="L426" t="s">
        <v>42</v>
      </c>
      <c r="M426">
        <v>2018</v>
      </c>
      <c r="N426" t="str">
        <f t="shared" si="44"/>
        <v>Francophone</v>
      </c>
      <c r="O426" t="str">
        <f t="shared" si="45"/>
        <v>Beer</v>
      </c>
      <c r="P426" t="str">
        <f t="shared" si="46"/>
        <v>Other quarters</v>
      </c>
    </row>
    <row r="427" spans="1:16" x14ac:dyDescent="0.25">
      <c r="A427">
        <v>10526</v>
      </c>
      <c r="B427" t="s">
        <v>31</v>
      </c>
      <c r="C427" t="s">
        <v>32</v>
      </c>
      <c r="D427" t="s">
        <v>43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 t="s">
        <v>16</v>
      </c>
      <c r="K427" t="s">
        <v>44</v>
      </c>
      <c r="L427" t="s">
        <v>45</v>
      </c>
      <c r="M427">
        <v>2018</v>
      </c>
      <c r="N427" t="str">
        <f t="shared" si="44"/>
        <v>Anglophone</v>
      </c>
      <c r="O427" t="str">
        <f t="shared" si="45"/>
        <v>Malt</v>
      </c>
      <c r="P427" t="str">
        <f t="shared" si="46"/>
        <v>Other quarters</v>
      </c>
    </row>
    <row r="428" spans="1:16" x14ac:dyDescent="0.25">
      <c r="A428">
        <v>10527</v>
      </c>
      <c r="B428" t="s">
        <v>61</v>
      </c>
      <c r="C428" t="s">
        <v>62</v>
      </c>
      <c r="D428" t="s">
        <v>48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 t="s">
        <v>22</v>
      </c>
      <c r="K428" t="s">
        <v>17</v>
      </c>
      <c r="L428" t="s">
        <v>49</v>
      </c>
      <c r="M428">
        <v>2017</v>
      </c>
      <c r="N428" t="str">
        <f t="shared" si="44"/>
        <v>Anglophone</v>
      </c>
      <c r="O428" t="str">
        <f t="shared" si="45"/>
        <v>Malt</v>
      </c>
      <c r="P428" t="str">
        <f t="shared" si="46"/>
        <v>Other quarters</v>
      </c>
    </row>
    <row r="429" spans="1:16" x14ac:dyDescent="0.25">
      <c r="A429">
        <v>10528</v>
      </c>
      <c r="B429" t="s">
        <v>31</v>
      </c>
      <c r="C429" t="s">
        <v>32</v>
      </c>
      <c r="D429" t="s">
        <v>15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 t="s">
        <v>28</v>
      </c>
      <c r="K429" t="s">
        <v>23</v>
      </c>
      <c r="L429" t="s">
        <v>50</v>
      </c>
      <c r="M429">
        <v>2018</v>
      </c>
      <c r="N429" t="str">
        <f t="shared" si="44"/>
        <v>Francophone</v>
      </c>
      <c r="O429" t="str">
        <f t="shared" si="45"/>
        <v>Beer</v>
      </c>
      <c r="P429" t="str">
        <f t="shared" si="46"/>
        <v>Other quarters</v>
      </c>
    </row>
    <row r="430" spans="1:16" x14ac:dyDescent="0.25">
      <c r="A430">
        <v>10529</v>
      </c>
      <c r="B430" t="s">
        <v>13</v>
      </c>
      <c r="C430" t="s">
        <v>14</v>
      </c>
      <c r="D430" t="s">
        <v>21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 t="s">
        <v>34</v>
      </c>
      <c r="K430" t="s">
        <v>29</v>
      </c>
      <c r="L430" t="s">
        <v>53</v>
      </c>
      <c r="M430">
        <v>2018</v>
      </c>
      <c r="N430" t="str">
        <f t="shared" si="44"/>
        <v>Francophone</v>
      </c>
      <c r="O430" t="str">
        <f t="shared" si="45"/>
        <v>Beer</v>
      </c>
      <c r="P430" t="str">
        <f t="shared" si="46"/>
        <v>Q4</v>
      </c>
    </row>
    <row r="431" spans="1:16" x14ac:dyDescent="0.25">
      <c r="A431">
        <v>10530</v>
      </c>
      <c r="B431" t="s">
        <v>19</v>
      </c>
      <c r="C431" t="s">
        <v>20</v>
      </c>
      <c r="D431" t="s">
        <v>27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 t="s">
        <v>40</v>
      </c>
      <c r="K431" t="s">
        <v>35</v>
      </c>
      <c r="L431" t="s">
        <v>56</v>
      </c>
      <c r="M431">
        <v>2017</v>
      </c>
      <c r="N431" t="str">
        <f t="shared" si="44"/>
        <v>Francophone</v>
      </c>
      <c r="O431" t="str">
        <f t="shared" si="45"/>
        <v>Beer</v>
      </c>
      <c r="P431" t="str">
        <f t="shared" si="46"/>
        <v>Q4</v>
      </c>
    </row>
    <row r="432" spans="1:16" x14ac:dyDescent="0.25">
      <c r="A432">
        <v>10531</v>
      </c>
      <c r="B432" t="s">
        <v>25</v>
      </c>
      <c r="C432" t="s">
        <v>26</v>
      </c>
      <c r="D432" t="s">
        <v>33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 t="s">
        <v>16</v>
      </c>
      <c r="K432" t="s">
        <v>41</v>
      </c>
      <c r="L432" t="s">
        <v>59</v>
      </c>
      <c r="M432">
        <v>2019</v>
      </c>
      <c r="N432" t="str">
        <f t="shared" si="44"/>
        <v>Anglophone</v>
      </c>
      <c r="O432" t="str">
        <f t="shared" si="45"/>
        <v>Beer</v>
      </c>
      <c r="P432" t="str">
        <f t="shared" si="46"/>
        <v>Q4</v>
      </c>
    </row>
    <row r="433" spans="1:16" x14ac:dyDescent="0.25">
      <c r="A433">
        <v>10532</v>
      </c>
      <c r="B433" t="s">
        <v>31</v>
      </c>
      <c r="C433" t="s">
        <v>32</v>
      </c>
      <c r="D433" t="s">
        <v>39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 t="s">
        <v>22</v>
      </c>
      <c r="K433" t="s">
        <v>44</v>
      </c>
      <c r="L433" t="s">
        <v>60</v>
      </c>
      <c r="M433">
        <v>2017</v>
      </c>
      <c r="N433" t="str">
        <f t="shared" si="44"/>
        <v>Anglophone</v>
      </c>
      <c r="O433" t="str">
        <f t="shared" si="45"/>
        <v>Beer</v>
      </c>
      <c r="P433" t="str">
        <f t="shared" si="46"/>
        <v>Q4</v>
      </c>
    </row>
    <row r="434" spans="1:16" x14ac:dyDescent="0.25">
      <c r="A434">
        <v>10533</v>
      </c>
      <c r="B434" t="s">
        <v>37</v>
      </c>
      <c r="C434" t="s">
        <v>38</v>
      </c>
      <c r="D434" t="s">
        <v>43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 t="s">
        <v>28</v>
      </c>
      <c r="K434" t="s">
        <v>17</v>
      </c>
      <c r="L434" t="s">
        <v>18</v>
      </c>
      <c r="M434">
        <v>2018</v>
      </c>
      <c r="N434" t="str">
        <f t="shared" si="44"/>
        <v>Francophone</v>
      </c>
      <c r="O434" t="str">
        <f t="shared" si="45"/>
        <v>Malt</v>
      </c>
      <c r="P434" t="str">
        <f t="shared" si="46"/>
        <v>Other quarters</v>
      </c>
    </row>
    <row r="435" spans="1:16" x14ac:dyDescent="0.25">
      <c r="A435">
        <v>10534</v>
      </c>
      <c r="B435" t="s">
        <v>13</v>
      </c>
      <c r="C435" t="s">
        <v>14</v>
      </c>
      <c r="D435" t="s">
        <v>48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 t="s">
        <v>34</v>
      </c>
      <c r="K435" t="s">
        <v>23</v>
      </c>
      <c r="L435" t="s">
        <v>24</v>
      </c>
      <c r="M435">
        <v>2018</v>
      </c>
      <c r="N435" t="str">
        <f t="shared" si="44"/>
        <v>Francophone</v>
      </c>
      <c r="O435" t="str">
        <f t="shared" si="45"/>
        <v>Malt</v>
      </c>
      <c r="P435" t="str">
        <f t="shared" si="46"/>
        <v>Other quarters</v>
      </c>
    </row>
    <row r="436" spans="1:16" x14ac:dyDescent="0.25">
      <c r="A436">
        <v>10535</v>
      </c>
      <c r="B436" t="s">
        <v>46</v>
      </c>
      <c r="C436" t="s">
        <v>47</v>
      </c>
      <c r="D436" t="s">
        <v>15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 t="s">
        <v>40</v>
      </c>
      <c r="K436" t="s">
        <v>29</v>
      </c>
      <c r="L436" t="s">
        <v>30</v>
      </c>
      <c r="M436">
        <v>2018</v>
      </c>
      <c r="N436" t="str">
        <f t="shared" si="44"/>
        <v>Francophone</v>
      </c>
      <c r="O436" t="str">
        <f t="shared" si="45"/>
        <v>Beer</v>
      </c>
      <c r="P436" t="str">
        <f t="shared" si="46"/>
        <v>Other quarters</v>
      </c>
    </row>
    <row r="437" spans="1:16" x14ac:dyDescent="0.25">
      <c r="A437">
        <v>10536</v>
      </c>
      <c r="B437" t="s">
        <v>31</v>
      </c>
      <c r="C437" t="s">
        <v>32</v>
      </c>
      <c r="D437" t="s">
        <v>21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 t="s">
        <v>16</v>
      </c>
      <c r="K437" t="s">
        <v>35</v>
      </c>
      <c r="L437" t="s">
        <v>36</v>
      </c>
      <c r="M437">
        <v>2018</v>
      </c>
      <c r="N437" t="str">
        <f t="shared" si="44"/>
        <v>Anglophone</v>
      </c>
      <c r="O437" t="str">
        <f t="shared" si="45"/>
        <v>Beer</v>
      </c>
      <c r="P437" t="str">
        <f t="shared" si="46"/>
        <v>Other quarters</v>
      </c>
    </row>
    <row r="438" spans="1:16" x14ac:dyDescent="0.25">
      <c r="A438">
        <v>10537</v>
      </c>
      <c r="B438" t="s">
        <v>51</v>
      </c>
      <c r="C438" t="s">
        <v>52</v>
      </c>
      <c r="D438" t="s">
        <v>27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 t="s">
        <v>22</v>
      </c>
      <c r="K438" t="s">
        <v>41</v>
      </c>
      <c r="L438" t="s">
        <v>42</v>
      </c>
      <c r="M438">
        <v>2017</v>
      </c>
      <c r="N438" t="str">
        <f t="shared" si="44"/>
        <v>Anglophone</v>
      </c>
      <c r="O438" t="str">
        <f t="shared" si="45"/>
        <v>Beer</v>
      </c>
      <c r="P438" t="str">
        <f t="shared" si="46"/>
        <v>Other quarters</v>
      </c>
    </row>
    <row r="439" spans="1:16" x14ac:dyDescent="0.25">
      <c r="A439">
        <v>10538</v>
      </c>
      <c r="B439" t="s">
        <v>54</v>
      </c>
      <c r="C439" t="s">
        <v>55</v>
      </c>
      <c r="D439" t="s">
        <v>33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 t="s">
        <v>28</v>
      </c>
      <c r="K439" t="s">
        <v>44</v>
      </c>
      <c r="L439" t="s">
        <v>45</v>
      </c>
      <c r="M439">
        <v>2017</v>
      </c>
      <c r="N439" t="str">
        <f t="shared" si="44"/>
        <v>Francophone</v>
      </c>
      <c r="O439" t="str">
        <f t="shared" si="45"/>
        <v>Beer</v>
      </c>
      <c r="P439" t="str">
        <f t="shared" si="46"/>
        <v>Other quarters</v>
      </c>
    </row>
    <row r="440" spans="1:16" x14ac:dyDescent="0.25">
      <c r="A440">
        <v>10539</v>
      </c>
      <c r="B440" t="s">
        <v>57</v>
      </c>
      <c r="C440" t="s">
        <v>58</v>
      </c>
      <c r="D440" t="s">
        <v>39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 t="s">
        <v>34</v>
      </c>
      <c r="K440" t="s">
        <v>17</v>
      </c>
      <c r="L440" t="s">
        <v>49</v>
      </c>
      <c r="M440">
        <v>2017</v>
      </c>
      <c r="N440" t="str">
        <f t="shared" si="44"/>
        <v>Francophone</v>
      </c>
      <c r="O440" t="str">
        <f t="shared" si="45"/>
        <v>Beer</v>
      </c>
      <c r="P440" t="str">
        <f t="shared" si="46"/>
        <v>Other quarters</v>
      </c>
    </row>
    <row r="441" spans="1:16" x14ac:dyDescent="0.25">
      <c r="A441">
        <v>10540</v>
      </c>
      <c r="B441" t="s">
        <v>31</v>
      </c>
      <c r="C441" t="s">
        <v>32</v>
      </c>
      <c r="D441" t="s">
        <v>43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 t="s">
        <v>40</v>
      </c>
      <c r="K441" t="s">
        <v>23</v>
      </c>
      <c r="L441" t="s">
        <v>50</v>
      </c>
      <c r="M441">
        <v>2019</v>
      </c>
      <c r="N441" t="str">
        <f t="shared" si="44"/>
        <v>Francophone</v>
      </c>
      <c r="O441" t="str">
        <f t="shared" si="45"/>
        <v>Malt</v>
      </c>
      <c r="P441" t="str">
        <f t="shared" si="46"/>
        <v>Other quarters</v>
      </c>
    </row>
    <row r="442" spans="1:16" x14ac:dyDescent="0.25">
      <c r="A442">
        <v>10541</v>
      </c>
      <c r="B442" t="s">
        <v>61</v>
      </c>
      <c r="C442" t="s">
        <v>62</v>
      </c>
      <c r="D442" t="s">
        <v>48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 t="s">
        <v>16</v>
      </c>
      <c r="K442" t="s">
        <v>29</v>
      </c>
      <c r="L442" t="s">
        <v>53</v>
      </c>
      <c r="M442">
        <v>2019</v>
      </c>
      <c r="N442" t="str">
        <f t="shared" si="44"/>
        <v>Anglophone</v>
      </c>
      <c r="O442" t="str">
        <f t="shared" si="45"/>
        <v>Malt</v>
      </c>
      <c r="P442" t="str">
        <f t="shared" si="46"/>
        <v>Q4</v>
      </c>
    </row>
    <row r="443" spans="1:16" x14ac:dyDescent="0.25">
      <c r="A443">
        <v>10542</v>
      </c>
      <c r="B443" t="s">
        <v>31</v>
      </c>
      <c r="C443" t="s">
        <v>32</v>
      </c>
      <c r="D443" t="s">
        <v>15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 t="s">
        <v>22</v>
      </c>
      <c r="K443" t="s">
        <v>35</v>
      </c>
      <c r="L443" t="s">
        <v>56</v>
      </c>
      <c r="M443">
        <v>2018</v>
      </c>
      <c r="N443" t="str">
        <f t="shared" si="44"/>
        <v>Anglophone</v>
      </c>
      <c r="O443" t="str">
        <f t="shared" si="45"/>
        <v>Beer</v>
      </c>
      <c r="P443" t="str">
        <f t="shared" si="46"/>
        <v>Q4</v>
      </c>
    </row>
    <row r="444" spans="1:16" x14ac:dyDescent="0.25">
      <c r="A444">
        <v>10543</v>
      </c>
      <c r="B444" t="s">
        <v>51</v>
      </c>
      <c r="C444" t="s">
        <v>52</v>
      </c>
      <c r="D444" t="s">
        <v>21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 t="s">
        <v>28</v>
      </c>
      <c r="K444" t="s">
        <v>41</v>
      </c>
      <c r="L444" t="s">
        <v>59</v>
      </c>
      <c r="M444">
        <v>2017</v>
      </c>
      <c r="N444" t="str">
        <f t="shared" si="44"/>
        <v>Francophone</v>
      </c>
      <c r="O444" t="str">
        <f t="shared" si="45"/>
        <v>Beer</v>
      </c>
      <c r="P444" t="str">
        <f t="shared" si="46"/>
        <v>Q4</v>
      </c>
    </row>
    <row r="445" spans="1:16" x14ac:dyDescent="0.25">
      <c r="A445">
        <v>10544</v>
      </c>
      <c r="B445" t="s">
        <v>31</v>
      </c>
      <c r="C445" t="s">
        <v>32</v>
      </c>
      <c r="D445" t="s">
        <v>27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 t="s">
        <v>34</v>
      </c>
      <c r="K445" t="s">
        <v>44</v>
      </c>
      <c r="L445" t="s">
        <v>60</v>
      </c>
      <c r="M445">
        <v>2018</v>
      </c>
      <c r="N445" t="str">
        <f t="shared" si="44"/>
        <v>Francophone</v>
      </c>
      <c r="O445" t="str">
        <f t="shared" si="45"/>
        <v>Beer</v>
      </c>
      <c r="P445" t="str">
        <f t="shared" si="46"/>
        <v>Q4</v>
      </c>
    </row>
    <row r="446" spans="1:16" x14ac:dyDescent="0.25">
      <c r="A446">
        <v>10545</v>
      </c>
      <c r="B446" t="s">
        <v>57</v>
      </c>
      <c r="C446" t="s">
        <v>58</v>
      </c>
      <c r="D446" t="s">
        <v>33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 t="s">
        <v>40</v>
      </c>
      <c r="K446" t="s">
        <v>17</v>
      </c>
      <c r="L446" t="s">
        <v>18</v>
      </c>
      <c r="M446">
        <v>2018</v>
      </c>
      <c r="N446" t="str">
        <f t="shared" si="44"/>
        <v>Francophone</v>
      </c>
      <c r="O446" t="str">
        <f t="shared" si="45"/>
        <v>Beer</v>
      </c>
      <c r="P446" t="str">
        <f t="shared" si="46"/>
        <v>Other quarters</v>
      </c>
    </row>
    <row r="447" spans="1:16" x14ac:dyDescent="0.25">
      <c r="A447">
        <v>10546</v>
      </c>
      <c r="B447" t="s">
        <v>63</v>
      </c>
      <c r="C447" t="s">
        <v>64</v>
      </c>
      <c r="D447" t="s">
        <v>39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 t="s">
        <v>16</v>
      </c>
      <c r="K447" t="s">
        <v>23</v>
      </c>
      <c r="L447" t="s">
        <v>24</v>
      </c>
      <c r="M447">
        <v>2018</v>
      </c>
      <c r="N447" t="str">
        <f t="shared" si="44"/>
        <v>Anglophone</v>
      </c>
      <c r="O447" t="str">
        <f t="shared" si="45"/>
        <v>Beer</v>
      </c>
      <c r="P447" t="str">
        <f t="shared" si="46"/>
        <v>Other quarters</v>
      </c>
    </row>
    <row r="448" spans="1:16" x14ac:dyDescent="0.25">
      <c r="A448">
        <v>10547</v>
      </c>
      <c r="B448" t="s">
        <v>61</v>
      </c>
      <c r="C448" t="s">
        <v>62</v>
      </c>
      <c r="D448" t="s">
        <v>43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 t="s">
        <v>22</v>
      </c>
      <c r="K448" t="s">
        <v>29</v>
      </c>
      <c r="L448" t="s">
        <v>30</v>
      </c>
      <c r="M448">
        <v>2017</v>
      </c>
      <c r="N448" t="str">
        <f t="shared" si="44"/>
        <v>Anglophone</v>
      </c>
      <c r="O448" t="str">
        <f t="shared" si="45"/>
        <v>Malt</v>
      </c>
      <c r="P448" t="str">
        <f t="shared" si="46"/>
        <v>Other quarters</v>
      </c>
    </row>
    <row r="449" spans="1:16" x14ac:dyDescent="0.25">
      <c r="A449">
        <v>10548</v>
      </c>
      <c r="B449" t="s">
        <v>57</v>
      </c>
      <c r="C449" t="s">
        <v>58</v>
      </c>
      <c r="D449" t="s">
        <v>48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 t="s">
        <v>28</v>
      </c>
      <c r="K449" t="s">
        <v>35</v>
      </c>
      <c r="L449" t="s">
        <v>36</v>
      </c>
      <c r="M449">
        <v>2018</v>
      </c>
      <c r="N449" t="str">
        <f t="shared" si="44"/>
        <v>Francophone</v>
      </c>
      <c r="O449" t="str">
        <f t="shared" si="45"/>
        <v>Malt</v>
      </c>
      <c r="P449" t="str">
        <f t="shared" si="46"/>
        <v>Other quarters</v>
      </c>
    </row>
    <row r="450" spans="1:16" x14ac:dyDescent="0.25">
      <c r="A450">
        <v>10549</v>
      </c>
      <c r="B450" t="s">
        <v>19</v>
      </c>
      <c r="C450" t="s">
        <v>20</v>
      </c>
      <c r="D450" t="s">
        <v>15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 t="s">
        <v>34</v>
      </c>
      <c r="K450" t="s">
        <v>41</v>
      </c>
      <c r="L450" t="s">
        <v>42</v>
      </c>
      <c r="M450">
        <v>2019</v>
      </c>
      <c r="N450" t="str">
        <f t="shared" si="44"/>
        <v>Francophone</v>
      </c>
      <c r="O450" t="str">
        <f t="shared" si="45"/>
        <v>Beer</v>
      </c>
      <c r="P450" t="str">
        <f t="shared" si="46"/>
        <v>Other quarters</v>
      </c>
    </row>
    <row r="451" spans="1:16" x14ac:dyDescent="0.25">
      <c r="A451">
        <v>10550</v>
      </c>
      <c r="B451" t="s">
        <v>61</v>
      </c>
      <c r="C451" t="s">
        <v>62</v>
      </c>
      <c r="D451" t="s">
        <v>21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 t="s">
        <v>40</v>
      </c>
      <c r="K451" t="s">
        <v>44</v>
      </c>
      <c r="L451" t="s">
        <v>45</v>
      </c>
      <c r="M451">
        <v>2019</v>
      </c>
      <c r="N451" t="str">
        <f t="shared" ref="N451:N514" si="47">IF(J451="Nigeria","Anglophone",IF(J451="Ghana","Anglophone","Francophone"))</f>
        <v>Francophone</v>
      </c>
      <c r="O451" t="str">
        <f t="shared" ref="O451:O514" si="48">IF(D451="beta malt","Malt",IF(D451="grand malt","Malt","Beer"))</f>
        <v>Beer</v>
      </c>
      <c r="P451" t="str">
        <f t="shared" ref="P451:P514" si="49">IF(L451="December","Q4",IF(L451="September","Q4",IF(L451="October","Q4",IF(L451="November","Q4","Other quarters"))))</f>
        <v>Other quarters</v>
      </c>
    </row>
    <row r="452" spans="1:16" x14ac:dyDescent="0.25">
      <c r="A452">
        <v>10551</v>
      </c>
      <c r="B452" t="s">
        <v>31</v>
      </c>
      <c r="C452" t="s">
        <v>32</v>
      </c>
      <c r="D452" t="s">
        <v>27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 t="s">
        <v>16</v>
      </c>
      <c r="K452" t="s">
        <v>17</v>
      </c>
      <c r="L452" t="s">
        <v>49</v>
      </c>
      <c r="M452">
        <v>2019</v>
      </c>
      <c r="N452" t="str">
        <f t="shared" si="47"/>
        <v>Anglophone</v>
      </c>
      <c r="O452" t="str">
        <f t="shared" si="48"/>
        <v>Beer</v>
      </c>
      <c r="P452" t="str">
        <f t="shared" si="49"/>
        <v>Other quarters</v>
      </c>
    </row>
    <row r="453" spans="1:16" x14ac:dyDescent="0.25">
      <c r="A453">
        <v>10552</v>
      </c>
      <c r="B453" t="s">
        <v>25</v>
      </c>
      <c r="C453" t="s">
        <v>26</v>
      </c>
      <c r="D453" t="s">
        <v>33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 t="s">
        <v>22</v>
      </c>
      <c r="K453" t="s">
        <v>23</v>
      </c>
      <c r="L453" t="s">
        <v>50</v>
      </c>
      <c r="M453">
        <v>2017</v>
      </c>
      <c r="N453" t="str">
        <f t="shared" si="47"/>
        <v>Anglophone</v>
      </c>
      <c r="O453" t="str">
        <f t="shared" si="48"/>
        <v>Beer</v>
      </c>
      <c r="P453" t="str">
        <f t="shared" si="49"/>
        <v>Other quarters</v>
      </c>
    </row>
    <row r="454" spans="1:16" x14ac:dyDescent="0.25">
      <c r="A454">
        <v>10553</v>
      </c>
      <c r="B454" t="s">
        <v>13</v>
      </c>
      <c r="C454" t="s">
        <v>14</v>
      </c>
      <c r="D454" t="s">
        <v>39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 t="s">
        <v>28</v>
      </c>
      <c r="K454" t="s">
        <v>29</v>
      </c>
      <c r="L454" t="s">
        <v>53</v>
      </c>
      <c r="M454">
        <v>2018</v>
      </c>
      <c r="N454" t="str">
        <f t="shared" si="47"/>
        <v>Francophone</v>
      </c>
      <c r="O454" t="str">
        <f t="shared" si="48"/>
        <v>Beer</v>
      </c>
      <c r="P454" t="str">
        <f t="shared" si="49"/>
        <v>Q4</v>
      </c>
    </row>
    <row r="455" spans="1:16" x14ac:dyDescent="0.25">
      <c r="A455">
        <v>10554</v>
      </c>
      <c r="B455" t="s">
        <v>37</v>
      </c>
      <c r="C455" t="s">
        <v>38</v>
      </c>
      <c r="D455" t="s">
        <v>43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 t="s">
        <v>34</v>
      </c>
      <c r="K455" t="s">
        <v>35</v>
      </c>
      <c r="L455" t="s">
        <v>56</v>
      </c>
      <c r="M455">
        <v>2017</v>
      </c>
      <c r="N455" t="str">
        <f t="shared" si="47"/>
        <v>Francophone</v>
      </c>
      <c r="O455" t="str">
        <f t="shared" si="48"/>
        <v>Malt</v>
      </c>
      <c r="P455" t="str">
        <f t="shared" si="49"/>
        <v>Q4</v>
      </c>
    </row>
    <row r="456" spans="1:16" x14ac:dyDescent="0.25">
      <c r="A456">
        <v>10555</v>
      </c>
      <c r="B456" t="s">
        <v>54</v>
      </c>
      <c r="C456" t="s">
        <v>55</v>
      </c>
      <c r="D456" t="s">
        <v>48</v>
      </c>
      <c r="E456">
        <v>90</v>
      </c>
      <c r="F456">
        <v>150</v>
      </c>
      <c r="G456">
        <v>819</v>
      </c>
      <c r="H456">
        <v>122850</v>
      </c>
      <c r="I456">
        <v>49140</v>
      </c>
      <c r="J456" t="s">
        <v>40</v>
      </c>
      <c r="K456" t="s">
        <v>41</v>
      </c>
      <c r="L456" t="s">
        <v>59</v>
      </c>
      <c r="M456">
        <v>2018</v>
      </c>
      <c r="N456" t="str">
        <f t="shared" si="47"/>
        <v>Francophone</v>
      </c>
      <c r="O456" t="str">
        <f t="shared" si="48"/>
        <v>Malt</v>
      </c>
      <c r="P456" t="str">
        <f t="shared" si="49"/>
        <v>Q4</v>
      </c>
    </row>
    <row r="457" spans="1:16" x14ac:dyDescent="0.25">
      <c r="A457">
        <v>10556</v>
      </c>
      <c r="B457" t="s">
        <v>19</v>
      </c>
      <c r="C457" t="s">
        <v>20</v>
      </c>
      <c r="D457" t="s">
        <v>15</v>
      </c>
      <c r="E457">
        <v>150</v>
      </c>
      <c r="F457">
        <v>200</v>
      </c>
      <c r="G457">
        <v>865</v>
      </c>
      <c r="H457">
        <v>173000</v>
      </c>
      <c r="I457">
        <v>43250</v>
      </c>
      <c r="J457" t="s">
        <v>16</v>
      </c>
      <c r="K457" t="s">
        <v>44</v>
      </c>
      <c r="L457" t="s">
        <v>60</v>
      </c>
      <c r="M457">
        <v>2019</v>
      </c>
      <c r="N457" t="str">
        <f t="shared" si="47"/>
        <v>Anglophone</v>
      </c>
      <c r="O457" t="str">
        <f t="shared" si="48"/>
        <v>Beer</v>
      </c>
      <c r="P457" t="str">
        <f t="shared" si="49"/>
        <v>Q4</v>
      </c>
    </row>
    <row r="458" spans="1:16" x14ac:dyDescent="0.25">
      <c r="A458">
        <v>10557</v>
      </c>
      <c r="B458" t="s">
        <v>19</v>
      </c>
      <c r="C458" t="s">
        <v>20</v>
      </c>
      <c r="D458" t="s">
        <v>21</v>
      </c>
      <c r="E458">
        <v>250</v>
      </c>
      <c r="F458">
        <v>500</v>
      </c>
      <c r="G458">
        <v>902</v>
      </c>
      <c r="H458">
        <v>451000</v>
      </c>
      <c r="I458">
        <v>225500</v>
      </c>
      <c r="J458" t="s">
        <v>22</v>
      </c>
      <c r="K458" t="s">
        <v>17</v>
      </c>
      <c r="L458" t="s">
        <v>18</v>
      </c>
      <c r="M458">
        <v>2019</v>
      </c>
      <c r="N458" t="str">
        <f t="shared" si="47"/>
        <v>Anglophone</v>
      </c>
      <c r="O458" t="str">
        <f t="shared" si="48"/>
        <v>Beer</v>
      </c>
      <c r="P458" t="str">
        <f t="shared" si="49"/>
        <v>Other quarters</v>
      </c>
    </row>
    <row r="459" spans="1:16" x14ac:dyDescent="0.25">
      <c r="A459">
        <v>10558</v>
      </c>
      <c r="B459" t="s">
        <v>63</v>
      </c>
      <c r="C459" t="s">
        <v>64</v>
      </c>
      <c r="D459" t="s">
        <v>27</v>
      </c>
      <c r="E459">
        <v>180</v>
      </c>
      <c r="F459">
        <v>450</v>
      </c>
      <c r="G459">
        <v>796</v>
      </c>
      <c r="H459">
        <v>358200</v>
      </c>
      <c r="I459">
        <v>214920</v>
      </c>
      <c r="J459" t="s">
        <v>28</v>
      </c>
      <c r="K459" t="s">
        <v>23</v>
      </c>
      <c r="L459" t="s">
        <v>24</v>
      </c>
      <c r="M459">
        <v>2017</v>
      </c>
      <c r="N459" t="str">
        <f t="shared" si="47"/>
        <v>Francophone</v>
      </c>
      <c r="O459" t="str">
        <f t="shared" si="48"/>
        <v>Beer</v>
      </c>
      <c r="P459" t="str">
        <f t="shared" si="49"/>
        <v>Other quarters</v>
      </c>
    </row>
    <row r="460" spans="1:16" x14ac:dyDescent="0.25">
      <c r="A460">
        <v>10559</v>
      </c>
      <c r="B460" t="s">
        <v>31</v>
      </c>
      <c r="C460" t="s">
        <v>32</v>
      </c>
      <c r="D460" t="s">
        <v>33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 t="s">
        <v>34</v>
      </c>
      <c r="K460" t="s">
        <v>29</v>
      </c>
      <c r="L460" t="s">
        <v>30</v>
      </c>
      <c r="M460">
        <v>2018</v>
      </c>
      <c r="N460" t="str">
        <f t="shared" si="47"/>
        <v>Francophone</v>
      </c>
      <c r="O460" t="str">
        <f t="shared" si="48"/>
        <v>Beer</v>
      </c>
      <c r="P460" t="str">
        <f t="shared" si="49"/>
        <v>Other quarters</v>
      </c>
    </row>
    <row r="461" spans="1:16" x14ac:dyDescent="0.25">
      <c r="A461">
        <v>10560</v>
      </c>
      <c r="B461" t="s">
        <v>51</v>
      </c>
      <c r="C461" t="s">
        <v>52</v>
      </c>
      <c r="D461" t="s">
        <v>39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 t="s">
        <v>40</v>
      </c>
      <c r="K461" t="s">
        <v>35</v>
      </c>
      <c r="L461" t="s">
        <v>36</v>
      </c>
      <c r="M461">
        <v>2017</v>
      </c>
      <c r="N461" t="str">
        <f t="shared" si="47"/>
        <v>Francophone</v>
      </c>
      <c r="O461" t="str">
        <f t="shared" si="48"/>
        <v>Beer</v>
      </c>
      <c r="P461" t="str">
        <f t="shared" si="49"/>
        <v>Other quarters</v>
      </c>
    </row>
    <row r="462" spans="1:16" x14ac:dyDescent="0.25">
      <c r="A462">
        <v>10561</v>
      </c>
      <c r="B462" t="s">
        <v>63</v>
      </c>
      <c r="C462" t="s">
        <v>64</v>
      </c>
      <c r="D462" t="s">
        <v>43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 t="s">
        <v>16</v>
      </c>
      <c r="K462" t="s">
        <v>41</v>
      </c>
      <c r="L462" t="s">
        <v>42</v>
      </c>
      <c r="M462">
        <v>2018</v>
      </c>
      <c r="N462" t="str">
        <f t="shared" si="47"/>
        <v>Anglophone</v>
      </c>
      <c r="O462" t="str">
        <f t="shared" si="48"/>
        <v>Malt</v>
      </c>
      <c r="P462" t="str">
        <f t="shared" si="49"/>
        <v>Other quarters</v>
      </c>
    </row>
    <row r="463" spans="1:16" x14ac:dyDescent="0.25">
      <c r="A463">
        <v>10562</v>
      </c>
      <c r="B463" t="s">
        <v>25</v>
      </c>
      <c r="C463" t="s">
        <v>26</v>
      </c>
      <c r="D463" t="s">
        <v>48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 t="s">
        <v>22</v>
      </c>
      <c r="K463" t="s">
        <v>44</v>
      </c>
      <c r="L463" t="s">
        <v>45</v>
      </c>
      <c r="M463">
        <v>2019</v>
      </c>
      <c r="N463" t="str">
        <f t="shared" si="47"/>
        <v>Anglophone</v>
      </c>
      <c r="O463" t="str">
        <f t="shared" si="48"/>
        <v>Malt</v>
      </c>
      <c r="P463" t="str">
        <f t="shared" si="49"/>
        <v>Other quarters</v>
      </c>
    </row>
    <row r="464" spans="1:16" x14ac:dyDescent="0.25">
      <c r="A464">
        <v>10563</v>
      </c>
      <c r="B464" t="s">
        <v>19</v>
      </c>
      <c r="C464" t="s">
        <v>20</v>
      </c>
      <c r="D464" t="s">
        <v>15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 t="s">
        <v>28</v>
      </c>
      <c r="K464" t="s">
        <v>17</v>
      </c>
      <c r="L464" t="s">
        <v>49</v>
      </c>
      <c r="M464">
        <v>2017</v>
      </c>
      <c r="N464" t="str">
        <f t="shared" si="47"/>
        <v>Francophone</v>
      </c>
      <c r="O464" t="str">
        <f t="shared" si="48"/>
        <v>Beer</v>
      </c>
      <c r="P464" t="str">
        <f t="shared" si="49"/>
        <v>Other quarters</v>
      </c>
    </row>
    <row r="465" spans="1:16" x14ac:dyDescent="0.25">
      <c r="A465">
        <v>10564</v>
      </c>
      <c r="B465" t="s">
        <v>25</v>
      </c>
      <c r="C465" t="s">
        <v>26</v>
      </c>
      <c r="D465" t="s">
        <v>21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 t="s">
        <v>34</v>
      </c>
      <c r="K465" t="s">
        <v>23</v>
      </c>
      <c r="L465" t="s">
        <v>50</v>
      </c>
      <c r="M465">
        <v>2018</v>
      </c>
      <c r="N465" t="str">
        <f t="shared" si="47"/>
        <v>Francophone</v>
      </c>
      <c r="O465" t="str">
        <f t="shared" si="48"/>
        <v>Beer</v>
      </c>
      <c r="P465" t="str">
        <f t="shared" si="49"/>
        <v>Other quarters</v>
      </c>
    </row>
    <row r="466" spans="1:16" x14ac:dyDescent="0.25">
      <c r="A466">
        <v>10565</v>
      </c>
      <c r="B466" t="s">
        <v>46</v>
      </c>
      <c r="C466" t="s">
        <v>47</v>
      </c>
      <c r="D466" t="s">
        <v>27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 t="s">
        <v>40</v>
      </c>
      <c r="K466" t="s">
        <v>29</v>
      </c>
      <c r="L466" t="s">
        <v>53</v>
      </c>
      <c r="M466">
        <v>2017</v>
      </c>
      <c r="N466" t="str">
        <f t="shared" si="47"/>
        <v>Francophone</v>
      </c>
      <c r="O466" t="str">
        <f t="shared" si="48"/>
        <v>Beer</v>
      </c>
      <c r="P466" t="str">
        <f t="shared" si="49"/>
        <v>Q4</v>
      </c>
    </row>
    <row r="467" spans="1:16" x14ac:dyDescent="0.25">
      <c r="A467">
        <v>10566</v>
      </c>
      <c r="B467" t="s">
        <v>37</v>
      </c>
      <c r="C467" t="s">
        <v>38</v>
      </c>
      <c r="D467" t="s">
        <v>33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 t="s">
        <v>16</v>
      </c>
      <c r="K467" t="s">
        <v>35</v>
      </c>
      <c r="L467" t="s">
        <v>56</v>
      </c>
      <c r="M467">
        <v>2017</v>
      </c>
      <c r="N467" t="str">
        <f t="shared" si="47"/>
        <v>Anglophone</v>
      </c>
      <c r="O467" t="str">
        <f t="shared" si="48"/>
        <v>Beer</v>
      </c>
      <c r="P467" t="str">
        <f t="shared" si="49"/>
        <v>Q4</v>
      </c>
    </row>
    <row r="468" spans="1:16" x14ac:dyDescent="0.25">
      <c r="A468">
        <v>10567</v>
      </c>
      <c r="B468" t="s">
        <v>13</v>
      </c>
      <c r="C468" t="s">
        <v>14</v>
      </c>
      <c r="D468" t="s">
        <v>39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 t="s">
        <v>22</v>
      </c>
      <c r="K468" t="s">
        <v>41</v>
      </c>
      <c r="L468" t="s">
        <v>59</v>
      </c>
      <c r="M468">
        <v>2019</v>
      </c>
      <c r="N468" t="str">
        <f t="shared" si="47"/>
        <v>Anglophone</v>
      </c>
      <c r="O468" t="str">
        <f t="shared" si="48"/>
        <v>Beer</v>
      </c>
      <c r="P468" t="str">
        <f t="shared" si="49"/>
        <v>Q4</v>
      </c>
    </row>
    <row r="469" spans="1:16" x14ac:dyDescent="0.25">
      <c r="A469">
        <v>10568</v>
      </c>
      <c r="B469" t="s">
        <v>13</v>
      </c>
      <c r="C469" t="s">
        <v>14</v>
      </c>
      <c r="D469" t="s">
        <v>43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 t="s">
        <v>28</v>
      </c>
      <c r="K469" t="s">
        <v>44</v>
      </c>
      <c r="L469" t="s">
        <v>60</v>
      </c>
      <c r="M469">
        <v>2018</v>
      </c>
      <c r="N469" t="str">
        <f t="shared" si="47"/>
        <v>Francophone</v>
      </c>
      <c r="O469" t="str">
        <f t="shared" si="48"/>
        <v>Malt</v>
      </c>
      <c r="P469" t="str">
        <f t="shared" si="49"/>
        <v>Q4</v>
      </c>
    </row>
    <row r="470" spans="1:16" x14ac:dyDescent="0.25">
      <c r="A470">
        <v>10569</v>
      </c>
      <c r="B470" t="s">
        <v>37</v>
      </c>
      <c r="C470" t="s">
        <v>38</v>
      </c>
      <c r="D470" t="s">
        <v>48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 t="s">
        <v>34</v>
      </c>
      <c r="K470" t="s">
        <v>17</v>
      </c>
      <c r="L470" t="s">
        <v>18</v>
      </c>
      <c r="M470">
        <v>2017</v>
      </c>
      <c r="N470" t="str">
        <f t="shared" si="47"/>
        <v>Francophone</v>
      </c>
      <c r="O470" t="str">
        <f t="shared" si="48"/>
        <v>Malt</v>
      </c>
      <c r="P470" t="str">
        <f t="shared" si="49"/>
        <v>Other quarters</v>
      </c>
    </row>
    <row r="471" spans="1:16" x14ac:dyDescent="0.25">
      <c r="A471">
        <v>10570</v>
      </c>
      <c r="B471" t="s">
        <v>13</v>
      </c>
      <c r="C471" t="s">
        <v>14</v>
      </c>
      <c r="D471" t="s">
        <v>15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 t="s">
        <v>40</v>
      </c>
      <c r="K471" t="s">
        <v>23</v>
      </c>
      <c r="L471" t="s">
        <v>24</v>
      </c>
      <c r="M471">
        <v>2018</v>
      </c>
      <c r="N471" t="str">
        <f t="shared" si="47"/>
        <v>Francophone</v>
      </c>
      <c r="O471" t="str">
        <f t="shared" si="48"/>
        <v>Beer</v>
      </c>
      <c r="P471" t="str">
        <f t="shared" si="49"/>
        <v>Other quarters</v>
      </c>
    </row>
    <row r="472" spans="1:16" x14ac:dyDescent="0.25">
      <c r="A472">
        <v>10571</v>
      </c>
      <c r="B472" t="s">
        <v>19</v>
      </c>
      <c r="C472" t="s">
        <v>20</v>
      </c>
      <c r="D472" t="s">
        <v>21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 t="s">
        <v>16</v>
      </c>
      <c r="K472" t="s">
        <v>29</v>
      </c>
      <c r="L472" t="s">
        <v>30</v>
      </c>
      <c r="M472">
        <v>2017</v>
      </c>
      <c r="N472" t="str">
        <f t="shared" si="47"/>
        <v>Anglophone</v>
      </c>
      <c r="O472" t="str">
        <f t="shared" si="48"/>
        <v>Beer</v>
      </c>
      <c r="P472" t="str">
        <f t="shared" si="49"/>
        <v>Other quarters</v>
      </c>
    </row>
    <row r="473" spans="1:16" x14ac:dyDescent="0.25">
      <c r="A473">
        <v>10572</v>
      </c>
      <c r="B473" t="s">
        <v>25</v>
      </c>
      <c r="C473" t="s">
        <v>26</v>
      </c>
      <c r="D473" t="s">
        <v>27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 t="s">
        <v>22</v>
      </c>
      <c r="K473" t="s">
        <v>35</v>
      </c>
      <c r="L473" t="s">
        <v>36</v>
      </c>
      <c r="M473">
        <v>2017</v>
      </c>
      <c r="N473" t="str">
        <f t="shared" si="47"/>
        <v>Anglophone</v>
      </c>
      <c r="O473" t="str">
        <f t="shared" si="48"/>
        <v>Beer</v>
      </c>
      <c r="P473" t="str">
        <f t="shared" si="49"/>
        <v>Other quarters</v>
      </c>
    </row>
    <row r="474" spans="1:16" x14ac:dyDescent="0.25">
      <c r="A474">
        <v>10573</v>
      </c>
      <c r="B474" t="s">
        <v>31</v>
      </c>
      <c r="C474" t="s">
        <v>32</v>
      </c>
      <c r="D474" t="s">
        <v>33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 t="s">
        <v>28</v>
      </c>
      <c r="K474" t="s">
        <v>41</v>
      </c>
      <c r="L474" t="s">
        <v>42</v>
      </c>
      <c r="M474">
        <v>2018</v>
      </c>
      <c r="N474" t="str">
        <f t="shared" si="47"/>
        <v>Francophone</v>
      </c>
      <c r="O474" t="str">
        <f t="shared" si="48"/>
        <v>Beer</v>
      </c>
      <c r="P474" t="str">
        <f t="shared" si="49"/>
        <v>Other quarters</v>
      </c>
    </row>
    <row r="475" spans="1:16" x14ac:dyDescent="0.25">
      <c r="A475">
        <v>10574</v>
      </c>
      <c r="B475" t="s">
        <v>37</v>
      </c>
      <c r="C475" t="s">
        <v>38</v>
      </c>
      <c r="D475" t="s">
        <v>39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 t="s">
        <v>34</v>
      </c>
      <c r="K475" t="s">
        <v>44</v>
      </c>
      <c r="L475" t="s">
        <v>45</v>
      </c>
      <c r="M475">
        <v>2019</v>
      </c>
      <c r="N475" t="str">
        <f t="shared" si="47"/>
        <v>Francophone</v>
      </c>
      <c r="O475" t="str">
        <f t="shared" si="48"/>
        <v>Beer</v>
      </c>
      <c r="P475" t="str">
        <f t="shared" si="49"/>
        <v>Other quarters</v>
      </c>
    </row>
    <row r="476" spans="1:16" x14ac:dyDescent="0.25">
      <c r="A476">
        <v>10575</v>
      </c>
      <c r="B476" t="s">
        <v>13</v>
      </c>
      <c r="C476" t="s">
        <v>14</v>
      </c>
      <c r="D476" t="s">
        <v>43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 t="s">
        <v>40</v>
      </c>
      <c r="K476" t="s">
        <v>17</v>
      </c>
      <c r="L476" t="s">
        <v>49</v>
      </c>
      <c r="M476">
        <v>2018</v>
      </c>
      <c r="N476" t="str">
        <f t="shared" si="47"/>
        <v>Francophone</v>
      </c>
      <c r="O476" t="str">
        <f t="shared" si="48"/>
        <v>Malt</v>
      </c>
      <c r="P476" t="str">
        <f t="shared" si="49"/>
        <v>Other quarters</v>
      </c>
    </row>
    <row r="477" spans="1:16" x14ac:dyDescent="0.25">
      <c r="A477">
        <v>10576</v>
      </c>
      <c r="B477" t="s">
        <v>46</v>
      </c>
      <c r="C477" t="s">
        <v>47</v>
      </c>
      <c r="D477" t="s">
        <v>48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 t="s">
        <v>16</v>
      </c>
      <c r="K477" t="s">
        <v>23</v>
      </c>
      <c r="L477" t="s">
        <v>50</v>
      </c>
      <c r="M477">
        <v>2017</v>
      </c>
      <c r="N477" t="str">
        <f t="shared" si="47"/>
        <v>Anglophone</v>
      </c>
      <c r="O477" t="str">
        <f t="shared" si="48"/>
        <v>Malt</v>
      </c>
      <c r="P477" t="str">
        <f t="shared" si="49"/>
        <v>Other quarters</v>
      </c>
    </row>
    <row r="478" spans="1:16" x14ac:dyDescent="0.25">
      <c r="A478">
        <v>10577</v>
      </c>
      <c r="B478" t="s">
        <v>31</v>
      </c>
      <c r="C478" t="s">
        <v>32</v>
      </c>
      <c r="D478" t="s">
        <v>15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 t="s">
        <v>22</v>
      </c>
      <c r="K478" t="s">
        <v>29</v>
      </c>
      <c r="L478" t="s">
        <v>53</v>
      </c>
      <c r="M478">
        <v>2019</v>
      </c>
      <c r="N478" t="str">
        <f t="shared" si="47"/>
        <v>Anglophone</v>
      </c>
      <c r="O478" t="str">
        <f t="shared" si="48"/>
        <v>Beer</v>
      </c>
      <c r="P478" t="str">
        <f t="shared" si="49"/>
        <v>Q4</v>
      </c>
    </row>
    <row r="479" spans="1:16" x14ac:dyDescent="0.25">
      <c r="A479">
        <v>10578</v>
      </c>
      <c r="B479" t="s">
        <v>51</v>
      </c>
      <c r="C479" t="s">
        <v>52</v>
      </c>
      <c r="D479" t="s">
        <v>21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 t="s">
        <v>28</v>
      </c>
      <c r="K479" t="s">
        <v>35</v>
      </c>
      <c r="L479" t="s">
        <v>56</v>
      </c>
      <c r="M479">
        <v>2018</v>
      </c>
      <c r="N479" t="str">
        <f t="shared" si="47"/>
        <v>Francophone</v>
      </c>
      <c r="O479" t="str">
        <f t="shared" si="48"/>
        <v>Beer</v>
      </c>
      <c r="P479" t="str">
        <f t="shared" si="49"/>
        <v>Q4</v>
      </c>
    </row>
    <row r="480" spans="1:16" x14ac:dyDescent="0.25">
      <c r="A480">
        <v>10579</v>
      </c>
      <c r="B480" t="s">
        <v>54</v>
      </c>
      <c r="C480" t="s">
        <v>55</v>
      </c>
      <c r="D480" t="s">
        <v>27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 t="s">
        <v>34</v>
      </c>
      <c r="K480" t="s">
        <v>41</v>
      </c>
      <c r="L480" t="s">
        <v>59</v>
      </c>
      <c r="M480">
        <v>2017</v>
      </c>
      <c r="N480" t="str">
        <f t="shared" si="47"/>
        <v>Francophone</v>
      </c>
      <c r="O480" t="str">
        <f t="shared" si="48"/>
        <v>Beer</v>
      </c>
      <c r="P480" t="str">
        <f t="shared" si="49"/>
        <v>Q4</v>
      </c>
    </row>
    <row r="481" spans="1:16" x14ac:dyDescent="0.25">
      <c r="A481">
        <v>10580</v>
      </c>
      <c r="B481" t="s">
        <v>57</v>
      </c>
      <c r="C481" t="s">
        <v>58</v>
      </c>
      <c r="D481" t="s">
        <v>33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 t="s">
        <v>40</v>
      </c>
      <c r="K481" t="s">
        <v>44</v>
      </c>
      <c r="L481" t="s">
        <v>60</v>
      </c>
      <c r="M481">
        <v>2018</v>
      </c>
      <c r="N481" t="str">
        <f t="shared" si="47"/>
        <v>Francophone</v>
      </c>
      <c r="O481" t="str">
        <f t="shared" si="48"/>
        <v>Beer</v>
      </c>
      <c r="P481" t="str">
        <f t="shared" si="49"/>
        <v>Q4</v>
      </c>
    </row>
    <row r="482" spans="1:16" x14ac:dyDescent="0.25">
      <c r="A482">
        <v>10581</v>
      </c>
      <c r="B482" t="s">
        <v>31</v>
      </c>
      <c r="C482" t="s">
        <v>32</v>
      </c>
      <c r="D482" t="s">
        <v>39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 t="s">
        <v>16</v>
      </c>
      <c r="K482" t="s">
        <v>17</v>
      </c>
      <c r="L482" t="s">
        <v>18</v>
      </c>
      <c r="M482">
        <v>2017</v>
      </c>
      <c r="N482" t="str">
        <f t="shared" si="47"/>
        <v>Anglophone</v>
      </c>
      <c r="O482" t="str">
        <f t="shared" si="48"/>
        <v>Beer</v>
      </c>
      <c r="P482" t="str">
        <f t="shared" si="49"/>
        <v>Other quarters</v>
      </c>
    </row>
    <row r="483" spans="1:16" x14ac:dyDescent="0.25">
      <c r="A483">
        <v>10582</v>
      </c>
      <c r="B483" t="s">
        <v>61</v>
      </c>
      <c r="C483" t="s">
        <v>62</v>
      </c>
      <c r="D483" t="s">
        <v>43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 t="s">
        <v>22</v>
      </c>
      <c r="K483" t="s">
        <v>23</v>
      </c>
      <c r="L483" t="s">
        <v>24</v>
      </c>
      <c r="M483">
        <v>2018</v>
      </c>
      <c r="N483" t="str">
        <f t="shared" si="47"/>
        <v>Anglophone</v>
      </c>
      <c r="O483" t="str">
        <f t="shared" si="48"/>
        <v>Malt</v>
      </c>
      <c r="P483" t="str">
        <f t="shared" si="49"/>
        <v>Other quarters</v>
      </c>
    </row>
    <row r="484" spans="1:16" x14ac:dyDescent="0.25">
      <c r="A484">
        <v>10583</v>
      </c>
      <c r="B484" t="s">
        <v>31</v>
      </c>
      <c r="C484" t="s">
        <v>32</v>
      </c>
      <c r="D484" t="s">
        <v>48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 t="s">
        <v>28</v>
      </c>
      <c r="K484" t="s">
        <v>29</v>
      </c>
      <c r="L484" t="s">
        <v>30</v>
      </c>
      <c r="M484">
        <v>2018</v>
      </c>
      <c r="N484" t="str">
        <f t="shared" si="47"/>
        <v>Francophone</v>
      </c>
      <c r="O484" t="str">
        <f t="shared" si="48"/>
        <v>Malt</v>
      </c>
      <c r="P484" t="str">
        <f t="shared" si="49"/>
        <v>Other quarters</v>
      </c>
    </row>
    <row r="485" spans="1:16" x14ac:dyDescent="0.25">
      <c r="A485">
        <v>10584</v>
      </c>
      <c r="B485" t="s">
        <v>51</v>
      </c>
      <c r="C485" t="s">
        <v>52</v>
      </c>
      <c r="D485" t="s">
        <v>15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 t="s">
        <v>34</v>
      </c>
      <c r="K485" t="s">
        <v>35</v>
      </c>
      <c r="L485" t="s">
        <v>36</v>
      </c>
      <c r="M485">
        <v>2018</v>
      </c>
      <c r="N485" t="str">
        <f t="shared" si="47"/>
        <v>Francophone</v>
      </c>
      <c r="O485" t="str">
        <f t="shared" si="48"/>
        <v>Beer</v>
      </c>
      <c r="P485" t="str">
        <f t="shared" si="49"/>
        <v>Other quarters</v>
      </c>
    </row>
    <row r="486" spans="1:16" x14ac:dyDescent="0.25">
      <c r="A486">
        <v>10585</v>
      </c>
      <c r="B486" t="s">
        <v>31</v>
      </c>
      <c r="C486" t="s">
        <v>32</v>
      </c>
      <c r="D486" t="s">
        <v>21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 t="s">
        <v>40</v>
      </c>
      <c r="K486" t="s">
        <v>41</v>
      </c>
      <c r="L486" t="s">
        <v>42</v>
      </c>
      <c r="M486">
        <v>2019</v>
      </c>
      <c r="N486" t="str">
        <f t="shared" si="47"/>
        <v>Francophone</v>
      </c>
      <c r="O486" t="str">
        <f t="shared" si="48"/>
        <v>Beer</v>
      </c>
      <c r="P486" t="str">
        <f t="shared" si="49"/>
        <v>Other quarters</v>
      </c>
    </row>
    <row r="487" spans="1:16" x14ac:dyDescent="0.25">
      <c r="A487">
        <v>10586</v>
      </c>
      <c r="B487" t="s">
        <v>57</v>
      </c>
      <c r="C487" t="s">
        <v>58</v>
      </c>
      <c r="D487" t="s">
        <v>27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 t="s">
        <v>16</v>
      </c>
      <c r="K487" t="s">
        <v>44</v>
      </c>
      <c r="L487" t="s">
        <v>45</v>
      </c>
      <c r="M487">
        <v>2018</v>
      </c>
      <c r="N487" t="str">
        <f t="shared" si="47"/>
        <v>Anglophone</v>
      </c>
      <c r="O487" t="str">
        <f t="shared" si="48"/>
        <v>Beer</v>
      </c>
      <c r="P487" t="str">
        <f t="shared" si="49"/>
        <v>Other quarters</v>
      </c>
    </row>
    <row r="488" spans="1:16" x14ac:dyDescent="0.25">
      <c r="A488">
        <v>10587</v>
      </c>
      <c r="B488" t="s">
        <v>63</v>
      </c>
      <c r="C488" t="s">
        <v>64</v>
      </c>
      <c r="D488" t="s">
        <v>33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 t="s">
        <v>22</v>
      </c>
      <c r="K488" t="s">
        <v>17</v>
      </c>
      <c r="L488" t="s">
        <v>49</v>
      </c>
      <c r="M488">
        <v>2017</v>
      </c>
      <c r="N488" t="str">
        <f t="shared" si="47"/>
        <v>Anglophone</v>
      </c>
      <c r="O488" t="str">
        <f t="shared" si="48"/>
        <v>Beer</v>
      </c>
      <c r="P488" t="str">
        <f t="shared" si="49"/>
        <v>Other quarters</v>
      </c>
    </row>
    <row r="489" spans="1:16" x14ac:dyDescent="0.25">
      <c r="A489">
        <v>10588</v>
      </c>
      <c r="B489" t="s">
        <v>61</v>
      </c>
      <c r="C489" t="s">
        <v>62</v>
      </c>
      <c r="D489" t="s">
        <v>39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 t="s">
        <v>28</v>
      </c>
      <c r="K489" t="s">
        <v>23</v>
      </c>
      <c r="L489" t="s">
        <v>50</v>
      </c>
      <c r="M489">
        <v>2019</v>
      </c>
      <c r="N489" t="str">
        <f t="shared" si="47"/>
        <v>Francophone</v>
      </c>
      <c r="O489" t="str">
        <f t="shared" si="48"/>
        <v>Beer</v>
      </c>
      <c r="P489" t="str">
        <f t="shared" si="49"/>
        <v>Other quarters</v>
      </c>
    </row>
    <row r="490" spans="1:16" x14ac:dyDescent="0.25">
      <c r="A490">
        <v>10589</v>
      </c>
      <c r="B490" t="s">
        <v>57</v>
      </c>
      <c r="C490" t="s">
        <v>58</v>
      </c>
      <c r="D490" t="s">
        <v>43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 t="s">
        <v>34</v>
      </c>
      <c r="K490" t="s">
        <v>29</v>
      </c>
      <c r="L490" t="s">
        <v>53</v>
      </c>
      <c r="M490">
        <v>2017</v>
      </c>
      <c r="N490" t="str">
        <f t="shared" si="47"/>
        <v>Francophone</v>
      </c>
      <c r="O490" t="str">
        <f t="shared" si="48"/>
        <v>Malt</v>
      </c>
      <c r="P490" t="str">
        <f t="shared" si="49"/>
        <v>Q4</v>
      </c>
    </row>
    <row r="491" spans="1:16" x14ac:dyDescent="0.25">
      <c r="A491">
        <v>10590</v>
      </c>
      <c r="B491" t="s">
        <v>19</v>
      </c>
      <c r="C491" t="s">
        <v>20</v>
      </c>
      <c r="D491" t="s">
        <v>48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 t="s">
        <v>40</v>
      </c>
      <c r="K491" t="s">
        <v>35</v>
      </c>
      <c r="L491" t="s">
        <v>56</v>
      </c>
      <c r="M491">
        <v>2019</v>
      </c>
      <c r="N491" t="str">
        <f t="shared" si="47"/>
        <v>Francophone</v>
      </c>
      <c r="O491" t="str">
        <f t="shared" si="48"/>
        <v>Malt</v>
      </c>
      <c r="P491" t="str">
        <f t="shared" si="49"/>
        <v>Q4</v>
      </c>
    </row>
    <row r="492" spans="1:16" x14ac:dyDescent="0.25">
      <c r="A492">
        <v>10591</v>
      </c>
      <c r="B492" t="s">
        <v>61</v>
      </c>
      <c r="C492" t="s">
        <v>62</v>
      </c>
      <c r="D492" t="s">
        <v>15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 t="s">
        <v>16</v>
      </c>
      <c r="K492" t="s">
        <v>41</v>
      </c>
      <c r="L492" t="s">
        <v>59</v>
      </c>
      <c r="M492">
        <v>2019</v>
      </c>
      <c r="N492" t="str">
        <f t="shared" si="47"/>
        <v>Anglophone</v>
      </c>
      <c r="O492" t="str">
        <f t="shared" si="48"/>
        <v>Beer</v>
      </c>
      <c r="P492" t="str">
        <f t="shared" si="49"/>
        <v>Q4</v>
      </c>
    </row>
    <row r="493" spans="1:16" x14ac:dyDescent="0.25">
      <c r="A493">
        <v>10592</v>
      </c>
      <c r="B493" t="s">
        <v>31</v>
      </c>
      <c r="C493" t="s">
        <v>32</v>
      </c>
      <c r="D493" t="s">
        <v>21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 t="s">
        <v>22</v>
      </c>
      <c r="K493" t="s">
        <v>44</v>
      </c>
      <c r="L493" t="s">
        <v>60</v>
      </c>
      <c r="M493">
        <v>2018</v>
      </c>
      <c r="N493" t="str">
        <f t="shared" si="47"/>
        <v>Anglophone</v>
      </c>
      <c r="O493" t="str">
        <f t="shared" si="48"/>
        <v>Beer</v>
      </c>
      <c r="P493" t="str">
        <f t="shared" si="49"/>
        <v>Q4</v>
      </c>
    </row>
    <row r="494" spans="1:16" x14ac:dyDescent="0.25">
      <c r="A494">
        <v>10593</v>
      </c>
      <c r="B494" t="s">
        <v>25</v>
      </c>
      <c r="C494" t="s">
        <v>26</v>
      </c>
      <c r="D494" t="s">
        <v>27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 t="s">
        <v>28</v>
      </c>
      <c r="K494" t="s">
        <v>17</v>
      </c>
      <c r="L494" t="s">
        <v>18</v>
      </c>
      <c r="M494">
        <v>2019</v>
      </c>
      <c r="N494" t="str">
        <f t="shared" si="47"/>
        <v>Francophone</v>
      </c>
      <c r="O494" t="str">
        <f t="shared" si="48"/>
        <v>Beer</v>
      </c>
      <c r="P494" t="str">
        <f t="shared" si="49"/>
        <v>Other quarters</v>
      </c>
    </row>
    <row r="495" spans="1:16" x14ac:dyDescent="0.25">
      <c r="A495">
        <v>10594</v>
      </c>
      <c r="B495" t="s">
        <v>13</v>
      </c>
      <c r="C495" t="s">
        <v>14</v>
      </c>
      <c r="D495" t="s">
        <v>33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 t="s">
        <v>34</v>
      </c>
      <c r="K495" t="s">
        <v>23</v>
      </c>
      <c r="L495" t="s">
        <v>24</v>
      </c>
      <c r="M495">
        <v>2018</v>
      </c>
      <c r="N495" t="str">
        <f t="shared" si="47"/>
        <v>Francophone</v>
      </c>
      <c r="O495" t="str">
        <f t="shared" si="48"/>
        <v>Beer</v>
      </c>
      <c r="P495" t="str">
        <f t="shared" si="49"/>
        <v>Other quarters</v>
      </c>
    </row>
    <row r="496" spans="1:16" x14ac:dyDescent="0.25">
      <c r="A496">
        <v>10595</v>
      </c>
      <c r="B496" t="s">
        <v>37</v>
      </c>
      <c r="C496" t="s">
        <v>38</v>
      </c>
      <c r="D496" t="s">
        <v>39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 t="s">
        <v>40</v>
      </c>
      <c r="K496" t="s">
        <v>29</v>
      </c>
      <c r="L496" t="s">
        <v>30</v>
      </c>
      <c r="M496">
        <v>2018</v>
      </c>
      <c r="N496" t="str">
        <f t="shared" si="47"/>
        <v>Francophone</v>
      </c>
      <c r="O496" t="str">
        <f t="shared" si="48"/>
        <v>Beer</v>
      </c>
      <c r="P496" t="str">
        <f t="shared" si="49"/>
        <v>Other quarters</v>
      </c>
    </row>
    <row r="497" spans="1:16" x14ac:dyDescent="0.25">
      <c r="A497">
        <v>10596</v>
      </c>
      <c r="B497" t="s">
        <v>54</v>
      </c>
      <c r="C497" t="s">
        <v>55</v>
      </c>
      <c r="D497" t="s">
        <v>43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 t="s">
        <v>16</v>
      </c>
      <c r="K497" t="s">
        <v>35</v>
      </c>
      <c r="L497" t="s">
        <v>36</v>
      </c>
      <c r="M497">
        <v>2018</v>
      </c>
      <c r="N497" t="str">
        <f t="shared" si="47"/>
        <v>Anglophone</v>
      </c>
      <c r="O497" t="str">
        <f t="shared" si="48"/>
        <v>Malt</v>
      </c>
      <c r="P497" t="str">
        <f t="shared" si="49"/>
        <v>Other quarters</v>
      </c>
    </row>
    <row r="498" spans="1:16" x14ac:dyDescent="0.25">
      <c r="A498">
        <v>10597</v>
      </c>
      <c r="B498" t="s">
        <v>19</v>
      </c>
      <c r="C498" t="s">
        <v>20</v>
      </c>
      <c r="D498" t="s">
        <v>48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 t="s">
        <v>22</v>
      </c>
      <c r="K498" t="s">
        <v>41</v>
      </c>
      <c r="L498" t="s">
        <v>42</v>
      </c>
      <c r="M498">
        <v>2018</v>
      </c>
      <c r="N498" t="str">
        <f t="shared" si="47"/>
        <v>Anglophone</v>
      </c>
      <c r="O498" t="str">
        <f t="shared" si="48"/>
        <v>Malt</v>
      </c>
      <c r="P498" t="str">
        <f t="shared" si="49"/>
        <v>Other quarters</v>
      </c>
    </row>
    <row r="499" spans="1:16" x14ac:dyDescent="0.25">
      <c r="A499">
        <v>10598</v>
      </c>
      <c r="B499" t="s">
        <v>19</v>
      </c>
      <c r="C499" t="s">
        <v>20</v>
      </c>
      <c r="D499" t="s">
        <v>15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 t="s">
        <v>28</v>
      </c>
      <c r="K499" t="s">
        <v>44</v>
      </c>
      <c r="L499" t="s">
        <v>45</v>
      </c>
      <c r="M499">
        <v>2017</v>
      </c>
      <c r="N499" t="str">
        <f t="shared" si="47"/>
        <v>Francophone</v>
      </c>
      <c r="O499" t="str">
        <f t="shared" si="48"/>
        <v>Beer</v>
      </c>
      <c r="P499" t="str">
        <f t="shared" si="49"/>
        <v>Other quarters</v>
      </c>
    </row>
    <row r="500" spans="1:16" x14ac:dyDescent="0.25">
      <c r="A500">
        <v>10599</v>
      </c>
      <c r="B500" t="s">
        <v>63</v>
      </c>
      <c r="C500" t="s">
        <v>64</v>
      </c>
      <c r="D500" t="s">
        <v>21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 t="s">
        <v>34</v>
      </c>
      <c r="K500" t="s">
        <v>17</v>
      </c>
      <c r="L500" t="s">
        <v>49</v>
      </c>
      <c r="M500">
        <v>2018</v>
      </c>
      <c r="N500" t="str">
        <f t="shared" si="47"/>
        <v>Francophone</v>
      </c>
      <c r="O500" t="str">
        <f t="shared" si="48"/>
        <v>Beer</v>
      </c>
      <c r="P500" t="str">
        <f t="shared" si="49"/>
        <v>Other quarters</v>
      </c>
    </row>
    <row r="501" spans="1:16" x14ac:dyDescent="0.25">
      <c r="A501">
        <v>10600</v>
      </c>
      <c r="B501" t="s">
        <v>31</v>
      </c>
      <c r="C501" t="s">
        <v>32</v>
      </c>
      <c r="D501" t="s">
        <v>27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 t="s">
        <v>40</v>
      </c>
      <c r="K501" t="s">
        <v>23</v>
      </c>
      <c r="L501" t="s">
        <v>50</v>
      </c>
      <c r="M501">
        <v>2019</v>
      </c>
      <c r="N501" t="str">
        <f t="shared" si="47"/>
        <v>Francophone</v>
      </c>
      <c r="O501" t="str">
        <f t="shared" si="48"/>
        <v>Beer</v>
      </c>
      <c r="P501" t="str">
        <f t="shared" si="49"/>
        <v>Other quarters</v>
      </c>
    </row>
    <row r="502" spans="1:16" x14ac:dyDescent="0.25">
      <c r="A502">
        <v>10601</v>
      </c>
      <c r="B502" t="s">
        <v>51</v>
      </c>
      <c r="C502" t="s">
        <v>52</v>
      </c>
      <c r="D502" t="s">
        <v>33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 t="s">
        <v>16</v>
      </c>
      <c r="K502" t="s">
        <v>29</v>
      </c>
      <c r="L502" t="s">
        <v>53</v>
      </c>
      <c r="M502">
        <v>2017</v>
      </c>
      <c r="N502" t="str">
        <f t="shared" si="47"/>
        <v>Anglophone</v>
      </c>
      <c r="O502" t="str">
        <f t="shared" si="48"/>
        <v>Beer</v>
      </c>
      <c r="P502" t="str">
        <f t="shared" si="49"/>
        <v>Q4</v>
      </c>
    </row>
    <row r="503" spans="1:16" x14ac:dyDescent="0.25">
      <c r="A503">
        <v>10602</v>
      </c>
      <c r="B503" t="s">
        <v>63</v>
      </c>
      <c r="C503" t="s">
        <v>64</v>
      </c>
      <c r="D503" t="s">
        <v>39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 t="s">
        <v>22</v>
      </c>
      <c r="K503" t="s">
        <v>35</v>
      </c>
      <c r="L503" t="s">
        <v>56</v>
      </c>
      <c r="M503">
        <v>2017</v>
      </c>
      <c r="N503" t="str">
        <f t="shared" si="47"/>
        <v>Anglophone</v>
      </c>
      <c r="O503" t="str">
        <f t="shared" si="48"/>
        <v>Beer</v>
      </c>
      <c r="P503" t="str">
        <f t="shared" si="49"/>
        <v>Q4</v>
      </c>
    </row>
    <row r="504" spans="1:16" x14ac:dyDescent="0.25">
      <c r="A504">
        <v>10603</v>
      </c>
      <c r="B504" t="s">
        <v>25</v>
      </c>
      <c r="C504" t="s">
        <v>26</v>
      </c>
      <c r="D504" t="s">
        <v>43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 t="s">
        <v>28</v>
      </c>
      <c r="K504" t="s">
        <v>41</v>
      </c>
      <c r="L504" t="s">
        <v>59</v>
      </c>
      <c r="M504">
        <v>2019</v>
      </c>
      <c r="N504" t="str">
        <f t="shared" si="47"/>
        <v>Francophone</v>
      </c>
      <c r="O504" t="str">
        <f t="shared" si="48"/>
        <v>Malt</v>
      </c>
      <c r="P504" t="str">
        <f t="shared" si="49"/>
        <v>Q4</v>
      </c>
    </row>
    <row r="505" spans="1:16" x14ac:dyDescent="0.25">
      <c r="A505">
        <v>10604</v>
      </c>
      <c r="B505" t="s">
        <v>19</v>
      </c>
      <c r="C505" t="s">
        <v>20</v>
      </c>
      <c r="D505" t="s">
        <v>48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 t="s">
        <v>34</v>
      </c>
      <c r="K505" t="s">
        <v>44</v>
      </c>
      <c r="L505" t="s">
        <v>60</v>
      </c>
      <c r="M505">
        <v>2018</v>
      </c>
      <c r="N505" t="str">
        <f t="shared" si="47"/>
        <v>Francophone</v>
      </c>
      <c r="O505" t="str">
        <f t="shared" si="48"/>
        <v>Malt</v>
      </c>
      <c r="P505" t="str">
        <f t="shared" si="49"/>
        <v>Q4</v>
      </c>
    </row>
    <row r="506" spans="1:16" x14ac:dyDescent="0.25">
      <c r="A506">
        <v>10605</v>
      </c>
      <c r="B506" t="s">
        <v>25</v>
      </c>
      <c r="C506" t="s">
        <v>26</v>
      </c>
      <c r="D506" t="s">
        <v>15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 t="s">
        <v>40</v>
      </c>
      <c r="K506" t="s">
        <v>17</v>
      </c>
      <c r="L506" t="s">
        <v>18</v>
      </c>
      <c r="M506">
        <v>2017</v>
      </c>
      <c r="N506" t="str">
        <f t="shared" si="47"/>
        <v>Francophone</v>
      </c>
      <c r="O506" t="str">
        <f t="shared" si="48"/>
        <v>Beer</v>
      </c>
      <c r="P506" t="str">
        <f t="shared" si="49"/>
        <v>Other quarters</v>
      </c>
    </row>
    <row r="507" spans="1:16" x14ac:dyDescent="0.25">
      <c r="A507">
        <v>10606</v>
      </c>
      <c r="B507" t="s">
        <v>46</v>
      </c>
      <c r="C507" t="s">
        <v>47</v>
      </c>
      <c r="D507" t="s">
        <v>21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 t="s">
        <v>16</v>
      </c>
      <c r="K507" t="s">
        <v>23</v>
      </c>
      <c r="L507" t="s">
        <v>24</v>
      </c>
      <c r="M507">
        <v>2019</v>
      </c>
      <c r="N507" t="str">
        <f t="shared" si="47"/>
        <v>Anglophone</v>
      </c>
      <c r="O507" t="str">
        <f t="shared" si="48"/>
        <v>Beer</v>
      </c>
      <c r="P507" t="str">
        <f t="shared" si="49"/>
        <v>Other quarters</v>
      </c>
    </row>
    <row r="508" spans="1:16" x14ac:dyDescent="0.25">
      <c r="A508">
        <v>10607</v>
      </c>
      <c r="B508" t="s">
        <v>37</v>
      </c>
      <c r="C508" t="s">
        <v>38</v>
      </c>
      <c r="D508" t="s">
        <v>27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 t="s">
        <v>22</v>
      </c>
      <c r="K508" t="s">
        <v>29</v>
      </c>
      <c r="L508" t="s">
        <v>30</v>
      </c>
      <c r="M508">
        <v>2017</v>
      </c>
      <c r="N508" t="str">
        <f t="shared" si="47"/>
        <v>Anglophone</v>
      </c>
      <c r="O508" t="str">
        <f t="shared" si="48"/>
        <v>Beer</v>
      </c>
      <c r="P508" t="str">
        <f t="shared" si="49"/>
        <v>Other quarters</v>
      </c>
    </row>
    <row r="509" spans="1:16" x14ac:dyDescent="0.25">
      <c r="A509">
        <v>10608</v>
      </c>
      <c r="B509" t="s">
        <v>13</v>
      </c>
      <c r="C509" t="s">
        <v>14</v>
      </c>
      <c r="D509" t="s">
        <v>33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 t="s">
        <v>28</v>
      </c>
      <c r="K509" t="s">
        <v>35</v>
      </c>
      <c r="L509" t="s">
        <v>36</v>
      </c>
      <c r="M509">
        <v>2018</v>
      </c>
      <c r="N509" t="str">
        <f t="shared" si="47"/>
        <v>Francophone</v>
      </c>
      <c r="O509" t="str">
        <f t="shared" si="48"/>
        <v>Beer</v>
      </c>
      <c r="P509" t="str">
        <f t="shared" si="49"/>
        <v>Other quarters</v>
      </c>
    </row>
    <row r="510" spans="1:16" x14ac:dyDescent="0.25">
      <c r="A510">
        <v>10609</v>
      </c>
      <c r="B510" t="s">
        <v>13</v>
      </c>
      <c r="C510" t="s">
        <v>14</v>
      </c>
      <c r="D510" t="s">
        <v>39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 t="s">
        <v>34</v>
      </c>
      <c r="K510" t="s">
        <v>41</v>
      </c>
      <c r="L510" t="s">
        <v>42</v>
      </c>
      <c r="M510">
        <v>2018</v>
      </c>
      <c r="N510" t="str">
        <f t="shared" si="47"/>
        <v>Francophone</v>
      </c>
      <c r="O510" t="str">
        <f t="shared" si="48"/>
        <v>Beer</v>
      </c>
      <c r="P510" t="str">
        <f t="shared" si="49"/>
        <v>Other quarters</v>
      </c>
    </row>
    <row r="511" spans="1:16" x14ac:dyDescent="0.25">
      <c r="A511">
        <v>10610</v>
      </c>
      <c r="B511" t="s">
        <v>37</v>
      </c>
      <c r="C511" t="s">
        <v>38</v>
      </c>
      <c r="D511" t="s">
        <v>43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 t="s">
        <v>40</v>
      </c>
      <c r="K511" t="s">
        <v>44</v>
      </c>
      <c r="L511" t="s">
        <v>45</v>
      </c>
      <c r="M511">
        <v>2017</v>
      </c>
      <c r="N511" t="str">
        <f t="shared" si="47"/>
        <v>Francophone</v>
      </c>
      <c r="O511" t="str">
        <f t="shared" si="48"/>
        <v>Malt</v>
      </c>
      <c r="P511" t="str">
        <f t="shared" si="49"/>
        <v>Other quarters</v>
      </c>
    </row>
    <row r="512" spans="1:16" x14ac:dyDescent="0.25">
      <c r="A512">
        <v>10611</v>
      </c>
      <c r="B512" t="s">
        <v>31</v>
      </c>
      <c r="C512" t="s">
        <v>32</v>
      </c>
      <c r="D512" t="s">
        <v>48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 t="s">
        <v>16</v>
      </c>
      <c r="K512" t="s">
        <v>17</v>
      </c>
      <c r="L512" t="s">
        <v>49</v>
      </c>
      <c r="M512">
        <v>2019</v>
      </c>
      <c r="N512" t="str">
        <f t="shared" si="47"/>
        <v>Anglophone</v>
      </c>
      <c r="O512" t="str">
        <f t="shared" si="48"/>
        <v>Malt</v>
      </c>
      <c r="P512" t="str">
        <f t="shared" si="49"/>
        <v>Other quarters</v>
      </c>
    </row>
    <row r="513" spans="1:16" x14ac:dyDescent="0.25">
      <c r="A513">
        <v>10612</v>
      </c>
      <c r="B513" t="s">
        <v>51</v>
      </c>
      <c r="C513" t="s">
        <v>52</v>
      </c>
      <c r="D513" t="s">
        <v>15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 t="s">
        <v>22</v>
      </c>
      <c r="K513" t="s">
        <v>23</v>
      </c>
      <c r="L513" t="s">
        <v>50</v>
      </c>
      <c r="M513">
        <v>2017</v>
      </c>
      <c r="N513" t="str">
        <f t="shared" si="47"/>
        <v>Anglophone</v>
      </c>
      <c r="O513" t="str">
        <f t="shared" si="48"/>
        <v>Beer</v>
      </c>
      <c r="P513" t="str">
        <f t="shared" si="49"/>
        <v>Other quarters</v>
      </c>
    </row>
    <row r="514" spans="1:16" x14ac:dyDescent="0.25">
      <c r="A514">
        <v>10613</v>
      </c>
      <c r="B514" t="s">
        <v>63</v>
      </c>
      <c r="C514" t="s">
        <v>64</v>
      </c>
      <c r="D514" t="s">
        <v>21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 t="s">
        <v>28</v>
      </c>
      <c r="K514" t="s">
        <v>29</v>
      </c>
      <c r="L514" t="s">
        <v>53</v>
      </c>
      <c r="M514">
        <v>2018</v>
      </c>
      <c r="N514" t="str">
        <f t="shared" si="47"/>
        <v>Francophone</v>
      </c>
      <c r="O514" t="str">
        <f t="shared" si="48"/>
        <v>Beer</v>
      </c>
      <c r="P514" t="str">
        <f t="shared" si="49"/>
        <v>Q4</v>
      </c>
    </row>
    <row r="515" spans="1:16" x14ac:dyDescent="0.25">
      <c r="A515">
        <v>10614</v>
      </c>
      <c r="B515" t="s">
        <v>25</v>
      </c>
      <c r="C515" t="s">
        <v>26</v>
      </c>
      <c r="D515" t="s">
        <v>27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 t="s">
        <v>34</v>
      </c>
      <c r="K515" t="s">
        <v>35</v>
      </c>
      <c r="L515" t="s">
        <v>56</v>
      </c>
      <c r="M515">
        <v>2017</v>
      </c>
      <c r="N515" t="str">
        <f t="shared" ref="N515:N578" si="50">IF(J515="Nigeria","Anglophone",IF(J515="Ghana","Anglophone","Francophone"))</f>
        <v>Francophone</v>
      </c>
      <c r="O515" t="str">
        <f t="shared" ref="O515:O578" si="51">IF(D515="beta malt","Malt",IF(D515="grand malt","Malt","Beer"))</f>
        <v>Beer</v>
      </c>
      <c r="P515" t="str">
        <f t="shared" ref="P515:P578" si="52">IF(L515="December","Q4",IF(L515="September","Q4",IF(L515="October","Q4",IF(L515="November","Q4","Other quarters"))))</f>
        <v>Q4</v>
      </c>
    </row>
    <row r="516" spans="1:16" x14ac:dyDescent="0.25">
      <c r="A516">
        <v>10615</v>
      </c>
      <c r="B516" t="s">
        <v>19</v>
      </c>
      <c r="C516" t="s">
        <v>20</v>
      </c>
      <c r="D516" t="s">
        <v>33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 t="s">
        <v>40</v>
      </c>
      <c r="K516" t="s">
        <v>41</v>
      </c>
      <c r="L516" t="s">
        <v>59</v>
      </c>
      <c r="M516">
        <v>2019</v>
      </c>
      <c r="N516" t="str">
        <f t="shared" si="50"/>
        <v>Francophone</v>
      </c>
      <c r="O516" t="str">
        <f t="shared" si="51"/>
        <v>Beer</v>
      </c>
      <c r="P516" t="str">
        <f t="shared" si="52"/>
        <v>Q4</v>
      </c>
    </row>
    <row r="517" spans="1:16" x14ac:dyDescent="0.25">
      <c r="A517">
        <v>10616</v>
      </c>
      <c r="B517" t="s">
        <v>25</v>
      </c>
      <c r="C517" t="s">
        <v>26</v>
      </c>
      <c r="D517" t="s">
        <v>39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 t="s">
        <v>16</v>
      </c>
      <c r="K517" t="s">
        <v>44</v>
      </c>
      <c r="L517" t="s">
        <v>60</v>
      </c>
      <c r="M517">
        <v>2017</v>
      </c>
      <c r="N517" t="str">
        <f t="shared" si="50"/>
        <v>Anglophone</v>
      </c>
      <c r="O517" t="str">
        <f t="shared" si="51"/>
        <v>Beer</v>
      </c>
      <c r="P517" t="str">
        <f t="shared" si="52"/>
        <v>Q4</v>
      </c>
    </row>
    <row r="518" spans="1:16" x14ac:dyDescent="0.25">
      <c r="A518">
        <v>10617</v>
      </c>
      <c r="B518" t="s">
        <v>46</v>
      </c>
      <c r="C518" t="s">
        <v>47</v>
      </c>
      <c r="D518" t="s">
        <v>43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 t="s">
        <v>22</v>
      </c>
      <c r="K518" t="s">
        <v>17</v>
      </c>
      <c r="L518" t="s">
        <v>18</v>
      </c>
      <c r="M518">
        <v>2017</v>
      </c>
      <c r="N518" t="str">
        <f t="shared" si="50"/>
        <v>Anglophone</v>
      </c>
      <c r="O518" t="str">
        <f t="shared" si="51"/>
        <v>Malt</v>
      </c>
      <c r="P518" t="str">
        <f t="shared" si="52"/>
        <v>Other quarters</v>
      </c>
    </row>
    <row r="519" spans="1:16" x14ac:dyDescent="0.25">
      <c r="A519">
        <v>10618</v>
      </c>
      <c r="B519" t="s">
        <v>37</v>
      </c>
      <c r="C519" t="s">
        <v>38</v>
      </c>
      <c r="D519" t="s">
        <v>48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 t="s">
        <v>28</v>
      </c>
      <c r="K519" t="s">
        <v>23</v>
      </c>
      <c r="L519" t="s">
        <v>24</v>
      </c>
      <c r="M519">
        <v>2019</v>
      </c>
      <c r="N519" t="str">
        <f t="shared" si="50"/>
        <v>Francophone</v>
      </c>
      <c r="O519" t="str">
        <f t="shared" si="51"/>
        <v>Malt</v>
      </c>
      <c r="P519" t="str">
        <f t="shared" si="52"/>
        <v>Other quarters</v>
      </c>
    </row>
    <row r="520" spans="1:16" x14ac:dyDescent="0.25">
      <c r="A520">
        <v>10619</v>
      </c>
      <c r="B520" t="s">
        <v>13</v>
      </c>
      <c r="C520" t="s">
        <v>14</v>
      </c>
      <c r="D520" t="s">
        <v>15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 t="s">
        <v>34</v>
      </c>
      <c r="K520" t="s">
        <v>29</v>
      </c>
      <c r="L520" t="s">
        <v>30</v>
      </c>
      <c r="M520">
        <v>2018</v>
      </c>
      <c r="N520" t="str">
        <f t="shared" si="50"/>
        <v>Francophone</v>
      </c>
      <c r="O520" t="str">
        <f t="shared" si="51"/>
        <v>Beer</v>
      </c>
      <c r="P520" t="str">
        <f t="shared" si="52"/>
        <v>Other quarters</v>
      </c>
    </row>
    <row r="521" spans="1:16" x14ac:dyDescent="0.25">
      <c r="A521">
        <v>10620</v>
      </c>
      <c r="B521" t="s">
        <v>13</v>
      </c>
      <c r="C521" t="s">
        <v>14</v>
      </c>
      <c r="D521" t="s">
        <v>21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 t="s">
        <v>40</v>
      </c>
      <c r="K521" t="s">
        <v>35</v>
      </c>
      <c r="L521" t="s">
        <v>36</v>
      </c>
      <c r="M521">
        <v>2019</v>
      </c>
      <c r="N521" t="str">
        <f t="shared" si="50"/>
        <v>Francophone</v>
      </c>
      <c r="O521" t="str">
        <f t="shared" si="51"/>
        <v>Beer</v>
      </c>
      <c r="P521" t="str">
        <f t="shared" si="52"/>
        <v>Other quarters</v>
      </c>
    </row>
    <row r="522" spans="1:16" x14ac:dyDescent="0.25">
      <c r="A522">
        <v>10621</v>
      </c>
      <c r="B522" t="s">
        <v>37</v>
      </c>
      <c r="C522" t="s">
        <v>38</v>
      </c>
      <c r="D522" t="s">
        <v>27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 t="s">
        <v>16</v>
      </c>
      <c r="K522" t="s">
        <v>41</v>
      </c>
      <c r="L522" t="s">
        <v>42</v>
      </c>
      <c r="M522">
        <v>2019</v>
      </c>
      <c r="N522" t="str">
        <f t="shared" si="50"/>
        <v>Anglophone</v>
      </c>
      <c r="O522" t="str">
        <f t="shared" si="51"/>
        <v>Beer</v>
      </c>
      <c r="P522" t="str">
        <f t="shared" si="52"/>
        <v>Other quarters</v>
      </c>
    </row>
    <row r="523" spans="1:16" x14ac:dyDescent="0.25">
      <c r="A523">
        <v>10622</v>
      </c>
      <c r="B523" t="s">
        <v>13</v>
      </c>
      <c r="C523" t="s">
        <v>14</v>
      </c>
      <c r="D523" t="s">
        <v>33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 t="s">
        <v>22</v>
      </c>
      <c r="K523" t="s">
        <v>44</v>
      </c>
      <c r="L523" t="s">
        <v>45</v>
      </c>
      <c r="M523">
        <v>2017</v>
      </c>
      <c r="N523" t="str">
        <f t="shared" si="50"/>
        <v>Anglophone</v>
      </c>
      <c r="O523" t="str">
        <f t="shared" si="51"/>
        <v>Beer</v>
      </c>
      <c r="P523" t="str">
        <f t="shared" si="52"/>
        <v>Other quarters</v>
      </c>
    </row>
    <row r="524" spans="1:16" x14ac:dyDescent="0.25">
      <c r="A524">
        <v>10623</v>
      </c>
      <c r="B524" t="s">
        <v>19</v>
      </c>
      <c r="C524" t="s">
        <v>20</v>
      </c>
      <c r="D524" t="s">
        <v>39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 t="s">
        <v>28</v>
      </c>
      <c r="K524" t="s">
        <v>17</v>
      </c>
      <c r="L524" t="s">
        <v>49</v>
      </c>
      <c r="M524">
        <v>2019</v>
      </c>
      <c r="N524" t="str">
        <f t="shared" si="50"/>
        <v>Francophone</v>
      </c>
      <c r="O524" t="str">
        <f t="shared" si="51"/>
        <v>Beer</v>
      </c>
      <c r="P524" t="str">
        <f t="shared" si="52"/>
        <v>Other quarters</v>
      </c>
    </row>
    <row r="525" spans="1:16" x14ac:dyDescent="0.25">
      <c r="A525">
        <v>10624</v>
      </c>
      <c r="B525" t="s">
        <v>25</v>
      </c>
      <c r="C525" t="s">
        <v>26</v>
      </c>
      <c r="D525" t="s">
        <v>43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 t="s">
        <v>34</v>
      </c>
      <c r="K525" t="s">
        <v>23</v>
      </c>
      <c r="L525" t="s">
        <v>50</v>
      </c>
      <c r="M525">
        <v>2019</v>
      </c>
      <c r="N525" t="str">
        <f t="shared" si="50"/>
        <v>Francophone</v>
      </c>
      <c r="O525" t="str">
        <f t="shared" si="51"/>
        <v>Malt</v>
      </c>
      <c r="P525" t="str">
        <f t="shared" si="52"/>
        <v>Other quarters</v>
      </c>
    </row>
    <row r="526" spans="1:16" x14ac:dyDescent="0.25">
      <c r="A526">
        <v>10625</v>
      </c>
      <c r="B526" t="s">
        <v>31</v>
      </c>
      <c r="C526" t="s">
        <v>32</v>
      </c>
      <c r="D526" t="s">
        <v>48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 t="s">
        <v>40</v>
      </c>
      <c r="K526" t="s">
        <v>29</v>
      </c>
      <c r="L526" t="s">
        <v>53</v>
      </c>
      <c r="M526">
        <v>2018</v>
      </c>
      <c r="N526" t="str">
        <f t="shared" si="50"/>
        <v>Francophone</v>
      </c>
      <c r="O526" t="str">
        <f t="shared" si="51"/>
        <v>Malt</v>
      </c>
      <c r="P526" t="str">
        <f t="shared" si="52"/>
        <v>Q4</v>
      </c>
    </row>
    <row r="527" spans="1:16" x14ac:dyDescent="0.25">
      <c r="A527">
        <v>10626</v>
      </c>
      <c r="B527" t="s">
        <v>37</v>
      </c>
      <c r="C527" t="s">
        <v>38</v>
      </c>
      <c r="D527" t="s">
        <v>15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 t="s">
        <v>16</v>
      </c>
      <c r="K527" t="s">
        <v>35</v>
      </c>
      <c r="L527" t="s">
        <v>56</v>
      </c>
      <c r="M527">
        <v>2018</v>
      </c>
      <c r="N527" t="str">
        <f t="shared" si="50"/>
        <v>Anglophone</v>
      </c>
      <c r="O527" t="str">
        <f t="shared" si="51"/>
        <v>Beer</v>
      </c>
      <c r="P527" t="str">
        <f t="shared" si="52"/>
        <v>Q4</v>
      </c>
    </row>
    <row r="528" spans="1:16" x14ac:dyDescent="0.25">
      <c r="A528">
        <v>10627</v>
      </c>
      <c r="B528" t="s">
        <v>13</v>
      </c>
      <c r="C528" t="s">
        <v>14</v>
      </c>
      <c r="D528" t="s">
        <v>21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 t="s">
        <v>22</v>
      </c>
      <c r="K528" t="s">
        <v>41</v>
      </c>
      <c r="L528" t="s">
        <v>59</v>
      </c>
      <c r="M528">
        <v>2017</v>
      </c>
      <c r="N528" t="str">
        <f t="shared" si="50"/>
        <v>Anglophone</v>
      </c>
      <c r="O528" t="str">
        <f t="shared" si="51"/>
        <v>Beer</v>
      </c>
      <c r="P528" t="str">
        <f t="shared" si="52"/>
        <v>Q4</v>
      </c>
    </row>
    <row r="529" spans="1:16" x14ac:dyDescent="0.25">
      <c r="A529">
        <v>10628</v>
      </c>
      <c r="B529" t="s">
        <v>46</v>
      </c>
      <c r="C529" t="s">
        <v>47</v>
      </c>
      <c r="D529" t="s">
        <v>27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 t="s">
        <v>28</v>
      </c>
      <c r="K529" t="s">
        <v>44</v>
      </c>
      <c r="L529" t="s">
        <v>60</v>
      </c>
      <c r="M529">
        <v>2019</v>
      </c>
      <c r="N529" t="str">
        <f t="shared" si="50"/>
        <v>Francophone</v>
      </c>
      <c r="O529" t="str">
        <f t="shared" si="51"/>
        <v>Beer</v>
      </c>
      <c r="P529" t="str">
        <f t="shared" si="52"/>
        <v>Q4</v>
      </c>
    </row>
    <row r="530" spans="1:16" x14ac:dyDescent="0.25">
      <c r="A530">
        <v>10629</v>
      </c>
      <c r="B530" t="s">
        <v>31</v>
      </c>
      <c r="C530" t="s">
        <v>32</v>
      </c>
      <c r="D530" t="s">
        <v>33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 t="s">
        <v>34</v>
      </c>
      <c r="K530" t="s">
        <v>17</v>
      </c>
      <c r="L530" t="s">
        <v>18</v>
      </c>
      <c r="M530">
        <v>2019</v>
      </c>
      <c r="N530" t="str">
        <f t="shared" si="50"/>
        <v>Francophone</v>
      </c>
      <c r="O530" t="str">
        <f t="shared" si="51"/>
        <v>Beer</v>
      </c>
      <c r="P530" t="str">
        <f t="shared" si="52"/>
        <v>Other quarters</v>
      </c>
    </row>
    <row r="531" spans="1:16" x14ac:dyDescent="0.25">
      <c r="A531">
        <v>10630</v>
      </c>
      <c r="B531" t="s">
        <v>51</v>
      </c>
      <c r="C531" t="s">
        <v>52</v>
      </c>
      <c r="D531" t="s">
        <v>39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 t="s">
        <v>40</v>
      </c>
      <c r="K531" t="s">
        <v>23</v>
      </c>
      <c r="L531" t="s">
        <v>24</v>
      </c>
      <c r="M531">
        <v>2018</v>
      </c>
      <c r="N531" t="str">
        <f t="shared" si="50"/>
        <v>Francophone</v>
      </c>
      <c r="O531" t="str">
        <f t="shared" si="51"/>
        <v>Beer</v>
      </c>
      <c r="P531" t="str">
        <f t="shared" si="52"/>
        <v>Other quarters</v>
      </c>
    </row>
    <row r="532" spans="1:16" x14ac:dyDescent="0.25">
      <c r="A532">
        <v>10631</v>
      </c>
      <c r="B532" t="s">
        <v>54</v>
      </c>
      <c r="C532" t="s">
        <v>55</v>
      </c>
      <c r="D532" t="s">
        <v>43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 t="s">
        <v>16</v>
      </c>
      <c r="K532" t="s">
        <v>29</v>
      </c>
      <c r="L532" t="s">
        <v>30</v>
      </c>
      <c r="M532">
        <v>2019</v>
      </c>
      <c r="N532" t="str">
        <f t="shared" si="50"/>
        <v>Anglophone</v>
      </c>
      <c r="O532" t="str">
        <f t="shared" si="51"/>
        <v>Malt</v>
      </c>
      <c r="P532" t="str">
        <f t="shared" si="52"/>
        <v>Other quarters</v>
      </c>
    </row>
    <row r="533" spans="1:16" x14ac:dyDescent="0.25">
      <c r="A533">
        <v>10632</v>
      </c>
      <c r="B533" t="s">
        <v>57</v>
      </c>
      <c r="C533" t="s">
        <v>58</v>
      </c>
      <c r="D533" t="s">
        <v>48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 t="s">
        <v>22</v>
      </c>
      <c r="K533" t="s">
        <v>35</v>
      </c>
      <c r="L533" t="s">
        <v>36</v>
      </c>
      <c r="M533">
        <v>2018</v>
      </c>
      <c r="N533" t="str">
        <f t="shared" si="50"/>
        <v>Anglophone</v>
      </c>
      <c r="O533" t="str">
        <f t="shared" si="51"/>
        <v>Malt</v>
      </c>
      <c r="P533" t="str">
        <f t="shared" si="52"/>
        <v>Other quarters</v>
      </c>
    </row>
    <row r="534" spans="1:16" x14ac:dyDescent="0.25">
      <c r="A534">
        <v>10633</v>
      </c>
      <c r="B534" t="s">
        <v>31</v>
      </c>
      <c r="C534" t="s">
        <v>32</v>
      </c>
      <c r="D534" t="s">
        <v>15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 t="s">
        <v>28</v>
      </c>
      <c r="K534" t="s">
        <v>41</v>
      </c>
      <c r="L534" t="s">
        <v>42</v>
      </c>
      <c r="M534">
        <v>2018</v>
      </c>
      <c r="N534" t="str">
        <f t="shared" si="50"/>
        <v>Francophone</v>
      </c>
      <c r="O534" t="str">
        <f t="shared" si="51"/>
        <v>Beer</v>
      </c>
      <c r="P534" t="str">
        <f t="shared" si="52"/>
        <v>Other quarters</v>
      </c>
    </row>
    <row r="535" spans="1:16" x14ac:dyDescent="0.25">
      <c r="A535">
        <v>10634</v>
      </c>
      <c r="B535" t="s">
        <v>61</v>
      </c>
      <c r="C535" t="s">
        <v>62</v>
      </c>
      <c r="D535" t="s">
        <v>21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 t="s">
        <v>34</v>
      </c>
      <c r="K535" t="s">
        <v>44</v>
      </c>
      <c r="L535" t="s">
        <v>45</v>
      </c>
      <c r="M535">
        <v>2019</v>
      </c>
      <c r="N535" t="str">
        <f t="shared" si="50"/>
        <v>Francophone</v>
      </c>
      <c r="O535" t="str">
        <f t="shared" si="51"/>
        <v>Beer</v>
      </c>
      <c r="P535" t="str">
        <f t="shared" si="52"/>
        <v>Other quarters</v>
      </c>
    </row>
    <row r="536" spans="1:16" x14ac:dyDescent="0.25">
      <c r="A536">
        <v>10635</v>
      </c>
      <c r="B536" t="s">
        <v>31</v>
      </c>
      <c r="C536" t="s">
        <v>32</v>
      </c>
      <c r="D536" t="s">
        <v>27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 t="s">
        <v>40</v>
      </c>
      <c r="K536" t="s">
        <v>17</v>
      </c>
      <c r="L536" t="s">
        <v>49</v>
      </c>
      <c r="M536">
        <v>2018</v>
      </c>
      <c r="N536" t="str">
        <f t="shared" si="50"/>
        <v>Francophone</v>
      </c>
      <c r="O536" t="str">
        <f t="shared" si="51"/>
        <v>Beer</v>
      </c>
      <c r="P536" t="str">
        <f t="shared" si="52"/>
        <v>Other quarters</v>
      </c>
    </row>
    <row r="537" spans="1:16" x14ac:dyDescent="0.25">
      <c r="A537">
        <v>10636</v>
      </c>
      <c r="B537" t="s">
        <v>13</v>
      </c>
      <c r="C537" t="s">
        <v>14</v>
      </c>
      <c r="D537" t="s">
        <v>33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 t="s">
        <v>16</v>
      </c>
      <c r="K537" t="s">
        <v>23</v>
      </c>
      <c r="L537" t="s">
        <v>50</v>
      </c>
      <c r="M537">
        <v>2017</v>
      </c>
      <c r="N537" t="str">
        <f t="shared" si="50"/>
        <v>Anglophone</v>
      </c>
      <c r="O537" t="str">
        <f t="shared" si="51"/>
        <v>Beer</v>
      </c>
      <c r="P537" t="str">
        <f t="shared" si="52"/>
        <v>Other quarters</v>
      </c>
    </row>
    <row r="538" spans="1:16" x14ac:dyDescent="0.25">
      <c r="A538">
        <v>10637</v>
      </c>
      <c r="B538" t="s">
        <v>19</v>
      </c>
      <c r="C538" t="s">
        <v>20</v>
      </c>
      <c r="D538" t="s">
        <v>39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 t="s">
        <v>22</v>
      </c>
      <c r="K538" t="s">
        <v>29</v>
      </c>
      <c r="L538" t="s">
        <v>53</v>
      </c>
      <c r="M538">
        <v>2018</v>
      </c>
      <c r="N538" t="str">
        <f t="shared" si="50"/>
        <v>Anglophone</v>
      </c>
      <c r="O538" t="str">
        <f t="shared" si="51"/>
        <v>Beer</v>
      </c>
      <c r="P538" t="str">
        <f t="shared" si="52"/>
        <v>Q4</v>
      </c>
    </row>
    <row r="539" spans="1:16" x14ac:dyDescent="0.25">
      <c r="A539">
        <v>10638</v>
      </c>
      <c r="B539" t="s">
        <v>25</v>
      </c>
      <c r="C539" t="s">
        <v>26</v>
      </c>
      <c r="D539" t="s">
        <v>43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 t="s">
        <v>28</v>
      </c>
      <c r="K539" t="s">
        <v>35</v>
      </c>
      <c r="L539" t="s">
        <v>56</v>
      </c>
      <c r="M539">
        <v>2018</v>
      </c>
      <c r="N539" t="str">
        <f t="shared" si="50"/>
        <v>Francophone</v>
      </c>
      <c r="O539" t="str">
        <f t="shared" si="51"/>
        <v>Malt</v>
      </c>
      <c r="P539" t="str">
        <f t="shared" si="52"/>
        <v>Q4</v>
      </c>
    </row>
    <row r="540" spans="1:16" x14ac:dyDescent="0.25">
      <c r="A540">
        <v>10639</v>
      </c>
      <c r="B540" t="s">
        <v>31</v>
      </c>
      <c r="C540" t="s">
        <v>32</v>
      </c>
      <c r="D540" t="s">
        <v>48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 t="s">
        <v>34</v>
      </c>
      <c r="K540" t="s">
        <v>41</v>
      </c>
      <c r="L540" t="s">
        <v>59</v>
      </c>
      <c r="M540">
        <v>2018</v>
      </c>
      <c r="N540" t="str">
        <f t="shared" si="50"/>
        <v>Francophone</v>
      </c>
      <c r="O540" t="str">
        <f t="shared" si="51"/>
        <v>Malt</v>
      </c>
      <c r="P540" t="str">
        <f t="shared" si="52"/>
        <v>Q4</v>
      </c>
    </row>
    <row r="541" spans="1:16" x14ac:dyDescent="0.25">
      <c r="A541">
        <v>10640</v>
      </c>
      <c r="B541" t="s">
        <v>37</v>
      </c>
      <c r="C541" t="s">
        <v>38</v>
      </c>
      <c r="D541" t="s">
        <v>15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 t="s">
        <v>40</v>
      </c>
      <c r="K541" t="s">
        <v>44</v>
      </c>
      <c r="L541" t="s">
        <v>60</v>
      </c>
      <c r="M541">
        <v>2017</v>
      </c>
      <c r="N541" t="str">
        <f t="shared" si="50"/>
        <v>Francophone</v>
      </c>
      <c r="O541" t="str">
        <f t="shared" si="51"/>
        <v>Beer</v>
      </c>
      <c r="P541" t="str">
        <f t="shared" si="52"/>
        <v>Q4</v>
      </c>
    </row>
    <row r="542" spans="1:16" x14ac:dyDescent="0.25">
      <c r="A542">
        <v>10641</v>
      </c>
      <c r="B542" t="s">
        <v>13</v>
      </c>
      <c r="C542" t="s">
        <v>14</v>
      </c>
      <c r="D542" t="s">
        <v>21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 t="s">
        <v>16</v>
      </c>
      <c r="K542" t="s">
        <v>17</v>
      </c>
      <c r="L542" t="s">
        <v>18</v>
      </c>
      <c r="M542">
        <v>2018</v>
      </c>
      <c r="N542" t="str">
        <f t="shared" si="50"/>
        <v>Anglophone</v>
      </c>
      <c r="O542" t="str">
        <f t="shared" si="51"/>
        <v>Beer</v>
      </c>
      <c r="P542" t="str">
        <f t="shared" si="52"/>
        <v>Other quarters</v>
      </c>
    </row>
    <row r="543" spans="1:16" x14ac:dyDescent="0.25">
      <c r="A543">
        <v>10642</v>
      </c>
      <c r="B543" t="s">
        <v>46</v>
      </c>
      <c r="C543" t="s">
        <v>47</v>
      </c>
      <c r="D543" t="s">
        <v>27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 t="s">
        <v>22</v>
      </c>
      <c r="K543" t="s">
        <v>23</v>
      </c>
      <c r="L543" t="s">
        <v>24</v>
      </c>
      <c r="M543">
        <v>2018</v>
      </c>
      <c r="N543" t="str">
        <f t="shared" si="50"/>
        <v>Anglophone</v>
      </c>
      <c r="O543" t="str">
        <f t="shared" si="51"/>
        <v>Beer</v>
      </c>
      <c r="P543" t="str">
        <f t="shared" si="52"/>
        <v>Other quarters</v>
      </c>
    </row>
    <row r="544" spans="1:16" x14ac:dyDescent="0.25">
      <c r="A544">
        <v>10643</v>
      </c>
      <c r="B544" t="s">
        <v>31</v>
      </c>
      <c r="C544" t="s">
        <v>32</v>
      </c>
      <c r="D544" t="s">
        <v>33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 t="s">
        <v>28</v>
      </c>
      <c r="K544" t="s">
        <v>29</v>
      </c>
      <c r="L544" t="s">
        <v>30</v>
      </c>
      <c r="M544">
        <v>2017</v>
      </c>
      <c r="N544" t="str">
        <f t="shared" si="50"/>
        <v>Francophone</v>
      </c>
      <c r="O544" t="str">
        <f t="shared" si="51"/>
        <v>Beer</v>
      </c>
      <c r="P544" t="str">
        <f t="shared" si="52"/>
        <v>Other quarters</v>
      </c>
    </row>
    <row r="545" spans="1:16" x14ac:dyDescent="0.25">
      <c r="A545">
        <v>10644</v>
      </c>
      <c r="B545" t="s">
        <v>51</v>
      </c>
      <c r="C545" t="s">
        <v>52</v>
      </c>
      <c r="D545" t="s">
        <v>39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 t="s">
        <v>34</v>
      </c>
      <c r="K545" t="s">
        <v>35</v>
      </c>
      <c r="L545" t="s">
        <v>36</v>
      </c>
      <c r="M545">
        <v>2018</v>
      </c>
      <c r="N545" t="str">
        <f t="shared" si="50"/>
        <v>Francophone</v>
      </c>
      <c r="O545" t="str">
        <f t="shared" si="51"/>
        <v>Beer</v>
      </c>
      <c r="P545" t="str">
        <f t="shared" si="52"/>
        <v>Other quarters</v>
      </c>
    </row>
    <row r="546" spans="1:16" x14ac:dyDescent="0.25">
      <c r="A546">
        <v>10645</v>
      </c>
      <c r="B546" t="s">
        <v>54</v>
      </c>
      <c r="C546" t="s">
        <v>55</v>
      </c>
      <c r="D546" t="s">
        <v>43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 t="s">
        <v>40</v>
      </c>
      <c r="K546" t="s">
        <v>41</v>
      </c>
      <c r="L546" t="s">
        <v>42</v>
      </c>
      <c r="M546">
        <v>2018</v>
      </c>
      <c r="N546" t="str">
        <f t="shared" si="50"/>
        <v>Francophone</v>
      </c>
      <c r="O546" t="str">
        <f t="shared" si="51"/>
        <v>Malt</v>
      </c>
      <c r="P546" t="str">
        <f t="shared" si="52"/>
        <v>Other quarters</v>
      </c>
    </row>
    <row r="547" spans="1:16" x14ac:dyDescent="0.25">
      <c r="A547">
        <v>10646</v>
      </c>
      <c r="B547" t="s">
        <v>57</v>
      </c>
      <c r="C547" t="s">
        <v>58</v>
      </c>
      <c r="D547" t="s">
        <v>48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 t="s">
        <v>16</v>
      </c>
      <c r="K547" t="s">
        <v>44</v>
      </c>
      <c r="L547" t="s">
        <v>45</v>
      </c>
      <c r="M547">
        <v>2019</v>
      </c>
      <c r="N547" t="str">
        <f t="shared" si="50"/>
        <v>Anglophone</v>
      </c>
      <c r="O547" t="str">
        <f t="shared" si="51"/>
        <v>Malt</v>
      </c>
      <c r="P547" t="str">
        <f t="shared" si="52"/>
        <v>Other quarters</v>
      </c>
    </row>
    <row r="548" spans="1:16" x14ac:dyDescent="0.25">
      <c r="A548">
        <v>10647</v>
      </c>
      <c r="B548" t="s">
        <v>31</v>
      </c>
      <c r="C548" t="s">
        <v>32</v>
      </c>
      <c r="D548" t="s">
        <v>15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 t="s">
        <v>22</v>
      </c>
      <c r="K548" t="s">
        <v>17</v>
      </c>
      <c r="L548" t="s">
        <v>49</v>
      </c>
      <c r="M548">
        <v>2018</v>
      </c>
      <c r="N548" t="str">
        <f t="shared" si="50"/>
        <v>Anglophone</v>
      </c>
      <c r="O548" t="str">
        <f t="shared" si="51"/>
        <v>Beer</v>
      </c>
      <c r="P548" t="str">
        <f t="shared" si="52"/>
        <v>Other quarters</v>
      </c>
    </row>
    <row r="549" spans="1:16" x14ac:dyDescent="0.25">
      <c r="A549">
        <v>10648</v>
      </c>
      <c r="B549" t="s">
        <v>61</v>
      </c>
      <c r="C549" t="s">
        <v>62</v>
      </c>
      <c r="D549" t="s">
        <v>21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 t="s">
        <v>28</v>
      </c>
      <c r="K549" t="s">
        <v>23</v>
      </c>
      <c r="L549" t="s">
        <v>50</v>
      </c>
      <c r="M549">
        <v>2019</v>
      </c>
      <c r="N549" t="str">
        <f t="shared" si="50"/>
        <v>Francophone</v>
      </c>
      <c r="O549" t="str">
        <f t="shared" si="51"/>
        <v>Beer</v>
      </c>
      <c r="P549" t="str">
        <f t="shared" si="52"/>
        <v>Other quarters</v>
      </c>
    </row>
    <row r="550" spans="1:16" x14ac:dyDescent="0.25">
      <c r="A550">
        <v>10649</v>
      </c>
      <c r="B550" t="s">
        <v>31</v>
      </c>
      <c r="C550" t="s">
        <v>32</v>
      </c>
      <c r="D550" t="s">
        <v>27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 t="s">
        <v>34</v>
      </c>
      <c r="K550" t="s">
        <v>29</v>
      </c>
      <c r="L550" t="s">
        <v>53</v>
      </c>
      <c r="M550">
        <v>2017</v>
      </c>
      <c r="N550" t="str">
        <f t="shared" si="50"/>
        <v>Francophone</v>
      </c>
      <c r="O550" t="str">
        <f t="shared" si="51"/>
        <v>Beer</v>
      </c>
      <c r="P550" t="str">
        <f t="shared" si="52"/>
        <v>Q4</v>
      </c>
    </row>
    <row r="551" spans="1:16" x14ac:dyDescent="0.25">
      <c r="A551">
        <v>10650</v>
      </c>
      <c r="B551" t="s">
        <v>51</v>
      </c>
      <c r="C551" t="s">
        <v>52</v>
      </c>
      <c r="D551" t="s">
        <v>33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 t="s">
        <v>40</v>
      </c>
      <c r="K551" t="s">
        <v>35</v>
      </c>
      <c r="L551" t="s">
        <v>56</v>
      </c>
      <c r="M551">
        <v>2019</v>
      </c>
      <c r="N551" t="str">
        <f t="shared" si="50"/>
        <v>Francophone</v>
      </c>
      <c r="O551" t="str">
        <f t="shared" si="51"/>
        <v>Beer</v>
      </c>
      <c r="P551" t="str">
        <f t="shared" si="52"/>
        <v>Q4</v>
      </c>
    </row>
    <row r="552" spans="1:16" x14ac:dyDescent="0.25">
      <c r="A552">
        <v>10651</v>
      </c>
      <c r="B552" t="s">
        <v>31</v>
      </c>
      <c r="C552" t="s">
        <v>32</v>
      </c>
      <c r="D552" t="s">
        <v>39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 t="s">
        <v>16</v>
      </c>
      <c r="K552" t="s">
        <v>41</v>
      </c>
      <c r="L552" t="s">
        <v>59</v>
      </c>
      <c r="M552">
        <v>2018</v>
      </c>
      <c r="N552" t="str">
        <f t="shared" si="50"/>
        <v>Anglophone</v>
      </c>
      <c r="O552" t="str">
        <f t="shared" si="51"/>
        <v>Beer</v>
      </c>
      <c r="P552" t="str">
        <f t="shared" si="52"/>
        <v>Q4</v>
      </c>
    </row>
    <row r="553" spans="1:16" x14ac:dyDescent="0.25">
      <c r="A553">
        <v>10652</v>
      </c>
      <c r="B553" t="s">
        <v>57</v>
      </c>
      <c r="C553" t="s">
        <v>58</v>
      </c>
      <c r="D553" t="s">
        <v>43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 t="s">
        <v>22</v>
      </c>
      <c r="K553" t="s">
        <v>44</v>
      </c>
      <c r="L553" t="s">
        <v>60</v>
      </c>
      <c r="M553">
        <v>2018</v>
      </c>
      <c r="N553" t="str">
        <f t="shared" si="50"/>
        <v>Anglophone</v>
      </c>
      <c r="O553" t="str">
        <f t="shared" si="51"/>
        <v>Malt</v>
      </c>
      <c r="P553" t="str">
        <f t="shared" si="52"/>
        <v>Q4</v>
      </c>
    </row>
    <row r="554" spans="1:16" x14ac:dyDescent="0.25">
      <c r="A554">
        <v>10653</v>
      </c>
      <c r="B554" t="s">
        <v>63</v>
      </c>
      <c r="C554" t="s">
        <v>64</v>
      </c>
      <c r="D554" t="s">
        <v>48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 t="s">
        <v>28</v>
      </c>
      <c r="K554" t="s">
        <v>17</v>
      </c>
      <c r="L554" t="s">
        <v>18</v>
      </c>
      <c r="M554">
        <v>2017</v>
      </c>
      <c r="N554" t="str">
        <f t="shared" si="50"/>
        <v>Francophone</v>
      </c>
      <c r="O554" t="str">
        <f t="shared" si="51"/>
        <v>Malt</v>
      </c>
      <c r="P554" t="str">
        <f t="shared" si="52"/>
        <v>Other quarters</v>
      </c>
    </row>
    <row r="555" spans="1:16" x14ac:dyDescent="0.25">
      <c r="A555">
        <v>10654</v>
      </c>
      <c r="B555" t="s">
        <v>61</v>
      </c>
      <c r="C555" t="s">
        <v>62</v>
      </c>
      <c r="D555" t="s">
        <v>15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 t="s">
        <v>34</v>
      </c>
      <c r="K555" t="s">
        <v>23</v>
      </c>
      <c r="L555" t="s">
        <v>24</v>
      </c>
      <c r="M555">
        <v>2019</v>
      </c>
      <c r="N555" t="str">
        <f t="shared" si="50"/>
        <v>Francophone</v>
      </c>
      <c r="O555" t="str">
        <f t="shared" si="51"/>
        <v>Beer</v>
      </c>
      <c r="P555" t="str">
        <f t="shared" si="52"/>
        <v>Other quarters</v>
      </c>
    </row>
    <row r="556" spans="1:16" x14ac:dyDescent="0.25">
      <c r="A556">
        <v>10655</v>
      </c>
      <c r="B556" t="s">
        <v>57</v>
      </c>
      <c r="C556" t="s">
        <v>58</v>
      </c>
      <c r="D556" t="s">
        <v>21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 t="s">
        <v>40</v>
      </c>
      <c r="K556" t="s">
        <v>29</v>
      </c>
      <c r="L556" t="s">
        <v>30</v>
      </c>
      <c r="M556">
        <v>2019</v>
      </c>
      <c r="N556" t="str">
        <f t="shared" si="50"/>
        <v>Francophone</v>
      </c>
      <c r="O556" t="str">
        <f t="shared" si="51"/>
        <v>Beer</v>
      </c>
      <c r="P556" t="str">
        <f t="shared" si="52"/>
        <v>Other quarters</v>
      </c>
    </row>
    <row r="557" spans="1:16" x14ac:dyDescent="0.25">
      <c r="A557">
        <v>10656</v>
      </c>
      <c r="B557" t="s">
        <v>19</v>
      </c>
      <c r="C557" t="s">
        <v>20</v>
      </c>
      <c r="D557" t="s">
        <v>27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 t="s">
        <v>16</v>
      </c>
      <c r="K557" t="s">
        <v>35</v>
      </c>
      <c r="L557" t="s">
        <v>36</v>
      </c>
      <c r="M557">
        <v>2018</v>
      </c>
      <c r="N557" t="str">
        <f t="shared" si="50"/>
        <v>Anglophone</v>
      </c>
      <c r="O557" t="str">
        <f t="shared" si="51"/>
        <v>Beer</v>
      </c>
      <c r="P557" t="str">
        <f t="shared" si="52"/>
        <v>Other quarters</v>
      </c>
    </row>
    <row r="558" spans="1:16" x14ac:dyDescent="0.25">
      <c r="A558">
        <v>10657</v>
      </c>
      <c r="B558" t="s">
        <v>61</v>
      </c>
      <c r="C558" t="s">
        <v>62</v>
      </c>
      <c r="D558" t="s">
        <v>33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 t="s">
        <v>22</v>
      </c>
      <c r="K558" t="s">
        <v>41</v>
      </c>
      <c r="L558" t="s">
        <v>42</v>
      </c>
      <c r="M558">
        <v>2018</v>
      </c>
      <c r="N558" t="str">
        <f t="shared" si="50"/>
        <v>Anglophone</v>
      </c>
      <c r="O558" t="str">
        <f t="shared" si="51"/>
        <v>Beer</v>
      </c>
      <c r="P558" t="str">
        <f t="shared" si="52"/>
        <v>Other quarters</v>
      </c>
    </row>
    <row r="559" spans="1:16" x14ac:dyDescent="0.25">
      <c r="A559">
        <v>10658</v>
      </c>
      <c r="B559" t="s">
        <v>31</v>
      </c>
      <c r="C559" t="s">
        <v>32</v>
      </c>
      <c r="D559" t="s">
        <v>39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 t="s">
        <v>28</v>
      </c>
      <c r="K559" t="s">
        <v>44</v>
      </c>
      <c r="L559" t="s">
        <v>45</v>
      </c>
      <c r="M559">
        <v>2018</v>
      </c>
      <c r="N559" t="str">
        <f t="shared" si="50"/>
        <v>Francophone</v>
      </c>
      <c r="O559" t="str">
        <f t="shared" si="51"/>
        <v>Beer</v>
      </c>
      <c r="P559" t="str">
        <f t="shared" si="52"/>
        <v>Other quarters</v>
      </c>
    </row>
    <row r="560" spans="1:16" x14ac:dyDescent="0.25">
      <c r="A560">
        <v>10659</v>
      </c>
      <c r="B560" t="s">
        <v>25</v>
      </c>
      <c r="C560" t="s">
        <v>26</v>
      </c>
      <c r="D560" t="s">
        <v>43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 t="s">
        <v>34</v>
      </c>
      <c r="K560" t="s">
        <v>17</v>
      </c>
      <c r="L560" t="s">
        <v>49</v>
      </c>
      <c r="M560">
        <v>2017</v>
      </c>
      <c r="N560" t="str">
        <f t="shared" si="50"/>
        <v>Francophone</v>
      </c>
      <c r="O560" t="str">
        <f t="shared" si="51"/>
        <v>Malt</v>
      </c>
      <c r="P560" t="str">
        <f t="shared" si="52"/>
        <v>Other quarters</v>
      </c>
    </row>
    <row r="561" spans="1:16" x14ac:dyDescent="0.25">
      <c r="A561">
        <v>10660</v>
      </c>
      <c r="B561" t="s">
        <v>13</v>
      </c>
      <c r="C561" t="s">
        <v>14</v>
      </c>
      <c r="D561" t="s">
        <v>48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 t="s">
        <v>40</v>
      </c>
      <c r="K561" t="s">
        <v>23</v>
      </c>
      <c r="L561" t="s">
        <v>50</v>
      </c>
      <c r="M561">
        <v>2017</v>
      </c>
      <c r="N561" t="str">
        <f t="shared" si="50"/>
        <v>Francophone</v>
      </c>
      <c r="O561" t="str">
        <f t="shared" si="51"/>
        <v>Malt</v>
      </c>
      <c r="P561" t="str">
        <f t="shared" si="52"/>
        <v>Other quarters</v>
      </c>
    </row>
    <row r="562" spans="1:16" x14ac:dyDescent="0.25">
      <c r="A562">
        <v>10661</v>
      </c>
      <c r="B562" t="s">
        <v>37</v>
      </c>
      <c r="C562" t="s">
        <v>38</v>
      </c>
      <c r="D562" t="s">
        <v>15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 t="s">
        <v>16</v>
      </c>
      <c r="K562" t="s">
        <v>29</v>
      </c>
      <c r="L562" t="s">
        <v>53</v>
      </c>
      <c r="M562">
        <v>2019</v>
      </c>
      <c r="N562" t="str">
        <f t="shared" si="50"/>
        <v>Anglophone</v>
      </c>
      <c r="O562" t="str">
        <f t="shared" si="51"/>
        <v>Beer</v>
      </c>
      <c r="P562" t="str">
        <f t="shared" si="52"/>
        <v>Q4</v>
      </c>
    </row>
    <row r="563" spans="1:16" x14ac:dyDescent="0.25">
      <c r="A563">
        <v>10662</v>
      </c>
      <c r="B563" t="s">
        <v>54</v>
      </c>
      <c r="C563" t="s">
        <v>55</v>
      </c>
      <c r="D563" t="s">
        <v>21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 t="s">
        <v>22</v>
      </c>
      <c r="K563" t="s">
        <v>35</v>
      </c>
      <c r="L563" t="s">
        <v>56</v>
      </c>
      <c r="M563">
        <v>2019</v>
      </c>
      <c r="N563" t="str">
        <f t="shared" si="50"/>
        <v>Anglophone</v>
      </c>
      <c r="O563" t="str">
        <f t="shared" si="51"/>
        <v>Beer</v>
      </c>
      <c r="P563" t="str">
        <f t="shared" si="52"/>
        <v>Q4</v>
      </c>
    </row>
    <row r="564" spans="1:16" x14ac:dyDescent="0.25">
      <c r="A564">
        <v>10663</v>
      </c>
      <c r="B564" t="s">
        <v>19</v>
      </c>
      <c r="C564" t="s">
        <v>20</v>
      </c>
      <c r="D564" t="s">
        <v>27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 t="s">
        <v>28</v>
      </c>
      <c r="K564" t="s">
        <v>41</v>
      </c>
      <c r="L564" t="s">
        <v>59</v>
      </c>
      <c r="M564">
        <v>2017</v>
      </c>
      <c r="N564" t="str">
        <f t="shared" si="50"/>
        <v>Francophone</v>
      </c>
      <c r="O564" t="str">
        <f t="shared" si="51"/>
        <v>Beer</v>
      </c>
      <c r="P564" t="str">
        <f t="shared" si="52"/>
        <v>Q4</v>
      </c>
    </row>
    <row r="565" spans="1:16" x14ac:dyDescent="0.25">
      <c r="A565">
        <v>10664</v>
      </c>
      <c r="B565" t="s">
        <v>19</v>
      </c>
      <c r="C565" t="s">
        <v>20</v>
      </c>
      <c r="D565" t="s">
        <v>33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 t="s">
        <v>34</v>
      </c>
      <c r="K565" t="s">
        <v>44</v>
      </c>
      <c r="L565" t="s">
        <v>60</v>
      </c>
      <c r="M565">
        <v>2017</v>
      </c>
      <c r="N565" t="str">
        <f t="shared" si="50"/>
        <v>Francophone</v>
      </c>
      <c r="O565" t="str">
        <f t="shared" si="51"/>
        <v>Beer</v>
      </c>
      <c r="P565" t="str">
        <f t="shared" si="52"/>
        <v>Q4</v>
      </c>
    </row>
    <row r="566" spans="1:16" x14ac:dyDescent="0.25">
      <c r="A566">
        <v>10665</v>
      </c>
      <c r="B566" t="s">
        <v>63</v>
      </c>
      <c r="C566" t="s">
        <v>64</v>
      </c>
      <c r="D566" t="s">
        <v>39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 t="s">
        <v>40</v>
      </c>
      <c r="K566" t="s">
        <v>17</v>
      </c>
      <c r="L566" t="s">
        <v>18</v>
      </c>
      <c r="M566">
        <v>2019</v>
      </c>
      <c r="N566" t="str">
        <f t="shared" si="50"/>
        <v>Francophone</v>
      </c>
      <c r="O566" t="str">
        <f t="shared" si="51"/>
        <v>Beer</v>
      </c>
      <c r="P566" t="str">
        <f t="shared" si="52"/>
        <v>Other quarters</v>
      </c>
    </row>
    <row r="567" spans="1:16" x14ac:dyDescent="0.25">
      <c r="A567">
        <v>10666</v>
      </c>
      <c r="B567" t="s">
        <v>31</v>
      </c>
      <c r="C567" t="s">
        <v>32</v>
      </c>
      <c r="D567" t="s">
        <v>43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 t="s">
        <v>16</v>
      </c>
      <c r="K567" t="s">
        <v>23</v>
      </c>
      <c r="L567" t="s">
        <v>24</v>
      </c>
      <c r="M567">
        <v>2019</v>
      </c>
      <c r="N567" t="str">
        <f t="shared" si="50"/>
        <v>Anglophone</v>
      </c>
      <c r="O567" t="str">
        <f t="shared" si="51"/>
        <v>Malt</v>
      </c>
      <c r="P567" t="str">
        <f t="shared" si="52"/>
        <v>Other quarters</v>
      </c>
    </row>
    <row r="568" spans="1:16" x14ac:dyDescent="0.25">
      <c r="A568">
        <v>10667</v>
      </c>
      <c r="B568" t="s">
        <v>51</v>
      </c>
      <c r="C568" t="s">
        <v>52</v>
      </c>
      <c r="D568" t="s">
        <v>48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 t="s">
        <v>22</v>
      </c>
      <c r="K568" t="s">
        <v>29</v>
      </c>
      <c r="L568" t="s">
        <v>30</v>
      </c>
      <c r="M568">
        <v>2019</v>
      </c>
      <c r="N568" t="str">
        <f t="shared" si="50"/>
        <v>Anglophone</v>
      </c>
      <c r="O568" t="str">
        <f t="shared" si="51"/>
        <v>Malt</v>
      </c>
      <c r="P568" t="str">
        <f t="shared" si="52"/>
        <v>Other quarters</v>
      </c>
    </row>
    <row r="569" spans="1:16" x14ac:dyDescent="0.25">
      <c r="A569">
        <v>10668</v>
      </c>
      <c r="B569" t="s">
        <v>63</v>
      </c>
      <c r="C569" t="s">
        <v>64</v>
      </c>
      <c r="D569" t="s">
        <v>15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 t="s">
        <v>28</v>
      </c>
      <c r="K569" t="s">
        <v>35</v>
      </c>
      <c r="L569" t="s">
        <v>36</v>
      </c>
      <c r="M569">
        <v>2018</v>
      </c>
      <c r="N569" t="str">
        <f t="shared" si="50"/>
        <v>Francophone</v>
      </c>
      <c r="O569" t="str">
        <f t="shared" si="51"/>
        <v>Beer</v>
      </c>
      <c r="P569" t="str">
        <f t="shared" si="52"/>
        <v>Other quarters</v>
      </c>
    </row>
    <row r="570" spans="1:16" x14ac:dyDescent="0.25">
      <c r="A570">
        <v>10669</v>
      </c>
      <c r="B570" t="s">
        <v>25</v>
      </c>
      <c r="C570" t="s">
        <v>26</v>
      </c>
      <c r="D570" t="s">
        <v>21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 t="s">
        <v>34</v>
      </c>
      <c r="K570" t="s">
        <v>41</v>
      </c>
      <c r="L570" t="s">
        <v>42</v>
      </c>
      <c r="M570">
        <v>2017</v>
      </c>
      <c r="N570" t="str">
        <f t="shared" si="50"/>
        <v>Francophone</v>
      </c>
      <c r="O570" t="str">
        <f t="shared" si="51"/>
        <v>Beer</v>
      </c>
      <c r="P570" t="str">
        <f t="shared" si="52"/>
        <v>Other quarters</v>
      </c>
    </row>
    <row r="571" spans="1:16" x14ac:dyDescent="0.25">
      <c r="A571">
        <v>10670</v>
      </c>
      <c r="B571" t="s">
        <v>19</v>
      </c>
      <c r="C571" t="s">
        <v>20</v>
      </c>
      <c r="D571" t="s">
        <v>27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 t="s">
        <v>40</v>
      </c>
      <c r="K571" t="s">
        <v>44</v>
      </c>
      <c r="L571" t="s">
        <v>45</v>
      </c>
      <c r="M571">
        <v>2019</v>
      </c>
      <c r="N571" t="str">
        <f t="shared" si="50"/>
        <v>Francophone</v>
      </c>
      <c r="O571" t="str">
        <f t="shared" si="51"/>
        <v>Beer</v>
      </c>
      <c r="P571" t="str">
        <f t="shared" si="52"/>
        <v>Other quarters</v>
      </c>
    </row>
    <row r="572" spans="1:16" x14ac:dyDescent="0.25">
      <c r="A572">
        <v>10671</v>
      </c>
      <c r="B572" t="s">
        <v>25</v>
      </c>
      <c r="C572" t="s">
        <v>26</v>
      </c>
      <c r="D572" t="s">
        <v>33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 t="s">
        <v>16</v>
      </c>
      <c r="K572" t="s">
        <v>17</v>
      </c>
      <c r="L572" t="s">
        <v>49</v>
      </c>
      <c r="M572">
        <v>2017</v>
      </c>
      <c r="N572" t="str">
        <f t="shared" si="50"/>
        <v>Anglophone</v>
      </c>
      <c r="O572" t="str">
        <f t="shared" si="51"/>
        <v>Beer</v>
      </c>
      <c r="P572" t="str">
        <f t="shared" si="52"/>
        <v>Other quarters</v>
      </c>
    </row>
    <row r="573" spans="1:16" x14ac:dyDescent="0.25">
      <c r="A573">
        <v>10672</v>
      </c>
      <c r="B573" t="s">
        <v>46</v>
      </c>
      <c r="C573" t="s">
        <v>47</v>
      </c>
      <c r="D573" t="s">
        <v>39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 t="s">
        <v>22</v>
      </c>
      <c r="K573" t="s">
        <v>23</v>
      </c>
      <c r="L573" t="s">
        <v>50</v>
      </c>
      <c r="M573">
        <v>2017</v>
      </c>
      <c r="N573" t="str">
        <f t="shared" si="50"/>
        <v>Anglophone</v>
      </c>
      <c r="O573" t="str">
        <f t="shared" si="51"/>
        <v>Beer</v>
      </c>
      <c r="P573" t="str">
        <f t="shared" si="52"/>
        <v>Other quarters</v>
      </c>
    </row>
    <row r="574" spans="1:16" x14ac:dyDescent="0.25">
      <c r="A574">
        <v>10673</v>
      </c>
      <c r="B574" t="s">
        <v>37</v>
      </c>
      <c r="C574" t="s">
        <v>38</v>
      </c>
      <c r="D574" t="s">
        <v>43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 t="s">
        <v>28</v>
      </c>
      <c r="K574" t="s">
        <v>29</v>
      </c>
      <c r="L574" t="s">
        <v>53</v>
      </c>
      <c r="M574">
        <v>2018</v>
      </c>
      <c r="N574" t="str">
        <f t="shared" si="50"/>
        <v>Francophone</v>
      </c>
      <c r="O574" t="str">
        <f t="shared" si="51"/>
        <v>Malt</v>
      </c>
      <c r="P574" t="str">
        <f t="shared" si="52"/>
        <v>Q4</v>
      </c>
    </row>
    <row r="575" spans="1:16" x14ac:dyDescent="0.25">
      <c r="A575">
        <v>10674</v>
      </c>
      <c r="B575" t="s">
        <v>13</v>
      </c>
      <c r="C575" t="s">
        <v>14</v>
      </c>
      <c r="D575" t="s">
        <v>48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 t="s">
        <v>34</v>
      </c>
      <c r="K575" t="s">
        <v>35</v>
      </c>
      <c r="L575" t="s">
        <v>56</v>
      </c>
      <c r="M575">
        <v>2018</v>
      </c>
      <c r="N575" t="str">
        <f t="shared" si="50"/>
        <v>Francophone</v>
      </c>
      <c r="O575" t="str">
        <f t="shared" si="51"/>
        <v>Malt</v>
      </c>
      <c r="P575" t="str">
        <f t="shared" si="52"/>
        <v>Q4</v>
      </c>
    </row>
    <row r="576" spans="1:16" x14ac:dyDescent="0.25">
      <c r="A576">
        <v>10675</v>
      </c>
      <c r="B576" t="s">
        <v>13</v>
      </c>
      <c r="C576" t="s">
        <v>14</v>
      </c>
      <c r="D576" t="s">
        <v>15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 t="s">
        <v>40</v>
      </c>
      <c r="K576" t="s">
        <v>41</v>
      </c>
      <c r="L576" t="s">
        <v>59</v>
      </c>
      <c r="M576">
        <v>2018</v>
      </c>
      <c r="N576" t="str">
        <f t="shared" si="50"/>
        <v>Francophone</v>
      </c>
      <c r="O576" t="str">
        <f t="shared" si="51"/>
        <v>Beer</v>
      </c>
      <c r="P576" t="str">
        <f t="shared" si="52"/>
        <v>Q4</v>
      </c>
    </row>
    <row r="577" spans="1:16" x14ac:dyDescent="0.25">
      <c r="A577">
        <v>10676</v>
      </c>
      <c r="B577" t="s">
        <v>37</v>
      </c>
      <c r="C577" t="s">
        <v>38</v>
      </c>
      <c r="D577" t="s">
        <v>21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 t="s">
        <v>16</v>
      </c>
      <c r="K577" t="s">
        <v>44</v>
      </c>
      <c r="L577" t="s">
        <v>60</v>
      </c>
      <c r="M577">
        <v>2017</v>
      </c>
      <c r="N577" t="str">
        <f t="shared" si="50"/>
        <v>Anglophone</v>
      </c>
      <c r="O577" t="str">
        <f t="shared" si="51"/>
        <v>Beer</v>
      </c>
      <c r="P577" t="str">
        <f t="shared" si="52"/>
        <v>Q4</v>
      </c>
    </row>
    <row r="578" spans="1:16" x14ac:dyDescent="0.25">
      <c r="A578">
        <v>10677</v>
      </c>
      <c r="B578" t="s">
        <v>13</v>
      </c>
      <c r="C578" t="s">
        <v>14</v>
      </c>
      <c r="D578" t="s">
        <v>27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 t="s">
        <v>22</v>
      </c>
      <c r="K578" t="s">
        <v>17</v>
      </c>
      <c r="L578" t="s">
        <v>18</v>
      </c>
      <c r="M578">
        <v>2018</v>
      </c>
      <c r="N578" t="str">
        <f t="shared" si="50"/>
        <v>Anglophone</v>
      </c>
      <c r="O578" t="str">
        <f t="shared" si="51"/>
        <v>Beer</v>
      </c>
      <c r="P578" t="str">
        <f t="shared" si="52"/>
        <v>Other quarters</v>
      </c>
    </row>
    <row r="579" spans="1:16" x14ac:dyDescent="0.25">
      <c r="A579">
        <v>10678</v>
      </c>
      <c r="B579" t="s">
        <v>19</v>
      </c>
      <c r="C579" t="s">
        <v>20</v>
      </c>
      <c r="D579" t="s">
        <v>33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 t="s">
        <v>28</v>
      </c>
      <c r="K579" t="s">
        <v>23</v>
      </c>
      <c r="L579" t="s">
        <v>24</v>
      </c>
      <c r="M579">
        <v>2018</v>
      </c>
      <c r="N579" t="str">
        <f t="shared" ref="N579:N642" si="53">IF(J579="Nigeria","Anglophone",IF(J579="Ghana","Anglophone","Francophone"))</f>
        <v>Francophone</v>
      </c>
      <c r="O579" t="str">
        <f t="shared" ref="O579:O642" si="54">IF(D579="beta malt","Malt",IF(D579="grand malt","Malt","Beer"))</f>
        <v>Beer</v>
      </c>
      <c r="P579" t="str">
        <f t="shared" ref="P579:P642" si="55">IF(L579="December","Q4",IF(L579="September","Q4",IF(L579="October","Q4",IF(L579="November","Q4","Other quarters"))))</f>
        <v>Other quarters</v>
      </c>
    </row>
    <row r="580" spans="1:16" x14ac:dyDescent="0.25">
      <c r="A580">
        <v>10679</v>
      </c>
      <c r="B580" t="s">
        <v>25</v>
      </c>
      <c r="C580" t="s">
        <v>26</v>
      </c>
      <c r="D580" t="s">
        <v>39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 t="s">
        <v>34</v>
      </c>
      <c r="K580" t="s">
        <v>29</v>
      </c>
      <c r="L580" t="s">
        <v>30</v>
      </c>
      <c r="M580">
        <v>2019</v>
      </c>
      <c r="N580" t="str">
        <f t="shared" si="53"/>
        <v>Francophone</v>
      </c>
      <c r="O580" t="str">
        <f t="shared" si="54"/>
        <v>Beer</v>
      </c>
      <c r="P580" t="str">
        <f t="shared" si="55"/>
        <v>Other quarters</v>
      </c>
    </row>
    <row r="581" spans="1:16" x14ac:dyDescent="0.25">
      <c r="A581">
        <v>10680</v>
      </c>
      <c r="B581" t="s">
        <v>31</v>
      </c>
      <c r="C581" t="s">
        <v>32</v>
      </c>
      <c r="D581" t="s">
        <v>43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 t="s">
        <v>40</v>
      </c>
      <c r="K581" t="s">
        <v>35</v>
      </c>
      <c r="L581" t="s">
        <v>36</v>
      </c>
      <c r="M581">
        <v>2017</v>
      </c>
      <c r="N581" t="str">
        <f t="shared" si="53"/>
        <v>Francophone</v>
      </c>
      <c r="O581" t="str">
        <f t="shared" si="54"/>
        <v>Malt</v>
      </c>
      <c r="P581" t="str">
        <f t="shared" si="55"/>
        <v>Other quarters</v>
      </c>
    </row>
    <row r="582" spans="1:16" x14ac:dyDescent="0.25">
      <c r="A582">
        <v>10681</v>
      </c>
      <c r="B582" t="s">
        <v>37</v>
      </c>
      <c r="C582" t="s">
        <v>38</v>
      </c>
      <c r="D582" t="s">
        <v>48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 t="s">
        <v>16</v>
      </c>
      <c r="K582" t="s">
        <v>41</v>
      </c>
      <c r="L582" t="s">
        <v>42</v>
      </c>
      <c r="M582">
        <v>2019</v>
      </c>
      <c r="N582" t="str">
        <f t="shared" si="53"/>
        <v>Anglophone</v>
      </c>
      <c r="O582" t="str">
        <f t="shared" si="54"/>
        <v>Malt</v>
      </c>
      <c r="P582" t="str">
        <f t="shared" si="55"/>
        <v>Other quarters</v>
      </c>
    </row>
    <row r="583" spans="1:16" x14ac:dyDescent="0.25">
      <c r="A583">
        <v>10682</v>
      </c>
      <c r="B583" t="s">
        <v>13</v>
      </c>
      <c r="C583" t="s">
        <v>14</v>
      </c>
      <c r="D583" t="s">
        <v>15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 t="s">
        <v>22</v>
      </c>
      <c r="K583" t="s">
        <v>44</v>
      </c>
      <c r="L583" t="s">
        <v>45</v>
      </c>
      <c r="M583">
        <v>2017</v>
      </c>
      <c r="N583" t="str">
        <f t="shared" si="53"/>
        <v>Anglophone</v>
      </c>
      <c r="O583" t="str">
        <f t="shared" si="54"/>
        <v>Beer</v>
      </c>
      <c r="P583" t="str">
        <f t="shared" si="55"/>
        <v>Other quarters</v>
      </c>
    </row>
    <row r="584" spans="1:16" x14ac:dyDescent="0.25">
      <c r="A584">
        <v>10683</v>
      </c>
      <c r="B584" t="s">
        <v>46</v>
      </c>
      <c r="C584" t="s">
        <v>47</v>
      </c>
      <c r="D584" t="s">
        <v>21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 t="s">
        <v>28</v>
      </c>
      <c r="K584" t="s">
        <v>17</v>
      </c>
      <c r="L584" t="s">
        <v>49</v>
      </c>
      <c r="M584">
        <v>2018</v>
      </c>
      <c r="N584" t="str">
        <f t="shared" si="53"/>
        <v>Francophone</v>
      </c>
      <c r="O584" t="str">
        <f t="shared" si="54"/>
        <v>Beer</v>
      </c>
      <c r="P584" t="str">
        <f t="shared" si="55"/>
        <v>Other quarters</v>
      </c>
    </row>
    <row r="585" spans="1:16" x14ac:dyDescent="0.25">
      <c r="A585">
        <v>10684</v>
      </c>
      <c r="B585" t="s">
        <v>31</v>
      </c>
      <c r="C585" t="s">
        <v>32</v>
      </c>
      <c r="D585" t="s">
        <v>27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 t="s">
        <v>34</v>
      </c>
      <c r="K585" t="s">
        <v>23</v>
      </c>
      <c r="L585" t="s">
        <v>50</v>
      </c>
      <c r="M585">
        <v>2019</v>
      </c>
      <c r="N585" t="str">
        <f t="shared" si="53"/>
        <v>Francophone</v>
      </c>
      <c r="O585" t="str">
        <f t="shared" si="54"/>
        <v>Beer</v>
      </c>
      <c r="P585" t="str">
        <f t="shared" si="55"/>
        <v>Other quarters</v>
      </c>
    </row>
    <row r="586" spans="1:16" x14ac:dyDescent="0.25">
      <c r="A586">
        <v>10685</v>
      </c>
      <c r="B586" t="s">
        <v>51</v>
      </c>
      <c r="C586" t="s">
        <v>52</v>
      </c>
      <c r="D586" t="s">
        <v>33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 t="s">
        <v>40</v>
      </c>
      <c r="K586" t="s">
        <v>29</v>
      </c>
      <c r="L586" t="s">
        <v>53</v>
      </c>
      <c r="M586">
        <v>2018</v>
      </c>
      <c r="N586" t="str">
        <f t="shared" si="53"/>
        <v>Francophone</v>
      </c>
      <c r="O586" t="str">
        <f t="shared" si="54"/>
        <v>Beer</v>
      </c>
      <c r="P586" t="str">
        <f t="shared" si="55"/>
        <v>Q4</v>
      </c>
    </row>
    <row r="587" spans="1:16" x14ac:dyDescent="0.25">
      <c r="A587">
        <v>10686</v>
      </c>
      <c r="B587" t="s">
        <v>54</v>
      </c>
      <c r="C587" t="s">
        <v>55</v>
      </c>
      <c r="D587" t="s">
        <v>39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 t="s">
        <v>16</v>
      </c>
      <c r="K587" t="s">
        <v>35</v>
      </c>
      <c r="L587" t="s">
        <v>56</v>
      </c>
      <c r="M587">
        <v>2018</v>
      </c>
      <c r="N587" t="str">
        <f t="shared" si="53"/>
        <v>Anglophone</v>
      </c>
      <c r="O587" t="str">
        <f t="shared" si="54"/>
        <v>Beer</v>
      </c>
      <c r="P587" t="str">
        <f t="shared" si="55"/>
        <v>Q4</v>
      </c>
    </row>
    <row r="588" spans="1:16" x14ac:dyDescent="0.25">
      <c r="A588">
        <v>10687</v>
      </c>
      <c r="B588" t="s">
        <v>57</v>
      </c>
      <c r="C588" t="s">
        <v>58</v>
      </c>
      <c r="D588" t="s">
        <v>43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 t="s">
        <v>22</v>
      </c>
      <c r="K588" t="s">
        <v>41</v>
      </c>
      <c r="L588" t="s">
        <v>59</v>
      </c>
      <c r="M588">
        <v>2017</v>
      </c>
      <c r="N588" t="str">
        <f t="shared" si="53"/>
        <v>Anglophone</v>
      </c>
      <c r="O588" t="str">
        <f t="shared" si="54"/>
        <v>Malt</v>
      </c>
      <c r="P588" t="str">
        <f t="shared" si="55"/>
        <v>Q4</v>
      </c>
    </row>
    <row r="589" spans="1:16" x14ac:dyDescent="0.25">
      <c r="A589">
        <v>10688</v>
      </c>
      <c r="B589" t="s">
        <v>31</v>
      </c>
      <c r="C589" t="s">
        <v>32</v>
      </c>
      <c r="D589" t="s">
        <v>48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 t="s">
        <v>28</v>
      </c>
      <c r="K589" t="s">
        <v>44</v>
      </c>
      <c r="L589" t="s">
        <v>60</v>
      </c>
      <c r="M589">
        <v>2018</v>
      </c>
      <c r="N589" t="str">
        <f t="shared" si="53"/>
        <v>Francophone</v>
      </c>
      <c r="O589" t="str">
        <f t="shared" si="54"/>
        <v>Malt</v>
      </c>
      <c r="P589" t="str">
        <f t="shared" si="55"/>
        <v>Q4</v>
      </c>
    </row>
    <row r="590" spans="1:16" x14ac:dyDescent="0.25">
      <c r="A590">
        <v>10689</v>
      </c>
      <c r="B590" t="s">
        <v>61</v>
      </c>
      <c r="C590" t="s">
        <v>62</v>
      </c>
      <c r="D590" t="s">
        <v>15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 t="s">
        <v>34</v>
      </c>
      <c r="K590" t="s">
        <v>17</v>
      </c>
      <c r="L590" t="s">
        <v>18</v>
      </c>
      <c r="M590">
        <v>2017</v>
      </c>
      <c r="N590" t="str">
        <f t="shared" si="53"/>
        <v>Francophone</v>
      </c>
      <c r="O590" t="str">
        <f t="shared" si="54"/>
        <v>Beer</v>
      </c>
      <c r="P590" t="str">
        <f t="shared" si="55"/>
        <v>Other quarters</v>
      </c>
    </row>
    <row r="591" spans="1:16" x14ac:dyDescent="0.25">
      <c r="A591">
        <v>10690</v>
      </c>
      <c r="B591" t="s">
        <v>31</v>
      </c>
      <c r="C591" t="s">
        <v>32</v>
      </c>
      <c r="D591" t="s">
        <v>21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 t="s">
        <v>40</v>
      </c>
      <c r="K591" t="s">
        <v>23</v>
      </c>
      <c r="L591" t="s">
        <v>24</v>
      </c>
      <c r="M591">
        <v>2017</v>
      </c>
      <c r="N591" t="str">
        <f t="shared" si="53"/>
        <v>Francophone</v>
      </c>
      <c r="O591" t="str">
        <f t="shared" si="54"/>
        <v>Beer</v>
      </c>
      <c r="P591" t="str">
        <f t="shared" si="55"/>
        <v>Other quarters</v>
      </c>
    </row>
    <row r="592" spans="1:16" x14ac:dyDescent="0.25">
      <c r="A592">
        <v>10691</v>
      </c>
      <c r="B592" t="s">
        <v>51</v>
      </c>
      <c r="C592" t="s">
        <v>52</v>
      </c>
      <c r="D592" t="s">
        <v>27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 t="s">
        <v>16</v>
      </c>
      <c r="K592" t="s">
        <v>29</v>
      </c>
      <c r="L592" t="s">
        <v>30</v>
      </c>
      <c r="M592">
        <v>2018</v>
      </c>
      <c r="N592" t="str">
        <f t="shared" si="53"/>
        <v>Anglophone</v>
      </c>
      <c r="O592" t="str">
        <f t="shared" si="54"/>
        <v>Beer</v>
      </c>
      <c r="P592" t="str">
        <f t="shared" si="55"/>
        <v>Other quarters</v>
      </c>
    </row>
    <row r="593" spans="1:16" x14ac:dyDescent="0.25">
      <c r="A593">
        <v>10692</v>
      </c>
      <c r="B593" t="s">
        <v>31</v>
      </c>
      <c r="C593" t="s">
        <v>32</v>
      </c>
      <c r="D593" t="s">
        <v>33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 t="s">
        <v>22</v>
      </c>
      <c r="K593" t="s">
        <v>35</v>
      </c>
      <c r="L593" t="s">
        <v>36</v>
      </c>
      <c r="M593">
        <v>2019</v>
      </c>
      <c r="N593" t="str">
        <f t="shared" si="53"/>
        <v>Anglophone</v>
      </c>
      <c r="O593" t="str">
        <f t="shared" si="54"/>
        <v>Beer</v>
      </c>
      <c r="P593" t="str">
        <f t="shared" si="55"/>
        <v>Other quarters</v>
      </c>
    </row>
    <row r="594" spans="1:16" x14ac:dyDescent="0.25">
      <c r="A594">
        <v>10693</v>
      </c>
      <c r="B594" t="s">
        <v>57</v>
      </c>
      <c r="C594" t="s">
        <v>58</v>
      </c>
      <c r="D594" t="s">
        <v>39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 t="s">
        <v>28</v>
      </c>
      <c r="K594" t="s">
        <v>41</v>
      </c>
      <c r="L594" t="s">
        <v>42</v>
      </c>
      <c r="M594">
        <v>2017</v>
      </c>
      <c r="N594" t="str">
        <f t="shared" si="53"/>
        <v>Francophone</v>
      </c>
      <c r="O594" t="str">
        <f t="shared" si="54"/>
        <v>Beer</v>
      </c>
      <c r="P594" t="str">
        <f t="shared" si="55"/>
        <v>Other quarters</v>
      </c>
    </row>
    <row r="595" spans="1:16" x14ac:dyDescent="0.25">
      <c r="A595">
        <v>10694</v>
      </c>
      <c r="B595" t="s">
        <v>63</v>
      </c>
      <c r="C595" t="s">
        <v>64</v>
      </c>
      <c r="D595" t="s">
        <v>43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 t="s">
        <v>34</v>
      </c>
      <c r="K595" t="s">
        <v>44</v>
      </c>
      <c r="L595" t="s">
        <v>45</v>
      </c>
      <c r="M595">
        <v>2018</v>
      </c>
      <c r="N595" t="str">
        <f t="shared" si="53"/>
        <v>Francophone</v>
      </c>
      <c r="O595" t="str">
        <f t="shared" si="54"/>
        <v>Malt</v>
      </c>
      <c r="P595" t="str">
        <f t="shared" si="55"/>
        <v>Other quarters</v>
      </c>
    </row>
    <row r="596" spans="1:16" x14ac:dyDescent="0.25">
      <c r="A596">
        <v>10695</v>
      </c>
      <c r="B596" t="s">
        <v>61</v>
      </c>
      <c r="C596" t="s">
        <v>62</v>
      </c>
      <c r="D596" t="s">
        <v>48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 t="s">
        <v>40</v>
      </c>
      <c r="K596" t="s">
        <v>17</v>
      </c>
      <c r="L596" t="s">
        <v>49</v>
      </c>
      <c r="M596">
        <v>2017</v>
      </c>
      <c r="N596" t="str">
        <f t="shared" si="53"/>
        <v>Francophone</v>
      </c>
      <c r="O596" t="str">
        <f t="shared" si="54"/>
        <v>Malt</v>
      </c>
      <c r="P596" t="str">
        <f t="shared" si="55"/>
        <v>Other quarters</v>
      </c>
    </row>
    <row r="597" spans="1:16" x14ac:dyDescent="0.25">
      <c r="A597">
        <v>10696</v>
      </c>
      <c r="B597" t="s">
        <v>57</v>
      </c>
      <c r="C597" t="s">
        <v>58</v>
      </c>
      <c r="D597" t="s">
        <v>15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 t="s">
        <v>16</v>
      </c>
      <c r="K597" t="s">
        <v>23</v>
      </c>
      <c r="L597" t="s">
        <v>50</v>
      </c>
      <c r="M597">
        <v>2019</v>
      </c>
      <c r="N597" t="str">
        <f t="shared" si="53"/>
        <v>Anglophone</v>
      </c>
      <c r="O597" t="str">
        <f t="shared" si="54"/>
        <v>Beer</v>
      </c>
      <c r="P597" t="str">
        <f t="shared" si="55"/>
        <v>Other quarters</v>
      </c>
    </row>
    <row r="598" spans="1:16" x14ac:dyDescent="0.25">
      <c r="A598">
        <v>10697</v>
      </c>
      <c r="B598" t="s">
        <v>19</v>
      </c>
      <c r="C598" t="s">
        <v>20</v>
      </c>
      <c r="D598" t="s">
        <v>21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 t="s">
        <v>22</v>
      </c>
      <c r="K598" t="s">
        <v>29</v>
      </c>
      <c r="L598" t="s">
        <v>53</v>
      </c>
      <c r="M598">
        <v>2018</v>
      </c>
      <c r="N598" t="str">
        <f t="shared" si="53"/>
        <v>Anglophone</v>
      </c>
      <c r="O598" t="str">
        <f t="shared" si="54"/>
        <v>Beer</v>
      </c>
      <c r="P598" t="str">
        <f t="shared" si="55"/>
        <v>Q4</v>
      </c>
    </row>
    <row r="599" spans="1:16" x14ac:dyDescent="0.25">
      <c r="A599">
        <v>10698</v>
      </c>
      <c r="B599" t="s">
        <v>61</v>
      </c>
      <c r="C599" t="s">
        <v>62</v>
      </c>
      <c r="D599" t="s">
        <v>27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 t="s">
        <v>28</v>
      </c>
      <c r="K599" t="s">
        <v>35</v>
      </c>
      <c r="L599" t="s">
        <v>56</v>
      </c>
      <c r="M599">
        <v>2018</v>
      </c>
      <c r="N599" t="str">
        <f t="shared" si="53"/>
        <v>Francophone</v>
      </c>
      <c r="O599" t="str">
        <f t="shared" si="54"/>
        <v>Beer</v>
      </c>
      <c r="P599" t="str">
        <f t="shared" si="55"/>
        <v>Q4</v>
      </c>
    </row>
    <row r="600" spans="1:16" x14ac:dyDescent="0.25">
      <c r="A600">
        <v>10699</v>
      </c>
      <c r="B600" t="s">
        <v>31</v>
      </c>
      <c r="C600" t="s">
        <v>32</v>
      </c>
      <c r="D600" t="s">
        <v>33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 t="s">
        <v>34</v>
      </c>
      <c r="K600" t="s">
        <v>41</v>
      </c>
      <c r="L600" t="s">
        <v>59</v>
      </c>
      <c r="M600">
        <v>2019</v>
      </c>
      <c r="N600" t="str">
        <f t="shared" si="53"/>
        <v>Francophone</v>
      </c>
      <c r="O600" t="str">
        <f t="shared" si="54"/>
        <v>Beer</v>
      </c>
      <c r="P600" t="str">
        <f t="shared" si="55"/>
        <v>Q4</v>
      </c>
    </row>
    <row r="601" spans="1:16" x14ac:dyDescent="0.25">
      <c r="A601">
        <v>10700</v>
      </c>
      <c r="B601" t="s">
        <v>25</v>
      </c>
      <c r="C601" t="s">
        <v>26</v>
      </c>
      <c r="D601" t="s">
        <v>39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 t="s">
        <v>40</v>
      </c>
      <c r="K601" t="s">
        <v>44</v>
      </c>
      <c r="L601" t="s">
        <v>60</v>
      </c>
      <c r="M601">
        <v>2019</v>
      </c>
      <c r="N601" t="str">
        <f t="shared" si="53"/>
        <v>Francophone</v>
      </c>
      <c r="O601" t="str">
        <f t="shared" si="54"/>
        <v>Beer</v>
      </c>
      <c r="P601" t="str">
        <f t="shared" si="55"/>
        <v>Q4</v>
      </c>
    </row>
    <row r="602" spans="1:16" x14ac:dyDescent="0.25">
      <c r="A602">
        <v>10701</v>
      </c>
      <c r="B602" t="s">
        <v>13</v>
      </c>
      <c r="C602" t="s">
        <v>14</v>
      </c>
      <c r="D602" t="s">
        <v>43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 t="s">
        <v>16</v>
      </c>
      <c r="K602" t="s">
        <v>17</v>
      </c>
      <c r="L602" t="s">
        <v>18</v>
      </c>
      <c r="M602">
        <v>2017</v>
      </c>
      <c r="N602" t="str">
        <f t="shared" si="53"/>
        <v>Anglophone</v>
      </c>
      <c r="O602" t="str">
        <f t="shared" si="54"/>
        <v>Malt</v>
      </c>
      <c r="P602" t="str">
        <f t="shared" si="55"/>
        <v>Other quarters</v>
      </c>
    </row>
    <row r="603" spans="1:16" x14ac:dyDescent="0.25">
      <c r="A603">
        <v>10702</v>
      </c>
      <c r="B603" t="s">
        <v>37</v>
      </c>
      <c r="C603" t="s">
        <v>38</v>
      </c>
      <c r="D603" t="s">
        <v>48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 t="s">
        <v>22</v>
      </c>
      <c r="K603" t="s">
        <v>23</v>
      </c>
      <c r="L603" t="s">
        <v>24</v>
      </c>
      <c r="M603">
        <v>2018</v>
      </c>
      <c r="N603" t="str">
        <f t="shared" si="53"/>
        <v>Anglophone</v>
      </c>
      <c r="O603" t="str">
        <f t="shared" si="54"/>
        <v>Malt</v>
      </c>
      <c r="P603" t="str">
        <f t="shared" si="55"/>
        <v>Other quarters</v>
      </c>
    </row>
    <row r="604" spans="1:16" x14ac:dyDescent="0.25">
      <c r="A604">
        <v>10703</v>
      </c>
      <c r="B604" t="s">
        <v>54</v>
      </c>
      <c r="C604" t="s">
        <v>55</v>
      </c>
      <c r="D604" t="s">
        <v>15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 t="s">
        <v>28</v>
      </c>
      <c r="K604" t="s">
        <v>29</v>
      </c>
      <c r="L604" t="s">
        <v>30</v>
      </c>
      <c r="M604">
        <v>2018</v>
      </c>
      <c r="N604" t="str">
        <f t="shared" si="53"/>
        <v>Francophone</v>
      </c>
      <c r="O604" t="str">
        <f t="shared" si="54"/>
        <v>Beer</v>
      </c>
      <c r="P604" t="str">
        <f t="shared" si="55"/>
        <v>Other quarters</v>
      </c>
    </row>
    <row r="605" spans="1:16" x14ac:dyDescent="0.25">
      <c r="A605">
        <v>10704</v>
      </c>
      <c r="B605" t="s">
        <v>19</v>
      </c>
      <c r="C605" t="s">
        <v>20</v>
      </c>
      <c r="D605" t="s">
        <v>21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 t="s">
        <v>34</v>
      </c>
      <c r="K605" t="s">
        <v>35</v>
      </c>
      <c r="L605" t="s">
        <v>36</v>
      </c>
      <c r="M605">
        <v>2018</v>
      </c>
      <c r="N605" t="str">
        <f t="shared" si="53"/>
        <v>Francophone</v>
      </c>
      <c r="O605" t="str">
        <f t="shared" si="54"/>
        <v>Beer</v>
      </c>
      <c r="P605" t="str">
        <f t="shared" si="55"/>
        <v>Other quarters</v>
      </c>
    </row>
    <row r="606" spans="1:16" x14ac:dyDescent="0.25">
      <c r="A606">
        <v>10705</v>
      </c>
      <c r="B606" t="s">
        <v>19</v>
      </c>
      <c r="C606" t="s">
        <v>20</v>
      </c>
      <c r="D606" t="s">
        <v>27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 t="s">
        <v>40</v>
      </c>
      <c r="K606" t="s">
        <v>41</v>
      </c>
      <c r="L606" t="s">
        <v>42</v>
      </c>
      <c r="M606">
        <v>2017</v>
      </c>
      <c r="N606" t="str">
        <f t="shared" si="53"/>
        <v>Francophone</v>
      </c>
      <c r="O606" t="str">
        <f t="shared" si="54"/>
        <v>Beer</v>
      </c>
      <c r="P606" t="str">
        <f t="shared" si="55"/>
        <v>Other quarters</v>
      </c>
    </row>
    <row r="607" spans="1:16" x14ac:dyDescent="0.25">
      <c r="A607">
        <v>10706</v>
      </c>
      <c r="B607" t="s">
        <v>63</v>
      </c>
      <c r="C607" t="s">
        <v>64</v>
      </c>
      <c r="D607" t="s">
        <v>33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 t="s">
        <v>16</v>
      </c>
      <c r="K607" t="s">
        <v>44</v>
      </c>
      <c r="L607" t="s">
        <v>45</v>
      </c>
      <c r="M607">
        <v>2019</v>
      </c>
      <c r="N607" t="str">
        <f t="shared" si="53"/>
        <v>Anglophone</v>
      </c>
      <c r="O607" t="str">
        <f t="shared" si="54"/>
        <v>Beer</v>
      </c>
      <c r="P607" t="str">
        <f t="shared" si="55"/>
        <v>Other quarters</v>
      </c>
    </row>
    <row r="608" spans="1:16" x14ac:dyDescent="0.25">
      <c r="A608">
        <v>10707</v>
      </c>
      <c r="B608" t="s">
        <v>31</v>
      </c>
      <c r="C608" t="s">
        <v>32</v>
      </c>
      <c r="D608" t="s">
        <v>39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 t="s">
        <v>22</v>
      </c>
      <c r="K608" t="s">
        <v>17</v>
      </c>
      <c r="L608" t="s">
        <v>49</v>
      </c>
      <c r="M608">
        <v>2018</v>
      </c>
      <c r="N608" t="str">
        <f t="shared" si="53"/>
        <v>Anglophone</v>
      </c>
      <c r="O608" t="str">
        <f t="shared" si="54"/>
        <v>Beer</v>
      </c>
      <c r="P608" t="str">
        <f t="shared" si="55"/>
        <v>Other quarters</v>
      </c>
    </row>
    <row r="609" spans="1:16" x14ac:dyDescent="0.25">
      <c r="A609">
        <v>10708</v>
      </c>
      <c r="B609" t="s">
        <v>51</v>
      </c>
      <c r="C609" t="s">
        <v>52</v>
      </c>
      <c r="D609" t="s">
        <v>43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 t="s">
        <v>28</v>
      </c>
      <c r="K609" t="s">
        <v>23</v>
      </c>
      <c r="L609" t="s">
        <v>50</v>
      </c>
      <c r="M609">
        <v>2018</v>
      </c>
      <c r="N609" t="str">
        <f t="shared" si="53"/>
        <v>Francophone</v>
      </c>
      <c r="O609" t="str">
        <f t="shared" si="54"/>
        <v>Malt</v>
      </c>
      <c r="P609" t="str">
        <f t="shared" si="55"/>
        <v>Other quarters</v>
      </c>
    </row>
    <row r="610" spans="1:16" x14ac:dyDescent="0.25">
      <c r="A610">
        <v>10709</v>
      </c>
      <c r="B610" t="s">
        <v>63</v>
      </c>
      <c r="C610" t="s">
        <v>64</v>
      </c>
      <c r="D610" t="s">
        <v>48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 t="s">
        <v>34</v>
      </c>
      <c r="K610" t="s">
        <v>29</v>
      </c>
      <c r="L610" t="s">
        <v>53</v>
      </c>
      <c r="M610">
        <v>2019</v>
      </c>
      <c r="N610" t="str">
        <f t="shared" si="53"/>
        <v>Francophone</v>
      </c>
      <c r="O610" t="str">
        <f t="shared" si="54"/>
        <v>Malt</v>
      </c>
      <c r="P610" t="str">
        <f t="shared" si="55"/>
        <v>Q4</v>
      </c>
    </row>
    <row r="611" spans="1:16" x14ac:dyDescent="0.25">
      <c r="A611">
        <v>10710</v>
      </c>
      <c r="B611" t="s">
        <v>25</v>
      </c>
      <c r="C611" t="s">
        <v>26</v>
      </c>
      <c r="D611" t="s">
        <v>15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 t="s">
        <v>40</v>
      </c>
      <c r="K611" t="s">
        <v>35</v>
      </c>
      <c r="L611" t="s">
        <v>56</v>
      </c>
      <c r="M611">
        <v>2018</v>
      </c>
      <c r="N611" t="str">
        <f t="shared" si="53"/>
        <v>Francophone</v>
      </c>
      <c r="O611" t="str">
        <f t="shared" si="54"/>
        <v>Beer</v>
      </c>
      <c r="P611" t="str">
        <f t="shared" si="55"/>
        <v>Q4</v>
      </c>
    </row>
    <row r="612" spans="1:16" x14ac:dyDescent="0.25">
      <c r="A612">
        <v>10711</v>
      </c>
      <c r="B612" t="s">
        <v>19</v>
      </c>
      <c r="C612" t="s">
        <v>20</v>
      </c>
      <c r="D612" t="s">
        <v>21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 t="s">
        <v>16</v>
      </c>
      <c r="K612" t="s">
        <v>41</v>
      </c>
      <c r="L612" t="s">
        <v>59</v>
      </c>
      <c r="M612">
        <v>2017</v>
      </c>
      <c r="N612" t="str">
        <f t="shared" si="53"/>
        <v>Anglophone</v>
      </c>
      <c r="O612" t="str">
        <f t="shared" si="54"/>
        <v>Beer</v>
      </c>
      <c r="P612" t="str">
        <f t="shared" si="55"/>
        <v>Q4</v>
      </c>
    </row>
    <row r="613" spans="1:16" x14ac:dyDescent="0.25">
      <c r="A613">
        <v>10712</v>
      </c>
      <c r="B613" t="s">
        <v>25</v>
      </c>
      <c r="C613" t="s">
        <v>26</v>
      </c>
      <c r="D613" t="s">
        <v>27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 t="s">
        <v>22</v>
      </c>
      <c r="K613" t="s">
        <v>44</v>
      </c>
      <c r="L613" t="s">
        <v>60</v>
      </c>
      <c r="M613">
        <v>2018</v>
      </c>
      <c r="N613" t="str">
        <f t="shared" si="53"/>
        <v>Anglophone</v>
      </c>
      <c r="O613" t="str">
        <f t="shared" si="54"/>
        <v>Beer</v>
      </c>
      <c r="P613" t="str">
        <f t="shared" si="55"/>
        <v>Q4</v>
      </c>
    </row>
    <row r="614" spans="1:16" x14ac:dyDescent="0.25">
      <c r="A614">
        <v>10713</v>
      </c>
      <c r="B614" t="s">
        <v>46</v>
      </c>
      <c r="C614" t="s">
        <v>47</v>
      </c>
      <c r="D614" t="s">
        <v>33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 t="s">
        <v>28</v>
      </c>
      <c r="K614" t="s">
        <v>17</v>
      </c>
      <c r="L614" t="s">
        <v>18</v>
      </c>
      <c r="M614">
        <v>2018</v>
      </c>
      <c r="N614" t="str">
        <f t="shared" si="53"/>
        <v>Francophone</v>
      </c>
      <c r="O614" t="str">
        <f t="shared" si="54"/>
        <v>Beer</v>
      </c>
      <c r="P614" t="str">
        <f t="shared" si="55"/>
        <v>Other quarters</v>
      </c>
    </row>
    <row r="615" spans="1:16" x14ac:dyDescent="0.25">
      <c r="A615">
        <v>10714</v>
      </c>
      <c r="B615" t="s">
        <v>37</v>
      </c>
      <c r="C615" t="s">
        <v>38</v>
      </c>
      <c r="D615" t="s">
        <v>39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 t="s">
        <v>34</v>
      </c>
      <c r="K615" t="s">
        <v>23</v>
      </c>
      <c r="L615" t="s">
        <v>24</v>
      </c>
      <c r="M615">
        <v>2017</v>
      </c>
      <c r="N615" t="str">
        <f t="shared" si="53"/>
        <v>Francophone</v>
      </c>
      <c r="O615" t="str">
        <f t="shared" si="54"/>
        <v>Beer</v>
      </c>
      <c r="P615" t="str">
        <f t="shared" si="55"/>
        <v>Other quarters</v>
      </c>
    </row>
    <row r="616" spans="1:16" x14ac:dyDescent="0.25">
      <c r="A616">
        <v>10715</v>
      </c>
      <c r="B616" t="s">
        <v>13</v>
      </c>
      <c r="C616" t="s">
        <v>14</v>
      </c>
      <c r="D616" t="s">
        <v>43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 t="s">
        <v>40</v>
      </c>
      <c r="K616" t="s">
        <v>29</v>
      </c>
      <c r="L616" t="s">
        <v>30</v>
      </c>
      <c r="M616">
        <v>2017</v>
      </c>
      <c r="N616" t="str">
        <f t="shared" si="53"/>
        <v>Francophone</v>
      </c>
      <c r="O616" t="str">
        <f t="shared" si="54"/>
        <v>Malt</v>
      </c>
      <c r="P616" t="str">
        <f t="shared" si="55"/>
        <v>Other quarters</v>
      </c>
    </row>
    <row r="617" spans="1:16" x14ac:dyDescent="0.25">
      <c r="A617">
        <v>10716</v>
      </c>
      <c r="B617" t="s">
        <v>13</v>
      </c>
      <c r="C617" t="s">
        <v>14</v>
      </c>
      <c r="D617" t="s">
        <v>48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 t="s">
        <v>16</v>
      </c>
      <c r="K617" t="s">
        <v>35</v>
      </c>
      <c r="L617" t="s">
        <v>36</v>
      </c>
      <c r="M617">
        <v>2017</v>
      </c>
      <c r="N617" t="str">
        <f t="shared" si="53"/>
        <v>Anglophone</v>
      </c>
      <c r="O617" t="str">
        <f t="shared" si="54"/>
        <v>Malt</v>
      </c>
      <c r="P617" t="str">
        <f t="shared" si="55"/>
        <v>Other quarters</v>
      </c>
    </row>
    <row r="618" spans="1:16" x14ac:dyDescent="0.25">
      <c r="A618">
        <v>10717</v>
      </c>
      <c r="B618" t="s">
        <v>37</v>
      </c>
      <c r="C618" t="s">
        <v>38</v>
      </c>
      <c r="D618" t="s">
        <v>15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 t="s">
        <v>22</v>
      </c>
      <c r="K618" t="s">
        <v>41</v>
      </c>
      <c r="L618" t="s">
        <v>42</v>
      </c>
      <c r="M618">
        <v>2017</v>
      </c>
      <c r="N618" t="str">
        <f t="shared" si="53"/>
        <v>Anglophone</v>
      </c>
      <c r="O618" t="str">
        <f t="shared" si="54"/>
        <v>Beer</v>
      </c>
      <c r="P618" t="str">
        <f t="shared" si="55"/>
        <v>Other quarters</v>
      </c>
    </row>
    <row r="619" spans="1:16" x14ac:dyDescent="0.25">
      <c r="A619">
        <v>10718</v>
      </c>
      <c r="B619" t="s">
        <v>31</v>
      </c>
      <c r="C619" t="s">
        <v>32</v>
      </c>
      <c r="D619" t="s">
        <v>21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28</v>
      </c>
      <c r="K619" t="s">
        <v>44</v>
      </c>
      <c r="L619" t="s">
        <v>45</v>
      </c>
      <c r="M619">
        <v>2017</v>
      </c>
      <c r="N619" t="str">
        <f t="shared" si="53"/>
        <v>Francophone</v>
      </c>
      <c r="O619" t="str">
        <f t="shared" si="54"/>
        <v>Beer</v>
      </c>
      <c r="P619" t="str">
        <f t="shared" si="55"/>
        <v>Other quarters</v>
      </c>
    </row>
    <row r="620" spans="1:16" x14ac:dyDescent="0.25">
      <c r="A620">
        <v>10719</v>
      </c>
      <c r="B620" t="s">
        <v>51</v>
      </c>
      <c r="C620" t="s">
        <v>52</v>
      </c>
      <c r="D620" t="s">
        <v>27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 t="s">
        <v>34</v>
      </c>
      <c r="K620" t="s">
        <v>17</v>
      </c>
      <c r="L620" t="s">
        <v>49</v>
      </c>
      <c r="M620">
        <v>2017</v>
      </c>
      <c r="N620" t="str">
        <f t="shared" si="53"/>
        <v>Francophone</v>
      </c>
      <c r="O620" t="str">
        <f t="shared" si="54"/>
        <v>Beer</v>
      </c>
      <c r="P620" t="str">
        <f t="shared" si="55"/>
        <v>Other quarters</v>
      </c>
    </row>
    <row r="621" spans="1:16" x14ac:dyDescent="0.25">
      <c r="A621">
        <v>10720</v>
      </c>
      <c r="B621" t="s">
        <v>63</v>
      </c>
      <c r="C621" t="s">
        <v>64</v>
      </c>
      <c r="D621" t="s">
        <v>33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 t="s">
        <v>40</v>
      </c>
      <c r="K621" t="s">
        <v>23</v>
      </c>
      <c r="L621" t="s">
        <v>50</v>
      </c>
      <c r="M621">
        <v>2019</v>
      </c>
      <c r="N621" t="str">
        <f t="shared" si="53"/>
        <v>Francophone</v>
      </c>
      <c r="O621" t="str">
        <f t="shared" si="54"/>
        <v>Beer</v>
      </c>
      <c r="P621" t="str">
        <f t="shared" si="55"/>
        <v>Other quarters</v>
      </c>
    </row>
    <row r="622" spans="1:16" x14ac:dyDescent="0.25">
      <c r="A622">
        <v>10721</v>
      </c>
      <c r="B622" t="s">
        <v>25</v>
      </c>
      <c r="C622" t="s">
        <v>26</v>
      </c>
      <c r="D622" t="s">
        <v>39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 t="s">
        <v>16</v>
      </c>
      <c r="K622" t="s">
        <v>29</v>
      </c>
      <c r="L622" t="s">
        <v>53</v>
      </c>
      <c r="M622">
        <v>2017</v>
      </c>
      <c r="N622" t="str">
        <f t="shared" si="53"/>
        <v>Anglophone</v>
      </c>
      <c r="O622" t="str">
        <f t="shared" si="54"/>
        <v>Beer</v>
      </c>
      <c r="P622" t="str">
        <f t="shared" si="55"/>
        <v>Q4</v>
      </c>
    </row>
    <row r="623" spans="1:16" x14ac:dyDescent="0.25">
      <c r="A623">
        <v>10722</v>
      </c>
      <c r="B623" t="s">
        <v>19</v>
      </c>
      <c r="C623" t="s">
        <v>20</v>
      </c>
      <c r="D623" t="s">
        <v>43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 t="s">
        <v>22</v>
      </c>
      <c r="K623" t="s">
        <v>35</v>
      </c>
      <c r="L623" t="s">
        <v>56</v>
      </c>
      <c r="M623">
        <v>2017</v>
      </c>
      <c r="N623" t="str">
        <f t="shared" si="53"/>
        <v>Anglophone</v>
      </c>
      <c r="O623" t="str">
        <f t="shared" si="54"/>
        <v>Malt</v>
      </c>
      <c r="P623" t="str">
        <f t="shared" si="55"/>
        <v>Q4</v>
      </c>
    </row>
    <row r="624" spans="1:16" x14ac:dyDescent="0.25">
      <c r="A624">
        <v>10723</v>
      </c>
      <c r="B624" t="s">
        <v>25</v>
      </c>
      <c r="C624" t="s">
        <v>26</v>
      </c>
      <c r="D624" t="s">
        <v>48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 t="s">
        <v>28</v>
      </c>
      <c r="K624" t="s">
        <v>41</v>
      </c>
      <c r="L624" t="s">
        <v>59</v>
      </c>
      <c r="M624">
        <v>2019</v>
      </c>
      <c r="N624" t="str">
        <f t="shared" si="53"/>
        <v>Francophone</v>
      </c>
      <c r="O624" t="str">
        <f t="shared" si="54"/>
        <v>Malt</v>
      </c>
      <c r="P624" t="str">
        <f t="shared" si="55"/>
        <v>Q4</v>
      </c>
    </row>
    <row r="625" spans="1:16" x14ac:dyDescent="0.25">
      <c r="A625">
        <v>10724</v>
      </c>
      <c r="B625" t="s">
        <v>46</v>
      </c>
      <c r="C625" t="s">
        <v>47</v>
      </c>
      <c r="D625" t="s">
        <v>15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 t="s">
        <v>34</v>
      </c>
      <c r="K625" t="s">
        <v>44</v>
      </c>
      <c r="L625" t="s">
        <v>60</v>
      </c>
      <c r="M625">
        <v>2017</v>
      </c>
      <c r="N625" t="str">
        <f t="shared" si="53"/>
        <v>Francophone</v>
      </c>
      <c r="O625" t="str">
        <f t="shared" si="54"/>
        <v>Beer</v>
      </c>
      <c r="P625" t="str">
        <f t="shared" si="55"/>
        <v>Q4</v>
      </c>
    </row>
    <row r="626" spans="1:16" x14ac:dyDescent="0.25">
      <c r="A626">
        <v>10725</v>
      </c>
      <c r="B626" t="s">
        <v>37</v>
      </c>
      <c r="C626" t="s">
        <v>38</v>
      </c>
      <c r="D626" t="s">
        <v>21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 t="s">
        <v>40</v>
      </c>
      <c r="K626" t="s">
        <v>17</v>
      </c>
      <c r="L626" t="s">
        <v>18</v>
      </c>
      <c r="M626">
        <v>2017</v>
      </c>
      <c r="N626" t="str">
        <f t="shared" si="53"/>
        <v>Francophone</v>
      </c>
      <c r="O626" t="str">
        <f t="shared" si="54"/>
        <v>Beer</v>
      </c>
      <c r="P626" t="str">
        <f t="shared" si="55"/>
        <v>Other quarters</v>
      </c>
    </row>
    <row r="627" spans="1:16" x14ac:dyDescent="0.25">
      <c r="A627">
        <v>10726</v>
      </c>
      <c r="B627" t="s">
        <v>13</v>
      </c>
      <c r="C627" t="s">
        <v>14</v>
      </c>
      <c r="D627" t="s">
        <v>27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 t="s">
        <v>16</v>
      </c>
      <c r="K627" t="s">
        <v>23</v>
      </c>
      <c r="L627" t="s">
        <v>24</v>
      </c>
      <c r="M627">
        <v>2018</v>
      </c>
      <c r="N627" t="str">
        <f t="shared" si="53"/>
        <v>Anglophone</v>
      </c>
      <c r="O627" t="str">
        <f t="shared" si="54"/>
        <v>Beer</v>
      </c>
      <c r="P627" t="str">
        <f t="shared" si="55"/>
        <v>Other quarters</v>
      </c>
    </row>
    <row r="628" spans="1:16" x14ac:dyDescent="0.25">
      <c r="A628">
        <v>10727</v>
      </c>
      <c r="B628" t="s">
        <v>13</v>
      </c>
      <c r="C628" t="s">
        <v>14</v>
      </c>
      <c r="D628" t="s">
        <v>33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 t="s">
        <v>22</v>
      </c>
      <c r="K628" t="s">
        <v>29</v>
      </c>
      <c r="L628" t="s">
        <v>30</v>
      </c>
      <c r="M628">
        <v>2018</v>
      </c>
      <c r="N628" t="str">
        <f t="shared" si="53"/>
        <v>Anglophone</v>
      </c>
      <c r="O628" t="str">
        <f t="shared" si="54"/>
        <v>Beer</v>
      </c>
      <c r="P628" t="str">
        <f t="shared" si="55"/>
        <v>Other quarters</v>
      </c>
    </row>
    <row r="629" spans="1:16" x14ac:dyDescent="0.25">
      <c r="A629">
        <v>10728</v>
      </c>
      <c r="B629" t="s">
        <v>37</v>
      </c>
      <c r="C629" t="s">
        <v>38</v>
      </c>
      <c r="D629" t="s">
        <v>39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 t="s">
        <v>28</v>
      </c>
      <c r="K629" t="s">
        <v>35</v>
      </c>
      <c r="L629" t="s">
        <v>36</v>
      </c>
      <c r="M629">
        <v>2018</v>
      </c>
      <c r="N629" t="str">
        <f t="shared" si="53"/>
        <v>Francophone</v>
      </c>
      <c r="O629" t="str">
        <f t="shared" si="54"/>
        <v>Beer</v>
      </c>
      <c r="P629" t="str">
        <f t="shared" si="55"/>
        <v>Other quarters</v>
      </c>
    </row>
    <row r="630" spans="1:16" x14ac:dyDescent="0.25">
      <c r="A630">
        <v>10729</v>
      </c>
      <c r="B630" t="s">
        <v>13</v>
      </c>
      <c r="C630" t="s">
        <v>14</v>
      </c>
      <c r="D630" t="s">
        <v>43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 t="s">
        <v>34</v>
      </c>
      <c r="K630" t="s">
        <v>41</v>
      </c>
      <c r="L630" t="s">
        <v>42</v>
      </c>
      <c r="M630">
        <v>2017</v>
      </c>
      <c r="N630" t="str">
        <f t="shared" si="53"/>
        <v>Francophone</v>
      </c>
      <c r="O630" t="str">
        <f t="shared" si="54"/>
        <v>Malt</v>
      </c>
      <c r="P630" t="str">
        <f t="shared" si="55"/>
        <v>Other quarters</v>
      </c>
    </row>
    <row r="631" spans="1:16" x14ac:dyDescent="0.25">
      <c r="A631">
        <v>10730</v>
      </c>
      <c r="B631" t="s">
        <v>19</v>
      </c>
      <c r="C631" t="s">
        <v>20</v>
      </c>
      <c r="D631" t="s">
        <v>48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 t="s">
        <v>40</v>
      </c>
      <c r="K631" t="s">
        <v>44</v>
      </c>
      <c r="L631" t="s">
        <v>45</v>
      </c>
      <c r="M631">
        <v>2019</v>
      </c>
      <c r="N631" t="str">
        <f t="shared" si="53"/>
        <v>Francophone</v>
      </c>
      <c r="O631" t="str">
        <f t="shared" si="54"/>
        <v>Malt</v>
      </c>
      <c r="P631" t="str">
        <f t="shared" si="55"/>
        <v>Other quarters</v>
      </c>
    </row>
    <row r="632" spans="1:16" x14ac:dyDescent="0.25">
      <c r="A632">
        <v>10731</v>
      </c>
      <c r="B632" t="s">
        <v>25</v>
      </c>
      <c r="C632" t="s">
        <v>26</v>
      </c>
      <c r="D632" t="s">
        <v>15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 t="s">
        <v>16</v>
      </c>
      <c r="K632" t="s">
        <v>17</v>
      </c>
      <c r="L632" t="s">
        <v>49</v>
      </c>
      <c r="M632">
        <v>2017</v>
      </c>
      <c r="N632" t="str">
        <f t="shared" si="53"/>
        <v>Anglophone</v>
      </c>
      <c r="O632" t="str">
        <f t="shared" si="54"/>
        <v>Beer</v>
      </c>
      <c r="P632" t="str">
        <f t="shared" si="55"/>
        <v>Other quarters</v>
      </c>
    </row>
    <row r="633" spans="1:16" x14ac:dyDescent="0.25">
      <c r="A633">
        <v>10732</v>
      </c>
      <c r="B633" t="s">
        <v>31</v>
      </c>
      <c r="C633" t="s">
        <v>32</v>
      </c>
      <c r="D633" t="s">
        <v>21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 t="s">
        <v>22</v>
      </c>
      <c r="K633" t="s">
        <v>23</v>
      </c>
      <c r="L633" t="s">
        <v>50</v>
      </c>
      <c r="M633">
        <v>2019</v>
      </c>
      <c r="N633" t="str">
        <f t="shared" si="53"/>
        <v>Anglophone</v>
      </c>
      <c r="O633" t="str">
        <f t="shared" si="54"/>
        <v>Beer</v>
      </c>
      <c r="P633" t="str">
        <f t="shared" si="55"/>
        <v>Other quarters</v>
      </c>
    </row>
    <row r="634" spans="1:16" x14ac:dyDescent="0.25">
      <c r="A634">
        <v>10733</v>
      </c>
      <c r="B634" t="s">
        <v>37</v>
      </c>
      <c r="C634" t="s">
        <v>38</v>
      </c>
      <c r="D634" t="s">
        <v>27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 t="s">
        <v>28</v>
      </c>
      <c r="K634" t="s">
        <v>29</v>
      </c>
      <c r="L634" t="s">
        <v>53</v>
      </c>
      <c r="M634">
        <v>2017</v>
      </c>
      <c r="N634" t="str">
        <f t="shared" si="53"/>
        <v>Francophone</v>
      </c>
      <c r="O634" t="str">
        <f t="shared" si="54"/>
        <v>Beer</v>
      </c>
      <c r="P634" t="str">
        <f t="shared" si="55"/>
        <v>Q4</v>
      </c>
    </row>
    <row r="635" spans="1:16" x14ac:dyDescent="0.25">
      <c r="A635">
        <v>10734</v>
      </c>
      <c r="B635" t="s">
        <v>13</v>
      </c>
      <c r="C635" t="s">
        <v>14</v>
      </c>
      <c r="D635" t="s">
        <v>33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 t="s">
        <v>34</v>
      </c>
      <c r="K635" t="s">
        <v>35</v>
      </c>
      <c r="L635" t="s">
        <v>56</v>
      </c>
      <c r="M635">
        <v>2017</v>
      </c>
      <c r="N635" t="str">
        <f t="shared" si="53"/>
        <v>Francophone</v>
      </c>
      <c r="O635" t="str">
        <f t="shared" si="54"/>
        <v>Beer</v>
      </c>
      <c r="P635" t="str">
        <f t="shared" si="55"/>
        <v>Q4</v>
      </c>
    </row>
    <row r="636" spans="1:16" x14ac:dyDescent="0.25">
      <c r="A636">
        <v>10735</v>
      </c>
      <c r="B636" t="s">
        <v>46</v>
      </c>
      <c r="C636" t="s">
        <v>47</v>
      </c>
      <c r="D636" t="s">
        <v>39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 t="s">
        <v>40</v>
      </c>
      <c r="K636" t="s">
        <v>41</v>
      </c>
      <c r="L636" t="s">
        <v>59</v>
      </c>
      <c r="M636">
        <v>2018</v>
      </c>
      <c r="N636" t="str">
        <f t="shared" si="53"/>
        <v>Francophone</v>
      </c>
      <c r="O636" t="str">
        <f t="shared" si="54"/>
        <v>Beer</v>
      </c>
      <c r="P636" t="str">
        <f t="shared" si="55"/>
        <v>Q4</v>
      </c>
    </row>
    <row r="637" spans="1:16" x14ac:dyDescent="0.25">
      <c r="A637">
        <v>10736</v>
      </c>
      <c r="B637" t="s">
        <v>31</v>
      </c>
      <c r="C637" t="s">
        <v>32</v>
      </c>
      <c r="D637" t="s">
        <v>43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 t="s">
        <v>16</v>
      </c>
      <c r="K637" t="s">
        <v>44</v>
      </c>
      <c r="L637" t="s">
        <v>60</v>
      </c>
      <c r="M637">
        <v>2018</v>
      </c>
      <c r="N637" t="str">
        <f t="shared" si="53"/>
        <v>Anglophone</v>
      </c>
      <c r="O637" t="str">
        <f t="shared" si="54"/>
        <v>Malt</v>
      </c>
      <c r="P637" t="str">
        <f t="shared" si="55"/>
        <v>Q4</v>
      </c>
    </row>
    <row r="638" spans="1:16" x14ac:dyDescent="0.25">
      <c r="A638">
        <v>10737</v>
      </c>
      <c r="B638" t="s">
        <v>51</v>
      </c>
      <c r="C638" t="s">
        <v>52</v>
      </c>
      <c r="D638" t="s">
        <v>48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 t="s">
        <v>22</v>
      </c>
      <c r="K638" t="s">
        <v>17</v>
      </c>
      <c r="L638" t="s">
        <v>18</v>
      </c>
      <c r="M638">
        <v>2019</v>
      </c>
      <c r="N638" t="str">
        <f t="shared" si="53"/>
        <v>Anglophone</v>
      </c>
      <c r="O638" t="str">
        <f t="shared" si="54"/>
        <v>Malt</v>
      </c>
      <c r="P638" t="str">
        <f t="shared" si="55"/>
        <v>Other quarters</v>
      </c>
    </row>
    <row r="639" spans="1:16" x14ac:dyDescent="0.25">
      <c r="A639">
        <v>10738</v>
      </c>
      <c r="B639" t="s">
        <v>54</v>
      </c>
      <c r="C639" t="s">
        <v>55</v>
      </c>
      <c r="D639" t="s">
        <v>15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 t="s">
        <v>28</v>
      </c>
      <c r="K639" t="s">
        <v>23</v>
      </c>
      <c r="L639" t="s">
        <v>24</v>
      </c>
      <c r="M639">
        <v>2018</v>
      </c>
      <c r="N639" t="str">
        <f t="shared" si="53"/>
        <v>Francophone</v>
      </c>
      <c r="O639" t="str">
        <f t="shared" si="54"/>
        <v>Beer</v>
      </c>
      <c r="P639" t="str">
        <f t="shared" si="55"/>
        <v>Other quarters</v>
      </c>
    </row>
    <row r="640" spans="1:16" x14ac:dyDescent="0.25">
      <c r="A640">
        <v>10739</v>
      </c>
      <c r="B640" t="s">
        <v>57</v>
      </c>
      <c r="C640" t="s">
        <v>58</v>
      </c>
      <c r="D640" t="s">
        <v>21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 t="s">
        <v>34</v>
      </c>
      <c r="K640" t="s">
        <v>29</v>
      </c>
      <c r="L640" t="s">
        <v>30</v>
      </c>
      <c r="M640">
        <v>2017</v>
      </c>
      <c r="N640" t="str">
        <f t="shared" si="53"/>
        <v>Francophone</v>
      </c>
      <c r="O640" t="str">
        <f t="shared" si="54"/>
        <v>Beer</v>
      </c>
      <c r="P640" t="str">
        <f t="shared" si="55"/>
        <v>Other quarters</v>
      </c>
    </row>
    <row r="641" spans="1:16" x14ac:dyDescent="0.25">
      <c r="A641">
        <v>10740</v>
      </c>
      <c r="B641" t="s">
        <v>31</v>
      </c>
      <c r="C641" t="s">
        <v>32</v>
      </c>
      <c r="D641" t="s">
        <v>27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 t="s">
        <v>40</v>
      </c>
      <c r="K641" t="s">
        <v>35</v>
      </c>
      <c r="L641" t="s">
        <v>36</v>
      </c>
      <c r="M641">
        <v>2019</v>
      </c>
      <c r="N641" t="str">
        <f t="shared" si="53"/>
        <v>Francophone</v>
      </c>
      <c r="O641" t="str">
        <f t="shared" si="54"/>
        <v>Beer</v>
      </c>
      <c r="P641" t="str">
        <f t="shared" si="55"/>
        <v>Other quarters</v>
      </c>
    </row>
    <row r="642" spans="1:16" x14ac:dyDescent="0.25">
      <c r="A642">
        <v>10741</v>
      </c>
      <c r="B642" t="s">
        <v>61</v>
      </c>
      <c r="C642" t="s">
        <v>62</v>
      </c>
      <c r="D642" t="s">
        <v>33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 t="s">
        <v>16</v>
      </c>
      <c r="K642" t="s">
        <v>41</v>
      </c>
      <c r="L642" t="s">
        <v>42</v>
      </c>
      <c r="M642">
        <v>2019</v>
      </c>
      <c r="N642" t="str">
        <f t="shared" si="53"/>
        <v>Anglophone</v>
      </c>
      <c r="O642" t="str">
        <f t="shared" si="54"/>
        <v>Beer</v>
      </c>
      <c r="P642" t="str">
        <f t="shared" si="55"/>
        <v>Other quarters</v>
      </c>
    </row>
    <row r="643" spans="1:16" x14ac:dyDescent="0.25">
      <c r="A643">
        <v>10742</v>
      </c>
      <c r="B643" t="s">
        <v>31</v>
      </c>
      <c r="C643" t="s">
        <v>32</v>
      </c>
      <c r="D643" t="s">
        <v>39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 t="s">
        <v>22</v>
      </c>
      <c r="K643" t="s">
        <v>44</v>
      </c>
      <c r="L643" t="s">
        <v>45</v>
      </c>
      <c r="M643">
        <v>2019</v>
      </c>
      <c r="N643" t="str">
        <f t="shared" ref="N643:N706" si="56">IF(J643="Nigeria","Anglophone",IF(J643="Ghana","Anglophone","Francophone"))</f>
        <v>Anglophone</v>
      </c>
      <c r="O643" t="str">
        <f t="shared" ref="O643:O706" si="57">IF(D643="beta malt","Malt",IF(D643="grand malt","Malt","Beer"))</f>
        <v>Beer</v>
      </c>
      <c r="P643" t="str">
        <f t="shared" ref="P643:P706" si="58">IF(L643="December","Q4",IF(L643="September","Q4",IF(L643="October","Q4",IF(L643="November","Q4","Other quarters"))))</f>
        <v>Other quarters</v>
      </c>
    </row>
    <row r="644" spans="1:16" x14ac:dyDescent="0.25">
      <c r="A644">
        <v>10743</v>
      </c>
      <c r="B644" t="s">
        <v>13</v>
      </c>
      <c r="C644" t="s">
        <v>14</v>
      </c>
      <c r="D644" t="s">
        <v>43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 t="s">
        <v>28</v>
      </c>
      <c r="K644" t="s">
        <v>17</v>
      </c>
      <c r="L644" t="s">
        <v>49</v>
      </c>
      <c r="M644">
        <v>2019</v>
      </c>
      <c r="N644" t="str">
        <f t="shared" si="56"/>
        <v>Francophone</v>
      </c>
      <c r="O644" t="str">
        <f t="shared" si="57"/>
        <v>Malt</v>
      </c>
      <c r="P644" t="str">
        <f t="shared" si="58"/>
        <v>Other quarters</v>
      </c>
    </row>
    <row r="645" spans="1:16" x14ac:dyDescent="0.25">
      <c r="A645">
        <v>10744</v>
      </c>
      <c r="B645" t="s">
        <v>19</v>
      </c>
      <c r="C645" t="s">
        <v>20</v>
      </c>
      <c r="D645" t="s">
        <v>48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 t="s">
        <v>34</v>
      </c>
      <c r="K645" t="s">
        <v>23</v>
      </c>
      <c r="L645" t="s">
        <v>50</v>
      </c>
      <c r="M645">
        <v>2017</v>
      </c>
      <c r="N645" t="str">
        <f t="shared" si="56"/>
        <v>Francophone</v>
      </c>
      <c r="O645" t="str">
        <f t="shared" si="57"/>
        <v>Malt</v>
      </c>
      <c r="P645" t="str">
        <f t="shared" si="58"/>
        <v>Other quarters</v>
      </c>
    </row>
    <row r="646" spans="1:16" x14ac:dyDescent="0.25">
      <c r="A646">
        <v>10745</v>
      </c>
      <c r="B646" t="s">
        <v>25</v>
      </c>
      <c r="C646" t="s">
        <v>26</v>
      </c>
      <c r="D646" t="s">
        <v>15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 t="s">
        <v>40</v>
      </c>
      <c r="K646" t="s">
        <v>29</v>
      </c>
      <c r="L646" t="s">
        <v>53</v>
      </c>
      <c r="M646">
        <v>2017</v>
      </c>
      <c r="N646" t="str">
        <f t="shared" si="56"/>
        <v>Francophone</v>
      </c>
      <c r="O646" t="str">
        <f t="shared" si="57"/>
        <v>Beer</v>
      </c>
      <c r="P646" t="str">
        <f t="shared" si="58"/>
        <v>Q4</v>
      </c>
    </row>
    <row r="647" spans="1:16" x14ac:dyDescent="0.25">
      <c r="A647">
        <v>10746</v>
      </c>
      <c r="B647" t="s">
        <v>31</v>
      </c>
      <c r="C647" t="s">
        <v>32</v>
      </c>
      <c r="D647" t="s">
        <v>21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 t="s">
        <v>16</v>
      </c>
      <c r="K647" t="s">
        <v>35</v>
      </c>
      <c r="L647" t="s">
        <v>56</v>
      </c>
      <c r="M647">
        <v>2019</v>
      </c>
      <c r="N647" t="str">
        <f t="shared" si="56"/>
        <v>Anglophone</v>
      </c>
      <c r="O647" t="str">
        <f t="shared" si="57"/>
        <v>Beer</v>
      </c>
      <c r="P647" t="str">
        <f t="shared" si="58"/>
        <v>Q4</v>
      </c>
    </row>
    <row r="648" spans="1:16" x14ac:dyDescent="0.25">
      <c r="A648">
        <v>10747</v>
      </c>
      <c r="B648" t="s">
        <v>37</v>
      </c>
      <c r="C648" t="s">
        <v>38</v>
      </c>
      <c r="D648" t="s">
        <v>27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 t="s">
        <v>22</v>
      </c>
      <c r="K648" t="s">
        <v>41</v>
      </c>
      <c r="L648" t="s">
        <v>59</v>
      </c>
      <c r="M648">
        <v>2017</v>
      </c>
      <c r="N648" t="str">
        <f t="shared" si="56"/>
        <v>Anglophone</v>
      </c>
      <c r="O648" t="str">
        <f t="shared" si="57"/>
        <v>Beer</v>
      </c>
      <c r="P648" t="str">
        <f t="shared" si="58"/>
        <v>Q4</v>
      </c>
    </row>
    <row r="649" spans="1:16" x14ac:dyDescent="0.25">
      <c r="A649">
        <v>10748</v>
      </c>
      <c r="B649" t="s">
        <v>13</v>
      </c>
      <c r="C649" t="s">
        <v>14</v>
      </c>
      <c r="D649" t="s">
        <v>33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 t="s">
        <v>28</v>
      </c>
      <c r="K649" t="s">
        <v>44</v>
      </c>
      <c r="L649" t="s">
        <v>60</v>
      </c>
      <c r="M649">
        <v>2018</v>
      </c>
      <c r="N649" t="str">
        <f t="shared" si="56"/>
        <v>Francophone</v>
      </c>
      <c r="O649" t="str">
        <f t="shared" si="57"/>
        <v>Beer</v>
      </c>
      <c r="P649" t="str">
        <f t="shared" si="58"/>
        <v>Q4</v>
      </c>
    </row>
    <row r="650" spans="1:16" x14ac:dyDescent="0.25">
      <c r="A650">
        <v>10749</v>
      </c>
      <c r="B650" t="s">
        <v>46</v>
      </c>
      <c r="C650" t="s">
        <v>47</v>
      </c>
      <c r="D650" t="s">
        <v>39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 t="s">
        <v>34</v>
      </c>
      <c r="K650" t="s">
        <v>17</v>
      </c>
      <c r="L650" t="s">
        <v>18</v>
      </c>
      <c r="M650">
        <v>2018</v>
      </c>
      <c r="N650" t="str">
        <f t="shared" si="56"/>
        <v>Francophone</v>
      </c>
      <c r="O650" t="str">
        <f t="shared" si="57"/>
        <v>Beer</v>
      </c>
      <c r="P650" t="str">
        <f t="shared" si="58"/>
        <v>Other quarters</v>
      </c>
    </row>
    <row r="651" spans="1:16" x14ac:dyDescent="0.25">
      <c r="A651">
        <v>10750</v>
      </c>
      <c r="B651" t="s">
        <v>31</v>
      </c>
      <c r="C651" t="s">
        <v>32</v>
      </c>
      <c r="D651" t="s">
        <v>43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 t="s">
        <v>40</v>
      </c>
      <c r="K651" t="s">
        <v>23</v>
      </c>
      <c r="L651" t="s">
        <v>24</v>
      </c>
      <c r="M651">
        <v>2018</v>
      </c>
      <c r="N651" t="str">
        <f t="shared" si="56"/>
        <v>Francophone</v>
      </c>
      <c r="O651" t="str">
        <f t="shared" si="57"/>
        <v>Malt</v>
      </c>
      <c r="P651" t="str">
        <f t="shared" si="58"/>
        <v>Other quarters</v>
      </c>
    </row>
    <row r="652" spans="1:16" x14ac:dyDescent="0.25">
      <c r="A652">
        <v>10751</v>
      </c>
      <c r="B652" t="s">
        <v>51</v>
      </c>
      <c r="C652" t="s">
        <v>52</v>
      </c>
      <c r="D652" t="s">
        <v>48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 t="s">
        <v>16</v>
      </c>
      <c r="K652" t="s">
        <v>29</v>
      </c>
      <c r="L652" t="s">
        <v>30</v>
      </c>
      <c r="M652">
        <v>2018</v>
      </c>
      <c r="N652" t="str">
        <f t="shared" si="56"/>
        <v>Anglophone</v>
      </c>
      <c r="O652" t="str">
        <f t="shared" si="57"/>
        <v>Malt</v>
      </c>
      <c r="P652" t="str">
        <f t="shared" si="58"/>
        <v>Other quarters</v>
      </c>
    </row>
    <row r="653" spans="1:16" x14ac:dyDescent="0.25">
      <c r="A653">
        <v>10752</v>
      </c>
      <c r="B653" t="s">
        <v>54</v>
      </c>
      <c r="C653" t="s">
        <v>55</v>
      </c>
      <c r="D653" t="s">
        <v>15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 t="s">
        <v>22</v>
      </c>
      <c r="K653" t="s">
        <v>35</v>
      </c>
      <c r="L653" t="s">
        <v>36</v>
      </c>
      <c r="M653">
        <v>2019</v>
      </c>
      <c r="N653" t="str">
        <f t="shared" si="56"/>
        <v>Anglophone</v>
      </c>
      <c r="O653" t="str">
        <f t="shared" si="57"/>
        <v>Beer</v>
      </c>
      <c r="P653" t="str">
        <f t="shared" si="58"/>
        <v>Other quarters</v>
      </c>
    </row>
    <row r="654" spans="1:16" x14ac:dyDescent="0.25">
      <c r="A654">
        <v>10753</v>
      </c>
      <c r="B654" t="s">
        <v>57</v>
      </c>
      <c r="C654" t="s">
        <v>58</v>
      </c>
      <c r="D654" t="s">
        <v>21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 t="s">
        <v>28</v>
      </c>
      <c r="K654" t="s">
        <v>41</v>
      </c>
      <c r="L654" t="s">
        <v>42</v>
      </c>
      <c r="M654">
        <v>2017</v>
      </c>
      <c r="N654" t="str">
        <f t="shared" si="56"/>
        <v>Francophone</v>
      </c>
      <c r="O654" t="str">
        <f t="shared" si="57"/>
        <v>Beer</v>
      </c>
      <c r="P654" t="str">
        <f t="shared" si="58"/>
        <v>Other quarters</v>
      </c>
    </row>
    <row r="655" spans="1:16" x14ac:dyDescent="0.25">
      <c r="A655">
        <v>10754</v>
      </c>
      <c r="B655" t="s">
        <v>31</v>
      </c>
      <c r="C655" t="s">
        <v>32</v>
      </c>
      <c r="D655" t="s">
        <v>27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 t="s">
        <v>34</v>
      </c>
      <c r="K655" t="s">
        <v>44</v>
      </c>
      <c r="L655" t="s">
        <v>45</v>
      </c>
      <c r="M655">
        <v>2017</v>
      </c>
      <c r="N655" t="str">
        <f t="shared" si="56"/>
        <v>Francophone</v>
      </c>
      <c r="O655" t="str">
        <f t="shared" si="57"/>
        <v>Beer</v>
      </c>
      <c r="P655" t="str">
        <f t="shared" si="58"/>
        <v>Other quarters</v>
      </c>
    </row>
    <row r="656" spans="1:16" x14ac:dyDescent="0.25">
      <c r="A656">
        <v>10755</v>
      </c>
      <c r="B656" t="s">
        <v>61</v>
      </c>
      <c r="C656" t="s">
        <v>62</v>
      </c>
      <c r="D656" t="s">
        <v>33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 t="s">
        <v>40</v>
      </c>
      <c r="K656" t="s">
        <v>17</v>
      </c>
      <c r="L656" t="s">
        <v>49</v>
      </c>
      <c r="M656">
        <v>2019</v>
      </c>
      <c r="N656" t="str">
        <f t="shared" si="56"/>
        <v>Francophone</v>
      </c>
      <c r="O656" t="str">
        <f t="shared" si="57"/>
        <v>Beer</v>
      </c>
      <c r="P656" t="str">
        <f t="shared" si="58"/>
        <v>Other quarters</v>
      </c>
    </row>
    <row r="657" spans="1:16" x14ac:dyDescent="0.25">
      <c r="A657">
        <v>10756</v>
      </c>
      <c r="B657" t="s">
        <v>31</v>
      </c>
      <c r="C657" t="s">
        <v>32</v>
      </c>
      <c r="D657" t="s">
        <v>39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 t="s">
        <v>16</v>
      </c>
      <c r="K657" t="s">
        <v>23</v>
      </c>
      <c r="L657" t="s">
        <v>50</v>
      </c>
      <c r="M657">
        <v>2018</v>
      </c>
      <c r="N657" t="str">
        <f t="shared" si="56"/>
        <v>Anglophone</v>
      </c>
      <c r="O657" t="str">
        <f t="shared" si="57"/>
        <v>Beer</v>
      </c>
      <c r="P657" t="str">
        <f t="shared" si="58"/>
        <v>Other quarters</v>
      </c>
    </row>
    <row r="658" spans="1:16" x14ac:dyDescent="0.25">
      <c r="A658">
        <v>10757</v>
      </c>
      <c r="B658" t="s">
        <v>51</v>
      </c>
      <c r="C658" t="s">
        <v>52</v>
      </c>
      <c r="D658" t="s">
        <v>43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 t="s">
        <v>22</v>
      </c>
      <c r="K658" t="s">
        <v>29</v>
      </c>
      <c r="L658" t="s">
        <v>53</v>
      </c>
      <c r="M658">
        <v>2017</v>
      </c>
      <c r="N658" t="str">
        <f t="shared" si="56"/>
        <v>Anglophone</v>
      </c>
      <c r="O658" t="str">
        <f t="shared" si="57"/>
        <v>Malt</v>
      </c>
      <c r="P658" t="str">
        <f t="shared" si="58"/>
        <v>Q4</v>
      </c>
    </row>
    <row r="659" spans="1:16" x14ac:dyDescent="0.25">
      <c r="A659">
        <v>10758</v>
      </c>
      <c r="B659" t="s">
        <v>31</v>
      </c>
      <c r="C659" t="s">
        <v>32</v>
      </c>
      <c r="D659" t="s">
        <v>48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 t="s">
        <v>28</v>
      </c>
      <c r="K659" t="s">
        <v>35</v>
      </c>
      <c r="L659" t="s">
        <v>56</v>
      </c>
      <c r="M659">
        <v>2019</v>
      </c>
      <c r="N659" t="str">
        <f t="shared" si="56"/>
        <v>Francophone</v>
      </c>
      <c r="O659" t="str">
        <f t="shared" si="57"/>
        <v>Malt</v>
      </c>
      <c r="P659" t="str">
        <f t="shared" si="58"/>
        <v>Q4</v>
      </c>
    </row>
    <row r="660" spans="1:16" x14ac:dyDescent="0.25">
      <c r="A660">
        <v>10759</v>
      </c>
      <c r="B660" t="s">
        <v>57</v>
      </c>
      <c r="C660" t="s">
        <v>58</v>
      </c>
      <c r="D660" t="s">
        <v>15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 t="s">
        <v>34</v>
      </c>
      <c r="K660" t="s">
        <v>41</v>
      </c>
      <c r="L660" t="s">
        <v>59</v>
      </c>
      <c r="M660">
        <v>2019</v>
      </c>
      <c r="N660" t="str">
        <f t="shared" si="56"/>
        <v>Francophone</v>
      </c>
      <c r="O660" t="str">
        <f t="shared" si="57"/>
        <v>Beer</v>
      </c>
      <c r="P660" t="str">
        <f t="shared" si="58"/>
        <v>Q4</v>
      </c>
    </row>
    <row r="661" spans="1:16" x14ac:dyDescent="0.25">
      <c r="A661">
        <v>10760</v>
      </c>
      <c r="B661" t="s">
        <v>63</v>
      </c>
      <c r="C661" t="s">
        <v>64</v>
      </c>
      <c r="D661" t="s">
        <v>21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 t="s">
        <v>40</v>
      </c>
      <c r="K661" t="s">
        <v>44</v>
      </c>
      <c r="L661" t="s">
        <v>60</v>
      </c>
      <c r="M661">
        <v>2017</v>
      </c>
      <c r="N661" t="str">
        <f t="shared" si="56"/>
        <v>Francophone</v>
      </c>
      <c r="O661" t="str">
        <f t="shared" si="57"/>
        <v>Beer</v>
      </c>
      <c r="P661" t="str">
        <f t="shared" si="58"/>
        <v>Q4</v>
      </c>
    </row>
    <row r="662" spans="1:16" x14ac:dyDescent="0.25">
      <c r="A662">
        <v>10761</v>
      </c>
      <c r="B662" t="s">
        <v>61</v>
      </c>
      <c r="C662" t="s">
        <v>62</v>
      </c>
      <c r="D662" t="s">
        <v>27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 t="s">
        <v>16</v>
      </c>
      <c r="K662" t="s">
        <v>17</v>
      </c>
      <c r="L662" t="s">
        <v>18</v>
      </c>
      <c r="M662">
        <v>2017</v>
      </c>
      <c r="N662" t="str">
        <f t="shared" si="56"/>
        <v>Anglophone</v>
      </c>
      <c r="O662" t="str">
        <f t="shared" si="57"/>
        <v>Beer</v>
      </c>
      <c r="P662" t="str">
        <f t="shared" si="58"/>
        <v>Other quarters</v>
      </c>
    </row>
    <row r="663" spans="1:16" x14ac:dyDescent="0.25">
      <c r="A663">
        <v>10762</v>
      </c>
      <c r="B663" t="s">
        <v>57</v>
      </c>
      <c r="C663" t="s">
        <v>58</v>
      </c>
      <c r="D663" t="s">
        <v>33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 t="s">
        <v>22</v>
      </c>
      <c r="K663" t="s">
        <v>23</v>
      </c>
      <c r="L663" t="s">
        <v>24</v>
      </c>
      <c r="M663">
        <v>2019</v>
      </c>
      <c r="N663" t="str">
        <f t="shared" si="56"/>
        <v>Anglophone</v>
      </c>
      <c r="O663" t="str">
        <f t="shared" si="57"/>
        <v>Beer</v>
      </c>
      <c r="P663" t="str">
        <f t="shared" si="58"/>
        <v>Other quarters</v>
      </c>
    </row>
    <row r="664" spans="1:16" x14ac:dyDescent="0.25">
      <c r="A664">
        <v>10763</v>
      </c>
      <c r="B664" t="s">
        <v>19</v>
      </c>
      <c r="C664" t="s">
        <v>20</v>
      </c>
      <c r="D664" t="s">
        <v>39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 t="s">
        <v>28</v>
      </c>
      <c r="K664" t="s">
        <v>29</v>
      </c>
      <c r="L664" t="s">
        <v>30</v>
      </c>
      <c r="M664">
        <v>2018</v>
      </c>
      <c r="N664" t="str">
        <f t="shared" si="56"/>
        <v>Francophone</v>
      </c>
      <c r="O664" t="str">
        <f t="shared" si="57"/>
        <v>Beer</v>
      </c>
      <c r="P664" t="str">
        <f t="shared" si="58"/>
        <v>Other quarters</v>
      </c>
    </row>
    <row r="665" spans="1:16" x14ac:dyDescent="0.25">
      <c r="A665">
        <v>10764</v>
      </c>
      <c r="B665" t="s">
        <v>61</v>
      </c>
      <c r="C665" t="s">
        <v>62</v>
      </c>
      <c r="D665" t="s">
        <v>43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 t="s">
        <v>34</v>
      </c>
      <c r="K665" t="s">
        <v>35</v>
      </c>
      <c r="L665" t="s">
        <v>36</v>
      </c>
      <c r="M665">
        <v>2018</v>
      </c>
      <c r="N665" t="str">
        <f t="shared" si="56"/>
        <v>Francophone</v>
      </c>
      <c r="O665" t="str">
        <f t="shared" si="57"/>
        <v>Malt</v>
      </c>
      <c r="P665" t="str">
        <f t="shared" si="58"/>
        <v>Other quarters</v>
      </c>
    </row>
    <row r="666" spans="1:16" x14ac:dyDescent="0.25">
      <c r="A666">
        <v>10765</v>
      </c>
      <c r="B666" t="s">
        <v>31</v>
      </c>
      <c r="C666" t="s">
        <v>32</v>
      </c>
      <c r="D666" t="s">
        <v>48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 t="s">
        <v>40</v>
      </c>
      <c r="K666" t="s">
        <v>41</v>
      </c>
      <c r="L666" t="s">
        <v>42</v>
      </c>
      <c r="M666">
        <v>2019</v>
      </c>
      <c r="N666" t="str">
        <f t="shared" si="56"/>
        <v>Francophone</v>
      </c>
      <c r="O666" t="str">
        <f t="shared" si="57"/>
        <v>Malt</v>
      </c>
      <c r="P666" t="str">
        <f t="shared" si="58"/>
        <v>Other quarters</v>
      </c>
    </row>
    <row r="667" spans="1:16" x14ac:dyDescent="0.25">
      <c r="A667">
        <v>10766</v>
      </c>
      <c r="B667" t="s">
        <v>25</v>
      </c>
      <c r="C667" t="s">
        <v>26</v>
      </c>
      <c r="D667" t="s">
        <v>15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 t="s">
        <v>16</v>
      </c>
      <c r="K667" t="s">
        <v>44</v>
      </c>
      <c r="L667" t="s">
        <v>45</v>
      </c>
      <c r="M667">
        <v>2018</v>
      </c>
      <c r="N667" t="str">
        <f t="shared" si="56"/>
        <v>Anglophone</v>
      </c>
      <c r="O667" t="str">
        <f t="shared" si="57"/>
        <v>Beer</v>
      </c>
      <c r="P667" t="str">
        <f t="shared" si="58"/>
        <v>Other quarters</v>
      </c>
    </row>
    <row r="668" spans="1:16" x14ac:dyDescent="0.25">
      <c r="A668">
        <v>10767</v>
      </c>
      <c r="B668" t="s">
        <v>13</v>
      </c>
      <c r="C668" t="s">
        <v>14</v>
      </c>
      <c r="D668" t="s">
        <v>21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 t="s">
        <v>22</v>
      </c>
      <c r="K668" t="s">
        <v>17</v>
      </c>
      <c r="L668" t="s">
        <v>49</v>
      </c>
      <c r="M668">
        <v>2017</v>
      </c>
      <c r="N668" t="str">
        <f t="shared" si="56"/>
        <v>Anglophone</v>
      </c>
      <c r="O668" t="str">
        <f t="shared" si="57"/>
        <v>Beer</v>
      </c>
      <c r="P668" t="str">
        <f t="shared" si="58"/>
        <v>Other quarters</v>
      </c>
    </row>
    <row r="669" spans="1:16" x14ac:dyDescent="0.25">
      <c r="A669">
        <v>10768</v>
      </c>
      <c r="B669" t="s">
        <v>37</v>
      </c>
      <c r="C669" t="s">
        <v>38</v>
      </c>
      <c r="D669" t="s">
        <v>27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 t="s">
        <v>28</v>
      </c>
      <c r="K669" t="s">
        <v>23</v>
      </c>
      <c r="L669" t="s">
        <v>50</v>
      </c>
      <c r="M669">
        <v>2017</v>
      </c>
      <c r="N669" t="str">
        <f t="shared" si="56"/>
        <v>Francophone</v>
      </c>
      <c r="O669" t="str">
        <f t="shared" si="57"/>
        <v>Beer</v>
      </c>
      <c r="P669" t="str">
        <f t="shared" si="58"/>
        <v>Other quarters</v>
      </c>
    </row>
    <row r="670" spans="1:16" x14ac:dyDescent="0.25">
      <c r="A670">
        <v>10769</v>
      </c>
      <c r="B670" t="s">
        <v>54</v>
      </c>
      <c r="C670" t="s">
        <v>55</v>
      </c>
      <c r="D670" t="s">
        <v>33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 t="s">
        <v>34</v>
      </c>
      <c r="K670" t="s">
        <v>29</v>
      </c>
      <c r="L670" t="s">
        <v>53</v>
      </c>
      <c r="M670">
        <v>2017</v>
      </c>
      <c r="N670" t="str">
        <f t="shared" si="56"/>
        <v>Francophone</v>
      </c>
      <c r="O670" t="str">
        <f t="shared" si="57"/>
        <v>Beer</v>
      </c>
      <c r="P670" t="str">
        <f t="shared" si="58"/>
        <v>Q4</v>
      </c>
    </row>
    <row r="671" spans="1:16" x14ac:dyDescent="0.25">
      <c r="A671">
        <v>10770</v>
      </c>
      <c r="B671" t="s">
        <v>19</v>
      </c>
      <c r="C671" t="s">
        <v>20</v>
      </c>
      <c r="D671" t="s">
        <v>39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 t="s">
        <v>40</v>
      </c>
      <c r="K671" t="s">
        <v>35</v>
      </c>
      <c r="L671" t="s">
        <v>56</v>
      </c>
      <c r="M671">
        <v>2019</v>
      </c>
      <c r="N671" t="str">
        <f t="shared" si="56"/>
        <v>Francophone</v>
      </c>
      <c r="O671" t="str">
        <f t="shared" si="57"/>
        <v>Beer</v>
      </c>
      <c r="P671" t="str">
        <f t="shared" si="58"/>
        <v>Q4</v>
      </c>
    </row>
    <row r="672" spans="1:16" x14ac:dyDescent="0.25">
      <c r="A672">
        <v>10771</v>
      </c>
      <c r="B672" t="s">
        <v>19</v>
      </c>
      <c r="C672" t="s">
        <v>20</v>
      </c>
      <c r="D672" t="s">
        <v>43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 t="s">
        <v>16</v>
      </c>
      <c r="K672" t="s">
        <v>41</v>
      </c>
      <c r="L672" t="s">
        <v>59</v>
      </c>
      <c r="M672">
        <v>2019</v>
      </c>
      <c r="N672" t="str">
        <f t="shared" si="56"/>
        <v>Anglophone</v>
      </c>
      <c r="O672" t="str">
        <f t="shared" si="57"/>
        <v>Malt</v>
      </c>
      <c r="P672" t="str">
        <f t="shared" si="58"/>
        <v>Q4</v>
      </c>
    </row>
    <row r="673" spans="1:16" x14ac:dyDescent="0.25">
      <c r="A673">
        <v>10772</v>
      </c>
      <c r="B673" t="s">
        <v>63</v>
      </c>
      <c r="C673" t="s">
        <v>64</v>
      </c>
      <c r="D673" t="s">
        <v>48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 t="s">
        <v>22</v>
      </c>
      <c r="K673" t="s">
        <v>44</v>
      </c>
      <c r="L673" t="s">
        <v>60</v>
      </c>
      <c r="M673">
        <v>2019</v>
      </c>
      <c r="N673" t="str">
        <f t="shared" si="56"/>
        <v>Anglophone</v>
      </c>
      <c r="O673" t="str">
        <f t="shared" si="57"/>
        <v>Malt</v>
      </c>
      <c r="P673" t="str">
        <f t="shared" si="58"/>
        <v>Q4</v>
      </c>
    </row>
    <row r="674" spans="1:16" x14ac:dyDescent="0.25">
      <c r="A674">
        <v>10773</v>
      </c>
      <c r="B674" t="s">
        <v>31</v>
      </c>
      <c r="C674" t="s">
        <v>32</v>
      </c>
      <c r="D674" t="s">
        <v>15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 t="s">
        <v>28</v>
      </c>
      <c r="K674" t="s">
        <v>17</v>
      </c>
      <c r="L674" t="s">
        <v>18</v>
      </c>
      <c r="M674">
        <v>2017</v>
      </c>
      <c r="N674" t="str">
        <f t="shared" si="56"/>
        <v>Francophone</v>
      </c>
      <c r="O674" t="str">
        <f t="shared" si="57"/>
        <v>Beer</v>
      </c>
      <c r="P674" t="str">
        <f t="shared" si="58"/>
        <v>Other quarters</v>
      </c>
    </row>
    <row r="675" spans="1:16" x14ac:dyDescent="0.25">
      <c r="A675">
        <v>10774</v>
      </c>
      <c r="B675" t="s">
        <v>51</v>
      </c>
      <c r="C675" t="s">
        <v>52</v>
      </c>
      <c r="D675" t="s">
        <v>21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 t="s">
        <v>34</v>
      </c>
      <c r="K675" t="s">
        <v>23</v>
      </c>
      <c r="L675" t="s">
        <v>24</v>
      </c>
      <c r="M675">
        <v>2017</v>
      </c>
      <c r="N675" t="str">
        <f t="shared" si="56"/>
        <v>Francophone</v>
      </c>
      <c r="O675" t="str">
        <f t="shared" si="57"/>
        <v>Beer</v>
      </c>
      <c r="P675" t="str">
        <f t="shared" si="58"/>
        <v>Other quarters</v>
      </c>
    </row>
    <row r="676" spans="1:16" x14ac:dyDescent="0.25">
      <c r="A676">
        <v>10775</v>
      </c>
      <c r="B676" t="s">
        <v>63</v>
      </c>
      <c r="C676" t="s">
        <v>64</v>
      </c>
      <c r="D676" t="s">
        <v>27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 t="s">
        <v>40</v>
      </c>
      <c r="K676" t="s">
        <v>29</v>
      </c>
      <c r="L676" t="s">
        <v>30</v>
      </c>
      <c r="M676">
        <v>2019</v>
      </c>
      <c r="N676" t="str">
        <f t="shared" si="56"/>
        <v>Francophone</v>
      </c>
      <c r="O676" t="str">
        <f t="shared" si="57"/>
        <v>Beer</v>
      </c>
      <c r="P676" t="str">
        <f t="shared" si="58"/>
        <v>Other quarters</v>
      </c>
    </row>
    <row r="677" spans="1:16" x14ac:dyDescent="0.25">
      <c r="A677">
        <v>10776</v>
      </c>
      <c r="B677" t="s">
        <v>25</v>
      </c>
      <c r="C677" t="s">
        <v>26</v>
      </c>
      <c r="D677" t="s">
        <v>33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 t="s">
        <v>16</v>
      </c>
      <c r="K677" t="s">
        <v>35</v>
      </c>
      <c r="L677" t="s">
        <v>36</v>
      </c>
      <c r="M677">
        <v>2018</v>
      </c>
      <c r="N677" t="str">
        <f t="shared" si="56"/>
        <v>Anglophone</v>
      </c>
      <c r="O677" t="str">
        <f t="shared" si="57"/>
        <v>Beer</v>
      </c>
      <c r="P677" t="str">
        <f t="shared" si="58"/>
        <v>Other quarters</v>
      </c>
    </row>
    <row r="678" spans="1:16" x14ac:dyDescent="0.25">
      <c r="A678">
        <v>10777</v>
      </c>
      <c r="B678" t="s">
        <v>19</v>
      </c>
      <c r="C678" t="s">
        <v>20</v>
      </c>
      <c r="D678" t="s">
        <v>39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 t="s">
        <v>22</v>
      </c>
      <c r="K678" t="s">
        <v>41</v>
      </c>
      <c r="L678" t="s">
        <v>42</v>
      </c>
      <c r="M678">
        <v>2018</v>
      </c>
      <c r="N678" t="str">
        <f t="shared" si="56"/>
        <v>Anglophone</v>
      </c>
      <c r="O678" t="str">
        <f t="shared" si="57"/>
        <v>Beer</v>
      </c>
      <c r="P678" t="str">
        <f t="shared" si="58"/>
        <v>Other quarters</v>
      </c>
    </row>
    <row r="679" spans="1:16" x14ac:dyDescent="0.25">
      <c r="A679">
        <v>10778</v>
      </c>
      <c r="B679" t="s">
        <v>25</v>
      </c>
      <c r="C679" t="s">
        <v>26</v>
      </c>
      <c r="D679" t="s">
        <v>43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 t="s">
        <v>28</v>
      </c>
      <c r="K679" t="s">
        <v>44</v>
      </c>
      <c r="L679" t="s">
        <v>45</v>
      </c>
      <c r="M679">
        <v>2018</v>
      </c>
      <c r="N679" t="str">
        <f t="shared" si="56"/>
        <v>Francophone</v>
      </c>
      <c r="O679" t="str">
        <f t="shared" si="57"/>
        <v>Malt</v>
      </c>
      <c r="P679" t="str">
        <f t="shared" si="58"/>
        <v>Other quarters</v>
      </c>
    </row>
    <row r="680" spans="1:16" x14ac:dyDescent="0.25">
      <c r="A680">
        <v>10779</v>
      </c>
      <c r="B680" t="s">
        <v>46</v>
      </c>
      <c r="C680" t="s">
        <v>47</v>
      </c>
      <c r="D680" t="s">
        <v>48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 t="s">
        <v>34</v>
      </c>
      <c r="K680" t="s">
        <v>17</v>
      </c>
      <c r="L680" t="s">
        <v>49</v>
      </c>
      <c r="M680">
        <v>2017</v>
      </c>
      <c r="N680" t="str">
        <f t="shared" si="56"/>
        <v>Francophone</v>
      </c>
      <c r="O680" t="str">
        <f t="shared" si="57"/>
        <v>Malt</v>
      </c>
      <c r="P680" t="str">
        <f t="shared" si="58"/>
        <v>Other quarters</v>
      </c>
    </row>
    <row r="681" spans="1:16" x14ac:dyDescent="0.25">
      <c r="A681">
        <v>10780</v>
      </c>
      <c r="B681" t="s">
        <v>37</v>
      </c>
      <c r="C681" t="s">
        <v>38</v>
      </c>
      <c r="D681" t="s">
        <v>15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 t="s">
        <v>40</v>
      </c>
      <c r="K681" t="s">
        <v>23</v>
      </c>
      <c r="L681" t="s">
        <v>50</v>
      </c>
      <c r="M681">
        <v>2019</v>
      </c>
      <c r="N681" t="str">
        <f t="shared" si="56"/>
        <v>Francophone</v>
      </c>
      <c r="O681" t="str">
        <f t="shared" si="57"/>
        <v>Beer</v>
      </c>
      <c r="P681" t="str">
        <f t="shared" si="58"/>
        <v>Other quarters</v>
      </c>
    </row>
    <row r="682" spans="1:16" x14ac:dyDescent="0.25">
      <c r="A682">
        <v>10781</v>
      </c>
      <c r="B682" t="s">
        <v>13</v>
      </c>
      <c r="C682" t="s">
        <v>14</v>
      </c>
      <c r="D682" t="s">
        <v>21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 t="s">
        <v>16</v>
      </c>
      <c r="K682" t="s">
        <v>29</v>
      </c>
      <c r="L682" t="s">
        <v>53</v>
      </c>
      <c r="M682">
        <v>2017</v>
      </c>
      <c r="N682" t="str">
        <f t="shared" si="56"/>
        <v>Anglophone</v>
      </c>
      <c r="O682" t="str">
        <f t="shared" si="57"/>
        <v>Beer</v>
      </c>
      <c r="P682" t="str">
        <f t="shared" si="58"/>
        <v>Q4</v>
      </c>
    </row>
    <row r="683" spans="1:16" x14ac:dyDescent="0.25">
      <c r="A683">
        <v>10782</v>
      </c>
      <c r="B683" t="s">
        <v>13</v>
      </c>
      <c r="C683" t="s">
        <v>14</v>
      </c>
      <c r="D683" t="s">
        <v>27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 t="s">
        <v>22</v>
      </c>
      <c r="K683" t="s">
        <v>35</v>
      </c>
      <c r="L683" t="s">
        <v>56</v>
      </c>
      <c r="M683">
        <v>2019</v>
      </c>
      <c r="N683" t="str">
        <f t="shared" si="56"/>
        <v>Anglophone</v>
      </c>
      <c r="O683" t="str">
        <f t="shared" si="57"/>
        <v>Beer</v>
      </c>
      <c r="P683" t="str">
        <f t="shared" si="58"/>
        <v>Q4</v>
      </c>
    </row>
    <row r="684" spans="1:16" x14ac:dyDescent="0.25">
      <c r="A684">
        <v>10783</v>
      </c>
      <c r="B684" t="s">
        <v>37</v>
      </c>
      <c r="C684" t="s">
        <v>38</v>
      </c>
      <c r="D684" t="s">
        <v>33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 t="s">
        <v>28</v>
      </c>
      <c r="K684" t="s">
        <v>41</v>
      </c>
      <c r="L684" t="s">
        <v>59</v>
      </c>
      <c r="M684">
        <v>2019</v>
      </c>
      <c r="N684" t="str">
        <f t="shared" si="56"/>
        <v>Francophone</v>
      </c>
      <c r="O684" t="str">
        <f t="shared" si="57"/>
        <v>Beer</v>
      </c>
      <c r="P684" t="str">
        <f t="shared" si="58"/>
        <v>Q4</v>
      </c>
    </row>
    <row r="685" spans="1:16" x14ac:dyDescent="0.25">
      <c r="A685">
        <v>10784</v>
      </c>
      <c r="B685" t="s">
        <v>13</v>
      </c>
      <c r="C685" t="s">
        <v>14</v>
      </c>
      <c r="D685" t="s">
        <v>39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 t="s">
        <v>34</v>
      </c>
      <c r="K685" t="s">
        <v>44</v>
      </c>
      <c r="L685" t="s">
        <v>60</v>
      </c>
      <c r="M685">
        <v>2018</v>
      </c>
      <c r="N685" t="str">
        <f t="shared" si="56"/>
        <v>Francophone</v>
      </c>
      <c r="O685" t="str">
        <f t="shared" si="57"/>
        <v>Beer</v>
      </c>
      <c r="P685" t="str">
        <f t="shared" si="58"/>
        <v>Q4</v>
      </c>
    </row>
    <row r="686" spans="1:16" x14ac:dyDescent="0.25">
      <c r="A686">
        <v>10785</v>
      </c>
      <c r="B686" t="s">
        <v>19</v>
      </c>
      <c r="C686" t="s">
        <v>20</v>
      </c>
      <c r="D686" t="s">
        <v>43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 t="s">
        <v>40</v>
      </c>
      <c r="K686" t="s">
        <v>17</v>
      </c>
      <c r="L686" t="s">
        <v>18</v>
      </c>
      <c r="M686">
        <v>2017</v>
      </c>
      <c r="N686" t="str">
        <f t="shared" si="56"/>
        <v>Francophone</v>
      </c>
      <c r="O686" t="str">
        <f t="shared" si="57"/>
        <v>Malt</v>
      </c>
      <c r="P686" t="str">
        <f t="shared" si="58"/>
        <v>Other quarters</v>
      </c>
    </row>
    <row r="687" spans="1:16" x14ac:dyDescent="0.25">
      <c r="A687">
        <v>10786</v>
      </c>
      <c r="B687" t="s">
        <v>25</v>
      </c>
      <c r="C687" t="s">
        <v>26</v>
      </c>
      <c r="D687" t="s">
        <v>48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 t="s">
        <v>16</v>
      </c>
      <c r="K687" t="s">
        <v>23</v>
      </c>
      <c r="L687" t="s">
        <v>24</v>
      </c>
      <c r="M687">
        <v>2018</v>
      </c>
      <c r="N687" t="str">
        <f t="shared" si="56"/>
        <v>Anglophone</v>
      </c>
      <c r="O687" t="str">
        <f t="shared" si="57"/>
        <v>Malt</v>
      </c>
      <c r="P687" t="str">
        <f t="shared" si="58"/>
        <v>Other quarters</v>
      </c>
    </row>
    <row r="688" spans="1:16" x14ac:dyDescent="0.25">
      <c r="A688">
        <v>10787</v>
      </c>
      <c r="B688" t="s">
        <v>31</v>
      </c>
      <c r="C688" t="s">
        <v>32</v>
      </c>
      <c r="D688" t="s">
        <v>15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 t="s">
        <v>22</v>
      </c>
      <c r="K688" t="s">
        <v>29</v>
      </c>
      <c r="L688" t="s">
        <v>30</v>
      </c>
      <c r="M688">
        <v>2018</v>
      </c>
      <c r="N688" t="str">
        <f t="shared" si="56"/>
        <v>Anglophone</v>
      </c>
      <c r="O688" t="str">
        <f t="shared" si="57"/>
        <v>Beer</v>
      </c>
      <c r="P688" t="str">
        <f t="shared" si="58"/>
        <v>Other quarters</v>
      </c>
    </row>
    <row r="689" spans="1:16" x14ac:dyDescent="0.25">
      <c r="A689">
        <v>10788</v>
      </c>
      <c r="B689" t="s">
        <v>37</v>
      </c>
      <c r="C689" t="s">
        <v>38</v>
      </c>
      <c r="D689" t="s">
        <v>21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 t="s">
        <v>28</v>
      </c>
      <c r="K689" t="s">
        <v>35</v>
      </c>
      <c r="L689" t="s">
        <v>36</v>
      </c>
      <c r="M689">
        <v>2019</v>
      </c>
      <c r="N689" t="str">
        <f t="shared" si="56"/>
        <v>Francophone</v>
      </c>
      <c r="O689" t="str">
        <f t="shared" si="57"/>
        <v>Beer</v>
      </c>
      <c r="P689" t="str">
        <f t="shared" si="58"/>
        <v>Other quarters</v>
      </c>
    </row>
    <row r="690" spans="1:16" x14ac:dyDescent="0.25">
      <c r="A690">
        <v>10789</v>
      </c>
      <c r="B690" t="s">
        <v>13</v>
      </c>
      <c r="C690" t="s">
        <v>14</v>
      </c>
      <c r="D690" t="s">
        <v>27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 t="s">
        <v>34</v>
      </c>
      <c r="K690" t="s">
        <v>41</v>
      </c>
      <c r="L690" t="s">
        <v>42</v>
      </c>
      <c r="M690">
        <v>2017</v>
      </c>
      <c r="N690" t="str">
        <f t="shared" si="56"/>
        <v>Francophone</v>
      </c>
      <c r="O690" t="str">
        <f t="shared" si="57"/>
        <v>Beer</v>
      </c>
      <c r="P690" t="str">
        <f t="shared" si="58"/>
        <v>Other quarters</v>
      </c>
    </row>
    <row r="691" spans="1:16" x14ac:dyDescent="0.25">
      <c r="A691">
        <v>10790</v>
      </c>
      <c r="B691" t="s">
        <v>46</v>
      </c>
      <c r="C691" t="s">
        <v>47</v>
      </c>
      <c r="D691" t="s">
        <v>33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 t="s">
        <v>40</v>
      </c>
      <c r="K691" t="s">
        <v>44</v>
      </c>
      <c r="L691" t="s">
        <v>45</v>
      </c>
      <c r="M691">
        <v>2018</v>
      </c>
      <c r="N691" t="str">
        <f t="shared" si="56"/>
        <v>Francophone</v>
      </c>
      <c r="O691" t="str">
        <f t="shared" si="57"/>
        <v>Beer</v>
      </c>
      <c r="P691" t="str">
        <f t="shared" si="58"/>
        <v>Other quarters</v>
      </c>
    </row>
    <row r="692" spans="1:16" x14ac:dyDescent="0.25">
      <c r="A692">
        <v>10791</v>
      </c>
      <c r="B692" t="s">
        <v>31</v>
      </c>
      <c r="C692" t="s">
        <v>32</v>
      </c>
      <c r="D692" t="s">
        <v>39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 t="s">
        <v>16</v>
      </c>
      <c r="K692" t="s">
        <v>17</v>
      </c>
      <c r="L692" t="s">
        <v>49</v>
      </c>
      <c r="M692">
        <v>2018</v>
      </c>
      <c r="N692" t="str">
        <f t="shared" si="56"/>
        <v>Anglophone</v>
      </c>
      <c r="O692" t="str">
        <f t="shared" si="57"/>
        <v>Beer</v>
      </c>
      <c r="P692" t="str">
        <f t="shared" si="58"/>
        <v>Other quarters</v>
      </c>
    </row>
    <row r="693" spans="1:16" x14ac:dyDescent="0.25">
      <c r="A693">
        <v>10792</v>
      </c>
      <c r="B693" t="s">
        <v>51</v>
      </c>
      <c r="C693" t="s">
        <v>52</v>
      </c>
      <c r="D693" t="s">
        <v>43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 t="s">
        <v>22</v>
      </c>
      <c r="K693" t="s">
        <v>23</v>
      </c>
      <c r="L693" t="s">
        <v>50</v>
      </c>
      <c r="M693">
        <v>2019</v>
      </c>
      <c r="N693" t="str">
        <f t="shared" si="56"/>
        <v>Anglophone</v>
      </c>
      <c r="O693" t="str">
        <f t="shared" si="57"/>
        <v>Malt</v>
      </c>
      <c r="P693" t="str">
        <f t="shared" si="58"/>
        <v>Other quarters</v>
      </c>
    </row>
    <row r="694" spans="1:16" x14ac:dyDescent="0.25">
      <c r="A694">
        <v>10793</v>
      </c>
      <c r="B694" t="s">
        <v>54</v>
      </c>
      <c r="C694" t="s">
        <v>55</v>
      </c>
      <c r="D694" t="s">
        <v>48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 t="s">
        <v>28</v>
      </c>
      <c r="K694" t="s">
        <v>29</v>
      </c>
      <c r="L694" t="s">
        <v>53</v>
      </c>
      <c r="M694">
        <v>2019</v>
      </c>
      <c r="N694" t="str">
        <f t="shared" si="56"/>
        <v>Francophone</v>
      </c>
      <c r="O694" t="str">
        <f t="shared" si="57"/>
        <v>Malt</v>
      </c>
      <c r="P694" t="str">
        <f t="shared" si="58"/>
        <v>Q4</v>
      </c>
    </row>
    <row r="695" spans="1:16" x14ac:dyDescent="0.25">
      <c r="A695">
        <v>10794</v>
      </c>
      <c r="B695" t="s">
        <v>57</v>
      </c>
      <c r="C695" t="s">
        <v>58</v>
      </c>
      <c r="D695" t="s">
        <v>15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 t="s">
        <v>34</v>
      </c>
      <c r="K695" t="s">
        <v>35</v>
      </c>
      <c r="L695" t="s">
        <v>56</v>
      </c>
      <c r="M695">
        <v>2019</v>
      </c>
      <c r="N695" t="str">
        <f t="shared" si="56"/>
        <v>Francophone</v>
      </c>
      <c r="O695" t="str">
        <f t="shared" si="57"/>
        <v>Beer</v>
      </c>
      <c r="P695" t="str">
        <f t="shared" si="58"/>
        <v>Q4</v>
      </c>
    </row>
    <row r="696" spans="1:16" x14ac:dyDescent="0.25">
      <c r="A696">
        <v>10795</v>
      </c>
      <c r="B696" t="s">
        <v>31</v>
      </c>
      <c r="C696" t="s">
        <v>32</v>
      </c>
      <c r="D696" t="s">
        <v>21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 t="s">
        <v>40</v>
      </c>
      <c r="K696" t="s">
        <v>41</v>
      </c>
      <c r="L696" t="s">
        <v>59</v>
      </c>
      <c r="M696">
        <v>2017</v>
      </c>
      <c r="N696" t="str">
        <f t="shared" si="56"/>
        <v>Francophone</v>
      </c>
      <c r="O696" t="str">
        <f t="shared" si="57"/>
        <v>Beer</v>
      </c>
      <c r="P696" t="str">
        <f t="shared" si="58"/>
        <v>Q4</v>
      </c>
    </row>
    <row r="697" spans="1:16" x14ac:dyDescent="0.25">
      <c r="A697">
        <v>10796</v>
      </c>
      <c r="B697" t="s">
        <v>61</v>
      </c>
      <c r="C697" t="s">
        <v>62</v>
      </c>
      <c r="D697" t="s">
        <v>27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 t="s">
        <v>16</v>
      </c>
      <c r="K697" t="s">
        <v>44</v>
      </c>
      <c r="L697" t="s">
        <v>60</v>
      </c>
      <c r="M697">
        <v>2017</v>
      </c>
      <c r="N697" t="str">
        <f t="shared" si="56"/>
        <v>Anglophone</v>
      </c>
      <c r="O697" t="str">
        <f t="shared" si="57"/>
        <v>Beer</v>
      </c>
      <c r="P697" t="str">
        <f t="shared" si="58"/>
        <v>Q4</v>
      </c>
    </row>
    <row r="698" spans="1:16" x14ac:dyDescent="0.25">
      <c r="A698">
        <v>10797</v>
      </c>
      <c r="B698" t="s">
        <v>31</v>
      </c>
      <c r="C698" t="s">
        <v>32</v>
      </c>
      <c r="D698" t="s">
        <v>33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 t="s">
        <v>22</v>
      </c>
      <c r="K698" t="s">
        <v>17</v>
      </c>
      <c r="L698" t="s">
        <v>18</v>
      </c>
      <c r="M698">
        <v>2017</v>
      </c>
      <c r="N698" t="str">
        <f t="shared" si="56"/>
        <v>Anglophone</v>
      </c>
      <c r="O698" t="str">
        <f t="shared" si="57"/>
        <v>Beer</v>
      </c>
      <c r="P698" t="str">
        <f t="shared" si="58"/>
        <v>Other quarters</v>
      </c>
    </row>
    <row r="699" spans="1:16" x14ac:dyDescent="0.25">
      <c r="A699">
        <v>10798</v>
      </c>
      <c r="B699" t="s">
        <v>51</v>
      </c>
      <c r="C699" t="s">
        <v>52</v>
      </c>
      <c r="D699" t="s">
        <v>39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 t="s">
        <v>28</v>
      </c>
      <c r="K699" t="s">
        <v>23</v>
      </c>
      <c r="L699" t="s">
        <v>24</v>
      </c>
      <c r="M699">
        <v>2017</v>
      </c>
      <c r="N699" t="str">
        <f t="shared" si="56"/>
        <v>Francophone</v>
      </c>
      <c r="O699" t="str">
        <f t="shared" si="57"/>
        <v>Beer</v>
      </c>
      <c r="P699" t="str">
        <f t="shared" si="58"/>
        <v>Other quarters</v>
      </c>
    </row>
    <row r="700" spans="1:16" x14ac:dyDescent="0.25">
      <c r="A700">
        <v>10799</v>
      </c>
      <c r="B700" t="s">
        <v>31</v>
      </c>
      <c r="C700" t="s">
        <v>32</v>
      </c>
      <c r="D700" t="s">
        <v>43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 t="s">
        <v>34</v>
      </c>
      <c r="K700" t="s">
        <v>29</v>
      </c>
      <c r="L700" t="s">
        <v>30</v>
      </c>
      <c r="M700">
        <v>2018</v>
      </c>
      <c r="N700" t="str">
        <f t="shared" si="56"/>
        <v>Francophone</v>
      </c>
      <c r="O700" t="str">
        <f t="shared" si="57"/>
        <v>Malt</v>
      </c>
      <c r="P700" t="str">
        <f t="shared" si="58"/>
        <v>Other quarters</v>
      </c>
    </row>
    <row r="701" spans="1:16" x14ac:dyDescent="0.25">
      <c r="A701">
        <v>10800</v>
      </c>
      <c r="B701" t="s">
        <v>57</v>
      </c>
      <c r="C701" t="s">
        <v>58</v>
      </c>
      <c r="D701" t="s">
        <v>48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 t="s">
        <v>40</v>
      </c>
      <c r="K701" t="s">
        <v>35</v>
      </c>
      <c r="L701" t="s">
        <v>36</v>
      </c>
      <c r="M701">
        <v>2019</v>
      </c>
      <c r="N701" t="str">
        <f t="shared" si="56"/>
        <v>Francophone</v>
      </c>
      <c r="O701" t="str">
        <f t="shared" si="57"/>
        <v>Malt</v>
      </c>
      <c r="P701" t="str">
        <f t="shared" si="58"/>
        <v>Other quarters</v>
      </c>
    </row>
    <row r="702" spans="1:16" x14ac:dyDescent="0.25">
      <c r="A702">
        <v>10801</v>
      </c>
      <c r="B702" t="s">
        <v>63</v>
      </c>
      <c r="C702" t="s">
        <v>64</v>
      </c>
      <c r="D702" t="s">
        <v>15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 t="s">
        <v>16</v>
      </c>
      <c r="K702" t="s">
        <v>41</v>
      </c>
      <c r="L702" t="s">
        <v>42</v>
      </c>
      <c r="M702">
        <v>2018</v>
      </c>
      <c r="N702" t="str">
        <f t="shared" si="56"/>
        <v>Anglophone</v>
      </c>
      <c r="O702" t="str">
        <f t="shared" si="57"/>
        <v>Beer</v>
      </c>
      <c r="P702" t="str">
        <f t="shared" si="58"/>
        <v>Other quarters</v>
      </c>
    </row>
    <row r="703" spans="1:16" x14ac:dyDescent="0.25">
      <c r="A703">
        <v>10802</v>
      </c>
      <c r="B703" t="s">
        <v>61</v>
      </c>
      <c r="C703" t="s">
        <v>62</v>
      </c>
      <c r="D703" t="s">
        <v>21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 t="s">
        <v>22</v>
      </c>
      <c r="K703" t="s">
        <v>44</v>
      </c>
      <c r="L703" t="s">
        <v>45</v>
      </c>
      <c r="M703">
        <v>2018</v>
      </c>
      <c r="N703" t="str">
        <f t="shared" si="56"/>
        <v>Anglophone</v>
      </c>
      <c r="O703" t="str">
        <f t="shared" si="57"/>
        <v>Beer</v>
      </c>
      <c r="P703" t="str">
        <f t="shared" si="58"/>
        <v>Other quarters</v>
      </c>
    </row>
    <row r="704" spans="1:16" x14ac:dyDescent="0.25">
      <c r="A704">
        <v>10803</v>
      </c>
      <c r="B704" t="s">
        <v>57</v>
      </c>
      <c r="C704" t="s">
        <v>58</v>
      </c>
      <c r="D704" t="s">
        <v>27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 t="s">
        <v>28</v>
      </c>
      <c r="K704" t="s">
        <v>17</v>
      </c>
      <c r="L704" t="s">
        <v>49</v>
      </c>
      <c r="M704">
        <v>2019</v>
      </c>
      <c r="N704" t="str">
        <f t="shared" si="56"/>
        <v>Francophone</v>
      </c>
      <c r="O704" t="str">
        <f t="shared" si="57"/>
        <v>Beer</v>
      </c>
      <c r="P704" t="str">
        <f t="shared" si="58"/>
        <v>Other quarters</v>
      </c>
    </row>
    <row r="705" spans="1:16" x14ac:dyDescent="0.25">
      <c r="A705">
        <v>10804</v>
      </c>
      <c r="B705" t="s">
        <v>19</v>
      </c>
      <c r="C705" t="s">
        <v>20</v>
      </c>
      <c r="D705" t="s">
        <v>33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 t="s">
        <v>34</v>
      </c>
      <c r="K705" t="s">
        <v>23</v>
      </c>
      <c r="L705" t="s">
        <v>50</v>
      </c>
      <c r="M705">
        <v>2017</v>
      </c>
      <c r="N705" t="str">
        <f t="shared" si="56"/>
        <v>Francophone</v>
      </c>
      <c r="O705" t="str">
        <f t="shared" si="57"/>
        <v>Beer</v>
      </c>
      <c r="P705" t="str">
        <f t="shared" si="58"/>
        <v>Other quarters</v>
      </c>
    </row>
    <row r="706" spans="1:16" x14ac:dyDescent="0.25">
      <c r="A706">
        <v>10805</v>
      </c>
      <c r="B706" t="s">
        <v>61</v>
      </c>
      <c r="C706" t="s">
        <v>62</v>
      </c>
      <c r="D706" t="s">
        <v>39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 t="s">
        <v>40</v>
      </c>
      <c r="K706" t="s">
        <v>29</v>
      </c>
      <c r="L706" t="s">
        <v>53</v>
      </c>
      <c r="M706">
        <v>2018</v>
      </c>
      <c r="N706" t="str">
        <f t="shared" si="56"/>
        <v>Francophone</v>
      </c>
      <c r="O706" t="str">
        <f t="shared" si="57"/>
        <v>Beer</v>
      </c>
      <c r="P706" t="str">
        <f t="shared" si="58"/>
        <v>Q4</v>
      </c>
    </row>
    <row r="707" spans="1:16" x14ac:dyDescent="0.25">
      <c r="A707">
        <v>10806</v>
      </c>
      <c r="B707" t="s">
        <v>31</v>
      </c>
      <c r="C707" t="s">
        <v>32</v>
      </c>
      <c r="D707" t="s">
        <v>43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 t="s">
        <v>16</v>
      </c>
      <c r="K707" t="s">
        <v>35</v>
      </c>
      <c r="L707" t="s">
        <v>56</v>
      </c>
      <c r="M707">
        <v>2017</v>
      </c>
      <c r="N707" t="str">
        <f t="shared" ref="N707:N770" si="59">IF(J707="Nigeria","Anglophone",IF(J707="Ghana","Anglophone","Francophone"))</f>
        <v>Anglophone</v>
      </c>
      <c r="O707" t="str">
        <f t="shared" ref="O707:O770" si="60">IF(D707="beta malt","Malt",IF(D707="grand malt","Malt","Beer"))</f>
        <v>Malt</v>
      </c>
      <c r="P707" t="str">
        <f t="shared" ref="P707:P770" si="61">IF(L707="December","Q4",IF(L707="September","Q4",IF(L707="October","Q4",IF(L707="November","Q4","Other quarters"))))</f>
        <v>Q4</v>
      </c>
    </row>
    <row r="708" spans="1:16" x14ac:dyDescent="0.25">
      <c r="A708">
        <v>10807</v>
      </c>
      <c r="B708" t="s">
        <v>25</v>
      </c>
      <c r="C708" t="s">
        <v>26</v>
      </c>
      <c r="D708" t="s">
        <v>48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 t="s">
        <v>22</v>
      </c>
      <c r="K708" t="s">
        <v>41</v>
      </c>
      <c r="L708" t="s">
        <v>59</v>
      </c>
      <c r="M708">
        <v>2017</v>
      </c>
      <c r="N708" t="str">
        <f t="shared" si="59"/>
        <v>Anglophone</v>
      </c>
      <c r="O708" t="str">
        <f t="shared" si="60"/>
        <v>Malt</v>
      </c>
      <c r="P708" t="str">
        <f t="shared" si="61"/>
        <v>Q4</v>
      </c>
    </row>
    <row r="709" spans="1:16" x14ac:dyDescent="0.25">
      <c r="A709">
        <v>10808</v>
      </c>
      <c r="B709" t="s">
        <v>13</v>
      </c>
      <c r="C709" t="s">
        <v>14</v>
      </c>
      <c r="D709" t="s">
        <v>15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 t="s">
        <v>28</v>
      </c>
      <c r="K709" t="s">
        <v>44</v>
      </c>
      <c r="L709" t="s">
        <v>60</v>
      </c>
      <c r="M709">
        <v>2017</v>
      </c>
      <c r="N709" t="str">
        <f t="shared" si="59"/>
        <v>Francophone</v>
      </c>
      <c r="O709" t="str">
        <f t="shared" si="60"/>
        <v>Beer</v>
      </c>
      <c r="P709" t="str">
        <f t="shared" si="61"/>
        <v>Q4</v>
      </c>
    </row>
    <row r="710" spans="1:16" x14ac:dyDescent="0.25">
      <c r="A710">
        <v>10809</v>
      </c>
      <c r="B710" t="s">
        <v>37</v>
      </c>
      <c r="C710" t="s">
        <v>38</v>
      </c>
      <c r="D710" t="s">
        <v>21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 t="s">
        <v>34</v>
      </c>
      <c r="K710" t="s">
        <v>17</v>
      </c>
      <c r="L710" t="s">
        <v>18</v>
      </c>
      <c r="M710">
        <v>2017</v>
      </c>
      <c r="N710" t="str">
        <f t="shared" si="59"/>
        <v>Francophone</v>
      </c>
      <c r="O710" t="str">
        <f t="shared" si="60"/>
        <v>Beer</v>
      </c>
      <c r="P710" t="str">
        <f t="shared" si="61"/>
        <v>Other quarters</v>
      </c>
    </row>
    <row r="711" spans="1:16" x14ac:dyDescent="0.25">
      <c r="A711">
        <v>10810</v>
      </c>
      <c r="B711" t="s">
        <v>54</v>
      </c>
      <c r="C711" t="s">
        <v>55</v>
      </c>
      <c r="D711" t="s">
        <v>27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 t="s">
        <v>40</v>
      </c>
      <c r="K711" t="s">
        <v>23</v>
      </c>
      <c r="L711" t="s">
        <v>24</v>
      </c>
      <c r="M711">
        <v>2019</v>
      </c>
      <c r="N711" t="str">
        <f t="shared" si="59"/>
        <v>Francophone</v>
      </c>
      <c r="O711" t="str">
        <f t="shared" si="60"/>
        <v>Beer</v>
      </c>
      <c r="P711" t="str">
        <f t="shared" si="61"/>
        <v>Other quarters</v>
      </c>
    </row>
    <row r="712" spans="1:16" x14ac:dyDescent="0.25">
      <c r="A712">
        <v>10811</v>
      </c>
      <c r="B712" t="s">
        <v>19</v>
      </c>
      <c r="C712" t="s">
        <v>20</v>
      </c>
      <c r="D712" t="s">
        <v>33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 t="s">
        <v>16</v>
      </c>
      <c r="K712" t="s">
        <v>29</v>
      </c>
      <c r="L712" t="s">
        <v>30</v>
      </c>
      <c r="M712">
        <v>2019</v>
      </c>
      <c r="N712" t="str">
        <f t="shared" si="59"/>
        <v>Anglophone</v>
      </c>
      <c r="O712" t="str">
        <f t="shared" si="60"/>
        <v>Beer</v>
      </c>
      <c r="P712" t="str">
        <f t="shared" si="61"/>
        <v>Other quarters</v>
      </c>
    </row>
    <row r="713" spans="1:16" x14ac:dyDescent="0.25">
      <c r="A713">
        <v>10812</v>
      </c>
      <c r="B713" t="s">
        <v>19</v>
      </c>
      <c r="C713" t="s">
        <v>20</v>
      </c>
      <c r="D713" t="s">
        <v>39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 t="s">
        <v>22</v>
      </c>
      <c r="K713" t="s">
        <v>35</v>
      </c>
      <c r="L713" t="s">
        <v>36</v>
      </c>
      <c r="M713">
        <v>2017</v>
      </c>
      <c r="N713" t="str">
        <f t="shared" si="59"/>
        <v>Anglophone</v>
      </c>
      <c r="O713" t="str">
        <f t="shared" si="60"/>
        <v>Beer</v>
      </c>
      <c r="P713" t="str">
        <f t="shared" si="61"/>
        <v>Other quarters</v>
      </c>
    </row>
    <row r="714" spans="1:16" x14ac:dyDescent="0.25">
      <c r="A714">
        <v>10813</v>
      </c>
      <c r="B714" t="s">
        <v>63</v>
      </c>
      <c r="C714" t="s">
        <v>64</v>
      </c>
      <c r="D714" t="s">
        <v>43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 t="s">
        <v>28</v>
      </c>
      <c r="K714" t="s">
        <v>41</v>
      </c>
      <c r="L714" t="s">
        <v>42</v>
      </c>
      <c r="M714">
        <v>2019</v>
      </c>
      <c r="N714" t="str">
        <f t="shared" si="59"/>
        <v>Francophone</v>
      </c>
      <c r="O714" t="str">
        <f t="shared" si="60"/>
        <v>Malt</v>
      </c>
      <c r="P714" t="str">
        <f t="shared" si="61"/>
        <v>Other quarters</v>
      </c>
    </row>
    <row r="715" spans="1:16" x14ac:dyDescent="0.25">
      <c r="A715">
        <v>10814</v>
      </c>
      <c r="B715" t="s">
        <v>31</v>
      </c>
      <c r="C715" t="s">
        <v>32</v>
      </c>
      <c r="D715" t="s">
        <v>48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 t="s">
        <v>34</v>
      </c>
      <c r="K715" t="s">
        <v>44</v>
      </c>
      <c r="L715" t="s">
        <v>45</v>
      </c>
      <c r="M715">
        <v>2018</v>
      </c>
      <c r="N715" t="str">
        <f t="shared" si="59"/>
        <v>Francophone</v>
      </c>
      <c r="O715" t="str">
        <f t="shared" si="60"/>
        <v>Malt</v>
      </c>
      <c r="P715" t="str">
        <f t="shared" si="61"/>
        <v>Other quarters</v>
      </c>
    </row>
    <row r="716" spans="1:16" x14ac:dyDescent="0.25">
      <c r="A716">
        <v>10815</v>
      </c>
      <c r="B716" t="s">
        <v>51</v>
      </c>
      <c r="C716" t="s">
        <v>52</v>
      </c>
      <c r="D716" t="s">
        <v>15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 t="s">
        <v>40</v>
      </c>
      <c r="K716" t="s">
        <v>17</v>
      </c>
      <c r="L716" t="s">
        <v>49</v>
      </c>
      <c r="M716">
        <v>2017</v>
      </c>
      <c r="N716" t="str">
        <f t="shared" si="59"/>
        <v>Francophone</v>
      </c>
      <c r="O716" t="str">
        <f t="shared" si="60"/>
        <v>Beer</v>
      </c>
      <c r="P716" t="str">
        <f t="shared" si="61"/>
        <v>Other quarters</v>
      </c>
    </row>
    <row r="717" spans="1:16" x14ac:dyDescent="0.25">
      <c r="A717">
        <v>10816</v>
      </c>
      <c r="B717" t="s">
        <v>63</v>
      </c>
      <c r="C717" t="s">
        <v>64</v>
      </c>
      <c r="D717" t="s">
        <v>21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 t="s">
        <v>16</v>
      </c>
      <c r="K717" t="s">
        <v>23</v>
      </c>
      <c r="L717" t="s">
        <v>50</v>
      </c>
      <c r="M717">
        <v>2018</v>
      </c>
      <c r="N717" t="str">
        <f t="shared" si="59"/>
        <v>Anglophone</v>
      </c>
      <c r="O717" t="str">
        <f t="shared" si="60"/>
        <v>Beer</v>
      </c>
      <c r="P717" t="str">
        <f t="shared" si="61"/>
        <v>Other quarters</v>
      </c>
    </row>
    <row r="718" spans="1:16" x14ac:dyDescent="0.25">
      <c r="A718">
        <v>10817</v>
      </c>
      <c r="B718" t="s">
        <v>25</v>
      </c>
      <c r="C718" t="s">
        <v>26</v>
      </c>
      <c r="D718" t="s">
        <v>27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 t="s">
        <v>22</v>
      </c>
      <c r="K718" t="s">
        <v>29</v>
      </c>
      <c r="L718" t="s">
        <v>53</v>
      </c>
      <c r="M718">
        <v>2017</v>
      </c>
      <c r="N718" t="str">
        <f t="shared" si="59"/>
        <v>Anglophone</v>
      </c>
      <c r="O718" t="str">
        <f t="shared" si="60"/>
        <v>Beer</v>
      </c>
      <c r="P718" t="str">
        <f t="shared" si="61"/>
        <v>Q4</v>
      </c>
    </row>
    <row r="719" spans="1:16" x14ac:dyDescent="0.25">
      <c r="A719">
        <v>10818</v>
      </c>
      <c r="B719" t="s">
        <v>19</v>
      </c>
      <c r="C719" t="s">
        <v>20</v>
      </c>
      <c r="D719" t="s">
        <v>33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 t="s">
        <v>28</v>
      </c>
      <c r="K719" t="s">
        <v>35</v>
      </c>
      <c r="L719" t="s">
        <v>56</v>
      </c>
      <c r="M719">
        <v>2017</v>
      </c>
      <c r="N719" t="str">
        <f t="shared" si="59"/>
        <v>Francophone</v>
      </c>
      <c r="O719" t="str">
        <f t="shared" si="60"/>
        <v>Beer</v>
      </c>
      <c r="P719" t="str">
        <f t="shared" si="61"/>
        <v>Q4</v>
      </c>
    </row>
    <row r="720" spans="1:16" x14ac:dyDescent="0.25">
      <c r="A720">
        <v>10819</v>
      </c>
      <c r="B720" t="s">
        <v>25</v>
      </c>
      <c r="C720" t="s">
        <v>26</v>
      </c>
      <c r="D720" t="s">
        <v>39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 t="s">
        <v>34</v>
      </c>
      <c r="K720" t="s">
        <v>41</v>
      </c>
      <c r="L720" t="s">
        <v>59</v>
      </c>
      <c r="M720">
        <v>2018</v>
      </c>
      <c r="N720" t="str">
        <f t="shared" si="59"/>
        <v>Francophone</v>
      </c>
      <c r="O720" t="str">
        <f t="shared" si="60"/>
        <v>Beer</v>
      </c>
      <c r="P720" t="str">
        <f t="shared" si="61"/>
        <v>Q4</v>
      </c>
    </row>
    <row r="721" spans="1:16" x14ac:dyDescent="0.25">
      <c r="A721">
        <v>10820</v>
      </c>
      <c r="B721" t="s">
        <v>46</v>
      </c>
      <c r="C721" t="s">
        <v>47</v>
      </c>
      <c r="D721" t="s">
        <v>43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 t="s">
        <v>40</v>
      </c>
      <c r="K721" t="s">
        <v>44</v>
      </c>
      <c r="L721" t="s">
        <v>60</v>
      </c>
      <c r="M721">
        <v>2019</v>
      </c>
      <c r="N721" t="str">
        <f t="shared" si="59"/>
        <v>Francophone</v>
      </c>
      <c r="O721" t="str">
        <f t="shared" si="60"/>
        <v>Malt</v>
      </c>
      <c r="P721" t="str">
        <f t="shared" si="61"/>
        <v>Q4</v>
      </c>
    </row>
    <row r="722" spans="1:16" x14ac:dyDescent="0.25">
      <c r="A722">
        <v>10821</v>
      </c>
      <c r="B722" t="s">
        <v>37</v>
      </c>
      <c r="C722" t="s">
        <v>38</v>
      </c>
      <c r="D722" t="s">
        <v>48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 t="s">
        <v>16</v>
      </c>
      <c r="K722" t="s">
        <v>17</v>
      </c>
      <c r="L722" t="s">
        <v>18</v>
      </c>
      <c r="M722">
        <v>2019</v>
      </c>
      <c r="N722" t="str">
        <f t="shared" si="59"/>
        <v>Anglophone</v>
      </c>
      <c r="O722" t="str">
        <f t="shared" si="60"/>
        <v>Malt</v>
      </c>
      <c r="P722" t="str">
        <f t="shared" si="61"/>
        <v>Other quarters</v>
      </c>
    </row>
    <row r="723" spans="1:16" x14ac:dyDescent="0.25">
      <c r="A723">
        <v>10822</v>
      </c>
      <c r="B723" t="s">
        <v>13</v>
      </c>
      <c r="C723" t="s">
        <v>14</v>
      </c>
      <c r="D723" t="s">
        <v>15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 t="s">
        <v>22</v>
      </c>
      <c r="K723" t="s">
        <v>23</v>
      </c>
      <c r="L723" t="s">
        <v>24</v>
      </c>
      <c r="M723">
        <v>2017</v>
      </c>
      <c r="N723" t="str">
        <f t="shared" si="59"/>
        <v>Anglophone</v>
      </c>
      <c r="O723" t="str">
        <f t="shared" si="60"/>
        <v>Beer</v>
      </c>
      <c r="P723" t="str">
        <f t="shared" si="61"/>
        <v>Other quarters</v>
      </c>
    </row>
    <row r="724" spans="1:16" x14ac:dyDescent="0.25">
      <c r="A724">
        <v>10823</v>
      </c>
      <c r="B724" t="s">
        <v>13</v>
      </c>
      <c r="C724" t="s">
        <v>14</v>
      </c>
      <c r="D724" t="s">
        <v>21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 t="s">
        <v>28</v>
      </c>
      <c r="K724" t="s">
        <v>29</v>
      </c>
      <c r="L724" t="s">
        <v>30</v>
      </c>
      <c r="M724">
        <v>2019</v>
      </c>
      <c r="N724" t="str">
        <f t="shared" si="59"/>
        <v>Francophone</v>
      </c>
      <c r="O724" t="str">
        <f t="shared" si="60"/>
        <v>Beer</v>
      </c>
      <c r="P724" t="str">
        <f t="shared" si="61"/>
        <v>Other quarters</v>
      </c>
    </row>
    <row r="725" spans="1:16" x14ac:dyDescent="0.25">
      <c r="A725">
        <v>10824</v>
      </c>
      <c r="B725" t="s">
        <v>37</v>
      </c>
      <c r="C725" t="s">
        <v>38</v>
      </c>
      <c r="D725" t="s">
        <v>27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 t="s">
        <v>34</v>
      </c>
      <c r="K725" t="s">
        <v>35</v>
      </c>
      <c r="L725" t="s">
        <v>36</v>
      </c>
      <c r="M725">
        <v>2019</v>
      </c>
      <c r="N725" t="str">
        <f t="shared" si="59"/>
        <v>Francophone</v>
      </c>
      <c r="O725" t="str">
        <f t="shared" si="60"/>
        <v>Beer</v>
      </c>
      <c r="P725" t="str">
        <f t="shared" si="61"/>
        <v>Other quarters</v>
      </c>
    </row>
    <row r="726" spans="1:16" x14ac:dyDescent="0.25">
      <c r="A726">
        <v>10825</v>
      </c>
      <c r="B726" t="s">
        <v>31</v>
      </c>
      <c r="C726" t="s">
        <v>32</v>
      </c>
      <c r="D726" t="s">
        <v>33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 t="s">
        <v>40</v>
      </c>
      <c r="K726" t="s">
        <v>41</v>
      </c>
      <c r="L726" t="s">
        <v>42</v>
      </c>
      <c r="M726">
        <v>2017</v>
      </c>
      <c r="N726" t="str">
        <f t="shared" si="59"/>
        <v>Francophone</v>
      </c>
      <c r="O726" t="str">
        <f t="shared" si="60"/>
        <v>Beer</v>
      </c>
      <c r="P726" t="str">
        <f t="shared" si="61"/>
        <v>Other quarters</v>
      </c>
    </row>
    <row r="727" spans="1:16" x14ac:dyDescent="0.25">
      <c r="A727">
        <v>10826</v>
      </c>
      <c r="B727" t="s">
        <v>51</v>
      </c>
      <c r="C727" t="s">
        <v>52</v>
      </c>
      <c r="D727" t="s">
        <v>39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 t="s">
        <v>16</v>
      </c>
      <c r="K727" t="s">
        <v>44</v>
      </c>
      <c r="L727" t="s">
        <v>45</v>
      </c>
      <c r="M727">
        <v>2018</v>
      </c>
      <c r="N727" t="str">
        <f t="shared" si="59"/>
        <v>Anglophone</v>
      </c>
      <c r="O727" t="str">
        <f t="shared" si="60"/>
        <v>Beer</v>
      </c>
      <c r="P727" t="str">
        <f t="shared" si="61"/>
        <v>Other quarters</v>
      </c>
    </row>
    <row r="728" spans="1:16" x14ac:dyDescent="0.25">
      <c r="A728">
        <v>10827</v>
      </c>
      <c r="B728" t="s">
        <v>63</v>
      </c>
      <c r="C728" t="s">
        <v>64</v>
      </c>
      <c r="D728" t="s">
        <v>43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 t="s">
        <v>22</v>
      </c>
      <c r="K728" t="s">
        <v>17</v>
      </c>
      <c r="L728" t="s">
        <v>49</v>
      </c>
      <c r="M728">
        <v>2018</v>
      </c>
      <c r="N728" t="str">
        <f t="shared" si="59"/>
        <v>Anglophone</v>
      </c>
      <c r="O728" t="str">
        <f t="shared" si="60"/>
        <v>Malt</v>
      </c>
      <c r="P728" t="str">
        <f t="shared" si="61"/>
        <v>Other quarters</v>
      </c>
    </row>
    <row r="729" spans="1:16" x14ac:dyDescent="0.25">
      <c r="A729">
        <v>10828</v>
      </c>
      <c r="B729" t="s">
        <v>25</v>
      </c>
      <c r="C729" t="s">
        <v>26</v>
      </c>
      <c r="D729" t="s">
        <v>48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 t="s">
        <v>28</v>
      </c>
      <c r="K729" t="s">
        <v>23</v>
      </c>
      <c r="L729" t="s">
        <v>50</v>
      </c>
      <c r="M729">
        <v>2019</v>
      </c>
      <c r="N729" t="str">
        <f t="shared" si="59"/>
        <v>Francophone</v>
      </c>
      <c r="O729" t="str">
        <f t="shared" si="60"/>
        <v>Malt</v>
      </c>
      <c r="P729" t="str">
        <f t="shared" si="61"/>
        <v>Other quarters</v>
      </c>
    </row>
    <row r="730" spans="1:16" x14ac:dyDescent="0.25">
      <c r="A730">
        <v>10829</v>
      </c>
      <c r="B730" t="s">
        <v>19</v>
      </c>
      <c r="C730" t="s">
        <v>20</v>
      </c>
      <c r="D730" t="s">
        <v>15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 t="s">
        <v>34</v>
      </c>
      <c r="K730" t="s">
        <v>29</v>
      </c>
      <c r="L730" t="s">
        <v>53</v>
      </c>
      <c r="M730">
        <v>2018</v>
      </c>
      <c r="N730" t="str">
        <f t="shared" si="59"/>
        <v>Francophone</v>
      </c>
      <c r="O730" t="str">
        <f t="shared" si="60"/>
        <v>Beer</v>
      </c>
      <c r="P730" t="str">
        <f t="shared" si="61"/>
        <v>Q4</v>
      </c>
    </row>
    <row r="731" spans="1:16" x14ac:dyDescent="0.25">
      <c r="A731">
        <v>10830</v>
      </c>
      <c r="B731" t="s">
        <v>25</v>
      </c>
      <c r="C731" t="s">
        <v>26</v>
      </c>
      <c r="D731" t="s">
        <v>21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 t="s">
        <v>40</v>
      </c>
      <c r="K731" t="s">
        <v>35</v>
      </c>
      <c r="L731" t="s">
        <v>56</v>
      </c>
      <c r="M731">
        <v>2018</v>
      </c>
      <c r="N731" t="str">
        <f t="shared" si="59"/>
        <v>Francophone</v>
      </c>
      <c r="O731" t="str">
        <f t="shared" si="60"/>
        <v>Beer</v>
      </c>
      <c r="P731" t="str">
        <f t="shared" si="61"/>
        <v>Q4</v>
      </c>
    </row>
    <row r="732" spans="1:16" x14ac:dyDescent="0.25">
      <c r="A732">
        <v>10831</v>
      </c>
      <c r="B732" t="s">
        <v>46</v>
      </c>
      <c r="C732" t="s">
        <v>47</v>
      </c>
      <c r="D732" t="s">
        <v>27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 t="s">
        <v>16</v>
      </c>
      <c r="K732" t="s">
        <v>41</v>
      </c>
      <c r="L732" t="s">
        <v>59</v>
      </c>
      <c r="M732">
        <v>2017</v>
      </c>
      <c r="N732" t="str">
        <f t="shared" si="59"/>
        <v>Anglophone</v>
      </c>
      <c r="O732" t="str">
        <f t="shared" si="60"/>
        <v>Beer</v>
      </c>
      <c r="P732" t="str">
        <f t="shared" si="61"/>
        <v>Q4</v>
      </c>
    </row>
    <row r="733" spans="1:16" x14ac:dyDescent="0.25">
      <c r="A733">
        <v>10832</v>
      </c>
      <c r="B733" t="s">
        <v>37</v>
      </c>
      <c r="C733" t="s">
        <v>38</v>
      </c>
      <c r="D733" t="s">
        <v>33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 t="s">
        <v>22</v>
      </c>
      <c r="K733" t="s">
        <v>44</v>
      </c>
      <c r="L733" t="s">
        <v>60</v>
      </c>
      <c r="M733">
        <v>2017</v>
      </c>
      <c r="N733" t="str">
        <f t="shared" si="59"/>
        <v>Anglophone</v>
      </c>
      <c r="O733" t="str">
        <f t="shared" si="60"/>
        <v>Beer</v>
      </c>
      <c r="P733" t="str">
        <f t="shared" si="61"/>
        <v>Q4</v>
      </c>
    </row>
    <row r="734" spans="1:16" x14ac:dyDescent="0.25">
      <c r="A734">
        <v>10833</v>
      </c>
      <c r="B734" t="s">
        <v>13</v>
      </c>
      <c r="C734" t="s">
        <v>14</v>
      </c>
      <c r="D734" t="s">
        <v>39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 t="s">
        <v>28</v>
      </c>
      <c r="K734" t="s">
        <v>17</v>
      </c>
      <c r="L734" t="s">
        <v>18</v>
      </c>
      <c r="M734">
        <v>2018</v>
      </c>
      <c r="N734" t="str">
        <f t="shared" si="59"/>
        <v>Francophone</v>
      </c>
      <c r="O734" t="str">
        <f t="shared" si="60"/>
        <v>Beer</v>
      </c>
      <c r="P734" t="str">
        <f t="shared" si="61"/>
        <v>Other quarters</v>
      </c>
    </row>
    <row r="735" spans="1:16" x14ac:dyDescent="0.25">
      <c r="A735">
        <v>10834</v>
      </c>
      <c r="B735" t="s">
        <v>13</v>
      </c>
      <c r="C735" t="s">
        <v>14</v>
      </c>
      <c r="D735" t="s">
        <v>43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 t="s">
        <v>34</v>
      </c>
      <c r="K735" t="s">
        <v>23</v>
      </c>
      <c r="L735" t="s">
        <v>24</v>
      </c>
      <c r="M735">
        <v>2018</v>
      </c>
      <c r="N735" t="str">
        <f t="shared" si="59"/>
        <v>Francophone</v>
      </c>
      <c r="O735" t="str">
        <f t="shared" si="60"/>
        <v>Malt</v>
      </c>
      <c r="P735" t="str">
        <f t="shared" si="61"/>
        <v>Other quarters</v>
      </c>
    </row>
    <row r="736" spans="1:16" x14ac:dyDescent="0.25">
      <c r="A736">
        <v>10835</v>
      </c>
      <c r="B736" t="s">
        <v>37</v>
      </c>
      <c r="C736" t="s">
        <v>38</v>
      </c>
      <c r="D736" t="s">
        <v>48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 t="s">
        <v>40</v>
      </c>
      <c r="K736" t="s">
        <v>29</v>
      </c>
      <c r="L736" t="s">
        <v>30</v>
      </c>
      <c r="M736">
        <v>2018</v>
      </c>
      <c r="N736" t="str">
        <f t="shared" si="59"/>
        <v>Francophone</v>
      </c>
      <c r="O736" t="str">
        <f t="shared" si="60"/>
        <v>Malt</v>
      </c>
      <c r="P736" t="str">
        <f t="shared" si="61"/>
        <v>Other quarters</v>
      </c>
    </row>
    <row r="737" spans="1:16" x14ac:dyDescent="0.25">
      <c r="A737">
        <v>10836</v>
      </c>
      <c r="B737" t="s">
        <v>13</v>
      </c>
      <c r="C737" t="s">
        <v>14</v>
      </c>
      <c r="D737" t="s">
        <v>15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 t="s">
        <v>16</v>
      </c>
      <c r="K737" t="s">
        <v>35</v>
      </c>
      <c r="L737" t="s">
        <v>36</v>
      </c>
      <c r="M737">
        <v>2017</v>
      </c>
      <c r="N737" t="str">
        <f t="shared" si="59"/>
        <v>Anglophone</v>
      </c>
      <c r="O737" t="str">
        <f t="shared" si="60"/>
        <v>Beer</v>
      </c>
      <c r="P737" t="str">
        <f t="shared" si="61"/>
        <v>Other quarters</v>
      </c>
    </row>
    <row r="738" spans="1:16" x14ac:dyDescent="0.25">
      <c r="A738">
        <v>10837</v>
      </c>
      <c r="B738" t="s">
        <v>19</v>
      </c>
      <c r="C738" t="s">
        <v>20</v>
      </c>
      <c r="D738" t="s">
        <v>21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 t="s">
        <v>22</v>
      </c>
      <c r="K738" t="s">
        <v>41</v>
      </c>
      <c r="L738" t="s">
        <v>42</v>
      </c>
      <c r="M738">
        <v>2018</v>
      </c>
      <c r="N738" t="str">
        <f t="shared" si="59"/>
        <v>Anglophone</v>
      </c>
      <c r="O738" t="str">
        <f t="shared" si="60"/>
        <v>Beer</v>
      </c>
      <c r="P738" t="str">
        <f t="shared" si="61"/>
        <v>Other quarters</v>
      </c>
    </row>
    <row r="739" spans="1:16" x14ac:dyDescent="0.25">
      <c r="A739">
        <v>10838</v>
      </c>
      <c r="B739" t="s">
        <v>25</v>
      </c>
      <c r="C739" t="s">
        <v>26</v>
      </c>
      <c r="D739" t="s">
        <v>27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 t="s">
        <v>28</v>
      </c>
      <c r="K739" t="s">
        <v>44</v>
      </c>
      <c r="L739" t="s">
        <v>45</v>
      </c>
      <c r="M739">
        <v>2018</v>
      </c>
      <c r="N739" t="str">
        <f t="shared" si="59"/>
        <v>Francophone</v>
      </c>
      <c r="O739" t="str">
        <f t="shared" si="60"/>
        <v>Beer</v>
      </c>
      <c r="P739" t="str">
        <f t="shared" si="61"/>
        <v>Other quarters</v>
      </c>
    </row>
    <row r="740" spans="1:16" x14ac:dyDescent="0.25">
      <c r="A740">
        <v>10839</v>
      </c>
      <c r="B740" t="s">
        <v>31</v>
      </c>
      <c r="C740" t="s">
        <v>32</v>
      </c>
      <c r="D740" t="s">
        <v>33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 t="s">
        <v>34</v>
      </c>
      <c r="K740" t="s">
        <v>17</v>
      </c>
      <c r="L740" t="s">
        <v>49</v>
      </c>
      <c r="M740">
        <v>2018</v>
      </c>
      <c r="N740" t="str">
        <f t="shared" si="59"/>
        <v>Francophone</v>
      </c>
      <c r="O740" t="str">
        <f t="shared" si="60"/>
        <v>Beer</v>
      </c>
      <c r="P740" t="str">
        <f t="shared" si="61"/>
        <v>Other quarters</v>
      </c>
    </row>
    <row r="741" spans="1:16" x14ac:dyDescent="0.25">
      <c r="A741">
        <v>10840</v>
      </c>
      <c r="B741" t="s">
        <v>37</v>
      </c>
      <c r="C741" t="s">
        <v>38</v>
      </c>
      <c r="D741" t="s">
        <v>39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 t="s">
        <v>40</v>
      </c>
      <c r="K741" t="s">
        <v>23</v>
      </c>
      <c r="L741" t="s">
        <v>50</v>
      </c>
      <c r="M741">
        <v>2018</v>
      </c>
      <c r="N741" t="str">
        <f t="shared" si="59"/>
        <v>Francophone</v>
      </c>
      <c r="O741" t="str">
        <f t="shared" si="60"/>
        <v>Beer</v>
      </c>
      <c r="P741" t="str">
        <f t="shared" si="61"/>
        <v>Other quarters</v>
      </c>
    </row>
    <row r="742" spans="1:16" x14ac:dyDescent="0.25">
      <c r="A742">
        <v>10841</v>
      </c>
      <c r="B742" t="s">
        <v>13</v>
      </c>
      <c r="C742" t="s">
        <v>14</v>
      </c>
      <c r="D742" t="s">
        <v>43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 t="s">
        <v>16</v>
      </c>
      <c r="K742" t="s">
        <v>29</v>
      </c>
      <c r="L742" t="s">
        <v>53</v>
      </c>
      <c r="M742">
        <v>2017</v>
      </c>
      <c r="N742" t="str">
        <f t="shared" si="59"/>
        <v>Anglophone</v>
      </c>
      <c r="O742" t="str">
        <f t="shared" si="60"/>
        <v>Malt</v>
      </c>
      <c r="P742" t="str">
        <f t="shared" si="61"/>
        <v>Q4</v>
      </c>
    </row>
    <row r="743" spans="1:16" x14ac:dyDescent="0.25">
      <c r="A743">
        <v>10842</v>
      </c>
      <c r="B743" t="s">
        <v>46</v>
      </c>
      <c r="C743" t="s">
        <v>47</v>
      </c>
      <c r="D743" t="s">
        <v>48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 t="s">
        <v>22</v>
      </c>
      <c r="K743" t="s">
        <v>35</v>
      </c>
      <c r="L743" t="s">
        <v>56</v>
      </c>
      <c r="M743">
        <v>2018</v>
      </c>
      <c r="N743" t="str">
        <f t="shared" si="59"/>
        <v>Anglophone</v>
      </c>
      <c r="O743" t="str">
        <f t="shared" si="60"/>
        <v>Malt</v>
      </c>
      <c r="P743" t="str">
        <f t="shared" si="61"/>
        <v>Q4</v>
      </c>
    </row>
    <row r="744" spans="1:16" x14ac:dyDescent="0.25">
      <c r="A744">
        <v>10843</v>
      </c>
      <c r="B744" t="s">
        <v>31</v>
      </c>
      <c r="C744" t="s">
        <v>32</v>
      </c>
      <c r="D744" t="s">
        <v>15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 t="s">
        <v>28</v>
      </c>
      <c r="K744" t="s">
        <v>41</v>
      </c>
      <c r="L744" t="s">
        <v>59</v>
      </c>
      <c r="M744">
        <v>2018</v>
      </c>
      <c r="N744" t="str">
        <f t="shared" si="59"/>
        <v>Francophone</v>
      </c>
      <c r="O744" t="str">
        <f t="shared" si="60"/>
        <v>Beer</v>
      </c>
      <c r="P744" t="str">
        <f t="shared" si="61"/>
        <v>Q4</v>
      </c>
    </row>
    <row r="745" spans="1:16" x14ac:dyDescent="0.25">
      <c r="A745">
        <v>10844</v>
      </c>
      <c r="B745" t="s">
        <v>51</v>
      </c>
      <c r="C745" t="s">
        <v>52</v>
      </c>
      <c r="D745" t="s">
        <v>21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 t="s">
        <v>34</v>
      </c>
      <c r="K745" t="s">
        <v>44</v>
      </c>
      <c r="L745" t="s">
        <v>60</v>
      </c>
      <c r="M745">
        <v>2018</v>
      </c>
      <c r="N745" t="str">
        <f t="shared" si="59"/>
        <v>Francophone</v>
      </c>
      <c r="O745" t="str">
        <f t="shared" si="60"/>
        <v>Beer</v>
      </c>
      <c r="P745" t="str">
        <f t="shared" si="61"/>
        <v>Q4</v>
      </c>
    </row>
    <row r="746" spans="1:16" x14ac:dyDescent="0.25">
      <c r="A746">
        <v>10845</v>
      </c>
      <c r="B746" t="s">
        <v>54</v>
      </c>
      <c r="C746" t="s">
        <v>55</v>
      </c>
      <c r="D746" t="s">
        <v>27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 t="s">
        <v>40</v>
      </c>
      <c r="K746" t="s">
        <v>17</v>
      </c>
      <c r="L746" t="s">
        <v>18</v>
      </c>
      <c r="M746">
        <v>2018</v>
      </c>
      <c r="N746" t="str">
        <f t="shared" si="59"/>
        <v>Francophone</v>
      </c>
      <c r="O746" t="str">
        <f t="shared" si="60"/>
        <v>Beer</v>
      </c>
      <c r="P746" t="str">
        <f t="shared" si="61"/>
        <v>Other quarters</v>
      </c>
    </row>
    <row r="747" spans="1:16" x14ac:dyDescent="0.25">
      <c r="A747">
        <v>10846</v>
      </c>
      <c r="B747" t="s">
        <v>57</v>
      </c>
      <c r="C747" t="s">
        <v>58</v>
      </c>
      <c r="D747" t="s">
        <v>33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 t="s">
        <v>16</v>
      </c>
      <c r="K747" t="s">
        <v>23</v>
      </c>
      <c r="L747" t="s">
        <v>24</v>
      </c>
      <c r="M747">
        <v>2017</v>
      </c>
      <c r="N747" t="str">
        <f t="shared" si="59"/>
        <v>Anglophone</v>
      </c>
      <c r="O747" t="str">
        <f t="shared" si="60"/>
        <v>Beer</v>
      </c>
      <c r="P747" t="str">
        <f t="shared" si="61"/>
        <v>Other quarters</v>
      </c>
    </row>
    <row r="748" spans="1:16" x14ac:dyDescent="0.25">
      <c r="A748">
        <v>10847</v>
      </c>
      <c r="B748" t="s">
        <v>31</v>
      </c>
      <c r="C748" t="s">
        <v>32</v>
      </c>
      <c r="D748" t="s">
        <v>39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 t="s">
        <v>22</v>
      </c>
      <c r="K748" t="s">
        <v>29</v>
      </c>
      <c r="L748" t="s">
        <v>30</v>
      </c>
      <c r="M748">
        <v>2019</v>
      </c>
      <c r="N748" t="str">
        <f t="shared" si="59"/>
        <v>Anglophone</v>
      </c>
      <c r="O748" t="str">
        <f t="shared" si="60"/>
        <v>Beer</v>
      </c>
      <c r="P748" t="str">
        <f t="shared" si="61"/>
        <v>Other quarters</v>
      </c>
    </row>
    <row r="749" spans="1:16" x14ac:dyDescent="0.25">
      <c r="A749">
        <v>10848</v>
      </c>
      <c r="B749" t="s">
        <v>61</v>
      </c>
      <c r="C749" t="s">
        <v>62</v>
      </c>
      <c r="D749" t="s">
        <v>43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 t="s">
        <v>28</v>
      </c>
      <c r="K749" t="s">
        <v>35</v>
      </c>
      <c r="L749" t="s">
        <v>36</v>
      </c>
      <c r="M749">
        <v>2019</v>
      </c>
      <c r="N749" t="str">
        <f t="shared" si="59"/>
        <v>Francophone</v>
      </c>
      <c r="O749" t="str">
        <f t="shared" si="60"/>
        <v>Malt</v>
      </c>
      <c r="P749" t="str">
        <f t="shared" si="61"/>
        <v>Other quarters</v>
      </c>
    </row>
    <row r="750" spans="1:16" x14ac:dyDescent="0.25">
      <c r="A750">
        <v>10849</v>
      </c>
      <c r="B750" t="s">
        <v>31</v>
      </c>
      <c r="C750" t="s">
        <v>32</v>
      </c>
      <c r="D750" t="s">
        <v>48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 t="s">
        <v>34</v>
      </c>
      <c r="K750" t="s">
        <v>41</v>
      </c>
      <c r="L750" t="s">
        <v>42</v>
      </c>
      <c r="M750">
        <v>2019</v>
      </c>
      <c r="N750" t="str">
        <f t="shared" si="59"/>
        <v>Francophone</v>
      </c>
      <c r="O750" t="str">
        <f t="shared" si="60"/>
        <v>Malt</v>
      </c>
      <c r="P750" t="str">
        <f t="shared" si="61"/>
        <v>Other quarters</v>
      </c>
    </row>
    <row r="751" spans="1:16" x14ac:dyDescent="0.25">
      <c r="A751">
        <v>10850</v>
      </c>
      <c r="B751" t="s">
        <v>13</v>
      </c>
      <c r="C751" t="s">
        <v>14</v>
      </c>
      <c r="D751" t="s">
        <v>15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 t="s">
        <v>40</v>
      </c>
      <c r="K751" t="s">
        <v>44</v>
      </c>
      <c r="L751" t="s">
        <v>45</v>
      </c>
      <c r="M751">
        <v>2019</v>
      </c>
      <c r="N751" t="str">
        <f t="shared" si="59"/>
        <v>Francophone</v>
      </c>
      <c r="O751" t="str">
        <f t="shared" si="60"/>
        <v>Beer</v>
      </c>
      <c r="P751" t="str">
        <f t="shared" si="61"/>
        <v>Other quarters</v>
      </c>
    </row>
    <row r="752" spans="1:16" x14ac:dyDescent="0.25">
      <c r="A752">
        <v>10851</v>
      </c>
      <c r="B752" t="s">
        <v>19</v>
      </c>
      <c r="C752" t="s">
        <v>20</v>
      </c>
      <c r="D752" t="s">
        <v>21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 t="s">
        <v>16</v>
      </c>
      <c r="K752" t="s">
        <v>17</v>
      </c>
      <c r="L752" t="s">
        <v>49</v>
      </c>
      <c r="M752">
        <v>2019</v>
      </c>
      <c r="N752" t="str">
        <f t="shared" si="59"/>
        <v>Anglophone</v>
      </c>
      <c r="O752" t="str">
        <f t="shared" si="60"/>
        <v>Beer</v>
      </c>
      <c r="P752" t="str">
        <f t="shared" si="61"/>
        <v>Other quarters</v>
      </c>
    </row>
    <row r="753" spans="1:16" x14ac:dyDescent="0.25">
      <c r="A753">
        <v>10852</v>
      </c>
      <c r="B753" t="s">
        <v>25</v>
      </c>
      <c r="C753" t="s">
        <v>26</v>
      </c>
      <c r="D753" t="s">
        <v>27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 t="s">
        <v>22</v>
      </c>
      <c r="K753" t="s">
        <v>23</v>
      </c>
      <c r="L753" t="s">
        <v>50</v>
      </c>
      <c r="M753">
        <v>2017</v>
      </c>
      <c r="N753" t="str">
        <f t="shared" si="59"/>
        <v>Anglophone</v>
      </c>
      <c r="O753" t="str">
        <f t="shared" si="60"/>
        <v>Beer</v>
      </c>
      <c r="P753" t="str">
        <f t="shared" si="61"/>
        <v>Other quarters</v>
      </c>
    </row>
    <row r="754" spans="1:16" x14ac:dyDescent="0.25">
      <c r="A754">
        <v>10853</v>
      </c>
      <c r="B754" t="s">
        <v>31</v>
      </c>
      <c r="C754" t="s">
        <v>32</v>
      </c>
      <c r="D754" t="s">
        <v>33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 t="s">
        <v>28</v>
      </c>
      <c r="K754" t="s">
        <v>29</v>
      </c>
      <c r="L754" t="s">
        <v>53</v>
      </c>
      <c r="M754">
        <v>2017</v>
      </c>
      <c r="N754" t="str">
        <f t="shared" si="59"/>
        <v>Francophone</v>
      </c>
      <c r="O754" t="str">
        <f t="shared" si="60"/>
        <v>Beer</v>
      </c>
      <c r="P754" t="str">
        <f t="shared" si="61"/>
        <v>Q4</v>
      </c>
    </row>
    <row r="755" spans="1:16" x14ac:dyDescent="0.25">
      <c r="A755">
        <v>10854</v>
      </c>
      <c r="B755" t="s">
        <v>37</v>
      </c>
      <c r="C755" t="s">
        <v>38</v>
      </c>
      <c r="D755" t="s">
        <v>39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 t="s">
        <v>34</v>
      </c>
      <c r="K755" t="s">
        <v>35</v>
      </c>
      <c r="L755" t="s">
        <v>56</v>
      </c>
      <c r="M755">
        <v>2017</v>
      </c>
      <c r="N755" t="str">
        <f t="shared" si="59"/>
        <v>Francophone</v>
      </c>
      <c r="O755" t="str">
        <f t="shared" si="60"/>
        <v>Beer</v>
      </c>
      <c r="P755" t="str">
        <f t="shared" si="61"/>
        <v>Q4</v>
      </c>
    </row>
    <row r="756" spans="1:16" x14ac:dyDescent="0.25">
      <c r="A756">
        <v>10855</v>
      </c>
      <c r="B756" t="s">
        <v>13</v>
      </c>
      <c r="C756" t="s">
        <v>14</v>
      </c>
      <c r="D756" t="s">
        <v>43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 t="s">
        <v>40</v>
      </c>
      <c r="K756" t="s">
        <v>41</v>
      </c>
      <c r="L756" t="s">
        <v>59</v>
      </c>
      <c r="M756">
        <v>2019</v>
      </c>
      <c r="N756" t="str">
        <f t="shared" si="59"/>
        <v>Francophone</v>
      </c>
      <c r="O756" t="str">
        <f t="shared" si="60"/>
        <v>Malt</v>
      </c>
      <c r="P756" t="str">
        <f t="shared" si="61"/>
        <v>Q4</v>
      </c>
    </row>
    <row r="757" spans="1:16" x14ac:dyDescent="0.25">
      <c r="A757">
        <v>10856</v>
      </c>
      <c r="B757" t="s">
        <v>46</v>
      </c>
      <c r="C757" t="s">
        <v>47</v>
      </c>
      <c r="D757" t="s">
        <v>48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 t="s">
        <v>16</v>
      </c>
      <c r="K757" t="s">
        <v>44</v>
      </c>
      <c r="L757" t="s">
        <v>60</v>
      </c>
      <c r="M757">
        <v>2017</v>
      </c>
      <c r="N757" t="str">
        <f t="shared" si="59"/>
        <v>Anglophone</v>
      </c>
      <c r="O757" t="str">
        <f t="shared" si="60"/>
        <v>Malt</v>
      </c>
      <c r="P757" t="str">
        <f t="shared" si="61"/>
        <v>Q4</v>
      </c>
    </row>
    <row r="758" spans="1:16" x14ac:dyDescent="0.25">
      <c r="A758">
        <v>10857</v>
      </c>
      <c r="B758" t="s">
        <v>31</v>
      </c>
      <c r="C758" t="s">
        <v>32</v>
      </c>
      <c r="D758" t="s">
        <v>15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 t="s">
        <v>22</v>
      </c>
      <c r="K758" t="s">
        <v>17</v>
      </c>
      <c r="L758" t="s">
        <v>18</v>
      </c>
      <c r="M758">
        <v>2018</v>
      </c>
      <c r="N758" t="str">
        <f t="shared" si="59"/>
        <v>Anglophone</v>
      </c>
      <c r="O758" t="str">
        <f t="shared" si="60"/>
        <v>Beer</v>
      </c>
      <c r="P758" t="str">
        <f t="shared" si="61"/>
        <v>Other quarters</v>
      </c>
    </row>
    <row r="759" spans="1:16" x14ac:dyDescent="0.25">
      <c r="A759">
        <v>10858</v>
      </c>
      <c r="B759" t="s">
        <v>51</v>
      </c>
      <c r="C759" t="s">
        <v>52</v>
      </c>
      <c r="D759" t="s">
        <v>21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 t="s">
        <v>28</v>
      </c>
      <c r="K759" t="s">
        <v>23</v>
      </c>
      <c r="L759" t="s">
        <v>24</v>
      </c>
      <c r="M759">
        <v>2017</v>
      </c>
      <c r="N759" t="str">
        <f t="shared" si="59"/>
        <v>Francophone</v>
      </c>
      <c r="O759" t="str">
        <f t="shared" si="60"/>
        <v>Beer</v>
      </c>
      <c r="P759" t="str">
        <f t="shared" si="61"/>
        <v>Other quarters</v>
      </c>
    </row>
    <row r="760" spans="1:16" x14ac:dyDescent="0.25">
      <c r="A760">
        <v>10859</v>
      </c>
      <c r="B760" t="s">
        <v>54</v>
      </c>
      <c r="C760" t="s">
        <v>55</v>
      </c>
      <c r="D760" t="s">
        <v>27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 t="s">
        <v>34</v>
      </c>
      <c r="K760" t="s">
        <v>29</v>
      </c>
      <c r="L760" t="s">
        <v>30</v>
      </c>
      <c r="M760">
        <v>2017</v>
      </c>
      <c r="N760" t="str">
        <f t="shared" si="59"/>
        <v>Francophone</v>
      </c>
      <c r="O760" t="str">
        <f t="shared" si="60"/>
        <v>Beer</v>
      </c>
      <c r="P760" t="str">
        <f t="shared" si="61"/>
        <v>Other quarters</v>
      </c>
    </row>
    <row r="761" spans="1:16" x14ac:dyDescent="0.25">
      <c r="A761">
        <v>10860</v>
      </c>
      <c r="B761" t="s">
        <v>57</v>
      </c>
      <c r="C761" t="s">
        <v>58</v>
      </c>
      <c r="D761" t="s">
        <v>33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 t="s">
        <v>40</v>
      </c>
      <c r="K761" t="s">
        <v>35</v>
      </c>
      <c r="L761" t="s">
        <v>36</v>
      </c>
      <c r="M761">
        <v>2018</v>
      </c>
      <c r="N761" t="str">
        <f t="shared" si="59"/>
        <v>Francophone</v>
      </c>
      <c r="O761" t="str">
        <f t="shared" si="60"/>
        <v>Beer</v>
      </c>
      <c r="P761" t="str">
        <f t="shared" si="61"/>
        <v>Other quarters</v>
      </c>
    </row>
    <row r="762" spans="1:16" x14ac:dyDescent="0.25">
      <c r="A762">
        <v>10861</v>
      </c>
      <c r="B762" t="s">
        <v>31</v>
      </c>
      <c r="C762" t="s">
        <v>32</v>
      </c>
      <c r="D762" t="s">
        <v>39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 t="s">
        <v>16</v>
      </c>
      <c r="K762" t="s">
        <v>41</v>
      </c>
      <c r="L762" t="s">
        <v>42</v>
      </c>
      <c r="M762">
        <v>2019</v>
      </c>
      <c r="N762" t="str">
        <f t="shared" si="59"/>
        <v>Anglophone</v>
      </c>
      <c r="O762" t="str">
        <f t="shared" si="60"/>
        <v>Beer</v>
      </c>
      <c r="P762" t="str">
        <f t="shared" si="61"/>
        <v>Other quarters</v>
      </c>
    </row>
    <row r="763" spans="1:16" x14ac:dyDescent="0.25">
      <c r="A763">
        <v>10862</v>
      </c>
      <c r="B763" t="s">
        <v>61</v>
      </c>
      <c r="C763" t="s">
        <v>62</v>
      </c>
      <c r="D763" t="s">
        <v>43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 t="s">
        <v>22</v>
      </c>
      <c r="K763" t="s">
        <v>44</v>
      </c>
      <c r="L763" t="s">
        <v>45</v>
      </c>
      <c r="M763">
        <v>2017</v>
      </c>
      <c r="N763" t="str">
        <f t="shared" si="59"/>
        <v>Anglophone</v>
      </c>
      <c r="O763" t="str">
        <f t="shared" si="60"/>
        <v>Malt</v>
      </c>
      <c r="P763" t="str">
        <f t="shared" si="61"/>
        <v>Other quarters</v>
      </c>
    </row>
    <row r="764" spans="1:16" x14ac:dyDescent="0.25">
      <c r="A764">
        <v>10863</v>
      </c>
      <c r="B764" t="s">
        <v>31</v>
      </c>
      <c r="C764" t="s">
        <v>32</v>
      </c>
      <c r="D764" t="s">
        <v>48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 t="s">
        <v>28</v>
      </c>
      <c r="K764" t="s">
        <v>17</v>
      </c>
      <c r="L764" t="s">
        <v>49</v>
      </c>
      <c r="M764">
        <v>2017</v>
      </c>
      <c r="N764" t="str">
        <f t="shared" si="59"/>
        <v>Francophone</v>
      </c>
      <c r="O764" t="str">
        <f t="shared" si="60"/>
        <v>Malt</v>
      </c>
      <c r="P764" t="str">
        <f t="shared" si="61"/>
        <v>Other quarters</v>
      </c>
    </row>
    <row r="765" spans="1:16" x14ac:dyDescent="0.25">
      <c r="A765">
        <v>10864</v>
      </c>
      <c r="B765" t="s">
        <v>51</v>
      </c>
      <c r="C765" t="s">
        <v>52</v>
      </c>
      <c r="D765" t="s">
        <v>15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 t="s">
        <v>34</v>
      </c>
      <c r="K765" t="s">
        <v>23</v>
      </c>
      <c r="L765" t="s">
        <v>50</v>
      </c>
      <c r="M765">
        <v>2018</v>
      </c>
      <c r="N765" t="str">
        <f t="shared" si="59"/>
        <v>Francophone</v>
      </c>
      <c r="O765" t="str">
        <f t="shared" si="60"/>
        <v>Beer</v>
      </c>
      <c r="P765" t="str">
        <f t="shared" si="61"/>
        <v>Other quarters</v>
      </c>
    </row>
    <row r="766" spans="1:16" x14ac:dyDescent="0.25">
      <c r="A766">
        <v>10865</v>
      </c>
      <c r="B766" t="s">
        <v>31</v>
      </c>
      <c r="C766" t="s">
        <v>32</v>
      </c>
      <c r="D766" t="s">
        <v>21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 t="s">
        <v>40</v>
      </c>
      <c r="K766" t="s">
        <v>29</v>
      </c>
      <c r="L766" t="s">
        <v>53</v>
      </c>
      <c r="M766">
        <v>2018</v>
      </c>
      <c r="N766" t="str">
        <f t="shared" si="59"/>
        <v>Francophone</v>
      </c>
      <c r="O766" t="str">
        <f t="shared" si="60"/>
        <v>Beer</v>
      </c>
      <c r="P766" t="str">
        <f t="shared" si="61"/>
        <v>Q4</v>
      </c>
    </row>
    <row r="767" spans="1:16" x14ac:dyDescent="0.25">
      <c r="A767">
        <v>10866</v>
      </c>
      <c r="B767" t="s">
        <v>57</v>
      </c>
      <c r="C767" t="s">
        <v>58</v>
      </c>
      <c r="D767" t="s">
        <v>27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 t="s">
        <v>16</v>
      </c>
      <c r="K767" t="s">
        <v>35</v>
      </c>
      <c r="L767" t="s">
        <v>56</v>
      </c>
      <c r="M767">
        <v>2018</v>
      </c>
      <c r="N767" t="str">
        <f t="shared" si="59"/>
        <v>Anglophone</v>
      </c>
      <c r="O767" t="str">
        <f t="shared" si="60"/>
        <v>Beer</v>
      </c>
      <c r="P767" t="str">
        <f t="shared" si="61"/>
        <v>Q4</v>
      </c>
    </row>
    <row r="768" spans="1:16" x14ac:dyDescent="0.25">
      <c r="A768">
        <v>10867</v>
      </c>
      <c r="B768" t="s">
        <v>63</v>
      </c>
      <c r="C768" t="s">
        <v>64</v>
      </c>
      <c r="D768" t="s">
        <v>33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 t="s">
        <v>22</v>
      </c>
      <c r="K768" t="s">
        <v>41</v>
      </c>
      <c r="L768" t="s">
        <v>59</v>
      </c>
      <c r="M768">
        <v>2017</v>
      </c>
      <c r="N768" t="str">
        <f t="shared" si="59"/>
        <v>Anglophone</v>
      </c>
      <c r="O768" t="str">
        <f t="shared" si="60"/>
        <v>Beer</v>
      </c>
      <c r="P768" t="str">
        <f t="shared" si="61"/>
        <v>Q4</v>
      </c>
    </row>
    <row r="769" spans="1:16" x14ac:dyDescent="0.25">
      <c r="A769">
        <v>10868</v>
      </c>
      <c r="B769" t="s">
        <v>61</v>
      </c>
      <c r="C769" t="s">
        <v>62</v>
      </c>
      <c r="D769" t="s">
        <v>39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 t="s">
        <v>28</v>
      </c>
      <c r="K769" t="s">
        <v>44</v>
      </c>
      <c r="L769" t="s">
        <v>60</v>
      </c>
      <c r="M769">
        <v>2017</v>
      </c>
      <c r="N769" t="str">
        <f t="shared" si="59"/>
        <v>Francophone</v>
      </c>
      <c r="O769" t="str">
        <f t="shared" si="60"/>
        <v>Beer</v>
      </c>
      <c r="P769" t="str">
        <f t="shared" si="61"/>
        <v>Q4</v>
      </c>
    </row>
    <row r="770" spans="1:16" x14ac:dyDescent="0.25">
      <c r="A770">
        <v>10869</v>
      </c>
      <c r="B770" t="s">
        <v>57</v>
      </c>
      <c r="C770" t="s">
        <v>58</v>
      </c>
      <c r="D770" t="s">
        <v>43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 t="s">
        <v>34</v>
      </c>
      <c r="K770" t="s">
        <v>17</v>
      </c>
      <c r="L770" t="s">
        <v>18</v>
      </c>
      <c r="M770">
        <v>2019</v>
      </c>
      <c r="N770" t="str">
        <f t="shared" si="59"/>
        <v>Francophone</v>
      </c>
      <c r="O770" t="str">
        <f t="shared" si="60"/>
        <v>Malt</v>
      </c>
      <c r="P770" t="str">
        <f t="shared" si="61"/>
        <v>Other quarters</v>
      </c>
    </row>
    <row r="771" spans="1:16" x14ac:dyDescent="0.25">
      <c r="A771">
        <v>10870</v>
      </c>
      <c r="B771" t="s">
        <v>19</v>
      </c>
      <c r="C771" t="s">
        <v>20</v>
      </c>
      <c r="D771" t="s">
        <v>48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 t="s">
        <v>40</v>
      </c>
      <c r="K771" t="s">
        <v>23</v>
      </c>
      <c r="L771" t="s">
        <v>24</v>
      </c>
      <c r="M771">
        <v>2018</v>
      </c>
      <c r="N771" t="str">
        <f t="shared" ref="N771:N834" si="62">IF(J771="Nigeria","Anglophone",IF(J771="Ghana","Anglophone","Francophone"))</f>
        <v>Francophone</v>
      </c>
      <c r="O771" t="str">
        <f t="shared" ref="O771:O834" si="63">IF(D771="beta malt","Malt",IF(D771="grand malt","Malt","Beer"))</f>
        <v>Malt</v>
      </c>
      <c r="P771" t="str">
        <f t="shared" ref="P771:P834" si="64">IF(L771="December","Q4",IF(L771="September","Q4",IF(L771="October","Q4",IF(L771="November","Q4","Other quarters"))))</f>
        <v>Other quarters</v>
      </c>
    </row>
    <row r="772" spans="1:16" x14ac:dyDescent="0.25">
      <c r="A772">
        <v>10871</v>
      </c>
      <c r="B772" t="s">
        <v>61</v>
      </c>
      <c r="C772" t="s">
        <v>62</v>
      </c>
      <c r="D772" t="s">
        <v>15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 t="s">
        <v>16</v>
      </c>
      <c r="K772" t="s">
        <v>29</v>
      </c>
      <c r="L772" t="s">
        <v>30</v>
      </c>
      <c r="M772">
        <v>2018</v>
      </c>
      <c r="N772" t="str">
        <f t="shared" si="62"/>
        <v>Anglophone</v>
      </c>
      <c r="O772" t="str">
        <f t="shared" si="63"/>
        <v>Beer</v>
      </c>
      <c r="P772" t="str">
        <f t="shared" si="64"/>
        <v>Other quarters</v>
      </c>
    </row>
    <row r="773" spans="1:16" x14ac:dyDescent="0.25">
      <c r="A773">
        <v>10872</v>
      </c>
      <c r="B773" t="s">
        <v>31</v>
      </c>
      <c r="C773" t="s">
        <v>32</v>
      </c>
      <c r="D773" t="s">
        <v>21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 t="s">
        <v>22</v>
      </c>
      <c r="K773" t="s">
        <v>35</v>
      </c>
      <c r="L773" t="s">
        <v>36</v>
      </c>
      <c r="M773">
        <v>2017</v>
      </c>
      <c r="N773" t="str">
        <f t="shared" si="62"/>
        <v>Anglophone</v>
      </c>
      <c r="O773" t="str">
        <f t="shared" si="63"/>
        <v>Beer</v>
      </c>
      <c r="P773" t="str">
        <f t="shared" si="64"/>
        <v>Other quarters</v>
      </c>
    </row>
    <row r="774" spans="1:16" x14ac:dyDescent="0.25">
      <c r="A774">
        <v>10873</v>
      </c>
      <c r="B774" t="s">
        <v>25</v>
      </c>
      <c r="C774" t="s">
        <v>26</v>
      </c>
      <c r="D774" t="s">
        <v>27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 t="s">
        <v>28</v>
      </c>
      <c r="K774" t="s">
        <v>41</v>
      </c>
      <c r="L774" t="s">
        <v>42</v>
      </c>
      <c r="M774">
        <v>2017</v>
      </c>
      <c r="N774" t="str">
        <f t="shared" si="62"/>
        <v>Francophone</v>
      </c>
      <c r="O774" t="str">
        <f t="shared" si="63"/>
        <v>Beer</v>
      </c>
      <c r="P774" t="str">
        <f t="shared" si="64"/>
        <v>Other quarters</v>
      </c>
    </row>
    <row r="775" spans="1:16" x14ac:dyDescent="0.25">
      <c r="A775">
        <v>10874</v>
      </c>
      <c r="B775" t="s">
        <v>13</v>
      </c>
      <c r="C775" t="s">
        <v>14</v>
      </c>
      <c r="D775" t="s">
        <v>33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 t="s">
        <v>34</v>
      </c>
      <c r="K775" t="s">
        <v>44</v>
      </c>
      <c r="L775" t="s">
        <v>45</v>
      </c>
      <c r="M775">
        <v>2019</v>
      </c>
      <c r="N775" t="str">
        <f t="shared" si="62"/>
        <v>Francophone</v>
      </c>
      <c r="O775" t="str">
        <f t="shared" si="63"/>
        <v>Beer</v>
      </c>
      <c r="P775" t="str">
        <f t="shared" si="64"/>
        <v>Other quarters</v>
      </c>
    </row>
    <row r="776" spans="1:16" x14ac:dyDescent="0.25">
      <c r="A776">
        <v>10875</v>
      </c>
      <c r="B776" t="s">
        <v>37</v>
      </c>
      <c r="C776" t="s">
        <v>38</v>
      </c>
      <c r="D776" t="s">
        <v>39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 t="s">
        <v>40</v>
      </c>
      <c r="K776" t="s">
        <v>17</v>
      </c>
      <c r="L776" t="s">
        <v>49</v>
      </c>
      <c r="M776">
        <v>2017</v>
      </c>
      <c r="N776" t="str">
        <f t="shared" si="62"/>
        <v>Francophone</v>
      </c>
      <c r="O776" t="str">
        <f t="shared" si="63"/>
        <v>Beer</v>
      </c>
      <c r="P776" t="str">
        <f t="shared" si="64"/>
        <v>Other quarters</v>
      </c>
    </row>
    <row r="777" spans="1:16" x14ac:dyDescent="0.25">
      <c r="A777">
        <v>10876</v>
      </c>
      <c r="B777" t="s">
        <v>54</v>
      </c>
      <c r="C777" t="s">
        <v>55</v>
      </c>
      <c r="D777" t="s">
        <v>43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 t="s">
        <v>16</v>
      </c>
      <c r="K777" t="s">
        <v>23</v>
      </c>
      <c r="L777" t="s">
        <v>50</v>
      </c>
      <c r="M777">
        <v>2017</v>
      </c>
      <c r="N777" t="str">
        <f t="shared" si="62"/>
        <v>Anglophone</v>
      </c>
      <c r="O777" t="str">
        <f t="shared" si="63"/>
        <v>Malt</v>
      </c>
      <c r="P777" t="str">
        <f t="shared" si="64"/>
        <v>Other quarters</v>
      </c>
    </row>
    <row r="778" spans="1:16" x14ac:dyDescent="0.25">
      <c r="A778">
        <v>10877</v>
      </c>
      <c r="B778" t="s">
        <v>19</v>
      </c>
      <c r="C778" t="s">
        <v>20</v>
      </c>
      <c r="D778" t="s">
        <v>48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 t="s">
        <v>22</v>
      </c>
      <c r="K778" t="s">
        <v>29</v>
      </c>
      <c r="L778" t="s">
        <v>53</v>
      </c>
      <c r="M778">
        <v>2019</v>
      </c>
      <c r="N778" t="str">
        <f t="shared" si="62"/>
        <v>Anglophone</v>
      </c>
      <c r="O778" t="str">
        <f t="shared" si="63"/>
        <v>Malt</v>
      </c>
      <c r="P778" t="str">
        <f t="shared" si="64"/>
        <v>Q4</v>
      </c>
    </row>
    <row r="779" spans="1:16" x14ac:dyDescent="0.25">
      <c r="A779">
        <v>10878</v>
      </c>
      <c r="B779" t="s">
        <v>19</v>
      </c>
      <c r="C779" t="s">
        <v>20</v>
      </c>
      <c r="D779" t="s">
        <v>15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 t="s">
        <v>28</v>
      </c>
      <c r="K779" t="s">
        <v>35</v>
      </c>
      <c r="L779" t="s">
        <v>56</v>
      </c>
      <c r="M779">
        <v>2017</v>
      </c>
      <c r="N779" t="str">
        <f t="shared" si="62"/>
        <v>Francophone</v>
      </c>
      <c r="O779" t="str">
        <f t="shared" si="63"/>
        <v>Beer</v>
      </c>
      <c r="P779" t="str">
        <f t="shared" si="64"/>
        <v>Q4</v>
      </c>
    </row>
    <row r="780" spans="1:16" x14ac:dyDescent="0.25">
      <c r="A780">
        <v>10879</v>
      </c>
      <c r="B780" t="s">
        <v>63</v>
      </c>
      <c r="C780" t="s">
        <v>64</v>
      </c>
      <c r="D780" t="s">
        <v>21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 t="s">
        <v>34</v>
      </c>
      <c r="K780" t="s">
        <v>41</v>
      </c>
      <c r="L780" t="s">
        <v>59</v>
      </c>
      <c r="M780">
        <v>2018</v>
      </c>
      <c r="N780" t="str">
        <f t="shared" si="62"/>
        <v>Francophone</v>
      </c>
      <c r="O780" t="str">
        <f t="shared" si="63"/>
        <v>Beer</v>
      </c>
      <c r="P780" t="str">
        <f t="shared" si="64"/>
        <v>Q4</v>
      </c>
    </row>
    <row r="781" spans="1:16" x14ac:dyDescent="0.25">
      <c r="A781">
        <v>10880</v>
      </c>
      <c r="B781" t="s">
        <v>31</v>
      </c>
      <c r="C781" t="s">
        <v>32</v>
      </c>
      <c r="D781" t="s">
        <v>27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 t="s">
        <v>40</v>
      </c>
      <c r="K781" t="s">
        <v>44</v>
      </c>
      <c r="L781" t="s">
        <v>60</v>
      </c>
      <c r="M781">
        <v>2017</v>
      </c>
      <c r="N781" t="str">
        <f t="shared" si="62"/>
        <v>Francophone</v>
      </c>
      <c r="O781" t="str">
        <f t="shared" si="63"/>
        <v>Beer</v>
      </c>
      <c r="P781" t="str">
        <f t="shared" si="64"/>
        <v>Q4</v>
      </c>
    </row>
    <row r="782" spans="1:16" x14ac:dyDescent="0.25">
      <c r="A782">
        <v>10881</v>
      </c>
      <c r="B782" t="s">
        <v>51</v>
      </c>
      <c r="C782" t="s">
        <v>52</v>
      </c>
      <c r="D782" t="s">
        <v>33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 t="s">
        <v>16</v>
      </c>
      <c r="K782" t="s">
        <v>17</v>
      </c>
      <c r="L782" t="s">
        <v>18</v>
      </c>
      <c r="M782">
        <v>2019</v>
      </c>
      <c r="N782" t="str">
        <f t="shared" si="62"/>
        <v>Anglophone</v>
      </c>
      <c r="O782" t="str">
        <f t="shared" si="63"/>
        <v>Beer</v>
      </c>
      <c r="P782" t="str">
        <f t="shared" si="64"/>
        <v>Other quarters</v>
      </c>
    </row>
    <row r="783" spans="1:16" x14ac:dyDescent="0.25">
      <c r="A783">
        <v>10882</v>
      </c>
      <c r="B783" t="s">
        <v>63</v>
      </c>
      <c r="C783" t="s">
        <v>64</v>
      </c>
      <c r="D783" t="s">
        <v>39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 t="s">
        <v>22</v>
      </c>
      <c r="K783" t="s">
        <v>23</v>
      </c>
      <c r="L783" t="s">
        <v>24</v>
      </c>
      <c r="M783">
        <v>2018</v>
      </c>
      <c r="N783" t="str">
        <f t="shared" si="62"/>
        <v>Anglophone</v>
      </c>
      <c r="O783" t="str">
        <f t="shared" si="63"/>
        <v>Beer</v>
      </c>
      <c r="P783" t="str">
        <f t="shared" si="64"/>
        <v>Other quarters</v>
      </c>
    </row>
    <row r="784" spans="1:16" x14ac:dyDescent="0.25">
      <c r="A784">
        <v>10883</v>
      </c>
      <c r="B784" t="s">
        <v>25</v>
      </c>
      <c r="C784" t="s">
        <v>26</v>
      </c>
      <c r="D784" t="s">
        <v>43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 t="s">
        <v>28</v>
      </c>
      <c r="K784" t="s">
        <v>29</v>
      </c>
      <c r="L784" t="s">
        <v>30</v>
      </c>
      <c r="M784">
        <v>2017</v>
      </c>
      <c r="N784" t="str">
        <f t="shared" si="62"/>
        <v>Francophone</v>
      </c>
      <c r="O784" t="str">
        <f t="shared" si="63"/>
        <v>Malt</v>
      </c>
      <c r="P784" t="str">
        <f t="shared" si="64"/>
        <v>Other quarters</v>
      </c>
    </row>
    <row r="785" spans="1:16" x14ac:dyDescent="0.25">
      <c r="A785">
        <v>10884</v>
      </c>
      <c r="B785" t="s">
        <v>19</v>
      </c>
      <c r="C785" t="s">
        <v>20</v>
      </c>
      <c r="D785" t="s">
        <v>48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 t="s">
        <v>34</v>
      </c>
      <c r="K785" t="s">
        <v>35</v>
      </c>
      <c r="L785" t="s">
        <v>36</v>
      </c>
      <c r="M785">
        <v>2019</v>
      </c>
      <c r="N785" t="str">
        <f t="shared" si="62"/>
        <v>Francophone</v>
      </c>
      <c r="O785" t="str">
        <f t="shared" si="63"/>
        <v>Malt</v>
      </c>
      <c r="P785" t="str">
        <f t="shared" si="64"/>
        <v>Other quarters</v>
      </c>
    </row>
    <row r="786" spans="1:16" x14ac:dyDescent="0.25">
      <c r="A786">
        <v>10885</v>
      </c>
      <c r="B786" t="s">
        <v>25</v>
      </c>
      <c r="C786" t="s">
        <v>26</v>
      </c>
      <c r="D786" t="s">
        <v>15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 t="s">
        <v>40</v>
      </c>
      <c r="K786" t="s">
        <v>41</v>
      </c>
      <c r="L786" t="s">
        <v>42</v>
      </c>
      <c r="M786">
        <v>2019</v>
      </c>
      <c r="N786" t="str">
        <f t="shared" si="62"/>
        <v>Francophone</v>
      </c>
      <c r="O786" t="str">
        <f t="shared" si="63"/>
        <v>Beer</v>
      </c>
      <c r="P786" t="str">
        <f t="shared" si="64"/>
        <v>Other quarters</v>
      </c>
    </row>
    <row r="787" spans="1:16" x14ac:dyDescent="0.25">
      <c r="A787">
        <v>10886</v>
      </c>
      <c r="B787" t="s">
        <v>46</v>
      </c>
      <c r="C787" t="s">
        <v>47</v>
      </c>
      <c r="D787" t="s">
        <v>21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 t="s">
        <v>16</v>
      </c>
      <c r="K787" t="s">
        <v>44</v>
      </c>
      <c r="L787" t="s">
        <v>45</v>
      </c>
      <c r="M787">
        <v>2018</v>
      </c>
      <c r="N787" t="str">
        <f t="shared" si="62"/>
        <v>Anglophone</v>
      </c>
      <c r="O787" t="str">
        <f t="shared" si="63"/>
        <v>Beer</v>
      </c>
      <c r="P787" t="str">
        <f t="shared" si="64"/>
        <v>Other quarters</v>
      </c>
    </row>
    <row r="788" spans="1:16" x14ac:dyDescent="0.25">
      <c r="A788">
        <v>10887</v>
      </c>
      <c r="B788" t="s">
        <v>37</v>
      </c>
      <c r="C788" t="s">
        <v>38</v>
      </c>
      <c r="D788" t="s">
        <v>27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 t="s">
        <v>22</v>
      </c>
      <c r="K788" t="s">
        <v>17</v>
      </c>
      <c r="L788" t="s">
        <v>49</v>
      </c>
      <c r="M788">
        <v>2018</v>
      </c>
      <c r="N788" t="str">
        <f t="shared" si="62"/>
        <v>Anglophone</v>
      </c>
      <c r="O788" t="str">
        <f t="shared" si="63"/>
        <v>Beer</v>
      </c>
      <c r="P788" t="str">
        <f t="shared" si="64"/>
        <v>Other quarters</v>
      </c>
    </row>
    <row r="789" spans="1:16" x14ac:dyDescent="0.25">
      <c r="A789">
        <v>10888</v>
      </c>
      <c r="B789" t="s">
        <v>13</v>
      </c>
      <c r="C789" t="s">
        <v>14</v>
      </c>
      <c r="D789" t="s">
        <v>33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 t="s">
        <v>28</v>
      </c>
      <c r="K789" t="s">
        <v>23</v>
      </c>
      <c r="L789" t="s">
        <v>50</v>
      </c>
      <c r="M789">
        <v>2017</v>
      </c>
      <c r="N789" t="str">
        <f t="shared" si="62"/>
        <v>Francophone</v>
      </c>
      <c r="O789" t="str">
        <f t="shared" si="63"/>
        <v>Beer</v>
      </c>
      <c r="P789" t="str">
        <f t="shared" si="64"/>
        <v>Other quarters</v>
      </c>
    </row>
    <row r="790" spans="1:16" x14ac:dyDescent="0.25">
      <c r="A790">
        <v>10889</v>
      </c>
      <c r="B790" t="s">
        <v>13</v>
      </c>
      <c r="C790" t="s">
        <v>14</v>
      </c>
      <c r="D790" t="s">
        <v>39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 t="s">
        <v>34</v>
      </c>
      <c r="K790" t="s">
        <v>29</v>
      </c>
      <c r="L790" t="s">
        <v>53</v>
      </c>
      <c r="M790">
        <v>2018</v>
      </c>
      <c r="N790" t="str">
        <f t="shared" si="62"/>
        <v>Francophone</v>
      </c>
      <c r="O790" t="str">
        <f t="shared" si="63"/>
        <v>Beer</v>
      </c>
      <c r="P790" t="str">
        <f t="shared" si="64"/>
        <v>Q4</v>
      </c>
    </row>
    <row r="791" spans="1:16" x14ac:dyDescent="0.25">
      <c r="A791">
        <v>10890</v>
      </c>
      <c r="B791" t="s">
        <v>37</v>
      </c>
      <c r="C791" t="s">
        <v>38</v>
      </c>
      <c r="D791" t="s">
        <v>43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 t="s">
        <v>40</v>
      </c>
      <c r="K791" t="s">
        <v>35</v>
      </c>
      <c r="L791" t="s">
        <v>56</v>
      </c>
      <c r="M791">
        <v>2017</v>
      </c>
      <c r="N791" t="str">
        <f t="shared" si="62"/>
        <v>Francophone</v>
      </c>
      <c r="O791" t="str">
        <f t="shared" si="63"/>
        <v>Malt</v>
      </c>
      <c r="P791" t="str">
        <f t="shared" si="64"/>
        <v>Q4</v>
      </c>
    </row>
    <row r="792" spans="1:16" x14ac:dyDescent="0.25">
      <c r="A792">
        <v>10891</v>
      </c>
      <c r="B792" t="s">
        <v>13</v>
      </c>
      <c r="C792" t="s">
        <v>14</v>
      </c>
      <c r="D792" t="s">
        <v>48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 t="s">
        <v>16</v>
      </c>
      <c r="K792" t="s">
        <v>41</v>
      </c>
      <c r="L792" t="s">
        <v>59</v>
      </c>
      <c r="M792">
        <v>2019</v>
      </c>
      <c r="N792" t="str">
        <f t="shared" si="62"/>
        <v>Anglophone</v>
      </c>
      <c r="O792" t="str">
        <f t="shared" si="63"/>
        <v>Malt</v>
      </c>
      <c r="P792" t="str">
        <f t="shared" si="64"/>
        <v>Q4</v>
      </c>
    </row>
    <row r="793" spans="1:16" x14ac:dyDescent="0.25">
      <c r="A793">
        <v>10892</v>
      </c>
      <c r="B793" t="s">
        <v>19</v>
      </c>
      <c r="C793" t="s">
        <v>20</v>
      </c>
      <c r="D793" t="s">
        <v>15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 t="s">
        <v>22</v>
      </c>
      <c r="K793" t="s">
        <v>44</v>
      </c>
      <c r="L793" t="s">
        <v>60</v>
      </c>
      <c r="M793">
        <v>2019</v>
      </c>
      <c r="N793" t="str">
        <f t="shared" si="62"/>
        <v>Anglophone</v>
      </c>
      <c r="O793" t="str">
        <f t="shared" si="63"/>
        <v>Beer</v>
      </c>
      <c r="P793" t="str">
        <f t="shared" si="64"/>
        <v>Q4</v>
      </c>
    </row>
    <row r="794" spans="1:16" x14ac:dyDescent="0.25">
      <c r="A794">
        <v>10893</v>
      </c>
      <c r="B794" t="s">
        <v>25</v>
      </c>
      <c r="C794" t="s">
        <v>26</v>
      </c>
      <c r="D794" t="s">
        <v>21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 t="s">
        <v>28</v>
      </c>
      <c r="K794" t="s">
        <v>17</v>
      </c>
      <c r="L794" t="s">
        <v>18</v>
      </c>
      <c r="M794">
        <v>2017</v>
      </c>
      <c r="N794" t="str">
        <f t="shared" si="62"/>
        <v>Francophone</v>
      </c>
      <c r="O794" t="str">
        <f t="shared" si="63"/>
        <v>Beer</v>
      </c>
      <c r="P794" t="str">
        <f t="shared" si="64"/>
        <v>Other quarters</v>
      </c>
    </row>
    <row r="795" spans="1:16" x14ac:dyDescent="0.25">
      <c r="A795">
        <v>10894</v>
      </c>
      <c r="B795" t="s">
        <v>31</v>
      </c>
      <c r="C795" t="s">
        <v>32</v>
      </c>
      <c r="D795" t="s">
        <v>27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 t="s">
        <v>34</v>
      </c>
      <c r="K795" t="s">
        <v>23</v>
      </c>
      <c r="L795" t="s">
        <v>24</v>
      </c>
      <c r="M795">
        <v>2018</v>
      </c>
      <c r="N795" t="str">
        <f t="shared" si="62"/>
        <v>Francophone</v>
      </c>
      <c r="O795" t="str">
        <f t="shared" si="63"/>
        <v>Beer</v>
      </c>
      <c r="P795" t="str">
        <f t="shared" si="64"/>
        <v>Other quarters</v>
      </c>
    </row>
    <row r="796" spans="1:16" x14ac:dyDescent="0.25">
      <c r="A796">
        <v>10895</v>
      </c>
      <c r="B796" t="s">
        <v>37</v>
      </c>
      <c r="C796" t="s">
        <v>38</v>
      </c>
      <c r="D796" t="s">
        <v>33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 t="s">
        <v>40</v>
      </c>
      <c r="K796" t="s">
        <v>29</v>
      </c>
      <c r="L796" t="s">
        <v>30</v>
      </c>
      <c r="M796">
        <v>2019</v>
      </c>
      <c r="N796" t="str">
        <f t="shared" si="62"/>
        <v>Francophone</v>
      </c>
      <c r="O796" t="str">
        <f t="shared" si="63"/>
        <v>Beer</v>
      </c>
      <c r="P796" t="str">
        <f t="shared" si="64"/>
        <v>Other quarters</v>
      </c>
    </row>
    <row r="797" spans="1:16" x14ac:dyDescent="0.25">
      <c r="A797">
        <v>10896</v>
      </c>
      <c r="B797" t="s">
        <v>13</v>
      </c>
      <c r="C797" t="s">
        <v>14</v>
      </c>
      <c r="D797" t="s">
        <v>39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 t="s">
        <v>16</v>
      </c>
      <c r="K797" t="s">
        <v>35</v>
      </c>
      <c r="L797" t="s">
        <v>36</v>
      </c>
      <c r="M797">
        <v>2017</v>
      </c>
      <c r="N797" t="str">
        <f t="shared" si="62"/>
        <v>Anglophone</v>
      </c>
      <c r="O797" t="str">
        <f t="shared" si="63"/>
        <v>Beer</v>
      </c>
      <c r="P797" t="str">
        <f t="shared" si="64"/>
        <v>Other quarters</v>
      </c>
    </row>
    <row r="798" spans="1:16" x14ac:dyDescent="0.25">
      <c r="A798">
        <v>10897</v>
      </c>
      <c r="B798" t="s">
        <v>46</v>
      </c>
      <c r="C798" t="s">
        <v>47</v>
      </c>
      <c r="D798" t="s">
        <v>43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 t="s">
        <v>22</v>
      </c>
      <c r="K798" t="s">
        <v>41</v>
      </c>
      <c r="L798" t="s">
        <v>42</v>
      </c>
      <c r="M798">
        <v>2017</v>
      </c>
      <c r="N798" t="str">
        <f t="shared" si="62"/>
        <v>Anglophone</v>
      </c>
      <c r="O798" t="str">
        <f t="shared" si="63"/>
        <v>Malt</v>
      </c>
      <c r="P798" t="str">
        <f t="shared" si="64"/>
        <v>Other quarters</v>
      </c>
    </row>
    <row r="799" spans="1:16" x14ac:dyDescent="0.25">
      <c r="A799">
        <v>10898</v>
      </c>
      <c r="B799" t="s">
        <v>31</v>
      </c>
      <c r="C799" t="s">
        <v>32</v>
      </c>
      <c r="D799" t="s">
        <v>48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 t="s">
        <v>28</v>
      </c>
      <c r="K799" t="s">
        <v>44</v>
      </c>
      <c r="L799" t="s">
        <v>45</v>
      </c>
      <c r="M799">
        <v>2019</v>
      </c>
      <c r="N799" t="str">
        <f t="shared" si="62"/>
        <v>Francophone</v>
      </c>
      <c r="O799" t="str">
        <f t="shared" si="63"/>
        <v>Malt</v>
      </c>
      <c r="P799" t="str">
        <f t="shared" si="64"/>
        <v>Other quarters</v>
      </c>
    </row>
    <row r="800" spans="1:16" x14ac:dyDescent="0.25">
      <c r="A800">
        <v>10899</v>
      </c>
      <c r="B800" t="s">
        <v>51</v>
      </c>
      <c r="C800" t="s">
        <v>52</v>
      </c>
      <c r="D800" t="s">
        <v>15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 t="s">
        <v>34</v>
      </c>
      <c r="K800" t="s">
        <v>17</v>
      </c>
      <c r="L800" t="s">
        <v>49</v>
      </c>
      <c r="M800">
        <v>2018</v>
      </c>
      <c r="N800" t="str">
        <f t="shared" si="62"/>
        <v>Francophone</v>
      </c>
      <c r="O800" t="str">
        <f t="shared" si="63"/>
        <v>Beer</v>
      </c>
      <c r="P800" t="str">
        <f t="shared" si="64"/>
        <v>Other quarters</v>
      </c>
    </row>
    <row r="801" spans="1:16" x14ac:dyDescent="0.25">
      <c r="A801">
        <v>10900</v>
      </c>
      <c r="B801" t="s">
        <v>54</v>
      </c>
      <c r="C801" t="s">
        <v>55</v>
      </c>
      <c r="D801" t="s">
        <v>21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 t="s">
        <v>40</v>
      </c>
      <c r="K801" t="s">
        <v>23</v>
      </c>
      <c r="L801" t="s">
        <v>50</v>
      </c>
      <c r="M801">
        <v>2017</v>
      </c>
      <c r="N801" t="str">
        <f t="shared" si="62"/>
        <v>Francophone</v>
      </c>
      <c r="O801" t="str">
        <f t="shared" si="63"/>
        <v>Beer</v>
      </c>
      <c r="P801" t="str">
        <f t="shared" si="64"/>
        <v>Other quarters</v>
      </c>
    </row>
    <row r="802" spans="1:16" x14ac:dyDescent="0.25">
      <c r="A802">
        <v>10901</v>
      </c>
      <c r="B802" t="s">
        <v>57</v>
      </c>
      <c r="C802" t="s">
        <v>58</v>
      </c>
      <c r="D802" t="s">
        <v>27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 t="s">
        <v>16</v>
      </c>
      <c r="K802" t="s">
        <v>29</v>
      </c>
      <c r="L802" t="s">
        <v>53</v>
      </c>
      <c r="M802">
        <v>2018</v>
      </c>
      <c r="N802" t="str">
        <f t="shared" si="62"/>
        <v>Anglophone</v>
      </c>
      <c r="O802" t="str">
        <f t="shared" si="63"/>
        <v>Beer</v>
      </c>
      <c r="P802" t="str">
        <f t="shared" si="64"/>
        <v>Q4</v>
      </c>
    </row>
    <row r="803" spans="1:16" x14ac:dyDescent="0.25">
      <c r="A803">
        <v>10902</v>
      </c>
      <c r="B803" t="s">
        <v>31</v>
      </c>
      <c r="C803" t="s">
        <v>32</v>
      </c>
      <c r="D803" t="s">
        <v>33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 t="s">
        <v>22</v>
      </c>
      <c r="K803" t="s">
        <v>35</v>
      </c>
      <c r="L803" t="s">
        <v>56</v>
      </c>
      <c r="M803">
        <v>2017</v>
      </c>
      <c r="N803" t="str">
        <f t="shared" si="62"/>
        <v>Anglophone</v>
      </c>
      <c r="O803" t="str">
        <f t="shared" si="63"/>
        <v>Beer</v>
      </c>
      <c r="P803" t="str">
        <f t="shared" si="64"/>
        <v>Q4</v>
      </c>
    </row>
    <row r="804" spans="1:16" x14ac:dyDescent="0.25">
      <c r="A804">
        <v>10903</v>
      </c>
      <c r="B804" t="s">
        <v>61</v>
      </c>
      <c r="C804" t="s">
        <v>62</v>
      </c>
      <c r="D804" t="s">
        <v>39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 t="s">
        <v>28</v>
      </c>
      <c r="K804" t="s">
        <v>41</v>
      </c>
      <c r="L804" t="s">
        <v>59</v>
      </c>
      <c r="M804">
        <v>2017</v>
      </c>
      <c r="N804" t="str">
        <f t="shared" si="62"/>
        <v>Francophone</v>
      </c>
      <c r="O804" t="str">
        <f t="shared" si="63"/>
        <v>Beer</v>
      </c>
      <c r="P804" t="str">
        <f t="shared" si="64"/>
        <v>Q4</v>
      </c>
    </row>
    <row r="805" spans="1:16" x14ac:dyDescent="0.25">
      <c r="A805">
        <v>10904</v>
      </c>
      <c r="B805" t="s">
        <v>31</v>
      </c>
      <c r="C805" t="s">
        <v>32</v>
      </c>
      <c r="D805" t="s">
        <v>43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 t="s">
        <v>34</v>
      </c>
      <c r="K805" t="s">
        <v>44</v>
      </c>
      <c r="L805" t="s">
        <v>60</v>
      </c>
      <c r="M805">
        <v>2018</v>
      </c>
      <c r="N805" t="str">
        <f t="shared" si="62"/>
        <v>Francophone</v>
      </c>
      <c r="O805" t="str">
        <f t="shared" si="63"/>
        <v>Malt</v>
      </c>
      <c r="P805" t="str">
        <f t="shared" si="64"/>
        <v>Q4</v>
      </c>
    </row>
    <row r="806" spans="1:16" x14ac:dyDescent="0.25">
      <c r="A806">
        <v>10905</v>
      </c>
      <c r="B806" t="s">
        <v>51</v>
      </c>
      <c r="C806" t="s">
        <v>52</v>
      </c>
      <c r="D806" t="s">
        <v>48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 t="s">
        <v>40</v>
      </c>
      <c r="K806" t="s">
        <v>17</v>
      </c>
      <c r="L806" t="s">
        <v>18</v>
      </c>
      <c r="M806">
        <v>2017</v>
      </c>
      <c r="N806" t="str">
        <f t="shared" si="62"/>
        <v>Francophone</v>
      </c>
      <c r="O806" t="str">
        <f t="shared" si="63"/>
        <v>Malt</v>
      </c>
      <c r="P806" t="str">
        <f t="shared" si="64"/>
        <v>Other quarters</v>
      </c>
    </row>
    <row r="807" spans="1:16" x14ac:dyDescent="0.25">
      <c r="A807">
        <v>10906</v>
      </c>
      <c r="B807" t="s">
        <v>31</v>
      </c>
      <c r="C807" t="s">
        <v>32</v>
      </c>
      <c r="D807" t="s">
        <v>15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 t="s">
        <v>16</v>
      </c>
      <c r="K807" t="s">
        <v>23</v>
      </c>
      <c r="L807" t="s">
        <v>24</v>
      </c>
      <c r="M807">
        <v>2018</v>
      </c>
      <c r="N807" t="str">
        <f t="shared" si="62"/>
        <v>Anglophone</v>
      </c>
      <c r="O807" t="str">
        <f t="shared" si="63"/>
        <v>Beer</v>
      </c>
      <c r="P807" t="str">
        <f t="shared" si="64"/>
        <v>Other quarters</v>
      </c>
    </row>
    <row r="808" spans="1:16" x14ac:dyDescent="0.25">
      <c r="A808">
        <v>10907</v>
      </c>
      <c r="B808" t="s">
        <v>57</v>
      </c>
      <c r="C808" t="s">
        <v>58</v>
      </c>
      <c r="D808" t="s">
        <v>21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 t="s">
        <v>22</v>
      </c>
      <c r="K808" t="s">
        <v>29</v>
      </c>
      <c r="L808" t="s">
        <v>30</v>
      </c>
      <c r="M808">
        <v>2017</v>
      </c>
      <c r="N808" t="str">
        <f t="shared" si="62"/>
        <v>Anglophone</v>
      </c>
      <c r="O808" t="str">
        <f t="shared" si="63"/>
        <v>Beer</v>
      </c>
      <c r="P808" t="str">
        <f t="shared" si="64"/>
        <v>Other quarters</v>
      </c>
    </row>
    <row r="809" spans="1:16" x14ac:dyDescent="0.25">
      <c r="A809">
        <v>10908</v>
      </c>
      <c r="B809" t="s">
        <v>63</v>
      </c>
      <c r="C809" t="s">
        <v>64</v>
      </c>
      <c r="D809" t="s">
        <v>27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 t="s">
        <v>28</v>
      </c>
      <c r="K809" t="s">
        <v>35</v>
      </c>
      <c r="L809" t="s">
        <v>36</v>
      </c>
      <c r="M809">
        <v>2019</v>
      </c>
      <c r="N809" t="str">
        <f t="shared" si="62"/>
        <v>Francophone</v>
      </c>
      <c r="O809" t="str">
        <f t="shared" si="63"/>
        <v>Beer</v>
      </c>
      <c r="P809" t="str">
        <f t="shared" si="64"/>
        <v>Other quarters</v>
      </c>
    </row>
    <row r="810" spans="1:16" x14ac:dyDescent="0.25">
      <c r="A810">
        <v>10909</v>
      </c>
      <c r="B810" t="s">
        <v>61</v>
      </c>
      <c r="C810" t="s">
        <v>62</v>
      </c>
      <c r="D810" t="s">
        <v>33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 t="s">
        <v>34</v>
      </c>
      <c r="K810" t="s">
        <v>41</v>
      </c>
      <c r="L810" t="s">
        <v>42</v>
      </c>
      <c r="M810">
        <v>2018</v>
      </c>
      <c r="N810" t="str">
        <f t="shared" si="62"/>
        <v>Francophone</v>
      </c>
      <c r="O810" t="str">
        <f t="shared" si="63"/>
        <v>Beer</v>
      </c>
      <c r="P810" t="str">
        <f t="shared" si="64"/>
        <v>Other quarters</v>
      </c>
    </row>
    <row r="811" spans="1:16" x14ac:dyDescent="0.25">
      <c r="A811">
        <v>10910</v>
      </c>
      <c r="B811" t="s">
        <v>57</v>
      </c>
      <c r="C811" t="s">
        <v>58</v>
      </c>
      <c r="D811" t="s">
        <v>39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 t="s">
        <v>40</v>
      </c>
      <c r="K811" t="s">
        <v>44</v>
      </c>
      <c r="L811" t="s">
        <v>45</v>
      </c>
      <c r="M811">
        <v>2018</v>
      </c>
      <c r="N811" t="str">
        <f t="shared" si="62"/>
        <v>Francophone</v>
      </c>
      <c r="O811" t="str">
        <f t="shared" si="63"/>
        <v>Beer</v>
      </c>
      <c r="P811" t="str">
        <f t="shared" si="64"/>
        <v>Other quarters</v>
      </c>
    </row>
    <row r="812" spans="1:16" x14ac:dyDescent="0.25">
      <c r="A812">
        <v>10911</v>
      </c>
      <c r="B812" t="s">
        <v>19</v>
      </c>
      <c r="C812" t="s">
        <v>20</v>
      </c>
      <c r="D812" t="s">
        <v>43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 t="s">
        <v>16</v>
      </c>
      <c r="K812" t="s">
        <v>17</v>
      </c>
      <c r="L812" t="s">
        <v>49</v>
      </c>
      <c r="M812">
        <v>2019</v>
      </c>
      <c r="N812" t="str">
        <f t="shared" si="62"/>
        <v>Anglophone</v>
      </c>
      <c r="O812" t="str">
        <f t="shared" si="63"/>
        <v>Malt</v>
      </c>
      <c r="P812" t="str">
        <f t="shared" si="64"/>
        <v>Other quarters</v>
      </c>
    </row>
    <row r="813" spans="1:16" x14ac:dyDescent="0.25">
      <c r="A813">
        <v>10912</v>
      </c>
      <c r="B813" t="s">
        <v>61</v>
      </c>
      <c r="C813" t="s">
        <v>62</v>
      </c>
      <c r="D813" t="s">
        <v>48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 t="s">
        <v>22</v>
      </c>
      <c r="K813" t="s">
        <v>23</v>
      </c>
      <c r="L813" t="s">
        <v>50</v>
      </c>
      <c r="M813">
        <v>2017</v>
      </c>
      <c r="N813" t="str">
        <f t="shared" si="62"/>
        <v>Anglophone</v>
      </c>
      <c r="O813" t="str">
        <f t="shared" si="63"/>
        <v>Malt</v>
      </c>
      <c r="P813" t="str">
        <f t="shared" si="64"/>
        <v>Other quarters</v>
      </c>
    </row>
    <row r="814" spans="1:16" x14ac:dyDescent="0.25">
      <c r="A814">
        <v>10913</v>
      </c>
      <c r="B814" t="s">
        <v>31</v>
      </c>
      <c r="C814" t="s">
        <v>32</v>
      </c>
      <c r="D814" t="s">
        <v>15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 t="s">
        <v>28</v>
      </c>
      <c r="K814" t="s">
        <v>29</v>
      </c>
      <c r="L814" t="s">
        <v>53</v>
      </c>
      <c r="M814">
        <v>2017</v>
      </c>
      <c r="N814" t="str">
        <f t="shared" si="62"/>
        <v>Francophone</v>
      </c>
      <c r="O814" t="str">
        <f t="shared" si="63"/>
        <v>Beer</v>
      </c>
      <c r="P814" t="str">
        <f t="shared" si="64"/>
        <v>Q4</v>
      </c>
    </row>
    <row r="815" spans="1:16" x14ac:dyDescent="0.25">
      <c r="A815">
        <v>10914</v>
      </c>
      <c r="B815" t="s">
        <v>25</v>
      </c>
      <c r="C815" t="s">
        <v>26</v>
      </c>
      <c r="D815" t="s">
        <v>21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 t="s">
        <v>34</v>
      </c>
      <c r="K815" t="s">
        <v>35</v>
      </c>
      <c r="L815" t="s">
        <v>56</v>
      </c>
      <c r="M815">
        <v>2019</v>
      </c>
      <c r="N815" t="str">
        <f t="shared" si="62"/>
        <v>Francophone</v>
      </c>
      <c r="O815" t="str">
        <f t="shared" si="63"/>
        <v>Beer</v>
      </c>
      <c r="P815" t="str">
        <f t="shared" si="64"/>
        <v>Q4</v>
      </c>
    </row>
    <row r="816" spans="1:16" x14ac:dyDescent="0.25">
      <c r="A816">
        <v>10915</v>
      </c>
      <c r="B816" t="s">
        <v>13</v>
      </c>
      <c r="C816" t="s">
        <v>14</v>
      </c>
      <c r="D816" t="s">
        <v>27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 t="s">
        <v>40</v>
      </c>
      <c r="K816" t="s">
        <v>41</v>
      </c>
      <c r="L816" t="s">
        <v>59</v>
      </c>
      <c r="M816">
        <v>2018</v>
      </c>
      <c r="N816" t="str">
        <f t="shared" si="62"/>
        <v>Francophone</v>
      </c>
      <c r="O816" t="str">
        <f t="shared" si="63"/>
        <v>Beer</v>
      </c>
      <c r="P816" t="str">
        <f t="shared" si="64"/>
        <v>Q4</v>
      </c>
    </row>
    <row r="817" spans="1:16" x14ac:dyDescent="0.25">
      <c r="A817">
        <v>10916</v>
      </c>
      <c r="B817" t="s">
        <v>37</v>
      </c>
      <c r="C817" t="s">
        <v>38</v>
      </c>
      <c r="D817" t="s">
        <v>33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 t="s">
        <v>16</v>
      </c>
      <c r="K817" t="s">
        <v>44</v>
      </c>
      <c r="L817" t="s">
        <v>60</v>
      </c>
      <c r="M817">
        <v>2017</v>
      </c>
      <c r="N817" t="str">
        <f t="shared" si="62"/>
        <v>Anglophone</v>
      </c>
      <c r="O817" t="str">
        <f t="shared" si="63"/>
        <v>Beer</v>
      </c>
      <c r="P817" t="str">
        <f t="shared" si="64"/>
        <v>Q4</v>
      </c>
    </row>
    <row r="818" spans="1:16" x14ac:dyDescent="0.25">
      <c r="A818">
        <v>10917</v>
      </c>
      <c r="B818" t="s">
        <v>54</v>
      </c>
      <c r="C818" t="s">
        <v>55</v>
      </c>
      <c r="D818" t="s">
        <v>39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 t="s">
        <v>22</v>
      </c>
      <c r="K818" t="s">
        <v>17</v>
      </c>
      <c r="L818" t="s">
        <v>18</v>
      </c>
      <c r="M818">
        <v>2019</v>
      </c>
      <c r="N818" t="str">
        <f t="shared" si="62"/>
        <v>Anglophone</v>
      </c>
      <c r="O818" t="str">
        <f t="shared" si="63"/>
        <v>Beer</v>
      </c>
      <c r="P818" t="str">
        <f t="shared" si="64"/>
        <v>Other quarters</v>
      </c>
    </row>
    <row r="819" spans="1:16" x14ac:dyDescent="0.25">
      <c r="A819">
        <v>10918</v>
      </c>
      <c r="B819" t="s">
        <v>19</v>
      </c>
      <c r="C819" t="s">
        <v>20</v>
      </c>
      <c r="D819" t="s">
        <v>43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 t="s">
        <v>28</v>
      </c>
      <c r="K819" t="s">
        <v>23</v>
      </c>
      <c r="L819" t="s">
        <v>24</v>
      </c>
      <c r="M819">
        <v>2017</v>
      </c>
      <c r="N819" t="str">
        <f t="shared" si="62"/>
        <v>Francophone</v>
      </c>
      <c r="O819" t="str">
        <f t="shared" si="63"/>
        <v>Malt</v>
      </c>
      <c r="P819" t="str">
        <f t="shared" si="64"/>
        <v>Other quarters</v>
      </c>
    </row>
    <row r="820" spans="1:16" x14ac:dyDescent="0.25">
      <c r="A820">
        <v>10919</v>
      </c>
      <c r="B820" t="s">
        <v>19</v>
      </c>
      <c r="C820" t="s">
        <v>20</v>
      </c>
      <c r="D820" t="s">
        <v>48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 t="s">
        <v>34</v>
      </c>
      <c r="K820" t="s">
        <v>29</v>
      </c>
      <c r="L820" t="s">
        <v>30</v>
      </c>
      <c r="M820">
        <v>2019</v>
      </c>
      <c r="N820" t="str">
        <f t="shared" si="62"/>
        <v>Francophone</v>
      </c>
      <c r="O820" t="str">
        <f t="shared" si="63"/>
        <v>Malt</v>
      </c>
      <c r="P820" t="str">
        <f t="shared" si="64"/>
        <v>Other quarters</v>
      </c>
    </row>
    <row r="821" spans="1:16" x14ac:dyDescent="0.25">
      <c r="A821">
        <v>10920</v>
      </c>
      <c r="B821" t="s">
        <v>63</v>
      </c>
      <c r="C821" t="s">
        <v>64</v>
      </c>
      <c r="D821" t="s">
        <v>15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 t="s">
        <v>40</v>
      </c>
      <c r="K821" t="s">
        <v>35</v>
      </c>
      <c r="L821" t="s">
        <v>36</v>
      </c>
      <c r="M821">
        <v>2019</v>
      </c>
      <c r="N821" t="str">
        <f t="shared" si="62"/>
        <v>Francophone</v>
      </c>
      <c r="O821" t="str">
        <f t="shared" si="63"/>
        <v>Beer</v>
      </c>
      <c r="P821" t="str">
        <f t="shared" si="64"/>
        <v>Other quarters</v>
      </c>
    </row>
    <row r="822" spans="1:16" x14ac:dyDescent="0.25">
      <c r="A822">
        <v>10921</v>
      </c>
      <c r="B822" t="s">
        <v>31</v>
      </c>
      <c r="C822" t="s">
        <v>32</v>
      </c>
      <c r="D822" t="s">
        <v>21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 t="s">
        <v>16</v>
      </c>
      <c r="K822" t="s">
        <v>41</v>
      </c>
      <c r="L822" t="s">
        <v>42</v>
      </c>
      <c r="M822">
        <v>2018</v>
      </c>
      <c r="N822" t="str">
        <f t="shared" si="62"/>
        <v>Anglophone</v>
      </c>
      <c r="O822" t="str">
        <f t="shared" si="63"/>
        <v>Beer</v>
      </c>
      <c r="P822" t="str">
        <f t="shared" si="64"/>
        <v>Other quarters</v>
      </c>
    </row>
    <row r="823" spans="1:16" x14ac:dyDescent="0.25">
      <c r="A823">
        <v>10922</v>
      </c>
      <c r="B823" t="s">
        <v>51</v>
      </c>
      <c r="C823" t="s">
        <v>52</v>
      </c>
      <c r="D823" t="s">
        <v>27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 t="s">
        <v>22</v>
      </c>
      <c r="K823" t="s">
        <v>44</v>
      </c>
      <c r="L823" t="s">
        <v>45</v>
      </c>
      <c r="M823">
        <v>2018</v>
      </c>
      <c r="N823" t="str">
        <f t="shared" si="62"/>
        <v>Anglophone</v>
      </c>
      <c r="O823" t="str">
        <f t="shared" si="63"/>
        <v>Beer</v>
      </c>
      <c r="P823" t="str">
        <f t="shared" si="64"/>
        <v>Other quarters</v>
      </c>
    </row>
    <row r="824" spans="1:16" x14ac:dyDescent="0.25">
      <c r="A824">
        <v>10923</v>
      </c>
      <c r="B824" t="s">
        <v>63</v>
      </c>
      <c r="C824" t="s">
        <v>64</v>
      </c>
      <c r="D824" t="s">
        <v>33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 t="s">
        <v>28</v>
      </c>
      <c r="K824" t="s">
        <v>17</v>
      </c>
      <c r="L824" t="s">
        <v>49</v>
      </c>
      <c r="M824">
        <v>2019</v>
      </c>
      <c r="N824" t="str">
        <f t="shared" si="62"/>
        <v>Francophone</v>
      </c>
      <c r="O824" t="str">
        <f t="shared" si="63"/>
        <v>Beer</v>
      </c>
      <c r="P824" t="str">
        <f t="shared" si="64"/>
        <v>Other quarters</v>
      </c>
    </row>
    <row r="825" spans="1:16" x14ac:dyDescent="0.25">
      <c r="A825">
        <v>10924</v>
      </c>
      <c r="B825" t="s">
        <v>25</v>
      </c>
      <c r="C825" t="s">
        <v>26</v>
      </c>
      <c r="D825" t="s">
        <v>39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 t="s">
        <v>34</v>
      </c>
      <c r="K825" t="s">
        <v>23</v>
      </c>
      <c r="L825" t="s">
        <v>50</v>
      </c>
      <c r="M825">
        <v>2017</v>
      </c>
      <c r="N825" t="str">
        <f t="shared" si="62"/>
        <v>Francophone</v>
      </c>
      <c r="O825" t="str">
        <f t="shared" si="63"/>
        <v>Beer</v>
      </c>
      <c r="P825" t="str">
        <f t="shared" si="64"/>
        <v>Other quarters</v>
      </c>
    </row>
    <row r="826" spans="1:16" x14ac:dyDescent="0.25">
      <c r="A826">
        <v>10925</v>
      </c>
      <c r="B826" t="s">
        <v>19</v>
      </c>
      <c r="C826" t="s">
        <v>20</v>
      </c>
      <c r="D826" t="s">
        <v>43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 t="s">
        <v>40</v>
      </c>
      <c r="K826" t="s">
        <v>29</v>
      </c>
      <c r="L826" t="s">
        <v>53</v>
      </c>
      <c r="M826">
        <v>2019</v>
      </c>
      <c r="N826" t="str">
        <f t="shared" si="62"/>
        <v>Francophone</v>
      </c>
      <c r="O826" t="str">
        <f t="shared" si="63"/>
        <v>Malt</v>
      </c>
      <c r="P826" t="str">
        <f t="shared" si="64"/>
        <v>Q4</v>
      </c>
    </row>
    <row r="827" spans="1:16" x14ac:dyDescent="0.25">
      <c r="A827">
        <v>10926</v>
      </c>
      <c r="B827" t="s">
        <v>25</v>
      </c>
      <c r="C827" t="s">
        <v>26</v>
      </c>
      <c r="D827" t="s">
        <v>48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 t="s">
        <v>16</v>
      </c>
      <c r="K827" t="s">
        <v>35</v>
      </c>
      <c r="L827" t="s">
        <v>56</v>
      </c>
      <c r="M827">
        <v>2017</v>
      </c>
      <c r="N827" t="str">
        <f t="shared" si="62"/>
        <v>Anglophone</v>
      </c>
      <c r="O827" t="str">
        <f t="shared" si="63"/>
        <v>Malt</v>
      </c>
      <c r="P827" t="str">
        <f t="shared" si="64"/>
        <v>Q4</v>
      </c>
    </row>
    <row r="828" spans="1:16" x14ac:dyDescent="0.25">
      <c r="A828">
        <v>10927</v>
      </c>
      <c r="B828" t="s">
        <v>46</v>
      </c>
      <c r="C828" t="s">
        <v>47</v>
      </c>
      <c r="D828" t="s">
        <v>15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 t="s">
        <v>22</v>
      </c>
      <c r="K828" t="s">
        <v>41</v>
      </c>
      <c r="L828" t="s">
        <v>59</v>
      </c>
      <c r="M828">
        <v>2018</v>
      </c>
      <c r="N828" t="str">
        <f t="shared" si="62"/>
        <v>Anglophone</v>
      </c>
      <c r="O828" t="str">
        <f t="shared" si="63"/>
        <v>Beer</v>
      </c>
      <c r="P828" t="str">
        <f t="shared" si="64"/>
        <v>Q4</v>
      </c>
    </row>
    <row r="829" spans="1:16" x14ac:dyDescent="0.25">
      <c r="A829">
        <v>10928</v>
      </c>
      <c r="B829" t="s">
        <v>37</v>
      </c>
      <c r="C829" t="s">
        <v>38</v>
      </c>
      <c r="D829" t="s">
        <v>21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 t="s">
        <v>28</v>
      </c>
      <c r="K829" t="s">
        <v>44</v>
      </c>
      <c r="L829" t="s">
        <v>60</v>
      </c>
      <c r="M829">
        <v>2019</v>
      </c>
      <c r="N829" t="str">
        <f t="shared" si="62"/>
        <v>Francophone</v>
      </c>
      <c r="O829" t="str">
        <f t="shared" si="63"/>
        <v>Beer</v>
      </c>
      <c r="P829" t="str">
        <f t="shared" si="64"/>
        <v>Q4</v>
      </c>
    </row>
    <row r="830" spans="1:16" x14ac:dyDescent="0.25">
      <c r="A830">
        <v>10929</v>
      </c>
      <c r="B830" t="s">
        <v>13</v>
      </c>
      <c r="C830" t="s">
        <v>14</v>
      </c>
      <c r="D830" t="s">
        <v>27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 t="s">
        <v>34</v>
      </c>
      <c r="K830" t="s">
        <v>17</v>
      </c>
      <c r="L830" t="s">
        <v>18</v>
      </c>
      <c r="M830">
        <v>2019</v>
      </c>
      <c r="N830" t="str">
        <f t="shared" si="62"/>
        <v>Francophone</v>
      </c>
      <c r="O830" t="str">
        <f t="shared" si="63"/>
        <v>Beer</v>
      </c>
      <c r="P830" t="str">
        <f t="shared" si="64"/>
        <v>Other quarters</v>
      </c>
    </row>
    <row r="831" spans="1:16" x14ac:dyDescent="0.25">
      <c r="A831">
        <v>10930</v>
      </c>
      <c r="B831" t="s">
        <v>13</v>
      </c>
      <c r="C831" t="s">
        <v>14</v>
      </c>
      <c r="D831" t="s">
        <v>33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 t="s">
        <v>40</v>
      </c>
      <c r="K831" t="s">
        <v>23</v>
      </c>
      <c r="L831" t="s">
        <v>24</v>
      </c>
      <c r="M831">
        <v>2019</v>
      </c>
      <c r="N831" t="str">
        <f t="shared" si="62"/>
        <v>Francophone</v>
      </c>
      <c r="O831" t="str">
        <f t="shared" si="63"/>
        <v>Beer</v>
      </c>
      <c r="P831" t="str">
        <f t="shared" si="64"/>
        <v>Other quarters</v>
      </c>
    </row>
    <row r="832" spans="1:16" x14ac:dyDescent="0.25">
      <c r="A832">
        <v>10931</v>
      </c>
      <c r="B832" t="s">
        <v>37</v>
      </c>
      <c r="C832" t="s">
        <v>38</v>
      </c>
      <c r="D832" t="s">
        <v>39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 t="s">
        <v>16</v>
      </c>
      <c r="K832" t="s">
        <v>29</v>
      </c>
      <c r="L832" t="s">
        <v>30</v>
      </c>
      <c r="M832">
        <v>2018</v>
      </c>
      <c r="N832" t="str">
        <f t="shared" si="62"/>
        <v>Anglophone</v>
      </c>
      <c r="O832" t="str">
        <f t="shared" si="63"/>
        <v>Beer</v>
      </c>
      <c r="P832" t="str">
        <f t="shared" si="64"/>
        <v>Other quarters</v>
      </c>
    </row>
    <row r="833" spans="1:16" x14ac:dyDescent="0.25">
      <c r="A833">
        <v>10932</v>
      </c>
      <c r="B833" t="s">
        <v>31</v>
      </c>
      <c r="C833" t="s">
        <v>32</v>
      </c>
      <c r="D833" t="s">
        <v>43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 t="s">
        <v>22</v>
      </c>
      <c r="K833" t="s">
        <v>35</v>
      </c>
      <c r="L833" t="s">
        <v>36</v>
      </c>
      <c r="M833">
        <v>2019</v>
      </c>
      <c r="N833" t="str">
        <f t="shared" si="62"/>
        <v>Anglophone</v>
      </c>
      <c r="O833" t="str">
        <f t="shared" si="63"/>
        <v>Malt</v>
      </c>
      <c r="P833" t="str">
        <f t="shared" si="64"/>
        <v>Other quarters</v>
      </c>
    </row>
    <row r="834" spans="1:16" x14ac:dyDescent="0.25">
      <c r="A834">
        <v>10933</v>
      </c>
      <c r="B834" t="s">
        <v>51</v>
      </c>
      <c r="C834" t="s">
        <v>52</v>
      </c>
      <c r="D834" t="s">
        <v>48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 t="s">
        <v>28</v>
      </c>
      <c r="K834" t="s">
        <v>41</v>
      </c>
      <c r="L834" t="s">
        <v>42</v>
      </c>
      <c r="M834">
        <v>2017</v>
      </c>
      <c r="N834" t="str">
        <f t="shared" si="62"/>
        <v>Francophone</v>
      </c>
      <c r="O834" t="str">
        <f t="shared" si="63"/>
        <v>Malt</v>
      </c>
      <c r="P834" t="str">
        <f t="shared" si="64"/>
        <v>Other quarters</v>
      </c>
    </row>
    <row r="835" spans="1:16" x14ac:dyDescent="0.25">
      <c r="A835">
        <v>10934</v>
      </c>
      <c r="B835" t="s">
        <v>63</v>
      </c>
      <c r="C835" t="s">
        <v>64</v>
      </c>
      <c r="D835" t="s">
        <v>15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 t="s">
        <v>34</v>
      </c>
      <c r="K835" t="s">
        <v>44</v>
      </c>
      <c r="L835" t="s">
        <v>45</v>
      </c>
      <c r="M835">
        <v>2018</v>
      </c>
      <c r="N835" t="str">
        <f t="shared" ref="N835:N898" si="65">IF(J835="Nigeria","Anglophone",IF(J835="Ghana","Anglophone","Francophone"))</f>
        <v>Francophone</v>
      </c>
      <c r="O835" t="str">
        <f t="shared" ref="O835:O898" si="66">IF(D835="beta malt","Malt",IF(D835="grand malt","Malt","Beer"))</f>
        <v>Beer</v>
      </c>
      <c r="P835" t="str">
        <f t="shared" ref="P835:P898" si="67">IF(L835="December","Q4",IF(L835="September","Q4",IF(L835="October","Q4",IF(L835="November","Q4","Other quarters"))))</f>
        <v>Other quarters</v>
      </c>
    </row>
    <row r="836" spans="1:16" x14ac:dyDescent="0.25">
      <c r="A836">
        <v>10935</v>
      </c>
      <c r="B836" t="s">
        <v>25</v>
      </c>
      <c r="C836" t="s">
        <v>26</v>
      </c>
      <c r="D836" t="s">
        <v>21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 t="s">
        <v>40</v>
      </c>
      <c r="K836" t="s">
        <v>17</v>
      </c>
      <c r="L836" t="s">
        <v>49</v>
      </c>
      <c r="M836">
        <v>2017</v>
      </c>
      <c r="N836" t="str">
        <f t="shared" si="65"/>
        <v>Francophone</v>
      </c>
      <c r="O836" t="str">
        <f t="shared" si="66"/>
        <v>Beer</v>
      </c>
      <c r="P836" t="str">
        <f t="shared" si="67"/>
        <v>Other quarters</v>
      </c>
    </row>
    <row r="837" spans="1:16" x14ac:dyDescent="0.25">
      <c r="A837">
        <v>10936</v>
      </c>
      <c r="B837" t="s">
        <v>19</v>
      </c>
      <c r="C837" t="s">
        <v>20</v>
      </c>
      <c r="D837" t="s">
        <v>27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 t="s">
        <v>16</v>
      </c>
      <c r="K837" t="s">
        <v>23</v>
      </c>
      <c r="L837" t="s">
        <v>50</v>
      </c>
      <c r="M837">
        <v>2019</v>
      </c>
      <c r="N837" t="str">
        <f t="shared" si="65"/>
        <v>Anglophone</v>
      </c>
      <c r="O837" t="str">
        <f t="shared" si="66"/>
        <v>Beer</v>
      </c>
      <c r="P837" t="str">
        <f t="shared" si="67"/>
        <v>Other quarters</v>
      </c>
    </row>
    <row r="838" spans="1:16" x14ac:dyDescent="0.25">
      <c r="A838">
        <v>10937</v>
      </c>
      <c r="B838" t="s">
        <v>25</v>
      </c>
      <c r="C838" t="s">
        <v>26</v>
      </c>
      <c r="D838" t="s">
        <v>33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 t="s">
        <v>22</v>
      </c>
      <c r="K838" t="s">
        <v>29</v>
      </c>
      <c r="L838" t="s">
        <v>53</v>
      </c>
      <c r="M838">
        <v>2018</v>
      </c>
      <c r="N838" t="str">
        <f t="shared" si="65"/>
        <v>Anglophone</v>
      </c>
      <c r="O838" t="str">
        <f t="shared" si="66"/>
        <v>Beer</v>
      </c>
      <c r="P838" t="str">
        <f t="shared" si="67"/>
        <v>Q4</v>
      </c>
    </row>
    <row r="839" spans="1:16" x14ac:dyDescent="0.25">
      <c r="A839">
        <v>10938</v>
      </c>
      <c r="B839" t="s">
        <v>46</v>
      </c>
      <c r="C839" t="s">
        <v>47</v>
      </c>
      <c r="D839" t="s">
        <v>39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 t="s">
        <v>28</v>
      </c>
      <c r="K839" t="s">
        <v>35</v>
      </c>
      <c r="L839" t="s">
        <v>56</v>
      </c>
      <c r="M839">
        <v>2017</v>
      </c>
      <c r="N839" t="str">
        <f t="shared" si="65"/>
        <v>Francophone</v>
      </c>
      <c r="O839" t="str">
        <f t="shared" si="66"/>
        <v>Beer</v>
      </c>
      <c r="P839" t="str">
        <f t="shared" si="67"/>
        <v>Q4</v>
      </c>
    </row>
    <row r="840" spans="1:16" x14ac:dyDescent="0.25">
      <c r="A840">
        <v>10939</v>
      </c>
      <c r="B840" t="s">
        <v>37</v>
      </c>
      <c r="C840" t="s">
        <v>38</v>
      </c>
      <c r="D840" t="s">
        <v>43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 t="s">
        <v>34</v>
      </c>
      <c r="K840" t="s">
        <v>41</v>
      </c>
      <c r="L840" t="s">
        <v>59</v>
      </c>
      <c r="M840">
        <v>2018</v>
      </c>
      <c r="N840" t="str">
        <f t="shared" si="65"/>
        <v>Francophone</v>
      </c>
      <c r="O840" t="str">
        <f t="shared" si="66"/>
        <v>Malt</v>
      </c>
      <c r="P840" t="str">
        <f t="shared" si="67"/>
        <v>Q4</v>
      </c>
    </row>
    <row r="841" spans="1:16" x14ac:dyDescent="0.25">
      <c r="A841">
        <v>10940</v>
      </c>
      <c r="B841" t="s">
        <v>13</v>
      </c>
      <c r="C841" t="s">
        <v>14</v>
      </c>
      <c r="D841" t="s">
        <v>48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 t="s">
        <v>40</v>
      </c>
      <c r="K841" t="s">
        <v>44</v>
      </c>
      <c r="L841" t="s">
        <v>60</v>
      </c>
      <c r="M841">
        <v>2019</v>
      </c>
      <c r="N841" t="str">
        <f t="shared" si="65"/>
        <v>Francophone</v>
      </c>
      <c r="O841" t="str">
        <f t="shared" si="66"/>
        <v>Malt</v>
      </c>
      <c r="P841" t="str">
        <f t="shared" si="67"/>
        <v>Q4</v>
      </c>
    </row>
    <row r="842" spans="1:16" x14ac:dyDescent="0.25">
      <c r="A842">
        <v>10941</v>
      </c>
      <c r="B842" t="s">
        <v>13</v>
      </c>
      <c r="C842" t="s">
        <v>14</v>
      </c>
      <c r="D842" t="s">
        <v>15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 t="s">
        <v>16</v>
      </c>
      <c r="K842" t="s">
        <v>17</v>
      </c>
      <c r="L842" t="s">
        <v>18</v>
      </c>
      <c r="M842">
        <v>2019</v>
      </c>
      <c r="N842" t="str">
        <f t="shared" si="65"/>
        <v>Anglophone</v>
      </c>
      <c r="O842" t="str">
        <f t="shared" si="66"/>
        <v>Beer</v>
      </c>
      <c r="P842" t="str">
        <f t="shared" si="67"/>
        <v>Other quarters</v>
      </c>
    </row>
    <row r="843" spans="1:16" x14ac:dyDescent="0.25">
      <c r="A843">
        <v>10942</v>
      </c>
      <c r="B843" t="s">
        <v>37</v>
      </c>
      <c r="C843" t="s">
        <v>38</v>
      </c>
      <c r="D843" t="s">
        <v>21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 t="s">
        <v>22</v>
      </c>
      <c r="K843" t="s">
        <v>23</v>
      </c>
      <c r="L843" t="s">
        <v>24</v>
      </c>
      <c r="M843">
        <v>2017</v>
      </c>
      <c r="N843" t="str">
        <f t="shared" si="65"/>
        <v>Anglophone</v>
      </c>
      <c r="O843" t="str">
        <f t="shared" si="66"/>
        <v>Beer</v>
      </c>
      <c r="P843" t="str">
        <f t="shared" si="67"/>
        <v>Other quarters</v>
      </c>
    </row>
    <row r="844" spans="1:16" x14ac:dyDescent="0.25">
      <c r="A844">
        <v>10943</v>
      </c>
      <c r="B844" t="s">
        <v>13</v>
      </c>
      <c r="C844" t="s">
        <v>14</v>
      </c>
      <c r="D844" t="s">
        <v>27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 t="s">
        <v>28</v>
      </c>
      <c r="K844" t="s">
        <v>29</v>
      </c>
      <c r="L844" t="s">
        <v>30</v>
      </c>
      <c r="M844">
        <v>2018</v>
      </c>
      <c r="N844" t="str">
        <f t="shared" si="65"/>
        <v>Francophone</v>
      </c>
      <c r="O844" t="str">
        <f t="shared" si="66"/>
        <v>Beer</v>
      </c>
      <c r="P844" t="str">
        <f t="shared" si="67"/>
        <v>Other quarters</v>
      </c>
    </row>
    <row r="845" spans="1:16" x14ac:dyDescent="0.25">
      <c r="A845">
        <v>10944</v>
      </c>
      <c r="B845" t="s">
        <v>19</v>
      </c>
      <c r="C845" t="s">
        <v>20</v>
      </c>
      <c r="D845" t="s">
        <v>33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 t="s">
        <v>34</v>
      </c>
      <c r="K845" t="s">
        <v>35</v>
      </c>
      <c r="L845" t="s">
        <v>36</v>
      </c>
      <c r="M845">
        <v>2018</v>
      </c>
      <c r="N845" t="str">
        <f t="shared" si="65"/>
        <v>Francophone</v>
      </c>
      <c r="O845" t="str">
        <f t="shared" si="66"/>
        <v>Beer</v>
      </c>
      <c r="P845" t="str">
        <f t="shared" si="67"/>
        <v>Other quarters</v>
      </c>
    </row>
    <row r="846" spans="1:16" x14ac:dyDescent="0.25">
      <c r="A846">
        <v>10945</v>
      </c>
      <c r="B846" t="s">
        <v>25</v>
      </c>
      <c r="C846" t="s">
        <v>26</v>
      </c>
      <c r="D846" t="s">
        <v>39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 t="s">
        <v>40</v>
      </c>
      <c r="K846" t="s">
        <v>41</v>
      </c>
      <c r="L846" t="s">
        <v>42</v>
      </c>
      <c r="M846">
        <v>2017</v>
      </c>
      <c r="N846" t="str">
        <f t="shared" si="65"/>
        <v>Francophone</v>
      </c>
      <c r="O846" t="str">
        <f t="shared" si="66"/>
        <v>Beer</v>
      </c>
      <c r="P846" t="str">
        <f t="shared" si="67"/>
        <v>Other quarters</v>
      </c>
    </row>
    <row r="847" spans="1:16" x14ac:dyDescent="0.25">
      <c r="A847">
        <v>10946</v>
      </c>
      <c r="B847" t="s">
        <v>31</v>
      </c>
      <c r="C847" t="s">
        <v>32</v>
      </c>
      <c r="D847" t="s">
        <v>43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 t="s">
        <v>16</v>
      </c>
      <c r="K847" t="s">
        <v>44</v>
      </c>
      <c r="L847" t="s">
        <v>45</v>
      </c>
      <c r="M847">
        <v>2017</v>
      </c>
      <c r="N847" t="str">
        <f t="shared" si="65"/>
        <v>Anglophone</v>
      </c>
      <c r="O847" t="str">
        <f t="shared" si="66"/>
        <v>Malt</v>
      </c>
      <c r="P847" t="str">
        <f t="shared" si="67"/>
        <v>Other quarters</v>
      </c>
    </row>
    <row r="848" spans="1:16" x14ac:dyDescent="0.25">
      <c r="A848">
        <v>10947</v>
      </c>
      <c r="B848" t="s">
        <v>37</v>
      </c>
      <c r="C848" t="s">
        <v>38</v>
      </c>
      <c r="D848" t="s">
        <v>48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 t="s">
        <v>22</v>
      </c>
      <c r="K848" t="s">
        <v>17</v>
      </c>
      <c r="L848" t="s">
        <v>49</v>
      </c>
      <c r="M848">
        <v>2018</v>
      </c>
      <c r="N848" t="str">
        <f t="shared" si="65"/>
        <v>Anglophone</v>
      </c>
      <c r="O848" t="str">
        <f t="shared" si="66"/>
        <v>Malt</v>
      </c>
      <c r="P848" t="str">
        <f t="shared" si="67"/>
        <v>Other quarters</v>
      </c>
    </row>
    <row r="849" spans="1:16" x14ac:dyDescent="0.25">
      <c r="A849">
        <v>10948</v>
      </c>
      <c r="B849" t="s">
        <v>13</v>
      </c>
      <c r="C849" t="s">
        <v>14</v>
      </c>
      <c r="D849" t="s">
        <v>15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 t="s">
        <v>28</v>
      </c>
      <c r="K849" t="s">
        <v>23</v>
      </c>
      <c r="L849" t="s">
        <v>50</v>
      </c>
      <c r="M849">
        <v>2017</v>
      </c>
      <c r="N849" t="str">
        <f t="shared" si="65"/>
        <v>Francophone</v>
      </c>
      <c r="O849" t="str">
        <f t="shared" si="66"/>
        <v>Beer</v>
      </c>
      <c r="P849" t="str">
        <f t="shared" si="67"/>
        <v>Other quarters</v>
      </c>
    </row>
    <row r="850" spans="1:16" x14ac:dyDescent="0.25">
      <c r="A850">
        <v>10949</v>
      </c>
      <c r="B850" t="s">
        <v>46</v>
      </c>
      <c r="C850" t="s">
        <v>47</v>
      </c>
      <c r="D850" t="s">
        <v>21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 t="s">
        <v>34</v>
      </c>
      <c r="K850" t="s">
        <v>29</v>
      </c>
      <c r="L850" t="s">
        <v>53</v>
      </c>
      <c r="M850">
        <v>2019</v>
      </c>
      <c r="N850" t="str">
        <f t="shared" si="65"/>
        <v>Francophone</v>
      </c>
      <c r="O850" t="str">
        <f t="shared" si="66"/>
        <v>Beer</v>
      </c>
      <c r="P850" t="str">
        <f t="shared" si="67"/>
        <v>Q4</v>
      </c>
    </row>
    <row r="851" spans="1:16" x14ac:dyDescent="0.25">
      <c r="A851">
        <v>10950</v>
      </c>
      <c r="B851" t="s">
        <v>31</v>
      </c>
      <c r="C851" t="s">
        <v>32</v>
      </c>
      <c r="D851" t="s">
        <v>27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 t="s">
        <v>40</v>
      </c>
      <c r="K851" t="s">
        <v>35</v>
      </c>
      <c r="L851" t="s">
        <v>56</v>
      </c>
      <c r="M851">
        <v>2018</v>
      </c>
      <c r="N851" t="str">
        <f t="shared" si="65"/>
        <v>Francophone</v>
      </c>
      <c r="O851" t="str">
        <f t="shared" si="66"/>
        <v>Beer</v>
      </c>
      <c r="P851" t="str">
        <f t="shared" si="67"/>
        <v>Q4</v>
      </c>
    </row>
    <row r="852" spans="1:16" x14ac:dyDescent="0.25">
      <c r="A852">
        <v>10951</v>
      </c>
      <c r="B852" t="s">
        <v>51</v>
      </c>
      <c r="C852" t="s">
        <v>52</v>
      </c>
      <c r="D852" t="s">
        <v>33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 t="s">
        <v>16</v>
      </c>
      <c r="K852" t="s">
        <v>41</v>
      </c>
      <c r="L852" t="s">
        <v>59</v>
      </c>
      <c r="M852">
        <v>2018</v>
      </c>
      <c r="N852" t="str">
        <f t="shared" si="65"/>
        <v>Anglophone</v>
      </c>
      <c r="O852" t="str">
        <f t="shared" si="66"/>
        <v>Beer</v>
      </c>
      <c r="P852" t="str">
        <f t="shared" si="67"/>
        <v>Q4</v>
      </c>
    </row>
    <row r="853" spans="1:16" x14ac:dyDescent="0.25">
      <c r="A853">
        <v>10952</v>
      </c>
      <c r="B853" t="s">
        <v>54</v>
      </c>
      <c r="C853" t="s">
        <v>55</v>
      </c>
      <c r="D853" t="s">
        <v>39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 t="s">
        <v>22</v>
      </c>
      <c r="K853" t="s">
        <v>44</v>
      </c>
      <c r="L853" t="s">
        <v>60</v>
      </c>
      <c r="M853">
        <v>2017</v>
      </c>
      <c r="N853" t="str">
        <f t="shared" si="65"/>
        <v>Anglophone</v>
      </c>
      <c r="O853" t="str">
        <f t="shared" si="66"/>
        <v>Beer</v>
      </c>
      <c r="P853" t="str">
        <f t="shared" si="67"/>
        <v>Q4</v>
      </c>
    </row>
    <row r="854" spans="1:16" x14ac:dyDescent="0.25">
      <c r="A854">
        <v>10953</v>
      </c>
      <c r="B854" t="s">
        <v>57</v>
      </c>
      <c r="C854" t="s">
        <v>58</v>
      </c>
      <c r="D854" t="s">
        <v>43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 t="s">
        <v>28</v>
      </c>
      <c r="K854" t="s">
        <v>17</v>
      </c>
      <c r="L854" t="s">
        <v>18</v>
      </c>
      <c r="M854">
        <v>2019</v>
      </c>
      <c r="N854" t="str">
        <f t="shared" si="65"/>
        <v>Francophone</v>
      </c>
      <c r="O854" t="str">
        <f t="shared" si="66"/>
        <v>Malt</v>
      </c>
      <c r="P854" t="str">
        <f t="shared" si="67"/>
        <v>Other quarters</v>
      </c>
    </row>
    <row r="855" spans="1:16" x14ac:dyDescent="0.25">
      <c r="A855">
        <v>10954</v>
      </c>
      <c r="B855" t="s">
        <v>31</v>
      </c>
      <c r="C855" t="s">
        <v>32</v>
      </c>
      <c r="D855" t="s">
        <v>48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 t="s">
        <v>34</v>
      </c>
      <c r="K855" t="s">
        <v>23</v>
      </c>
      <c r="L855" t="s">
        <v>24</v>
      </c>
      <c r="M855">
        <v>2019</v>
      </c>
      <c r="N855" t="str">
        <f t="shared" si="65"/>
        <v>Francophone</v>
      </c>
      <c r="O855" t="str">
        <f t="shared" si="66"/>
        <v>Malt</v>
      </c>
      <c r="P855" t="str">
        <f t="shared" si="67"/>
        <v>Other quarters</v>
      </c>
    </row>
    <row r="856" spans="1:16" x14ac:dyDescent="0.25">
      <c r="A856">
        <v>10955</v>
      </c>
      <c r="B856" t="s">
        <v>61</v>
      </c>
      <c r="C856" t="s">
        <v>62</v>
      </c>
      <c r="D856" t="s">
        <v>15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 t="s">
        <v>40</v>
      </c>
      <c r="K856" t="s">
        <v>29</v>
      </c>
      <c r="L856" t="s">
        <v>30</v>
      </c>
      <c r="M856">
        <v>2017</v>
      </c>
      <c r="N856" t="str">
        <f t="shared" si="65"/>
        <v>Francophone</v>
      </c>
      <c r="O856" t="str">
        <f t="shared" si="66"/>
        <v>Beer</v>
      </c>
      <c r="P856" t="str">
        <f t="shared" si="67"/>
        <v>Other quarters</v>
      </c>
    </row>
    <row r="857" spans="1:16" x14ac:dyDescent="0.25">
      <c r="A857">
        <v>10956</v>
      </c>
      <c r="B857" t="s">
        <v>31</v>
      </c>
      <c r="C857" t="s">
        <v>32</v>
      </c>
      <c r="D857" t="s">
        <v>21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 t="s">
        <v>16</v>
      </c>
      <c r="K857" t="s">
        <v>35</v>
      </c>
      <c r="L857" t="s">
        <v>36</v>
      </c>
      <c r="M857">
        <v>2019</v>
      </c>
      <c r="N857" t="str">
        <f t="shared" si="65"/>
        <v>Anglophone</v>
      </c>
      <c r="O857" t="str">
        <f t="shared" si="66"/>
        <v>Beer</v>
      </c>
      <c r="P857" t="str">
        <f t="shared" si="67"/>
        <v>Other quarters</v>
      </c>
    </row>
    <row r="858" spans="1:16" x14ac:dyDescent="0.25">
      <c r="A858">
        <v>10957</v>
      </c>
      <c r="B858" t="s">
        <v>13</v>
      </c>
      <c r="C858" t="s">
        <v>14</v>
      </c>
      <c r="D858" t="s">
        <v>27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 t="s">
        <v>22</v>
      </c>
      <c r="K858" t="s">
        <v>41</v>
      </c>
      <c r="L858" t="s">
        <v>42</v>
      </c>
      <c r="M858">
        <v>2017</v>
      </c>
      <c r="N858" t="str">
        <f t="shared" si="65"/>
        <v>Anglophone</v>
      </c>
      <c r="O858" t="str">
        <f t="shared" si="66"/>
        <v>Beer</v>
      </c>
      <c r="P858" t="str">
        <f t="shared" si="67"/>
        <v>Other quarters</v>
      </c>
    </row>
    <row r="859" spans="1:16" x14ac:dyDescent="0.25">
      <c r="A859">
        <v>10958</v>
      </c>
      <c r="B859" t="s">
        <v>19</v>
      </c>
      <c r="C859" t="s">
        <v>20</v>
      </c>
      <c r="D859" t="s">
        <v>33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 t="s">
        <v>28</v>
      </c>
      <c r="K859" t="s">
        <v>44</v>
      </c>
      <c r="L859" t="s">
        <v>45</v>
      </c>
      <c r="M859">
        <v>2019</v>
      </c>
      <c r="N859" t="str">
        <f t="shared" si="65"/>
        <v>Francophone</v>
      </c>
      <c r="O859" t="str">
        <f t="shared" si="66"/>
        <v>Beer</v>
      </c>
      <c r="P859" t="str">
        <f t="shared" si="67"/>
        <v>Other quarters</v>
      </c>
    </row>
    <row r="860" spans="1:16" x14ac:dyDescent="0.25">
      <c r="A860">
        <v>10959</v>
      </c>
      <c r="B860" t="s">
        <v>25</v>
      </c>
      <c r="C860" t="s">
        <v>26</v>
      </c>
      <c r="D860" t="s">
        <v>39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 t="s">
        <v>34</v>
      </c>
      <c r="K860" t="s">
        <v>17</v>
      </c>
      <c r="L860" t="s">
        <v>49</v>
      </c>
      <c r="M860">
        <v>2019</v>
      </c>
      <c r="N860" t="str">
        <f t="shared" si="65"/>
        <v>Francophone</v>
      </c>
      <c r="O860" t="str">
        <f t="shared" si="66"/>
        <v>Beer</v>
      </c>
      <c r="P860" t="str">
        <f t="shared" si="67"/>
        <v>Other quarters</v>
      </c>
    </row>
    <row r="861" spans="1:16" x14ac:dyDescent="0.25">
      <c r="A861">
        <v>10960</v>
      </c>
      <c r="B861" t="s">
        <v>31</v>
      </c>
      <c r="C861" t="s">
        <v>32</v>
      </c>
      <c r="D861" t="s">
        <v>43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 t="s">
        <v>40</v>
      </c>
      <c r="K861" t="s">
        <v>23</v>
      </c>
      <c r="L861" t="s">
        <v>50</v>
      </c>
      <c r="M861">
        <v>2018</v>
      </c>
      <c r="N861" t="str">
        <f t="shared" si="65"/>
        <v>Francophone</v>
      </c>
      <c r="O861" t="str">
        <f t="shared" si="66"/>
        <v>Malt</v>
      </c>
      <c r="P861" t="str">
        <f t="shared" si="67"/>
        <v>Other quarters</v>
      </c>
    </row>
    <row r="862" spans="1:16" x14ac:dyDescent="0.25">
      <c r="A862">
        <v>10961</v>
      </c>
      <c r="B862" t="s">
        <v>37</v>
      </c>
      <c r="C862" t="s">
        <v>38</v>
      </c>
      <c r="D862" t="s">
        <v>48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 t="s">
        <v>16</v>
      </c>
      <c r="K862" t="s">
        <v>29</v>
      </c>
      <c r="L862" t="s">
        <v>53</v>
      </c>
      <c r="M862">
        <v>2017</v>
      </c>
      <c r="N862" t="str">
        <f t="shared" si="65"/>
        <v>Anglophone</v>
      </c>
      <c r="O862" t="str">
        <f t="shared" si="66"/>
        <v>Malt</v>
      </c>
      <c r="P862" t="str">
        <f t="shared" si="67"/>
        <v>Q4</v>
      </c>
    </row>
    <row r="863" spans="1:16" x14ac:dyDescent="0.25">
      <c r="A863">
        <v>10962</v>
      </c>
      <c r="B863" t="s">
        <v>13</v>
      </c>
      <c r="C863" t="s">
        <v>14</v>
      </c>
      <c r="D863" t="s">
        <v>15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 t="s">
        <v>22</v>
      </c>
      <c r="K863" t="s">
        <v>35</v>
      </c>
      <c r="L863" t="s">
        <v>56</v>
      </c>
      <c r="M863">
        <v>2018</v>
      </c>
      <c r="N863" t="str">
        <f t="shared" si="65"/>
        <v>Anglophone</v>
      </c>
      <c r="O863" t="str">
        <f t="shared" si="66"/>
        <v>Beer</v>
      </c>
      <c r="P863" t="str">
        <f t="shared" si="67"/>
        <v>Q4</v>
      </c>
    </row>
    <row r="864" spans="1:16" x14ac:dyDescent="0.25">
      <c r="A864">
        <v>10963</v>
      </c>
      <c r="B864" t="s">
        <v>46</v>
      </c>
      <c r="C864" t="s">
        <v>47</v>
      </c>
      <c r="D864" t="s">
        <v>21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 t="s">
        <v>28</v>
      </c>
      <c r="K864" t="s">
        <v>41</v>
      </c>
      <c r="L864" t="s">
        <v>59</v>
      </c>
      <c r="M864">
        <v>2017</v>
      </c>
      <c r="N864" t="str">
        <f t="shared" si="65"/>
        <v>Francophone</v>
      </c>
      <c r="O864" t="str">
        <f t="shared" si="66"/>
        <v>Beer</v>
      </c>
      <c r="P864" t="str">
        <f t="shared" si="67"/>
        <v>Q4</v>
      </c>
    </row>
    <row r="865" spans="1:16" x14ac:dyDescent="0.25">
      <c r="A865">
        <v>10964</v>
      </c>
      <c r="B865" t="s">
        <v>31</v>
      </c>
      <c r="C865" t="s">
        <v>32</v>
      </c>
      <c r="D865" t="s">
        <v>27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 t="s">
        <v>34</v>
      </c>
      <c r="K865" t="s">
        <v>44</v>
      </c>
      <c r="L865" t="s">
        <v>60</v>
      </c>
      <c r="M865">
        <v>2019</v>
      </c>
      <c r="N865" t="str">
        <f t="shared" si="65"/>
        <v>Francophone</v>
      </c>
      <c r="O865" t="str">
        <f t="shared" si="66"/>
        <v>Beer</v>
      </c>
      <c r="P865" t="str">
        <f t="shared" si="67"/>
        <v>Q4</v>
      </c>
    </row>
    <row r="866" spans="1:16" x14ac:dyDescent="0.25">
      <c r="A866">
        <v>10965</v>
      </c>
      <c r="B866" t="s">
        <v>51</v>
      </c>
      <c r="C866" t="s">
        <v>52</v>
      </c>
      <c r="D866" t="s">
        <v>33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 t="s">
        <v>40</v>
      </c>
      <c r="K866" t="s">
        <v>17</v>
      </c>
      <c r="L866" t="s">
        <v>18</v>
      </c>
      <c r="M866">
        <v>2019</v>
      </c>
      <c r="N866" t="str">
        <f t="shared" si="65"/>
        <v>Francophone</v>
      </c>
      <c r="O866" t="str">
        <f t="shared" si="66"/>
        <v>Beer</v>
      </c>
      <c r="P866" t="str">
        <f t="shared" si="67"/>
        <v>Other quarters</v>
      </c>
    </row>
    <row r="867" spans="1:16" x14ac:dyDescent="0.25">
      <c r="A867">
        <v>10966</v>
      </c>
      <c r="B867" t="s">
        <v>54</v>
      </c>
      <c r="C867" t="s">
        <v>55</v>
      </c>
      <c r="D867" t="s">
        <v>39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 t="s">
        <v>16</v>
      </c>
      <c r="K867" t="s">
        <v>23</v>
      </c>
      <c r="L867" t="s">
        <v>24</v>
      </c>
      <c r="M867">
        <v>2019</v>
      </c>
      <c r="N867" t="str">
        <f t="shared" si="65"/>
        <v>Anglophone</v>
      </c>
      <c r="O867" t="str">
        <f t="shared" si="66"/>
        <v>Beer</v>
      </c>
      <c r="P867" t="str">
        <f t="shared" si="67"/>
        <v>Other quarters</v>
      </c>
    </row>
    <row r="868" spans="1:16" x14ac:dyDescent="0.25">
      <c r="A868">
        <v>10967</v>
      </c>
      <c r="B868" t="s">
        <v>57</v>
      </c>
      <c r="C868" t="s">
        <v>58</v>
      </c>
      <c r="D868" t="s">
        <v>43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 t="s">
        <v>22</v>
      </c>
      <c r="K868" t="s">
        <v>29</v>
      </c>
      <c r="L868" t="s">
        <v>30</v>
      </c>
      <c r="M868">
        <v>2018</v>
      </c>
      <c r="N868" t="str">
        <f t="shared" si="65"/>
        <v>Anglophone</v>
      </c>
      <c r="O868" t="str">
        <f t="shared" si="66"/>
        <v>Malt</v>
      </c>
      <c r="P868" t="str">
        <f t="shared" si="67"/>
        <v>Other quarters</v>
      </c>
    </row>
    <row r="869" spans="1:16" x14ac:dyDescent="0.25">
      <c r="A869">
        <v>10968</v>
      </c>
      <c r="B869" t="s">
        <v>31</v>
      </c>
      <c r="C869" t="s">
        <v>32</v>
      </c>
      <c r="D869" t="s">
        <v>48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 t="s">
        <v>28</v>
      </c>
      <c r="K869" t="s">
        <v>35</v>
      </c>
      <c r="L869" t="s">
        <v>36</v>
      </c>
      <c r="M869">
        <v>2019</v>
      </c>
      <c r="N869" t="str">
        <f t="shared" si="65"/>
        <v>Francophone</v>
      </c>
      <c r="O869" t="str">
        <f t="shared" si="66"/>
        <v>Malt</v>
      </c>
      <c r="P869" t="str">
        <f t="shared" si="67"/>
        <v>Other quarters</v>
      </c>
    </row>
    <row r="870" spans="1:16" x14ac:dyDescent="0.25">
      <c r="A870">
        <v>10969</v>
      </c>
      <c r="B870" t="s">
        <v>61</v>
      </c>
      <c r="C870" t="s">
        <v>62</v>
      </c>
      <c r="D870" t="s">
        <v>15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 t="s">
        <v>34</v>
      </c>
      <c r="K870" t="s">
        <v>41</v>
      </c>
      <c r="L870" t="s">
        <v>42</v>
      </c>
      <c r="M870">
        <v>2018</v>
      </c>
      <c r="N870" t="str">
        <f t="shared" si="65"/>
        <v>Francophone</v>
      </c>
      <c r="O870" t="str">
        <f t="shared" si="66"/>
        <v>Beer</v>
      </c>
      <c r="P870" t="str">
        <f t="shared" si="67"/>
        <v>Other quarters</v>
      </c>
    </row>
    <row r="871" spans="1:16" x14ac:dyDescent="0.25">
      <c r="A871">
        <v>10970</v>
      </c>
      <c r="B871" t="s">
        <v>31</v>
      </c>
      <c r="C871" t="s">
        <v>32</v>
      </c>
      <c r="D871" t="s">
        <v>21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 t="s">
        <v>40</v>
      </c>
      <c r="K871" t="s">
        <v>44</v>
      </c>
      <c r="L871" t="s">
        <v>45</v>
      </c>
      <c r="M871">
        <v>2017</v>
      </c>
      <c r="N871" t="str">
        <f t="shared" si="65"/>
        <v>Francophone</v>
      </c>
      <c r="O871" t="str">
        <f t="shared" si="66"/>
        <v>Beer</v>
      </c>
      <c r="P871" t="str">
        <f t="shared" si="67"/>
        <v>Other quarters</v>
      </c>
    </row>
    <row r="872" spans="1:16" x14ac:dyDescent="0.25">
      <c r="A872">
        <v>10971</v>
      </c>
      <c r="B872" t="s">
        <v>51</v>
      </c>
      <c r="C872" t="s">
        <v>52</v>
      </c>
      <c r="D872" t="s">
        <v>27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 t="s">
        <v>16</v>
      </c>
      <c r="K872" t="s">
        <v>17</v>
      </c>
      <c r="L872" t="s">
        <v>49</v>
      </c>
      <c r="M872">
        <v>2019</v>
      </c>
      <c r="N872" t="str">
        <f t="shared" si="65"/>
        <v>Anglophone</v>
      </c>
      <c r="O872" t="str">
        <f t="shared" si="66"/>
        <v>Beer</v>
      </c>
      <c r="P872" t="str">
        <f t="shared" si="67"/>
        <v>Other quarters</v>
      </c>
    </row>
    <row r="873" spans="1:16" x14ac:dyDescent="0.25">
      <c r="A873">
        <v>10972</v>
      </c>
      <c r="B873" t="s">
        <v>31</v>
      </c>
      <c r="C873" t="s">
        <v>32</v>
      </c>
      <c r="D873" t="s">
        <v>33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 t="s">
        <v>22</v>
      </c>
      <c r="K873" t="s">
        <v>23</v>
      </c>
      <c r="L873" t="s">
        <v>50</v>
      </c>
      <c r="M873">
        <v>2018</v>
      </c>
      <c r="N873" t="str">
        <f t="shared" si="65"/>
        <v>Anglophone</v>
      </c>
      <c r="O873" t="str">
        <f t="shared" si="66"/>
        <v>Beer</v>
      </c>
      <c r="P873" t="str">
        <f t="shared" si="67"/>
        <v>Other quarters</v>
      </c>
    </row>
    <row r="874" spans="1:16" x14ac:dyDescent="0.25">
      <c r="A874">
        <v>10973</v>
      </c>
      <c r="B874" t="s">
        <v>57</v>
      </c>
      <c r="C874" t="s">
        <v>58</v>
      </c>
      <c r="D874" t="s">
        <v>39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 t="s">
        <v>28</v>
      </c>
      <c r="K874" t="s">
        <v>29</v>
      </c>
      <c r="L874" t="s">
        <v>53</v>
      </c>
      <c r="M874">
        <v>2018</v>
      </c>
      <c r="N874" t="str">
        <f t="shared" si="65"/>
        <v>Francophone</v>
      </c>
      <c r="O874" t="str">
        <f t="shared" si="66"/>
        <v>Beer</v>
      </c>
      <c r="P874" t="str">
        <f t="shared" si="67"/>
        <v>Q4</v>
      </c>
    </row>
    <row r="875" spans="1:16" x14ac:dyDescent="0.25">
      <c r="A875">
        <v>10974</v>
      </c>
      <c r="B875" t="s">
        <v>63</v>
      </c>
      <c r="C875" t="s">
        <v>64</v>
      </c>
      <c r="D875" t="s">
        <v>43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34</v>
      </c>
      <c r="K875" t="s">
        <v>35</v>
      </c>
      <c r="L875" t="s">
        <v>56</v>
      </c>
      <c r="M875">
        <v>2017</v>
      </c>
      <c r="N875" t="str">
        <f t="shared" si="65"/>
        <v>Francophone</v>
      </c>
      <c r="O875" t="str">
        <f t="shared" si="66"/>
        <v>Malt</v>
      </c>
      <c r="P875" t="str">
        <f t="shared" si="67"/>
        <v>Q4</v>
      </c>
    </row>
    <row r="876" spans="1:16" x14ac:dyDescent="0.25">
      <c r="A876">
        <v>10975</v>
      </c>
      <c r="B876" t="s">
        <v>61</v>
      </c>
      <c r="C876" t="s">
        <v>62</v>
      </c>
      <c r="D876" t="s">
        <v>48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 t="s">
        <v>40</v>
      </c>
      <c r="K876" t="s">
        <v>41</v>
      </c>
      <c r="L876" t="s">
        <v>59</v>
      </c>
      <c r="M876">
        <v>2018</v>
      </c>
      <c r="N876" t="str">
        <f t="shared" si="65"/>
        <v>Francophone</v>
      </c>
      <c r="O876" t="str">
        <f t="shared" si="66"/>
        <v>Malt</v>
      </c>
      <c r="P876" t="str">
        <f t="shared" si="67"/>
        <v>Q4</v>
      </c>
    </row>
    <row r="877" spans="1:16" x14ac:dyDescent="0.25">
      <c r="A877">
        <v>10976</v>
      </c>
      <c r="B877" t="s">
        <v>57</v>
      </c>
      <c r="C877" t="s">
        <v>58</v>
      </c>
      <c r="D877" t="s">
        <v>15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 t="s">
        <v>16</v>
      </c>
      <c r="K877" t="s">
        <v>44</v>
      </c>
      <c r="L877" t="s">
        <v>60</v>
      </c>
      <c r="M877">
        <v>2019</v>
      </c>
      <c r="N877" t="str">
        <f t="shared" si="65"/>
        <v>Anglophone</v>
      </c>
      <c r="O877" t="str">
        <f t="shared" si="66"/>
        <v>Beer</v>
      </c>
      <c r="P877" t="str">
        <f t="shared" si="67"/>
        <v>Q4</v>
      </c>
    </row>
    <row r="878" spans="1:16" x14ac:dyDescent="0.25">
      <c r="A878">
        <v>10977</v>
      </c>
      <c r="B878" t="s">
        <v>19</v>
      </c>
      <c r="C878" t="s">
        <v>20</v>
      </c>
      <c r="D878" t="s">
        <v>21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 t="s">
        <v>22</v>
      </c>
      <c r="K878" t="s">
        <v>17</v>
      </c>
      <c r="L878" t="s">
        <v>18</v>
      </c>
      <c r="M878">
        <v>2019</v>
      </c>
      <c r="N878" t="str">
        <f t="shared" si="65"/>
        <v>Anglophone</v>
      </c>
      <c r="O878" t="str">
        <f t="shared" si="66"/>
        <v>Beer</v>
      </c>
      <c r="P878" t="str">
        <f t="shared" si="67"/>
        <v>Other quarters</v>
      </c>
    </row>
    <row r="879" spans="1:16" x14ac:dyDescent="0.25">
      <c r="A879">
        <v>10978</v>
      </c>
      <c r="B879" t="s">
        <v>61</v>
      </c>
      <c r="C879" t="s">
        <v>62</v>
      </c>
      <c r="D879" t="s">
        <v>27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 t="s">
        <v>28</v>
      </c>
      <c r="K879" t="s">
        <v>23</v>
      </c>
      <c r="L879" t="s">
        <v>24</v>
      </c>
      <c r="M879">
        <v>2018</v>
      </c>
      <c r="N879" t="str">
        <f t="shared" si="65"/>
        <v>Francophone</v>
      </c>
      <c r="O879" t="str">
        <f t="shared" si="66"/>
        <v>Beer</v>
      </c>
      <c r="P879" t="str">
        <f t="shared" si="67"/>
        <v>Other quarters</v>
      </c>
    </row>
    <row r="880" spans="1:16" x14ac:dyDescent="0.25">
      <c r="A880">
        <v>10979</v>
      </c>
      <c r="B880" t="s">
        <v>31</v>
      </c>
      <c r="C880" t="s">
        <v>32</v>
      </c>
      <c r="D880" t="s">
        <v>33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 t="s">
        <v>34</v>
      </c>
      <c r="K880" t="s">
        <v>29</v>
      </c>
      <c r="L880" t="s">
        <v>30</v>
      </c>
      <c r="M880">
        <v>2018</v>
      </c>
      <c r="N880" t="str">
        <f t="shared" si="65"/>
        <v>Francophone</v>
      </c>
      <c r="O880" t="str">
        <f t="shared" si="66"/>
        <v>Beer</v>
      </c>
      <c r="P880" t="str">
        <f t="shared" si="67"/>
        <v>Other quarters</v>
      </c>
    </row>
    <row r="881" spans="1:16" x14ac:dyDescent="0.25">
      <c r="A881">
        <v>10980</v>
      </c>
      <c r="B881" t="s">
        <v>25</v>
      </c>
      <c r="C881" t="s">
        <v>26</v>
      </c>
      <c r="D881" t="s">
        <v>39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 t="s">
        <v>40</v>
      </c>
      <c r="K881" t="s">
        <v>35</v>
      </c>
      <c r="L881" t="s">
        <v>36</v>
      </c>
      <c r="M881">
        <v>2017</v>
      </c>
      <c r="N881" t="str">
        <f t="shared" si="65"/>
        <v>Francophone</v>
      </c>
      <c r="O881" t="str">
        <f t="shared" si="66"/>
        <v>Beer</v>
      </c>
      <c r="P881" t="str">
        <f t="shared" si="67"/>
        <v>Other quarters</v>
      </c>
    </row>
    <row r="882" spans="1:16" x14ac:dyDescent="0.25">
      <c r="A882">
        <v>10981</v>
      </c>
      <c r="B882" t="s">
        <v>13</v>
      </c>
      <c r="C882" t="s">
        <v>14</v>
      </c>
      <c r="D882" t="s">
        <v>43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 t="s">
        <v>16</v>
      </c>
      <c r="K882" t="s">
        <v>41</v>
      </c>
      <c r="L882" t="s">
        <v>42</v>
      </c>
      <c r="M882">
        <v>2017</v>
      </c>
      <c r="N882" t="str">
        <f t="shared" si="65"/>
        <v>Anglophone</v>
      </c>
      <c r="O882" t="str">
        <f t="shared" si="66"/>
        <v>Malt</v>
      </c>
      <c r="P882" t="str">
        <f t="shared" si="67"/>
        <v>Other quarters</v>
      </c>
    </row>
    <row r="883" spans="1:16" x14ac:dyDescent="0.25">
      <c r="A883">
        <v>10982</v>
      </c>
      <c r="B883" t="s">
        <v>37</v>
      </c>
      <c r="C883" t="s">
        <v>38</v>
      </c>
      <c r="D883" t="s">
        <v>48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 t="s">
        <v>22</v>
      </c>
      <c r="K883" t="s">
        <v>44</v>
      </c>
      <c r="L883" t="s">
        <v>45</v>
      </c>
      <c r="M883">
        <v>2017</v>
      </c>
      <c r="N883" t="str">
        <f t="shared" si="65"/>
        <v>Anglophone</v>
      </c>
      <c r="O883" t="str">
        <f t="shared" si="66"/>
        <v>Malt</v>
      </c>
      <c r="P883" t="str">
        <f t="shared" si="67"/>
        <v>Other quarters</v>
      </c>
    </row>
    <row r="884" spans="1:16" x14ac:dyDescent="0.25">
      <c r="A884">
        <v>10983</v>
      </c>
      <c r="B884" t="s">
        <v>54</v>
      </c>
      <c r="C884" t="s">
        <v>55</v>
      </c>
      <c r="D884" t="s">
        <v>15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 t="s">
        <v>28</v>
      </c>
      <c r="K884" t="s">
        <v>17</v>
      </c>
      <c r="L884" t="s">
        <v>49</v>
      </c>
      <c r="M884">
        <v>2017</v>
      </c>
      <c r="N884" t="str">
        <f t="shared" si="65"/>
        <v>Francophone</v>
      </c>
      <c r="O884" t="str">
        <f t="shared" si="66"/>
        <v>Beer</v>
      </c>
      <c r="P884" t="str">
        <f t="shared" si="67"/>
        <v>Other quarters</v>
      </c>
    </row>
    <row r="885" spans="1:16" x14ac:dyDescent="0.25">
      <c r="A885">
        <v>10984</v>
      </c>
      <c r="B885" t="s">
        <v>19</v>
      </c>
      <c r="C885" t="s">
        <v>20</v>
      </c>
      <c r="D885" t="s">
        <v>21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 t="s">
        <v>34</v>
      </c>
      <c r="K885" t="s">
        <v>23</v>
      </c>
      <c r="L885" t="s">
        <v>50</v>
      </c>
      <c r="M885">
        <v>2018</v>
      </c>
      <c r="N885" t="str">
        <f t="shared" si="65"/>
        <v>Francophone</v>
      </c>
      <c r="O885" t="str">
        <f t="shared" si="66"/>
        <v>Beer</v>
      </c>
      <c r="P885" t="str">
        <f t="shared" si="67"/>
        <v>Other quarters</v>
      </c>
    </row>
    <row r="886" spans="1:16" x14ac:dyDescent="0.25">
      <c r="A886">
        <v>10985</v>
      </c>
      <c r="B886" t="s">
        <v>19</v>
      </c>
      <c r="C886" t="s">
        <v>20</v>
      </c>
      <c r="D886" t="s">
        <v>27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 t="s">
        <v>40</v>
      </c>
      <c r="K886" t="s">
        <v>29</v>
      </c>
      <c r="L886" t="s">
        <v>53</v>
      </c>
      <c r="M886">
        <v>2017</v>
      </c>
      <c r="N886" t="str">
        <f t="shared" si="65"/>
        <v>Francophone</v>
      </c>
      <c r="O886" t="str">
        <f t="shared" si="66"/>
        <v>Beer</v>
      </c>
      <c r="P886" t="str">
        <f t="shared" si="67"/>
        <v>Q4</v>
      </c>
    </row>
    <row r="887" spans="1:16" x14ac:dyDescent="0.25">
      <c r="A887">
        <v>10986</v>
      </c>
      <c r="B887" t="s">
        <v>63</v>
      </c>
      <c r="C887" t="s">
        <v>64</v>
      </c>
      <c r="D887" t="s">
        <v>33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 t="s">
        <v>16</v>
      </c>
      <c r="K887" t="s">
        <v>35</v>
      </c>
      <c r="L887" t="s">
        <v>56</v>
      </c>
      <c r="M887">
        <v>2018</v>
      </c>
      <c r="N887" t="str">
        <f t="shared" si="65"/>
        <v>Anglophone</v>
      </c>
      <c r="O887" t="str">
        <f t="shared" si="66"/>
        <v>Beer</v>
      </c>
      <c r="P887" t="str">
        <f t="shared" si="67"/>
        <v>Q4</v>
      </c>
    </row>
    <row r="888" spans="1:16" x14ac:dyDescent="0.25">
      <c r="A888">
        <v>10987</v>
      </c>
      <c r="B888" t="s">
        <v>31</v>
      </c>
      <c r="C888" t="s">
        <v>32</v>
      </c>
      <c r="D888" t="s">
        <v>39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 t="s">
        <v>22</v>
      </c>
      <c r="K888" t="s">
        <v>41</v>
      </c>
      <c r="L888" t="s">
        <v>59</v>
      </c>
      <c r="M888">
        <v>2017</v>
      </c>
      <c r="N888" t="str">
        <f t="shared" si="65"/>
        <v>Anglophone</v>
      </c>
      <c r="O888" t="str">
        <f t="shared" si="66"/>
        <v>Beer</v>
      </c>
      <c r="P888" t="str">
        <f t="shared" si="67"/>
        <v>Q4</v>
      </c>
    </row>
    <row r="889" spans="1:16" x14ac:dyDescent="0.25">
      <c r="A889">
        <v>10988</v>
      </c>
      <c r="B889" t="s">
        <v>51</v>
      </c>
      <c r="C889" t="s">
        <v>52</v>
      </c>
      <c r="D889" t="s">
        <v>43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 t="s">
        <v>28</v>
      </c>
      <c r="K889" t="s">
        <v>44</v>
      </c>
      <c r="L889" t="s">
        <v>60</v>
      </c>
      <c r="M889">
        <v>2017</v>
      </c>
      <c r="N889" t="str">
        <f t="shared" si="65"/>
        <v>Francophone</v>
      </c>
      <c r="O889" t="str">
        <f t="shared" si="66"/>
        <v>Malt</v>
      </c>
      <c r="P889" t="str">
        <f t="shared" si="67"/>
        <v>Q4</v>
      </c>
    </row>
    <row r="890" spans="1:16" x14ac:dyDescent="0.25">
      <c r="A890">
        <v>10989</v>
      </c>
      <c r="B890" t="s">
        <v>63</v>
      </c>
      <c r="C890" t="s">
        <v>64</v>
      </c>
      <c r="D890" t="s">
        <v>48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 t="s">
        <v>34</v>
      </c>
      <c r="K890" t="s">
        <v>17</v>
      </c>
      <c r="L890" t="s">
        <v>18</v>
      </c>
      <c r="M890">
        <v>2017</v>
      </c>
      <c r="N890" t="str">
        <f t="shared" si="65"/>
        <v>Francophone</v>
      </c>
      <c r="O890" t="str">
        <f t="shared" si="66"/>
        <v>Malt</v>
      </c>
      <c r="P890" t="str">
        <f t="shared" si="67"/>
        <v>Other quarters</v>
      </c>
    </row>
    <row r="891" spans="1:16" x14ac:dyDescent="0.25">
      <c r="A891">
        <v>10990</v>
      </c>
      <c r="B891" t="s">
        <v>25</v>
      </c>
      <c r="C891" t="s">
        <v>26</v>
      </c>
      <c r="D891" t="s">
        <v>15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 t="s">
        <v>40</v>
      </c>
      <c r="K891" t="s">
        <v>23</v>
      </c>
      <c r="L891" t="s">
        <v>24</v>
      </c>
      <c r="M891">
        <v>2019</v>
      </c>
      <c r="N891" t="str">
        <f t="shared" si="65"/>
        <v>Francophone</v>
      </c>
      <c r="O891" t="str">
        <f t="shared" si="66"/>
        <v>Beer</v>
      </c>
      <c r="P891" t="str">
        <f t="shared" si="67"/>
        <v>Other quarters</v>
      </c>
    </row>
    <row r="892" spans="1:16" x14ac:dyDescent="0.25">
      <c r="A892">
        <v>10991</v>
      </c>
      <c r="B892" t="s">
        <v>19</v>
      </c>
      <c r="C892" t="s">
        <v>20</v>
      </c>
      <c r="D892" t="s">
        <v>21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 t="s">
        <v>16</v>
      </c>
      <c r="K892" t="s">
        <v>29</v>
      </c>
      <c r="L892" t="s">
        <v>30</v>
      </c>
      <c r="M892">
        <v>2018</v>
      </c>
      <c r="N892" t="str">
        <f t="shared" si="65"/>
        <v>Anglophone</v>
      </c>
      <c r="O892" t="str">
        <f t="shared" si="66"/>
        <v>Beer</v>
      </c>
      <c r="P892" t="str">
        <f t="shared" si="67"/>
        <v>Other quarters</v>
      </c>
    </row>
    <row r="893" spans="1:16" x14ac:dyDescent="0.25">
      <c r="A893">
        <v>10992</v>
      </c>
      <c r="B893" t="s">
        <v>25</v>
      </c>
      <c r="C893" t="s">
        <v>26</v>
      </c>
      <c r="D893" t="s">
        <v>27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 t="s">
        <v>22</v>
      </c>
      <c r="K893" t="s">
        <v>35</v>
      </c>
      <c r="L893" t="s">
        <v>36</v>
      </c>
      <c r="M893">
        <v>2017</v>
      </c>
      <c r="N893" t="str">
        <f t="shared" si="65"/>
        <v>Anglophone</v>
      </c>
      <c r="O893" t="str">
        <f t="shared" si="66"/>
        <v>Beer</v>
      </c>
      <c r="P893" t="str">
        <f t="shared" si="67"/>
        <v>Other quarters</v>
      </c>
    </row>
    <row r="894" spans="1:16" x14ac:dyDescent="0.25">
      <c r="A894">
        <v>10993</v>
      </c>
      <c r="B894" t="s">
        <v>46</v>
      </c>
      <c r="C894" t="s">
        <v>47</v>
      </c>
      <c r="D894" t="s">
        <v>33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 t="s">
        <v>28</v>
      </c>
      <c r="K894" t="s">
        <v>41</v>
      </c>
      <c r="L894" t="s">
        <v>42</v>
      </c>
      <c r="M894">
        <v>2017</v>
      </c>
      <c r="N894" t="str">
        <f t="shared" si="65"/>
        <v>Francophone</v>
      </c>
      <c r="O894" t="str">
        <f t="shared" si="66"/>
        <v>Beer</v>
      </c>
      <c r="P894" t="str">
        <f t="shared" si="67"/>
        <v>Other quarters</v>
      </c>
    </row>
    <row r="895" spans="1:16" x14ac:dyDescent="0.25">
      <c r="A895">
        <v>10994</v>
      </c>
      <c r="B895" t="s">
        <v>37</v>
      </c>
      <c r="C895" t="s">
        <v>38</v>
      </c>
      <c r="D895" t="s">
        <v>39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 t="s">
        <v>34</v>
      </c>
      <c r="K895" t="s">
        <v>44</v>
      </c>
      <c r="L895" t="s">
        <v>45</v>
      </c>
      <c r="M895">
        <v>2019</v>
      </c>
      <c r="N895" t="str">
        <f t="shared" si="65"/>
        <v>Francophone</v>
      </c>
      <c r="O895" t="str">
        <f t="shared" si="66"/>
        <v>Beer</v>
      </c>
      <c r="P895" t="str">
        <f t="shared" si="67"/>
        <v>Other quarters</v>
      </c>
    </row>
    <row r="896" spans="1:16" x14ac:dyDescent="0.25">
      <c r="A896">
        <v>10995</v>
      </c>
      <c r="B896" t="s">
        <v>13</v>
      </c>
      <c r="C896" t="s">
        <v>14</v>
      </c>
      <c r="D896" t="s">
        <v>43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 t="s">
        <v>40</v>
      </c>
      <c r="K896" t="s">
        <v>17</v>
      </c>
      <c r="L896" t="s">
        <v>49</v>
      </c>
      <c r="M896">
        <v>2017</v>
      </c>
      <c r="N896" t="str">
        <f t="shared" si="65"/>
        <v>Francophone</v>
      </c>
      <c r="O896" t="str">
        <f t="shared" si="66"/>
        <v>Malt</v>
      </c>
      <c r="P896" t="str">
        <f t="shared" si="67"/>
        <v>Other quarters</v>
      </c>
    </row>
    <row r="897" spans="1:16" x14ac:dyDescent="0.25">
      <c r="A897">
        <v>10996</v>
      </c>
      <c r="B897" t="s">
        <v>13</v>
      </c>
      <c r="C897" t="s">
        <v>14</v>
      </c>
      <c r="D897" t="s">
        <v>48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 t="s">
        <v>16</v>
      </c>
      <c r="K897" t="s">
        <v>23</v>
      </c>
      <c r="L897" t="s">
        <v>50</v>
      </c>
      <c r="M897">
        <v>2019</v>
      </c>
      <c r="N897" t="str">
        <f t="shared" si="65"/>
        <v>Anglophone</v>
      </c>
      <c r="O897" t="str">
        <f t="shared" si="66"/>
        <v>Malt</v>
      </c>
      <c r="P897" t="str">
        <f t="shared" si="67"/>
        <v>Other quarters</v>
      </c>
    </row>
    <row r="898" spans="1:16" x14ac:dyDescent="0.25">
      <c r="A898">
        <v>10997</v>
      </c>
      <c r="B898" t="s">
        <v>37</v>
      </c>
      <c r="C898" t="s">
        <v>38</v>
      </c>
      <c r="D898" t="s">
        <v>15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 t="s">
        <v>22</v>
      </c>
      <c r="K898" t="s">
        <v>29</v>
      </c>
      <c r="L898" t="s">
        <v>53</v>
      </c>
      <c r="M898">
        <v>2017</v>
      </c>
      <c r="N898" t="str">
        <f t="shared" si="65"/>
        <v>Anglophone</v>
      </c>
      <c r="O898" t="str">
        <f t="shared" si="66"/>
        <v>Beer</v>
      </c>
      <c r="P898" t="str">
        <f t="shared" si="67"/>
        <v>Q4</v>
      </c>
    </row>
    <row r="899" spans="1:16" x14ac:dyDescent="0.25">
      <c r="A899">
        <v>10998</v>
      </c>
      <c r="B899" t="s">
        <v>13</v>
      </c>
      <c r="C899" t="s">
        <v>14</v>
      </c>
      <c r="D899" t="s">
        <v>21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 t="s">
        <v>28</v>
      </c>
      <c r="K899" t="s">
        <v>35</v>
      </c>
      <c r="L899" t="s">
        <v>56</v>
      </c>
      <c r="M899">
        <v>2018</v>
      </c>
      <c r="N899" t="str">
        <f t="shared" ref="N899:N962" si="68">IF(J899="Nigeria","Anglophone",IF(J899="Ghana","Anglophone","Francophone"))</f>
        <v>Francophone</v>
      </c>
      <c r="O899" t="str">
        <f t="shared" ref="O899:O962" si="69">IF(D899="beta malt","Malt",IF(D899="grand malt","Malt","Beer"))</f>
        <v>Beer</v>
      </c>
      <c r="P899" t="str">
        <f t="shared" ref="P899:P962" si="70">IF(L899="December","Q4",IF(L899="September","Q4",IF(L899="October","Q4",IF(L899="November","Q4","Other quarters"))))</f>
        <v>Q4</v>
      </c>
    </row>
    <row r="900" spans="1:16" x14ac:dyDescent="0.25">
      <c r="A900">
        <v>10999</v>
      </c>
      <c r="B900" t="s">
        <v>19</v>
      </c>
      <c r="C900" t="s">
        <v>20</v>
      </c>
      <c r="D900" t="s">
        <v>27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 t="s">
        <v>34</v>
      </c>
      <c r="K900" t="s">
        <v>41</v>
      </c>
      <c r="L900" t="s">
        <v>59</v>
      </c>
      <c r="M900">
        <v>2017</v>
      </c>
      <c r="N900" t="str">
        <f t="shared" si="68"/>
        <v>Francophone</v>
      </c>
      <c r="O900" t="str">
        <f t="shared" si="69"/>
        <v>Beer</v>
      </c>
      <c r="P900" t="str">
        <f t="shared" si="70"/>
        <v>Q4</v>
      </c>
    </row>
    <row r="901" spans="1:16" x14ac:dyDescent="0.25">
      <c r="A901">
        <v>11000</v>
      </c>
      <c r="B901" t="s">
        <v>25</v>
      </c>
      <c r="C901" t="s">
        <v>26</v>
      </c>
      <c r="D901" t="s">
        <v>33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 t="s">
        <v>40</v>
      </c>
      <c r="K901" t="s">
        <v>44</v>
      </c>
      <c r="L901" t="s">
        <v>60</v>
      </c>
      <c r="M901">
        <v>2017</v>
      </c>
      <c r="N901" t="str">
        <f t="shared" si="68"/>
        <v>Francophone</v>
      </c>
      <c r="O901" t="str">
        <f t="shared" si="69"/>
        <v>Beer</v>
      </c>
      <c r="P901" t="str">
        <f t="shared" si="70"/>
        <v>Q4</v>
      </c>
    </row>
    <row r="902" spans="1:16" x14ac:dyDescent="0.25">
      <c r="A902">
        <v>11001</v>
      </c>
      <c r="B902" t="s">
        <v>31</v>
      </c>
      <c r="C902" t="s">
        <v>32</v>
      </c>
      <c r="D902" t="s">
        <v>39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 t="s">
        <v>16</v>
      </c>
      <c r="K902" t="s">
        <v>17</v>
      </c>
      <c r="L902" t="s">
        <v>18</v>
      </c>
      <c r="M902">
        <v>2019</v>
      </c>
      <c r="N902" t="str">
        <f t="shared" si="68"/>
        <v>Anglophone</v>
      </c>
      <c r="O902" t="str">
        <f t="shared" si="69"/>
        <v>Beer</v>
      </c>
      <c r="P902" t="str">
        <f t="shared" si="70"/>
        <v>Other quarters</v>
      </c>
    </row>
    <row r="903" spans="1:16" x14ac:dyDescent="0.25">
      <c r="A903">
        <v>11002</v>
      </c>
      <c r="B903" t="s">
        <v>37</v>
      </c>
      <c r="C903" t="s">
        <v>38</v>
      </c>
      <c r="D903" t="s">
        <v>43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 t="s">
        <v>22</v>
      </c>
      <c r="K903" t="s">
        <v>23</v>
      </c>
      <c r="L903" t="s">
        <v>24</v>
      </c>
      <c r="M903">
        <v>2018</v>
      </c>
      <c r="N903" t="str">
        <f t="shared" si="68"/>
        <v>Anglophone</v>
      </c>
      <c r="O903" t="str">
        <f t="shared" si="69"/>
        <v>Malt</v>
      </c>
      <c r="P903" t="str">
        <f t="shared" si="70"/>
        <v>Other quarters</v>
      </c>
    </row>
    <row r="904" spans="1:16" x14ac:dyDescent="0.25">
      <c r="A904">
        <v>11003</v>
      </c>
      <c r="B904" t="s">
        <v>13</v>
      </c>
      <c r="C904" t="s">
        <v>14</v>
      </c>
      <c r="D904" t="s">
        <v>48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 t="s">
        <v>28</v>
      </c>
      <c r="K904" t="s">
        <v>29</v>
      </c>
      <c r="L904" t="s">
        <v>30</v>
      </c>
      <c r="M904">
        <v>2017</v>
      </c>
      <c r="N904" t="str">
        <f t="shared" si="68"/>
        <v>Francophone</v>
      </c>
      <c r="O904" t="str">
        <f t="shared" si="69"/>
        <v>Malt</v>
      </c>
      <c r="P904" t="str">
        <f t="shared" si="70"/>
        <v>Other quarters</v>
      </c>
    </row>
    <row r="905" spans="1:16" x14ac:dyDescent="0.25">
      <c r="A905">
        <v>11004</v>
      </c>
      <c r="B905" t="s">
        <v>46</v>
      </c>
      <c r="C905" t="s">
        <v>47</v>
      </c>
      <c r="D905" t="s">
        <v>15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 t="s">
        <v>34</v>
      </c>
      <c r="K905" t="s">
        <v>35</v>
      </c>
      <c r="L905" t="s">
        <v>36</v>
      </c>
      <c r="M905">
        <v>2018</v>
      </c>
      <c r="N905" t="str">
        <f t="shared" si="68"/>
        <v>Francophone</v>
      </c>
      <c r="O905" t="str">
        <f t="shared" si="69"/>
        <v>Beer</v>
      </c>
      <c r="P905" t="str">
        <f t="shared" si="70"/>
        <v>Other quarters</v>
      </c>
    </row>
    <row r="906" spans="1:16" x14ac:dyDescent="0.25">
      <c r="A906">
        <v>11005</v>
      </c>
      <c r="B906" t="s">
        <v>31</v>
      </c>
      <c r="C906" t="s">
        <v>32</v>
      </c>
      <c r="D906" t="s">
        <v>21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 t="s">
        <v>40</v>
      </c>
      <c r="K906" t="s">
        <v>41</v>
      </c>
      <c r="L906" t="s">
        <v>42</v>
      </c>
      <c r="M906">
        <v>2017</v>
      </c>
      <c r="N906" t="str">
        <f t="shared" si="68"/>
        <v>Francophone</v>
      </c>
      <c r="O906" t="str">
        <f t="shared" si="69"/>
        <v>Beer</v>
      </c>
      <c r="P906" t="str">
        <f t="shared" si="70"/>
        <v>Other quarters</v>
      </c>
    </row>
    <row r="907" spans="1:16" x14ac:dyDescent="0.25">
      <c r="A907">
        <v>11006</v>
      </c>
      <c r="B907" t="s">
        <v>51</v>
      </c>
      <c r="C907" t="s">
        <v>52</v>
      </c>
      <c r="D907" t="s">
        <v>27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 t="s">
        <v>16</v>
      </c>
      <c r="K907" t="s">
        <v>44</v>
      </c>
      <c r="L907" t="s">
        <v>45</v>
      </c>
      <c r="M907">
        <v>2017</v>
      </c>
      <c r="N907" t="str">
        <f t="shared" si="68"/>
        <v>Anglophone</v>
      </c>
      <c r="O907" t="str">
        <f t="shared" si="69"/>
        <v>Beer</v>
      </c>
      <c r="P907" t="str">
        <f t="shared" si="70"/>
        <v>Other quarters</v>
      </c>
    </row>
    <row r="908" spans="1:16" x14ac:dyDescent="0.25">
      <c r="A908">
        <v>11007</v>
      </c>
      <c r="B908" t="s">
        <v>54</v>
      </c>
      <c r="C908" t="s">
        <v>55</v>
      </c>
      <c r="D908" t="s">
        <v>33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 t="s">
        <v>22</v>
      </c>
      <c r="K908" t="s">
        <v>17</v>
      </c>
      <c r="L908" t="s">
        <v>49</v>
      </c>
      <c r="M908">
        <v>2019</v>
      </c>
      <c r="N908" t="str">
        <f t="shared" si="68"/>
        <v>Anglophone</v>
      </c>
      <c r="O908" t="str">
        <f t="shared" si="69"/>
        <v>Beer</v>
      </c>
      <c r="P908" t="str">
        <f t="shared" si="70"/>
        <v>Other quarters</v>
      </c>
    </row>
    <row r="909" spans="1:16" x14ac:dyDescent="0.25">
      <c r="A909">
        <v>11008</v>
      </c>
      <c r="B909" t="s">
        <v>57</v>
      </c>
      <c r="C909" t="s">
        <v>58</v>
      </c>
      <c r="D909" t="s">
        <v>39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 t="s">
        <v>28</v>
      </c>
      <c r="K909" t="s">
        <v>23</v>
      </c>
      <c r="L909" t="s">
        <v>50</v>
      </c>
      <c r="M909">
        <v>2018</v>
      </c>
      <c r="N909" t="str">
        <f t="shared" si="68"/>
        <v>Francophone</v>
      </c>
      <c r="O909" t="str">
        <f t="shared" si="69"/>
        <v>Beer</v>
      </c>
      <c r="P909" t="str">
        <f t="shared" si="70"/>
        <v>Other quarters</v>
      </c>
    </row>
    <row r="910" spans="1:16" x14ac:dyDescent="0.25">
      <c r="A910">
        <v>11009</v>
      </c>
      <c r="B910" t="s">
        <v>31</v>
      </c>
      <c r="C910" t="s">
        <v>32</v>
      </c>
      <c r="D910" t="s">
        <v>43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 t="s">
        <v>34</v>
      </c>
      <c r="K910" t="s">
        <v>29</v>
      </c>
      <c r="L910" t="s">
        <v>53</v>
      </c>
      <c r="M910">
        <v>2019</v>
      </c>
      <c r="N910" t="str">
        <f t="shared" si="68"/>
        <v>Francophone</v>
      </c>
      <c r="O910" t="str">
        <f t="shared" si="69"/>
        <v>Malt</v>
      </c>
      <c r="P910" t="str">
        <f t="shared" si="70"/>
        <v>Q4</v>
      </c>
    </row>
    <row r="911" spans="1:16" x14ac:dyDescent="0.25">
      <c r="A911">
        <v>11010</v>
      </c>
      <c r="B911" t="s">
        <v>61</v>
      </c>
      <c r="C911" t="s">
        <v>62</v>
      </c>
      <c r="D911" t="s">
        <v>48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 t="s">
        <v>40</v>
      </c>
      <c r="K911" t="s">
        <v>35</v>
      </c>
      <c r="L911" t="s">
        <v>56</v>
      </c>
      <c r="M911">
        <v>2017</v>
      </c>
      <c r="N911" t="str">
        <f t="shared" si="68"/>
        <v>Francophone</v>
      </c>
      <c r="O911" t="str">
        <f t="shared" si="69"/>
        <v>Malt</v>
      </c>
      <c r="P911" t="str">
        <f t="shared" si="70"/>
        <v>Q4</v>
      </c>
    </row>
    <row r="912" spans="1:16" x14ac:dyDescent="0.25">
      <c r="A912">
        <v>11011</v>
      </c>
      <c r="B912" t="s">
        <v>31</v>
      </c>
      <c r="C912" t="s">
        <v>32</v>
      </c>
      <c r="D912" t="s">
        <v>15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 t="s">
        <v>16</v>
      </c>
      <c r="K912" t="s">
        <v>41</v>
      </c>
      <c r="L912" t="s">
        <v>59</v>
      </c>
      <c r="M912">
        <v>2019</v>
      </c>
      <c r="N912" t="str">
        <f t="shared" si="68"/>
        <v>Anglophone</v>
      </c>
      <c r="O912" t="str">
        <f t="shared" si="69"/>
        <v>Beer</v>
      </c>
      <c r="P912" t="str">
        <f t="shared" si="70"/>
        <v>Q4</v>
      </c>
    </row>
    <row r="913" spans="1:16" x14ac:dyDescent="0.25">
      <c r="A913">
        <v>11012</v>
      </c>
      <c r="B913" t="s">
        <v>51</v>
      </c>
      <c r="C913" t="s">
        <v>52</v>
      </c>
      <c r="D913" t="s">
        <v>21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 t="s">
        <v>22</v>
      </c>
      <c r="K913" t="s">
        <v>44</v>
      </c>
      <c r="L913" t="s">
        <v>60</v>
      </c>
      <c r="M913">
        <v>2017</v>
      </c>
      <c r="N913" t="str">
        <f t="shared" si="68"/>
        <v>Anglophone</v>
      </c>
      <c r="O913" t="str">
        <f t="shared" si="69"/>
        <v>Beer</v>
      </c>
      <c r="P913" t="str">
        <f t="shared" si="70"/>
        <v>Q4</v>
      </c>
    </row>
    <row r="914" spans="1:16" x14ac:dyDescent="0.25">
      <c r="A914">
        <v>11013</v>
      </c>
      <c r="B914" t="s">
        <v>31</v>
      </c>
      <c r="C914" t="s">
        <v>32</v>
      </c>
      <c r="D914" t="s">
        <v>27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 t="s">
        <v>28</v>
      </c>
      <c r="K914" t="s">
        <v>17</v>
      </c>
      <c r="L914" t="s">
        <v>18</v>
      </c>
      <c r="M914">
        <v>2017</v>
      </c>
      <c r="N914" t="str">
        <f t="shared" si="68"/>
        <v>Francophone</v>
      </c>
      <c r="O914" t="str">
        <f t="shared" si="69"/>
        <v>Beer</v>
      </c>
      <c r="P914" t="str">
        <f t="shared" si="70"/>
        <v>Other quarters</v>
      </c>
    </row>
    <row r="915" spans="1:16" x14ac:dyDescent="0.25">
      <c r="A915">
        <v>11014</v>
      </c>
      <c r="B915" t="s">
        <v>57</v>
      </c>
      <c r="C915" t="s">
        <v>58</v>
      </c>
      <c r="D915" t="s">
        <v>33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 t="s">
        <v>34</v>
      </c>
      <c r="K915" t="s">
        <v>23</v>
      </c>
      <c r="L915" t="s">
        <v>24</v>
      </c>
      <c r="M915">
        <v>2018</v>
      </c>
      <c r="N915" t="str">
        <f t="shared" si="68"/>
        <v>Francophone</v>
      </c>
      <c r="O915" t="str">
        <f t="shared" si="69"/>
        <v>Beer</v>
      </c>
      <c r="P915" t="str">
        <f t="shared" si="70"/>
        <v>Other quarters</v>
      </c>
    </row>
    <row r="916" spans="1:16" x14ac:dyDescent="0.25">
      <c r="A916">
        <v>11015</v>
      </c>
      <c r="B916" t="s">
        <v>63</v>
      </c>
      <c r="C916" t="s">
        <v>64</v>
      </c>
      <c r="D916" t="s">
        <v>39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 t="s">
        <v>40</v>
      </c>
      <c r="K916" t="s">
        <v>29</v>
      </c>
      <c r="L916" t="s">
        <v>30</v>
      </c>
      <c r="M916">
        <v>2019</v>
      </c>
      <c r="N916" t="str">
        <f t="shared" si="68"/>
        <v>Francophone</v>
      </c>
      <c r="O916" t="str">
        <f t="shared" si="69"/>
        <v>Beer</v>
      </c>
      <c r="P916" t="str">
        <f t="shared" si="70"/>
        <v>Other quarters</v>
      </c>
    </row>
    <row r="917" spans="1:16" x14ac:dyDescent="0.25">
      <c r="A917">
        <v>11016</v>
      </c>
      <c r="B917" t="s">
        <v>61</v>
      </c>
      <c r="C917" t="s">
        <v>62</v>
      </c>
      <c r="D917" t="s">
        <v>43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 t="s">
        <v>16</v>
      </c>
      <c r="K917" t="s">
        <v>35</v>
      </c>
      <c r="L917" t="s">
        <v>36</v>
      </c>
      <c r="M917">
        <v>2017</v>
      </c>
      <c r="N917" t="str">
        <f t="shared" si="68"/>
        <v>Anglophone</v>
      </c>
      <c r="O917" t="str">
        <f t="shared" si="69"/>
        <v>Malt</v>
      </c>
      <c r="P917" t="str">
        <f t="shared" si="70"/>
        <v>Other quarters</v>
      </c>
    </row>
    <row r="918" spans="1:16" x14ac:dyDescent="0.25">
      <c r="A918">
        <v>11017</v>
      </c>
      <c r="B918" t="s">
        <v>57</v>
      </c>
      <c r="C918" t="s">
        <v>58</v>
      </c>
      <c r="D918" t="s">
        <v>48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 t="s">
        <v>22</v>
      </c>
      <c r="K918" t="s">
        <v>41</v>
      </c>
      <c r="L918" t="s">
        <v>42</v>
      </c>
      <c r="M918">
        <v>2017</v>
      </c>
      <c r="N918" t="str">
        <f t="shared" si="68"/>
        <v>Anglophone</v>
      </c>
      <c r="O918" t="str">
        <f t="shared" si="69"/>
        <v>Malt</v>
      </c>
      <c r="P918" t="str">
        <f t="shared" si="70"/>
        <v>Other quarters</v>
      </c>
    </row>
    <row r="919" spans="1:16" x14ac:dyDescent="0.25">
      <c r="A919">
        <v>11018</v>
      </c>
      <c r="B919" t="s">
        <v>19</v>
      </c>
      <c r="C919" t="s">
        <v>20</v>
      </c>
      <c r="D919" t="s">
        <v>15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 t="s">
        <v>28</v>
      </c>
      <c r="K919" t="s">
        <v>44</v>
      </c>
      <c r="L919" t="s">
        <v>45</v>
      </c>
      <c r="M919">
        <v>2019</v>
      </c>
      <c r="N919" t="str">
        <f t="shared" si="68"/>
        <v>Francophone</v>
      </c>
      <c r="O919" t="str">
        <f t="shared" si="69"/>
        <v>Beer</v>
      </c>
      <c r="P919" t="str">
        <f t="shared" si="70"/>
        <v>Other quarters</v>
      </c>
    </row>
    <row r="920" spans="1:16" x14ac:dyDescent="0.25">
      <c r="A920">
        <v>11019</v>
      </c>
      <c r="B920" t="s">
        <v>61</v>
      </c>
      <c r="C920" t="s">
        <v>62</v>
      </c>
      <c r="D920" t="s">
        <v>21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 t="s">
        <v>34</v>
      </c>
      <c r="K920" t="s">
        <v>17</v>
      </c>
      <c r="L920" t="s">
        <v>49</v>
      </c>
      <c r="M920">
        <v>2019</v>
      </c>
      <c r="N920" t="str">
        <f t="shared" si="68"/>
        <v>Francophone</v>
      </c>
      <c r="O920" t="str">
        <f t="shared" si="69"/>
        <v>Beer</v>
      </c>
      <c r="P920" t="str">
        <f t="shared" si="70"/>
        <v>Other quarters</v>
      </c>
    </row>
    <row r="921" spans="1:16" x14ac:dyDescent="0.25">
      <c r="A921">
        <v>11020</v>
      </c>
      <c r="B921" t="s">
        <v>31</v>
      </c>
      <c r="C921" t="s">
        <v>32</v>
      </c>
      <c r="D921" t="s">
        <v>27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 t="s">
        <v>40</v>
      </c>
      <c r="K921" t="s">
        <v>23</v>
      </c>
      <c r="L921" t="s">
        <v>50</v>
      </c>
      <c r="M921">
        <v>2017</v>
      </c>
      <c r="N921" t="str">
        <f t="shared" si="68"/>
        <v>Francophone</v>
      </c>
      <c r="O921" t="str">
        <f t="shared" si="69"/>
        <v>Beer</v>
      </c>
      <c r="P921" t="str">
        <f t="shared" si="70"/>
        <v>Other quarters</v>
      </c>
    </row>
    <row r="922" spans="1:16" x14ac:dyDescent="0.25">
      <c r="A922">
        <v>11021</v>
      </c>
      <c r="B922" t="s">
        <v>25</v>
      </c>
      <c r="C922" t="s">
        <v>26</v>
      </c>
      <c r="D922" t="s">
        <v>33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 t="s">
        <v>16</v>
      </c>
      <c r="K922" t="s">
        <v>29</v>
      </c>
      <c r="L922" t="s">
        <v>53</v>
      </c>
      <c r="M922">
        <v>2017</v>
      </c>
      <c r="N922" t="str">
        <f t="shared" si="68"/>
        <v>Anglophone</v>
      </c>
      <c r="O922" t="str">
        <f t="shared" si="69"/>
        <v>Beer</v>
      </c>
      <c r="P922" t="str">
        <f t="shared" si="70"/>
        <v>Q4</v>
      </c>
    </row>
    <row r="923" spans="1:16" x14ac:dyDescent="0.25">
      <c r="A923">
        <v>11022</v>
      </c>
      <c r="B923" t="s">
        <v>13</v>
      </c>
      <c r="C923" t="s">
        <v>14</v>
      </c>
      <c r="D923" t="s">
        <v>39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 t="s">
        <v>22</v>
      </c>
      <c r="K923" t="s">
        <v>35</v>
      </c>
      <c r="L923" t="s">
        <v>56</v>
      </c>
      <c r="M923">
        <v>2019</v>
      </c>
      <c r="N923" t="str">
        <f t="shared" si="68"/>
        <v>Anglophone</v>
      </c>
      <c r="O923" t="str">
        <f t="shared" si="69"/>
        <v>Beer</v>
      </c>
      <c r="P923" t="str">
        <f t="shared" si="70"/>
        <v>Q4</v>
      </c>
    </row>
    <row r="924" spans="1:16" x14ac:dyDescent="0.25">
      <c r="A924">
        <v>11023</v>
      </c>
      <c r="B924" t="s">
        <v>37</v>
      </c>
      <c r="C924" t="s">
        <v>38</v>
      </c>
      <c r="D924" t="s">
        <v>43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 t="s">
        <v>28</v>
      </c>
      <c r="K924" t="s">
        <v>41</v>
      </c>
      <c r="L924" t="s">
        <v>59</v>
      </c>
      <c r="M924">
        <v>2018</v>
      </c>
      <c r="N924" t="str">
        <f t="shared" si="68"/>
        <v>Francophone</v>
      </c>
      <c r="O924" t="str">
        <f t="shared" si="69"/>
        <v>Malt</v>
      </c>
      <c r="P924" t="str">
        <f t="shared" si="70"/>
        <v>Q4</v>
      </c>
    </row>
    <row r="925" spans="1:16" x14ac:dyDescent="0.25">
      <c r="A925">
        <v>11024</v>
      </c>
      <c r="B925" t="s">
        <v>54</v>
      </c>
      <c r="C925" t="s">
        <v>55</v>
      </c>
      <c r="D925" t="s">
        <v>48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 t="s">
        <v>34</v>
      </c>
      <c r="K925" t="s">
        <v>44</v>
      </c>
      <c r="L925" t="s">
        <v>60</v>
      </c>
      <c r="M925">
        <v>2018</v>
      </c>
      <c r="N925" t="str">
        <f t="shared" si="68"/>
        <v>Francophone</v>
      </c>
      <c r="O925" t="str">
        <f t="shared" si="69"/>
        <v>Malt</v>
      </c>
      <c r="P925" t="str">
        <f t="shared" si="70"/>
        <v>Q4</v>
      </c>
    </row>
    <row r="926" spans="1:16" x14ac:dyDescent="0.25">
      <c r="A926">
        <v>11025</v>
      </c>
      <c r="B926" t="s">
        <v>19</v>
      </c>
      <c r="C926" t="s">
        <v>20</v>
      </c>
      <c r="D926" t="s">
        <v>15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 t="s">
        <v>40</v>
      </c>
      <c r="K926" t="s">
        <v>17</v>
      </c>
      <c r="L926" t="s">
        <v>18</v>
      </c>
      <c r="M926">
        <v>2017</v>
      </c>
      <c r="N926" t="str">
        <f t="shared" si="68"/>
        <v>Francophone</v>
      </c>
      <c r="O926" t="str">
        <f t="shared" si="69"/>
        <v>Beer</v>
      </c>
      <c r="P926" t="str">
        <f t="shared" si="70"/>
        <v>Other quarters</v>
      </c>
    </row>
    <row r="927" spans="1:16" x14ac:dyDescent="0.25">
      <c r="A927">
        <v>11026</v>
      </c>
      <c r="B927" t="s">
        <v>19</v>
      </c>
      <c r="C927" t="s">
        <v>20</v>
      </c>
      <c r="D927" t="s">
        <v>21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 t="s">
        <v>16</v>
      </c>
      <c r="K927" t="s">
        <v>23</v>
      </c>
      <c r="L927" t="s">
        <v>24</v>
      </c>
      <c r="M927">
        <v>2017</v>
      </c>
      <c r="N927" t="str">
        <f t="shared" si="68"/>
        <v>Anglophone</v>
      </c>
      <c r="O927" t="str">
        <f t="shared" si="69"/>
        <v>Beer</v>
      </c>
      <c r="P927" t="str">
        <f t="shared" si="70"/>
        <v>Other quarters</v>
      </c>
    </row>
    <row r="928" spans="1:16" x14ac:dyDescent="0.25">
      <c r="A928">
        <v>11027</v>
      </c>
      <c r="B928" t="s">
        <v>63</v>
      </c>
      <c r="C928" t="s">
        <v>64</v>
      </c>
      <c r="D928" t="s">
        <v>27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 t="s">
        <v>22</v>
      </c>
      <c r="K928" t="s">
        <v>29</v>
      </c>
      <c r="L928" t="s">
        <v>30</v>
      </c>
      <c r="M928">
        <v>2019</v>
      </c>
      <c r="N928" t="str">
        <f t="shared" si="68"/>
        <v>Anglophone</v>
      </c>
      <c r="O928" t="str">
        <f t="shared" si="69"/>
        <v>Beer</v>
      </c>
      <c r="P928" t="str">
        <f t="shared" si="70"/>
        <v>Other quarters</v>
      </c>
    </row>
    <row r="929" spans="1:16" x14ac:dyDescent="0.25">
      <c r="A929">
        <v>11028</v>
      </c>
      <c r="B929" t="s">
        <v>31</v>
      </c>
      <c r="C929" t="s">
        <v>32</v>
      </c>
      <c r="D929" t="s">
        <v>33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 t="s">
        <v>28</v>
      </c>
      <c r="K929" t="s">
        <v>35</v>
      </c>
      <c r="L929" t="s">
        <v>36</v>
      </c>
      <c r="M929">
        <v>2017</v>
      </c>
      <c r="N929" t="str">
        <f t="shared" si="68"/>
        <v>Francophone</v>
      </c>
      <c r="O929" t="str">
        <f t="shared" si="69"/>
        <v>Beer</v>
      </c>
      <c r="P929" t="str">
        <f t="shared" si="70"/>
        <v>Other quarters</v>
      </c>
    </row>
    <row r="930" spans="1:16" x14ac:dyDescent="0.25">
      <c r="A930">
        <v>11029</v>
      </c>
      <c r="B930" t="s">
        <v>51</v>
      </c>
      <c r="C930" t="s">
        <v>52</v>
      </c>
      <c r="D930" t="s">
        <v>39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 t="s">
        <v>34</v>
      </c>
      <c r="K930" t="s">
        <v>41</v>
      </c>
      <c r="L930" t="s">
        <v>42</v>
      </c>
      <c r="M930">
        <v>2018</v>
      </c>
      <c r="N930" t="str">
        <f t="shared" si="68"/>
        <v>Francophone</v>
      </c>
      <c r="O930" t="str">
        <f t="shared" si="69"/>
        <v>Beer</v>
      </c>
      <c r="P930" t="str">
        <f t="shared" si="70"/>
        <v>Other quarters</v>
      </c>
    </row>
    <row r="931" spans="1:16" x14ac:dyDescent="0.25">
      <c r="A931">
        <v>11030</v>
      </c>
      <c r="B931" t="s">
        <v>63</v>
      </c>
      <c r="C931" t="s">
        <v>64</v>
      </c>
      <c r="D931" t="s">
        <v>43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 t="s">
        <v>40</v>
      </c>
      <c r="K931" t="s">
        <v>44</v>
      </c>
      <c r="L931" t="s">
        <v>45</v>
      </c>
      <c r="M931">
        <v>2019</v>
      </c>
      <c r="N931" t="str">
        <f t="shared" si="68"/>
        <v>Francophone</v>
      </c>
      <c r="O931" t="str">
        <f t="shared" si="69"/>
        <v>Malt</v>
      </c>
      <c r="P931" t="str">
        <f t="shared" si="70"/>
        <v>Other quarters</v>
      </c>
    </row>
    <row r="932" spans="1:16" x14ac:dyDescent="0.25">
      <c r="A932">
        <v>11031</v>
      </c>
      <c r="B932" t="s">
        <v>25</v>
      </c>
      <c r="C932" t="s">
        <v>26</v>
      </c>
      <c r="D932" t="s">
        <v>48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 t="s">
        <v>16</v>
      </c>
      <c r="K932" t="s">
        <v>17</v>
      </c>
      <c r="L932" t="s">
        <v>49</v>
      </c>
      <c r="M932">
        <v>2019</v>
      </c>
      <c r="N932" t="str">
        <f t="shared" si="68"/>
        <v>Anglophone</v>
      </c>
      <c r="O932" t="str">
        <f t="shared" si="69"/>
        <v>Malt</v>
      </c>
      <c r="P932" t="str">
        <f t="shared" si="70"/>
        <v>Other quarters</v>
      </c>
    </row>
    <row r="933" spans="1:16" x14ac:dyDescent="0.25">
      <c r="A933">
        <v>11032</v>
      </c>
      <c r="B933" t="s">
        <v>19</v>
      </c>
      <c r="C933" t="s">
        <v>20</v>
      </c>
      <c r="D933" t="s">
        <v>15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 t="s">
        <v>22</v>
      </c>
      <c r="K933" t="s">
        <v>23</v>
      </c>
      <c r="L933" t="s">
        <v>50</v>
      </c>
      <c r="M933">
        <v>2018</v>
      </c>
      <c r="N933" t="str">
        <f t="shared" si="68"/>
        <v>Anglophone</v>
      </c>
      <c r="O933" t="str">
        <f t="shared" si="69"/>
        <v>Beer</v>
      </c>
      <c r="P933" t="str">
        <f t="shared" si="70"/>
        <v>Other quarters</v>
      </c>
    </row>
    <row r="934" spans="1:16" x14ac:dyDescent="0.25">
      <c r="A934">
        <v>11033</v>
      </c>
      <c r="B934" t="s">
        <v>25</v>
      </c>
      <c r="C934" t="s">
        <v>26</v>
      </c>
      <c r="D934" t="s">
        <v>21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 t="s">
        <v>28</v>
      </c>
      <c r="K934" t="s">
        <v>29</v>
      </c>
      <c r="L934" t="s">
        <v>53</v>
      </c>
      <c r="M934">
        <v>2018</v>
      </c>
      <c r="N934" t="str">
        <f t="shared" si="68"/>
        <v>Francophone</v>
      </c>
      <c r="O934" t="str">
        <f t="shared" si="69"/>
        <v>Beer</v>
      </c>
      <c r="P934" t="str">
        <f t="shared" si="70"/>
        <v>Q4</v>
      </c>
    </row>
    <row r="935" spans="1:16" x14ac:dyDescent="0.25">
      <c r="A935">
        <v>11034</v>
      </c>
      <c r="B935" t="s">
        <v>46</v>
      </c>
      <c r="C935" t="s">
        <v>47</v>
      </c>
      <c r="D935" t="s">
        <v>27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 t="s">
        <v>34</v>
      </c>
      <c r="K935" t="s">
        <v>35</v>
      </c>
      <c r="L935" t="s">
        <v>56</v>
      </c>
      <c r="M935">
        <v>2019</v>
      </c>
      <c r="N935" t="str">
        <f t="shared" si="68"/>
        <v>Francophone</v>
      </c>
      <c r="O935" t="str">
        <f t="shared" si="69"/>
        <v>Beer</v>
      </c>
      <c r="P935" t="str">
        <f t="shared" si="70"/>
        <v>Q4</v>
      </c>
    </row>
    <row r="936" spans="1:16" x14ac:dyDescent="0.25">
      <c r="A936">
        <v>11035</v>
      </c>
      <c r="B936" t="s">
        <v>37</v>
      </c>
      <c r="C936" t="s">
        <v>38</v>
      </c>
      <c r="D936" t="s">
        <v>33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 t="s">
        <v>40</v>
      </c>
      <c r="K936" t="s">
        <v>41</v>
      </c>
      <c r="L936" t="s">
        <v>59</v>
      </c>
      <c r="M936">
        <v>2017</v>
      </c>
      <c r="N936" t="str">
        <f t="shared" si="68"/>
        <v>Francophone</v>
      </c>
      <c r="O936" t="str">
        <f t="shared" si="69"/>
        <v>Beer</v>
      </c>
      <c r="P936" t="str">
        <f t="shared" si="70"/>
        <v>Q4</v>
      </c>
    </row>
    <row r="937" spans="1:16" x14ac:dyDescent="0.25">
      <c r="A937">
        <v>11036</v>
      </c>
      <c r="B937" t="s">
        <v>13</v>
      </c>
      <c r="C937" t="s">
        <v>14</v>
      </c>
      <c r="D937" t="s">
        <v>39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 t="s">
        <v>16</v>
      </c>
      <c r="K937" t="s">
        <v>44</v>
      </c>
      <c r="L937" t="s">
        <v>60</v>
      </c>
      <c r="M937">
        <v>2019</v>
      </c>
      <c r="N937" t="str">
        <f t="shared" si="68"/>
        <v>Anglophone</v>
      </c>
      <c r="O937" t="str">
        <f t="shared" si="69"/>
        <v>Beer</v>
      </c>
      <c r="P937" t="str">
        <f t="shared" si="70"/>
        <v>Q4</v>
      </c>
    </row>
    <row r="938" spans="1:16" x14ac:dyDescent="0.25">
      <c r="A938">
        <v>11037</v>
      </c>
      <c r="B938" t="s">
        <v>13</v>
      </c>
      <c r="C938" t="s">
        <v>14</v>
      </c>
      <c r="D938" t="s">
        <v>43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 t="s">
        <v>22</v>
      </c>
      <c r="K938" t="s">
        <v>17</v>
      </c>
      <c r="L938" t="s">
        <v>18</v>
      </c>
      <c r="M938">
        <v>2019</v>
      </c>
      <c r="N938" t="str">
        <f t="shared" si="68"/>
        <v>Anglophone</v>
      </c>
      <c r="O938" t="str">
        <f t="shared" si="69"/>
        <v>Malt</v>
      </c>
      <c r="P938" t="str">
        <f t="shared" si="70"/>
        <v>Other quarters</v>
      </c>
    </row>
    <row r="939" spans="1:16" x14ac:dyDescent="0.25">
      <c r="A939">
        <v>11038</v>
      </c>
      <c r="B939" t="s">
        <v>37</v>
      </c>
      <c r="C939" t="s">
        <v>38</v>
      </c>
      <c r="D939" t="s">
        <v>48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 t="s">
        <v>28</v>
      </c>
      <c r="K939" t="s">
        <v>23</v>
      </c>
      <c r="L939" t="s">
        <v>24</v>
      </c>
      <c r="M939">
        <v>2017</v>
      </c>
      <c r="N939" t="str">
        <f t="shared" si="68"/>
        <v>Francophone</v>
      </c>
      <c r="O939" t="str">
        <f t="shared" si="69"/>
        <v>Malt</v>
      </c>
      <c r="P939" t="str">
        <f t="shared" si="70"/>
        <v>Other quarters</v>
      </c>
    </row>
    <row r="940" spans="1:16" x14ac:dyDescent="0.25">
      <c r="A940">
        <v>11039</v>
      </c>
      <c r="B940" t="s">
        <v>31</v>
      </c>
      <c r="C940" t="s">
        <v>32</v>
      </c>
      <c r="D940" t="s">
        <v>15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 t="s">
        <v>34</v>
      </c>
      <c r="K940" t="s">
        <v>29</v>
      </c>
      <c r="L940" t="s">
        <v>30</v>
      </c>
      <c r="M940">
        <v>2019</v>
      </c>
      <c r="N940" t="str">
        <f t="shared" si="68"/>
        <v>Francophone</v>
      </c>
      <c r="O940" t="str">
        <f t="shared" si="69"/>
        <v>Beer</v>
      </c>
      <c r="P940" t="str">
        <f t="shared" si="70"/>
        <v>Other quarters</v>
      </c>
    </row>
    <row r="941" spans="1:16" x14ac:dyDescent="0.25">
      <c r="A941">
        <v>11040</v>
      </c>
      <c r="B941" t="s">
        <v>51</v>
      </c>
      <c r="C941" t="s">
        <v>52</v>
      </c>
      <c r="D941" t="s">
        <v>21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 t="s">
        <v>40</v>
      </c>
      <c r="K941" t="s">
        <v>35</v>
      </c>
      <c r="L941" t="s">
        <v>36</v>
      </c>
      <c r="M941">
        <v>2018</v>
      </c>
      <c r="N941" t="str">
        <f t="shared" si="68"/>
        <v>Francophone</v>
      </c>
      <c r="O941" t="str">
        <f t="shared" si="69"/>
        <v>Beer</v>
      </c>
      <c r="P941" t="str">
        <f t="shared" si="70"/>
        <v>Other quarters</v>
      </c>
    </row>
    <row r="942" spans="1:16" x14ac:dyDescent="0.25">
      <c r="A942">
        <v>11041</v>
      </c>
      <c r="B942" t="s">
        <v>63</v>
      </c>
      <c r="C942" t="s">
        <v>64</v>
      </c>
      <c r="D942" t="s">
        <v>27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 t="s">
        <v>16</v>
      </c>
      <c r="K942" t="s">
        <v>41</v>
      </c>
      <c r="L942" t="s">
        <v>42</v>
      </c>
      <c r="M942">
        <v>2017</v>
      </c>
      <c r="N942" t="str">
        <f t="shared" si="68"/>
        <v>Anglophone</v>
      </c>
      <c r="O942" t="str">
        <f t="shared" si="69"/>
        <v>Beer</v>
      </c>
      <c r="P942" t="str">
        <f t="shared" si="70"/>
        <v>Other quarters</v>
      </c>
    </row>
    <row r="943" spans="1:16" x14ac:dyDescent="0.25">
      <c r="A943">
        <v>11042</v>
      </c>
      <c r="B943" t="s">
        <v>25</v>
      </c>
      <c r="C943" t="s">
        <v>26</v>
      </c>
      <c r="D943" t="s">
        <v>33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 t="s">
        <v>22</v>
      </c>
      <c r="K943" t="s">
        <v>44</v>
      </c>
      <c r="L943" t="s">
        <v>45</v>
      </c>
      <c r="M943">
        <v>2018</v>
      </c>
      <c r="N943" t="str">
        <f t="shared" si="68"/>
        <v>Anglophone</v>
      </c>
      <c r="O943" t="str">
        <f t="shared" si="69"/>
        <v>Beer</v>
      </c>
      <c r="P943" t="str">
        <f t="shared" si="70"/>
        <v>Other quarters</v>
      </c>
    </row>
    <row r="944" spans="1:16" x14ac:dyDescent="0.25">
      <c r="A944">
        <v>11043</v>
      </c>
      <c r="B944" t="s">
        <v>19</v>
      </c>
      <c r="C944" t="s">
        <v>20</v>
      </c>
      <c r="D944" t="s">
        <v>39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 t="s">
        <v>28</v>
      </c>
      <c r="K944" t="s">
        <v>17</v>
      </c>
      <c r="L944" t="s">
        <v>49</v>
      </c>
      <c r="M944">
        <v>2017</v>
      </c>
      <c r="N944" t="str">
        <f t="shared" si="68"/>
        <v>Francophone</v>
      </c>
      <c r="O944" t="str">
        <f t="shared" si="69"/>
        <v>Beer</v>
      </c>
      <c r="P944" t="str">
        <f t="shared" si="70"/>
        <v>Other quarters</v>
      </c>
    </row>
    <row r="945" spans="1:16" x14ac:dyDescent="0.25">
      <c r="A945">
        <v>11044</v>
      </c>
      <c r="B945" t="s">
        <v>25</v>
      </c>
      <c r="C945" t="s">
        <v>26</v>
      </c>
      <c r="D945" t="s">
        <v>43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 t="s">
        <v>34</v>
      </c>
      <c r="K945" t="s">
        <v>23</v>
      </c>
      <c r="L945" t="s">
        <v>50</v>
      </c>
      <c r="M945">
        <v>2017</v>
      </c>
      <c r="N945" t="str">
        <f t="shared" si="68"/>
        <v>Francophone</v>
      </c>
      <c r="O945" t="str">
        <f t="shared" si="69"/>
        <v>Malt</v>
      </c>
      <c r="P945" t="str">
        <f t="shared" si="70"/>
        <v>Other quarters</v>
      </c>
    </row>
    <row r="946" spans="1:16" x14ac:dyDescent="0.25">
      <c r="A946">
        <v>11045</v>
      </c>
      <c r="B946" t="s">
        <v>46</v>
      </c>
      <c r="C946" t="s">
        <v>47</v>
      </c>
      <c r="D946" t="s">
        <v>48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 t="s">
        <v>40</v>
      </c>
      <c r="K946" t="s">
        <v>29</v>
      </c>
      <c r="L946" t="s">
        <v>53</v>
      </c>
      <c r="M946">
        <v>2019</v>
      </c>
      <c r="N946" t="str">
        <f t="shared" si="68"/>
        <v>Francophone</v>
      </c>
      <c r="O946" t="str">
        <f t="shared" si="69"/>
        <v>Malt</v>
      </c>
      <c r="P946" t="str">
        <f t="shared" si="70"/>
        <v>Q4</v>
      </c>
    </row>
    <row r="947" spans="1:16" x14ac:dyDescent="0.25">
      <c r="A947">
        <v>11046</v>
      </c>
      <c r="B947" t="s">
        <v>37</v>
      </c>
      <c r="C947" t="s">
        <v>38</v>
      </c>
      <c r="D947" t="s">
        <v>15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 t="s">
        <v>16</v>
      </c>
      <c r="K947" t="s">
        <v>35</v>
      </c>
      <c r="L947" t="s">
        <v>56</v>
      </c>
      <c r="M947">
        <v>2017</v>
      </c>
      <c r="N947" t="str">
        <f t="shared" si="68"/>
        <v>Anglophone</v>
      </c>
      <c r="O947" t="str">
        <f t="shared" si="69"/>
        <v>Beer</v>
      </c>
      <c r="P947" t="str">
        <f t="shared" si="70"/>
        <v>Q4</v>
      </c>
    </row>
    <row r="948" spans="1:16" x14ac:dyDescent="0.25">
      <c r="A948">
        <v>11047</v>
      </c>
      <c r="B948" t="s">
        <v>13</v>
      </c>
      <c r="C948" t="s">
        <v>14</v>
      </c>
      <c r="D948" t="s">
        <v>21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 t="s">
        <v>22</v>
      </c>
      <c r="K948" t="s">
        <v>41</v>
      </c>
      <c r="L948" t="s">
        <v>59</v>
      </c>
      <c r="M948">
        <v>2018</v>
      </c>
      <c r="N948" t="str">
        <f t="shared" si="68"/>
        <v>Anglophone</v>
      </c>
      <c r="O948" t="str">
        <f t="shared" si="69"/>
        <v>Beer</v>
      </c>
      <c r="P948" t="str">
        <f t="shared" si="70"/>
        <v>Q4</v>
      </c>
    </row>
    <row r="949" spans="1:16" x14ac:dyDescent="0.25">
      <c r="A949">
        <v>11048</v>
      </c>
      <c r="B949" t="s">
        <v>13</v>
      </c>
      <c r="C949" t="s">
        <v>14</v>
      </c>
      <c r="D949" t="s">
        <v>27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 t="s">
        <v>28</v>
      </c>
      <c r="K949" t="s">
        <v>44</v>
      </c>
      <c r="L949" t="s">
        <v>60</v>
      </c>
      <c r="M949">
        <v>2018</v>
      </c>
      <c r="N949" t="str">
        <f t="shared" si="68"/>
        <v>Francophone</v>
      </c>
      <c r="O949" t="str">
        <f t="shared" si="69"/>
        <v>Beer</v>
      </c>
      <c r="P949" t="str">
        <f t="shared" si="70"/>
        <v>Q4</v>
      </c>
    </row>
    <row r="950" spans="1:16" x14ac:dyDescent="0.25">
      <c r="A950">
        <v>11049</v>
      </c>
      <c r="B950" t="s">
        <v>37</v>
      </c>
      <c r="C950" t="s">
        <v>38</v>
      </c>
      <c r="D950" t="s">
        <v>33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 t="s">
        <v>34</v>
      </c>
      <c r="K950" t="s">
        <v>17</v>
      </c>
      <c r="L950" t="s">
        <v>18</v>
      </c>
      <c r="M950">
        <v>2017</v>
      </c>
      <c r="N950" t="str">
        <f t="shared" si="68"/>
        <v>Francophone</v>
      </c>
      <c r="O950" t="str">
        <f t="shared" si="69"/>
        <v>Beer</v>
      </c>
      <c r="P950" t="str">
        <f t="shared" si="70"/>
        <v>Other quarters</v>
      </c>
    </row>
    <row r="951" spans="1:16" x14ac:dyDescent="0.25">
      <c r="A951">
        <v>11050</v>
      </c>
      <c r="B951" t="s">
        <v>13</v>
      </c>
      <c r="C951" t="s">
        <v>14</v>
      </c>
      <c r="D951" t="s">
        <v>39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 t="s">
        <v>40</v>
      </c>
      <c r="K951" t="s">
        <v>23</v>
      </c>
      <c r="L951" t="s">
        <v>24</v>
      </c>
      <c r="M951">
        <v>2017</v>
      </c>
      <c r="N951" t="str">
        <f t="shared" si="68"/>
        <v>Francophone</v>
      </c>
      <c r="O951" t="str">
        <f t="shared" si="69"/>
        <v>Beer</v>
      </c>
      <c r="P951" t="str">
        <f t="shared" si="70"/>
        <v>Other quarters</v>
      </c>
    </row>
    <row r="952" spans="1:16" x14ac:dyDescent="0.25">
      <c r="A952">
        <v>11051</v>
      </c>
      <c r="B952" t="s">
        <v>19</v>
      </c>
      <c r="C952" t="s">
        <v>20</v>
      </c>
      <c r="D952" t="s">
        <v>43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 t="s">
        <v>16</v>
      </c>
      <c r="K952" t="s">
        <v>29</v>
      </c>
      <c r="L952" t="s">
        <v>30</v>
      </c>
      <c r="M952">
        <v>2019</v>
      </c>
      <c r="N952" t="str">
        <f t="shared" si="68"/>
        <v>Anglophone</v>
      </c>
      <c r="O952" t="str">
        <f t="shared" si="69"/>
        <v>Malt</v>
      </c>
      <c r="P952" t="str">
        <f t="shared" si="70"/>
        <v>Other quarters</v>
      </c>
    </row>
    <row r="953" spans="1:16" x14ac:dyDescent="0.25">
      <c r="A953">
        <v>11052</v>
      </c>
      <c r="B953" t="s">
        <v>25</v>
      </c>
      <c r="C953" t="s">
        <v>26</v>
      </c>
      <c r="D953" t="s">
        <v>48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 t="s">
        <v>22</v>
      </c>
      <c r="K953" t="s">
        <v>35</v>
      </c>
      <c r="L953" t="s">
        <v>36</v>
      </c>
      <c r="M953">
        <v>2018</v>
      </c>
      <c r="N953" t="str">
        <f t="shared" si="68"/>
        <v>Anglophone</v>
      </c>
      <c r="O953" t="str">
        <f t="shared" si="69"/>
        <v>Malt</v>
      </c>
      <c r="P953" t="str">
        <f t="shared" si="70"/>
        <v>Other quarters</v>
      </c>
    </row>
    <row r="954" spans="1:16" x14ac:dyDescent="0.25">
      <c r="A954">
        <v>11053</v>
      </c>
      <c r="B954" t="s">
        <v>31</v>
      </c>
      <c r="C954" t="s">
        <v>32</v>
      </c>
      <c r="D954" t="s">
        <v>15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 t="s">
        <v>28</v>
      </c>
      <c r="K954" t="s">
        <v>41</v>
      </c>
      <c r="L954" t="s">
        <v>42</v>
      </c>
      <c r="M954">
        <v>2017</v>
      </c>
      <c r="N954" t="str">
        <f t="shared" si="68"/>
        <v>Francophone</v>
      </c>
      <c r="O954" t="str">
        <f t="shared" si="69"/>
        <v>Beer</v>
      </c>
      <c r="P954" t="str">
        <f t="shared" si="70"/>
        <v>Other quarters</v>
      </c>
    </row>
    <row r="955" spans="1:16" x14ac:dyDescent="0.25">
      <c r="A955">
        <v>11054</v>
      </c>
      <c r="B955" t="s">
        <v>37</v>
      </c>
      <c r="C955" t="s">
        <v>38</v>
      </c>
      <c r="D955" t="s">
        <v>21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 t="s">
        <v>34</v>
      </c>
      <c r="K955" t="s">
        <v>44</v>
      </c>
      <c r="L955" t="s">
        <v>45</v>
      </c>
      <c r="M955">
        <v>2017</v>
      </c>
      <c r="N955" t="str">
        <f t="shared" si="68"/>
        <v>Francophone</v>
      </c>
      <c r="O955" t="str">
        <f t="shared" si="69"/>
        <v>Beer</v>
      </c>
      <c r="P955" t="str">
        <f t="shared" si="70"/>
        <v>Other quarters</v>
      </c>
    </row>
    <row r="956" spans="1:16" x14ac:dyDescent="0.25">
      <c r="A956">
        <v>11055</v>
      </c>
      <c r="B956" t="s">
        <v>13</v>
      </c>
      <c r="C956" t="s">
        <v>14</v>
      </c>
      <c r="D956" t="s">
        <v>27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 t="s">
        <v>40</v>
      </c>
      <c r="K956" t="s">
        <v>17</v>
      </c>
      <c r="L956" t="s">
        <v>49</v>
      </c>
      <c r="M956">
        <v>2017</v>
      </c>
      <c r="N956" t="str">
        <f t="shared" si="68"/>
        <v>Francophone</v>
      </c>
      <c r="O956" t="str">
        <f t="shared" si="69"/>
        <v>Beer</v>
      </c>
      <c r="P956" t="str">
        <f t="shared" si="70"/>
        <v>Other quarters</v>
      </c>
    </row>
    <row r="957" spans="1:16" x14ac:dyDescent="0.25">
      <c r="A957">
        <v>11056</v>
      </c>
      <c r="B957" t="s">
        <v>46</v>
      </c>
      <c r="C957" t="s">
        <v>47</v>
      </c>
      <c r="D957" t="s">
        <v>33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 t="s">
        <v>16</v>
      </c>
      <c r="K957" t="s">
        <v>23</v>
      </c>
      <c r="L957" t="s">
        <v>50</v>
      </c>
      <c r="M957">
        <v>2018</v>
      </c>
      <c r="N957" t="str">
        <f t="shared" si="68"/>
        <v>Anglophone</v>
      </c>
      <c r="O957" t="str">
        <f t="shared" si="69"/>
        <v>Beer</v>
      </c>
      <c r="P957" t="str">
        <f t="shared" si="70"/>
        <v>Other quarters</v>
      </c>
    </row>
    <row r="958" spans="1:16" x14ac:dyDescent="0.25">
      <c r="A958">
        <v>11057</v>
      </c>
      <c r="B958" t="s">
        <v>31</v>
      </c>
      <c r="C958" t="s">
        <v>32</v>
      </c>
      <c r="D958" t="s">
        <v>39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 t="s">
        <v>22</v>
      </c>
      <c r="K958" t="s">
        <v>29</v>
      </c>
      <c r="L958" t="s">
        <v>53</v>
      </c>
      <c r="M958">
        <v>2019</v>
      </c>
      <c r="N958" t="str">
        <f t="shared" si="68"/>
        <v>Anglophone</v>
      </c>
      <c r="O958" t="str">
        <f t="shared" si="69"/>
        <v>Beer</v>
      </c>
      <c r="P958" t="str">
        <f t="shared" si="70"/>
        <v>Q4</v>
      </c>
    </row>
    <row r="959" spans="1:16" x14ac:dyDescent="0.25">
      <c r="A959">
        <v>11058</v>
      </c>
      <c r="B959" t="s">
        <v>51</v>
      </c>
      <c r="C959" t="s">
        <v>52</v>
      </c>
      <c r="D959" t="s">
        <v>43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 t="s">
        <v>28</v>
      </c>
      <c r="K959" t="s">
        <v>35</v>
      </c>
      <c r="L959" t="s">
        <v>56</v>
      </c>
      <c r="M959">
        <v>2018</v>
      </c>
      <c r="N959" t="str">
        <f t="shared" si="68"/>
        <v>Francophone</v>
      </c>
      <c r="O959" t="str">
        <f t="shared" si="69"/>
        <v>Malt</v>
      </c>
      <c r="P959" t="str">
        <f t="shared" si="70"/>
        <v>Q4</v>
      </c>
    </row>
    <row r="960" spans="1:16" x14ac:dyDescent="0.25">
      <c r="A960">
        <v>11059</v>
      </c>
      <c r="B960" t="s">
        <v>54</v>
      </c>
      <c r="C960" t="s">
        <v>55</v>
      </c>
      <c r="D960" t="s">
        <v>48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 t="s">
        <v>34</v>
      </c>
      <c r="K960" t="s">
        <v>41</v>
      </c>
      <c r="L960" t="s">
        <v>59</v>
      </c>
      <c r="M960">
        <v>2019</v>
      </c>
      <c r="N960" t="str">
        <f t="shared" si="68"/>
        <v>Francophone</v>
      </c>
      <c r="O960" t="str">
        <f t="shared" si="69"/>
        <v>Malt</v>
      </c>
      <c r="P960" t="str">
        <f t="shared" si="70"/>
        <v>Q4</v>
      </c>
    </row>
    <row r="961" spans="1:16" x14ac:dyDescent="0.25">
      <c r="A961">
        <v>11060</v>
      </c>
      <c r="B961" t="s">
        <v>57</v>
      </c>
      <c r="C961" t="s">
        <v>58</v>
      </c>
      <c r="D961" t="s">
        <v>15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 t="s">
        <v>40</v>
      </c>
      <c r="K961" t="s">
        <v>44</v>
      </c>
      <c r="L961" t="s">
        <v>60</v>
      </c>
      <c r="M961">
        <v>2019</v>
      </c>
      <c r="N961" t="str">
        <f t="shared" si="68"/>
        <v>Francophone</v>
      </c>
      <c r="O961" t="str">
        <f t="shared" si="69"/>
        <v>Beer</v>
      </c>
      <c r="P961" t="str">
        <f t="shared" si="70"/>
        <v>Q4</v>
      </c>
    </row>
    <row r="962" spans="1:16" x14ac:dyDescent="0.25">
      <c r="A962">
        <v>11061</v>
      </c>
      <c r="B962" t="s">
        <v>31</v>
      </c>
      <c r="C962" t="s">
        <v>32</v>
      </c>
      <c r="D962" t="s">
        <v>21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 t="s">
        <v>16</v>
      </c>
      <c r="K962" t="s">
        <v>17</v>
      </c>
      <c r="L962" t="s">
        <v>18</v>
      </c>
      <c r="M962">
        <v>2019</v>
      </c>
      <c r="N962" t="str">
        <f t="shared" si="68"/>
        <v>Anglophone</v>
      </c>
      <c r="O962" t="str">
        <f t="shared" si="69"/>
        <v>Beer</v>
      </c>
      <c r="P962" t="str">
        <f t="shared" si="70"/>
        <v>Other quarters</v>
      </c>
    </row>
    <row r="963" spans="1:16" x14ac:dyDescent="0.25">
      <c r="A963">
        <v>11062</v>
      </c>
      <c r="B963" t="s">
        <v>61</v>
      </c>
      <c r="C963" t="s">
        <v>62</v>
      </c>
      <c r="D963" t="s">
        <v>27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 t="s">
        <v>22</v>
      </c>
      <c r="K963" t="s">
        <v>23</v>
      </c>
      <c r="L963" t="s">
        <v>24</v>
      </c>
      <c r="M963">
        <v>2018</v>
      </c>
      <c r="N963" t="str">
        <f t="shared" ref="N963:N1026" si="71">IF(J963="Nigeria","Anglophone",IF(J963="Ghana","Anglophone","Francophone"))</f>
        <v>Anglophone</v>
      </c>
      <c r="O963" t="str">
        <f t="shared" ref="O963:O1026" si="72">IF(D963="beta malt","Malt",IF(D963="grand malt","Malt","Beer"))</f>
        <v>Beer</v>
      </c>
      <c r="P963" t="str">
        <f t="shared" ref="P963:P1026" si="73">IF(L963="December","Q4",IF(L963="September","Q4",IF(L963="October","Q4",IF(L963="November","Q4","Other quarters"))))</f>
        <v>Other quarters</v>
      </c>
    </row>
    <row r="964" spans="1:16" x14ac:dyDescent="0.25">
      <c r="A964">
        <v>11063</v>
      </c>
      <c r="B964" t="s">
        <v>31</v>
      </c>
      <c r="C964" t="s">
        <v>32</v>
      </c>
      <c r="D964" t="s">
        <v>33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 t="s">
        <v>28</v>
      </c>
      <c r="K964" t="s">
        <v>29</v>
      </c>
      <c r="L964" t="s">
        <v>30</v>
      </c>
      <c r="M964">
        <v>2019</v>
      </c>
      <c r="N964" t="str">
        <f t="shared" si="71"/>
        <v>Francophone</v>
      </c>
      <c r="O964" t="str">
        <f t="shared" si="72"/>
        <v>Beer</v>
      </c>
      <c r="P964" t="str">
        <f t="shared" si="73"/>
        <v>Other quarters</v>
      </c>
    </row>
    <row r="965" spans="1:16" x14ac:dyDescent="0.25">
      <c r="A965">
        <v>11064</v>
      </c>
      <c r="B965" t="s">
        <v>13</v>
      </c>
      <c r="C965" t="s">
        <v>14</v>
      </c>
      <c r="D965" t="s">
        <v>39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 t="s">
        <v>34</v>
      </c>
      <c r="K965" t="s">
        <v>35</v>
      </c>
      <c r="L965" t="s">
        <v>36</v>
      </c>
      <c r="M965">
        <v>2017</v>
      </c>
      <c r="N965" t="str">
        <f t="shared" si="71"/>
        <v>Francophone</v>
      </c>
      <c r="O965" t="str">
        <f t="shared" si="72"/>
        <v>Beer</v>
      </c>
      <c r="P965" t="str">
        <f t="shared" si="73"/>
        <v>Other quarters</v>
      </c>
    </row>
    <row r="966" spans="1:16" x14ac:dyDescent="0.25">
      <c r="A966">
        <v>11065</v>
      </c>
      <c r="B966" t="s">
        <v>19</v>
      </c>
      <c r="C966" t="s">
        <v>20</v>
      </c>
      <c r="D966" t="s">
        <v>43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 t="s">
        <v>40</v>
      </c>
      <c r="K966" t="s">
        <v>41</v>
      </c>
      <c r="L966" t="s">
        <v>42</v>
      </c>
      <c r="M966">
        <v>2018</v>
      </c>
      <c r="N966" t="str">
        <f t="shared" si="71"/>
        <v>Francophone</v>
      </c>
      <c r="O966" t="str">
        <f t="shared" si="72"/>
        <v>Malt</v>
      </c>
      <c r="P966" t="str">
        <f t="shared" si="73"/>
        <v>Other quarters</v>
      </c>
    </row>
    <row r="967" spans="1:16" x14ac:dyDescent="0.25">
      <c r="A967">
        <v>11066</v>
      </c>
      <c r="B967" t="s">
        <v>25</v>
      </c>
      <c r="C967" t="s">
        <v>26</v>
      </c>
      <c r="D967" t="s">
        <v>48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 t="s">
        <v>16</v>
      </c>
      <c r="K967" t="s">
        <v>44</v>
      </c>
      <c r="L967" t="s">
        <v>45</v>
      </c>
      <c r="M967">
        <v>2018</v>
      </c>
      <c r="N967" t="str">
        <f t="shared" si="71"/>
        <v>Anglophone</v>
      </c>
      <c r="O967" t="str">
        <f t="shared" si="72"/>
        <v>Malt</v>
      </c>
      <c r="P967" t="str">
        <f t="shared" si="73"/>
        <v>Other quarters</v>
      </c>
    </row>
    <row r="968" spans="1:16" x14ac:dyDescent="0.25">
      <c r="A968">
        <v>11067</v>
      </c>
      <c r="B968" t="s">
        <v>31</v>
      </c>
      <c r="C968" t="s">
        <v>32</v>
      </c>
      <c r="D968" t="s">
        <v>15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 t="s">
        <v>22</v>
      </c>
      <c r="K968" t="s">
        <v>17</v>
      </c>
      <c r="L968" t="s">
        <v>49</v>
      </c>
      <c r="M968">
        <v>2018</v>
      </c>
      <c r="N968" t="str">
        <f t="shared" si="71"/>
        <v>Anglophone</v>
      </c>
      <c r="O968" t="str">
        <f t="shared" si="72"/>
        <v>Beer</v>
      </c>
      <c r="P968" t="str">
        <f t="shared" si="73"/>
        <v>Other quarters</v>
      </c>
    </row>
    <row r="969" spans="1:16" x14ac:dyDescent="0.25">
      <c r="A969">
        <v>11068</v>
      </c>
      <c r="B969" t="s">
        <v>37</v>
      </c>
      <c r="C969" t="s">
        <v>38</v>
      </c>
      <c r="D969" t="s">
        <v>21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 t="s">
        <v>28</v>
      </c>
      <c r="K969" t="s">
        <v>23</v>
      </c>
      <c r="L969" t="s">
        <v>50</v>
      </c>
      <c r="M969">
        <v>2017</v>
      </c>
      <c r="N969" t="str">
        <f t="shared" si="71"/>
        <v>Francophone</v>
      </c>
      <c r="O969" t="str">
        <f t="shared" si="72"/>
        <v>Beer</v>
      </c>
      <c r="P969" t="str">
        <f t="shared" si="73"/>
        <v>Other quarters</v>
      </c>
    </row>
    <row r="970" spans="1:16" x14ac:dyDescent="0.25">
      <c r="A970">
        <v>11069</v>
      </c>
      <c r="B970" t="s">
        <v>13</v>
      </c>
      <c r="C970" t="s">
        <v>14</v>
      </c>
      <c r="D970" t="s">
        <v>27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 t="s">
        <v>34</v>
      </c>
      <c r="K970" t="s">
        <v>29</v>
      </c>
      <c r="L970" t="s">
        <v>53</v>
      </c>
      <c r="M970">
        <v>2018</v>
      </c>
      <c r="N970" t="str">
        <f t="shared" si="71"/>
        <v>Francophone</v>
      </c>
      <c r="O970" t="str">
        <f t="shared" si="72"/>
        <v>Beer</v>
      </c>
      <c r="P970" t="str">
        <f t="shared" si="73"/>
        <v>Q4</v>
      </c>
    </row>
    <row r="971" spans="1:16" x14ac:dyDescent="0.25">
      <c r="A971">
        <v>11070</v>
      </c>
      <c r="B971" t="s">
        <v>46</v>
      </c>
      <c r="C971" t="s">
        <v>47</v>
      </c>
      <c r="D971" t="s">
        <v>33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 t="s">
        <v>40</v>
      </c>
      <c r="K971" t="s">
        <v>35</v>
      </c>
      <c r="L971" t="s">
        <v>56</v>
      </c>
      <c r="M971">
        <v>2017</v>
      </c>
      <c r="N971" t="str">
        <f t="shared" si="71"/>
        <v>Francophone</v>
      </c>
      <c r="O971" t="str">
        <f t="shared" si="72"/>
        <v>Beer</v>
      </c>
      <c r="P971" t="str">
        <f t="shared" si="73"/>
        <v>Q4</v>
      </c>
    </row>
    <row r="972" spans="1:16" x14ac:dyDescent="0.25">
      <c r="A972">
        <v>11071</v>
      </c>
      <c r="B972" t="s">
        <v>31</v>
      </c>
      <c r="C972" t="s">
        <v>32</v>
      </c>
      <c r="D972" t="s">
        <v>39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 t="s">
        <v>16</v>
      </c>
      <c r="K972" t="s">
        <v>41</v>
      </c>
      <c r="L972" t="s">
        <v>59</v>
      </c>
      <c r="M972">
        <v>2018</v>
      </c>
      <c r="N972" t="str">
        <f t="shared" si="71"/>
        <v>Anglophone</v>
      </c>
      <c r="O972" t="str">
        <f t="shared" si="72"/>
        <v>Beer</v>
      </c>
      <c r="P972" t="str">
        <f t="shared" si="73"/>
        <v>Q4</v>
      </c>
    </row>
    <row r="973" spans="1:16" x14ac:dyDescent="0.25">
      <c r="A973">
        <v>11072</v>
      </c>
      <c r="B973" t="s">
        <v>51</v>
      </c>
      <c r="C973" t="s">
        <v>52</v>
      </c>
      <c r="D973" t="s">
        <v>43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 t="s">
        <v>22</v>
      </c>
      <c r="K973" t="s">
        <v>44</v>
      </c>
      <c r="L973" t="s">
        <v>60</v>
      </c>
      <c r="M973">
        <v>2018</v>
      </c>
      <c r="N973" t="str">
        <f t="shared" si="71"/>
        <v>Anglophone</v>
      </c>
      <c r="O973" t="str">
        <f t="shared" si="72"/>
        <v>Malt</v>
      </c>
      <c r="P973" t="str">
        <f t="shared" si="73"/>
        <v>Q4</v>
      </c>
    </row>
    <row r="974" spans="1:16" x14ac:dyDescent="0.25">
      <c r="A974">
        <v>11073</v>
      </c>
      <c r="B974" t="s">
        <v>54</v>
      </c>
      <c r="C974" t="s">
        <v>55</v>
      </c>
      <c r="D974" t="s">
        <v>48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 t="s">
        <v>28</v>
      </c>
      <c r="K974" t="s">
        <v>17</v>
      </c>
      <c r="L974" t="s">
        <v>18</v>
      </c>
      <c r="M974">
        <v>2017</v>
      </c>
      <c r="N974" t="str">
        <f t="shared" si="71"/>
        <v>Francophone</v>
      </c>
      <c r="O974" t="str">
        <f t="shared" si="72"/>
        <v>Malt</v>
      </c>
      <c r="P974" t="str">
        <f t="shared" si="73"/>
        <v>Other quarters</v>
      </c>
    </row>
    <row r="975" spans="1:16" x14ac:dyDescent="0.25">
      <c r="A975">
        <v>11074</v>
      </c>
      <c r="B975" t="s">
        <v>57</v>
      </c>
      <c r="C975" t="s">
        <v>58</v>
      </c>
      <c r="D975" t="s">
        <v>15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 t="s">
        <v>34</v>
      </c>
      <c r="K975" t="s">
        <v>23</v>
      </c>
      <c r="L975" t="s">
        <v>24</v>
      </c>
      <c r="M975">
        <v>2018</v>
      </c>
      <c r="N975" t="str">
        <f t="shared" si="71"/>
        <v>Francophone</v>
      </c>
      <c r="O975" t="str">
        <f t="shared" si="72"/>
        <v>Beer</v>
      </c>
      <c r="P975" t="str">
        <f t="shared" si="73"/>
        <v>Other quarters</v>
      </c>
    </row>
    <row r="976" spans="1:16" x14ac:dyDescent="0.25">
      <c r="A976">
        <v>11075</v>
      </c>
      <c r="B976" t="s">
        <v>31</v>
      </c>
      <c r="C976" t="s">
        <v>32</v>
      </c>
      <c r="D976" t="s">
        <v>21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 t="s">
        <v>40</v>
      </c>
      <c r="K976" t="s">
        <v>29</v>
      </c>
      <c r="L976" t="s">
        <v>30</v>
      </c>
      <c r="M976">
        <v>2018</v>
      </c>
      <c r="N976" t="str">
        <f t="shared" si="71"/>
        <v>Francophone</v>
      </c>
      <c r="O976" t="str">
        <f t="shared" si="72"/>
        <v>Beer</v>
      </c>
      <c r="P976" t="str">
        <f t="shared" si="73"/>
        <v>Other quarters</v>
      </c>
    </row>
    <row r="977" spans="1:16" x14ac:dyDescent="0.25">
      <c r="A977">
        <v>11076</v>
      </c>
      <c r="B977" t="s">
        <v>61</v>
      </c>
      <c r="C977" t="s">
        <v>62</v>
      </c>
      <c r="D977" t="s">
        <v>27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 t="s">
        <v>16</v>
      </c>
      <c r="K977" t="s">
        <v>35</v>
      </c>
      <c r="L977" t="s">
        <v>36</v>
      </c>
      <c r="M977">
        <v>2019</v>
      </c>
      <c r="N977" t="str">
        <f t="shared" si="71"/>
        <v>Anglophone</v>
      </c>
      <c r="O977" t="str">
        <f t="shared" si="72"/>
        <v>Beer</v>
      </c>
      <c r="P977" t="str">
        <f t="shared" si="73"/>
        <v>Other quarters</v>
      </c>
    </row>
    <row r="978" spans="1:16" x14ac:dyDescent="0.25">
      <c r="A978">
        <v>11077</v>
      </c>
      <c r="B978" t="s">
        <v>31</v>
      </c>
      <c r="C978" t="s">
        <v>32</v>
      </c>
      <c r="D978" t="s">
        <v>33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 t="s">
        <v>22</v>
      </c>
      <c r="K978" t="s">
        <v>41</v>
      </c>
      <c r="L978" t="s">
        <v>42</v>
      </c>
      <c r="M978">
        <v>2019</v>
      </c>
      <c r="N978" t="str">
        <f t="shared" si="71"/>
        <v>Anglophone</v>
      </c>
      <c r="O978" t="str">
        <f t="shared" si="72"/>
        <v>Beer</v>
      </c>
      <c r="P978" t="str">
        <f t="shared" si="73"/>
        <v>Other quarters</v>
      </c>
    </row>
    <row r="979" spans="1:16" x14ac:dyDescent="0.25">
      <c r="A979">
        <v>11078</v>
      </c>
      <c r="B979" t="s">
        <v>51</v>
      </c>
      <c r="C979" t="s">
        <v>52</v>
      </c>
      <c r="D979" t="s">
        <v>39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 t="s">
        <v>28</v>
      </c>
      <c r="K979" t="s">
        <v>44</v>
      </c>
      <c r="L979" t="s">
        <v>45</v>
      </c>
      <c r="M979">
        <v>2017</v>
      </c>
      <c r="N979" t="str">
        <f t="shared" si="71"/>
        <v>Francophone</v>
      </c>
      <c r="O979" t="str">
        <f t="shared" si="72"/>
        <v>Beer</v>
      </c>
      <c r="P979" t="str">
        <f t="shared" si="73"/>
        <v>Other quarters</v>
      </c>
    </row>
    <row r="980" spans="1:16" x14ac:dyDescent="0.25">
      <c r="A980">
        <v>11079</v>
      </c>
      <c r="B980" t="s">
        <v>31</v>
      </c>
      <c r="C980" t="s">
        <v>32</v>
      </c>
      <c r="D980" t="s">
        <v>43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 t="s">
        <v>34</v>
      </c>
      <c r="K980" t="s">
        <v>17</v>
      </c>
      <c r="L980" t="s">
        <v>49</v>
      </c>
      <c r="M980">
        <v>2017</v>
      </c>
      <c r="N980" t="str">
        <f t="shared" si="71"/>
        <v>Francophone</v>
      </c>
      <c r="O980" t="str">
        <f t="shared" si="72"/>
        <v>Malt</v>
      </c>
      <c r="P980" t="str">
        <f t="shared" si="73"/>
        <v>Other quarters</v>
      </c>
    </row>
    <row r="981" spans="1:16" x14ac:dyDescent="0.25">
      <c r="A981">
        <v>11080</v>
      </c>
      <c r="B981" t="s">
        <v>57</v>
      </c>
      <c r="C981" t="s">
        <v>58</v>
      </c>
      <c r="D981" t="s">
        <v>48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 t="s">
        <v>40</v>
      </c>
      <c r="K981" t="s">
        <v>23</v>
      </c>
      <c r="L981" t="s">
        <v>50</v>
      </c>
      <c r="M981">
        <v>2019</v>
      </c>
      <c r="N981" t="str">
        <f t="shared" si="71"/>
        <v>Francophone</v>
      </c>
      <c r="O981" t="str">
        <f t="shared" si="72"/>
        <v>Malt</v>
      </c>
      <c r="P981" t="str">
        <f t="shared" si="73"/>
        <v>Other quarters</v>
      </c>
    </row>
    <row r="982" spans="1:16" x14ac:dyDescent="0.25">
      <c r="A982">
        <v>11081</v>
      </c>
      <c r="B982" t="s">
        <v>63</v>
      </c>
      <c r="C982" t="s">
        <v>64</v>
      </c>
      <c r="D982" t="s">
        <v>15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 t="s">
        <v>16</v>
      </c>
      <c r="K982" t="s">
        <v>29</v>
      </c>
      <c r="L982" t="s">
        <v>53</v>
      </c>
      <c r="M982">
        <v>2018</v>
      </c>
      <c r="N982" t="str">
        <f t="shared" si="71"/>
        <v>Anglophone</v>
      </c>
      <c r="O982" t="str">
        <f t="shared" si="72"/>
        <v>Beer</v>
      </c>
      <c r="P982" t="str">
        <f t="shared" si="73"/>
        <v>Q4</v>
      </c>
    </row>
    <row r="983" spans="1:16" x14ac:dyDescent="0.25">
      <c r="A983">
        <v>11082</v>
      </c>
      <c r="B983" t="s">
        <v>61</v>
      </c>
      <c r="C983" t="s">
        <v>62</v>
      </c>
      <c r="D983" t="s">
        <v>21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 t="s">
        <v>22</v>
      </c>
      <c r="K983" t="s">
        <v>35</v>
      </c>
      <c r="L983" t="s">
        <v>56</v>
      </c>
      <c r="M983">
        <v>2017</v>
      </c>
      <c r="N983" t="str">
        <f t="shared" si="71"/>
        <v>Anglophone</v>
      </c>
      <c r="O983" t="str">
        <f t="shared" si="72"/>
        <v>Beer</v>
      </c>
      <c r="P983" t="str">
        <f t="shared" si="73"/>
        <v>Q4</v>
      </c>
    </row>
    <row r="984" spans="1:16" x14ac:dyDescent="0.25">
      <c r="A984">
        <v>11083</v>
      </c>
      <c r="B984" t="s">
        <v>57</v>
      </c>
      <c r="C984" t="s">
        <v>58</v>
      </c>
      <c r="D984" t="s">
        <v>27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 t="s">
        <v>28</v>
      </c>
      <c r="K984" t="s">
        <v>41</v>
      </c>
      <c r="L984" t="s">
        <v>59</v>
      </c>
      <c r="M984">
        <v>2019</v>
      </c>
      <c r="N984" t="str">
        <f t="shared" si="71"/>
        <v>Francophone</v>
      </c>
      <c r="O984" t="str">
        <f t="shared" si="72"/>
        <v>Beer</v>
      </c>
      <c r="P984" t="str">
        <f t="shared" si="73"/>
        <v>Q4</v>
      </c>
    </row>
    <row r="985" spans="1:16" x14ac:dyDescent="0.25">
      <c r="A985">
        <v>11084</v>
      </c>
      <c r="B985" t="s">
        <v>19</v>
      </c>
      <c r="C985" t="s">
        <v>20</v>
      </c>
      <c r="D985" t="s">
        <v>33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 t="s">
        <v>34</v>
      </c>
      <c r="K985" t="s">
        <v>44</v>
      </c>
      <c r="L985" t="s">
        <v>60</v>
      </c>
      <c r="M985">
        <v>2017</v>
      </c>
      <c r="N985" t="str">
        <f t="shared" si="71"/>
        <v>Francophone</v>
      </c>
      <c r="O985" t="str">
        <f t="shared" si="72"/>
        <v>Beer</v>
      </c>
      <c r="P985" t="str">
        <f t="shared" si="73"/>
        <v>Q4</v>
      </c>
    </row>
    <row r="986" spans="1:16" x14ac:dyDescent="0.25">
      <c r="A986">
        <v>11085</v>
      </c>
      <c r="B986" t="s">
        <v>61</v>
      </c>
      <c r="C986" t="s">
        <v>62</v>
      </c>
      <c r="D986" t="s">
        <v>39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 t="s">
        <v>40</v>
      </c>
      <c r="K986" t="s">
        <v>17</v>
      </c>
      <c r="L986" t="s">
        <v>18</v>
      </c>
      <c r="M986">
        <v>2017</v>
      </c>
      <c r="N986" t="str">
        <f t="shared" si="71"/>
        <v>Francophone</v>
      </c>
      <c r="O986" t="str">
        <f t="shared" si="72"/>
        <v>Beer</v>
      </c>
      <c r="P986" t="str">
        <f t="shared" si="73"/>
        <v>Other quarters</v>
      </c>
    </row>
    <row r="987" spans="1:16" x14ac:dyDescent="0.25">
      <c r="A987">
        <v>11086</v>
      </c>
      <c r="B987" t="s">
        <v>31</v>
      </c>
      <c r="C987" t="s">
        <v>32</v>
      </c>
      <c r="D987" t="s">
        <v>43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 t="s">
        <v>16</v>
      </c>
      <c r="K987" t="s">
        <v>23</v>
      </c>
      <c r="L987" t="s">
        <v>24</v>
      </c>
      <c r="M987">
        <v>2019</v>
      </c>
      <c r="N987" t="str">
        <f t="shared" si="71"/>
        <v>Anglophone</v>
      </c>
      <c r="O987" t="str">
        <f t="shared" si="72"/>
        <v>Malt</v>
      </c>
      <c r="P987" t="str">
        <f t="shared" si="73"/>
        <v>Other quarters</v>
      </c>
    </row>
    <row r="988" spans="1:16" x14ac:dyDescent="0.25">
      <c r="A988">
        <v>11087</v>
      </c>
      <c r="B988" t="s">
        <v>25</v>
      </c>
      <c r="C988" t="s">
        <v>26</v>
      </c>
      <c r="D988" t="s">
        <v>48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 t="s">
        <v>22</v>
      </c>
      <c r="K988" t="s">
        <v>29</v>
      </c>
      <c r="L988" t="s">
        <v>30</v>
      </c>
      <c r="M988">
        <v>2018</v>
      </c>
      <c r="N988" t="str">
        <f t="shared" si="71"/>
        <v>Anglophone</v>
      </c>
      <c r="O988" t="str">
        <f t="shared" si="72"/>
        <v>Malt</v>
      </c>
      <c r="P988" t="str">
        <f t="shared" si="73"/>
        <v>Other quarters</v>
      </c>
    </row>
    <row r="989" spans="1:16" x14ac:dyDescent="0.25">
      <c r="A989">
        <v>11088</v>
      </c>
      <c r="B989" t="s">
        <v>13</v>
      </c>
      <c r="C989" t="s">
        <v>14</v>
      </c>
      <c r="D989" t="s">
        <v>15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 t="s">
        <v>28</v>
      </c>
      <c r="K989" t="s">
        <v>35</v>
      </c>
      <c r="L989" t="s">
        <v>36</v>
      </c>
      <c r="M989">
        <v>2017</v>
      </c>
      <c r="N989" t="str">
        <f t="shared" si="71"/>
        <v>Francophone</v>
      </c>
      <c r="O989" t="str">
        <f t="shared" si="72"/>
        <v>Beer</v>
      </c>
      <c r="P989" t="str">
        <f t="shared" si="73"/>
        <v>Other quarters</v>
      </c>
    </row>
    <row r="990" spans="1:16" x14ac:dyDescent="0.25">
      <c r="A990">
        <v>11089</v>
      </c>
      <c r="B990" t="s">
        <v>37</v>
      </c>
      <c r="C990" t="s">
        <v>38</v>
      </c>
      <c r="D990" t="s">
        <v>21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 t="s">
        <v>34</v>
      </c>
      <c r="K990" t="s">
        <v>41</v>
      </c>
      <c r="L990" t="s">
        <v>42</v>
      </c>
      <c r="M990">
        <v>2019</v>
      </c>
      <c r="N990" t="str">
        <f t="shared" si="71"/>
        <v>Francophone</v>
      </c>
      <c r="O990" t="str">
        <f t="shared" si="72"/>
        <v>Beer</v>
      </c>
      <c r="P990" t="str">
        <f t="shared" si="73"/>
        <v>Other quarters</v>
      </c>
    </row>
    <row r="991" spans="1:16" x14ac:dyDescent="0.25">
      <c r="A991">
        <v>11090</v>
      </c>
      <c r="B991" t="s">
        <v>54</v>
      </c>
      <c r="C991" t="s">
        <v>55</v>
      </c>
      <c r="D991" t="s">
        <v>27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 t="s">
        <v>40</v>
      </c>
      <c r="K991" t="s">
        <v>44</v>
      </c>
      <c r="L991" t="s">
        <v>45</v>
      </c>
      <c r="M991">
        <v>2018</v>
      </c>
      <c r="N991" t="str">
        <f t="shared" si="71"/>
        <v>Francophone</v>
      </c>
      <c r="O991" t="str">
        <f t="shared" si="72"/>
        <v>Beer</v>
      </c>
      <c r="P991" t="str">
        <f t="shared" si="73"/>
        <v>Other quarters</v>
      </c>
    </row>
    <row r="992" spans="1:16" x14ac:dyDescent="0.25">
      <c r="A992">
        <v>11091</v>
      </c>
      <c r="B992" t="s">
        <v>19</v>
      </c>
      <c r="C992" t="s">
        <v>20</v>
      </c>
      <c r="D992" t="s">
        <v>33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 t="s">
        <v>16</v>
      </c>
      <c r="K992" t="s">
        <v>17</v>
      </c>
      <c r="L992" t="s">
        <v>49</v>
      </c>
      <c r="M992">
        <v>2019</v>
      </c>
      <c r="N992" t="str">
        <f t="shared" si="71"/>
        <v>Anglophone</v>
      </c>
      <c r="O992" t="str">
        <f t="shared" si="72"/>
        <v>Beer</v>
      </c>
      <c r="P992" t="str">
        <f t="shared" si="73"/>
        <v>Other quarters</v>
      </c>
    </row>
    <row r="993" spans="1:16" x14ac:dyDescent="0.25">
      <c r="A993">
        <v>11092</v>
      </c>
      <c r="B993" t="s">
        <v>19</v>
      </c>
      <c r="C993" t="s">
        <v>20</v>
      </c>
      <c r="D993" t="s">
        <v>39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 t="s">
        <v>22</v>
      </c>
      <c r="K993" t="s">
        <v>23</v>
      </c>
      <c r="L993" t="s">
        <v>50</v>
      </c>
      <c r="M993">
        <v>2019</v>
      </c>
      <c r="N993" t="str">
        <f t="shared" si="71"/>
        <v>Anglophone</v>
      </c>
      <c r="O993" t="str">
        <f t="shared" si="72"/>
        <v>Beer</v>
      </c>
      <c r="P993" t="str">
        <f t="shared" si="73"/>
        <v>Other quarters</v>
      </c>
    </row>
    <row r="994" spans="1:16" x14ac:dyDescent="0.25">
      <c r="A994">
        <v>11093</v>
      </c>
      <c r="B994" t="s">
        <v>63</v>
      </c>
      <c r="C994" t="s">
        <v>64</v>
      </c>
      <c r="D994" t="s">
        <v>43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 t="s">
        <v>28</v>
      </c>
      <c r="K994" t="s">
        <v>29</v>
      </c>
      <c r="L994" t="s">
        <v>53</v>
      </c>
      <c r="M994">
        <v>2017</v>
      </c>
      <c r="N994" t="str">
        <f t="shared" si="71"/>
        <v>Francophone</v>
      </c>
      <c r="O994" t="str">
        <f t="shared" si="72"/>
        <v>Malt</v>
      </c>
      <c r="P994" t="str">
        <f t="shared" si="73"/>
        <v>Q4</v>
      </c>
    </row>
    <row r="995" spans="1:16" x14ac:dyDescent="0.25">
      <c r="A995">
        <v>11094</v>
      </c>
      <c r="B995" t="s">
        <v>31</v>
      </c>
      <c r="C995" t="s">
        <v>32</v>
      </c>
      <c r="D995" t="s">
        <v>48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 t="s">
        <v>34</v>
      </c>
      <c r="K995" t="s">
        <v>35</v>
      </c>
      <c r="L995" t="s">
        <v>56</v>
      </c>
      <c r="M995">
        <v>2019</v>
      </c>
      <c r="N995" t="str">
        <f t="shared" si="71"/>
        <v>Francophone</v>
      </c>
      <c r="O995" t="str">
        <f t="shared" si="72"/>
        <v>Malt</v>
      </c>
      <c r="P995" t="str">
        <f t="shared" si="73"/>
        <v>Q4</v>
      </c>
    </row>
    <row r="996" spans="1:16" x14ac:dyDescent="0.25">
      <c r="A996">
        <v>11095</v>
      </c>
      <c r="B996" t="s">
        <v>51</v>
      </c>
      <c r="C996" t="s">
        <v>52</v>
      </c>
      <c r="D996" t="s">
        <v>15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 t="s">
        <v>40</v>
      </c>
      <c r="K996" t="s">
        <v>41</v>
      </c>
      <c r="L996" t="s">
        <v>59</v>
      </c>
      <c r="M996">
        <v>2017</v>
      </c>
      <c r="N996" t="str">
        <f t="shared" si="71"/>
        <v>Francophone</v>
      </c>
      <c r="O996" t="str">
        <f t="shared" si="72"/>
        <v>Beer</v>
      </c>
      <c r="P996" t="str">
        <f t="shared" si="73"/>
        <v>Q4</v>
      </c>
    </row>
    <row r="997" spans="1:16" x14ac:dyDescent="0.25">
      <c r="A997">
        <v>11096</v>
      </c>
      <c r="B997" t="s">
        <v>63</v>
      </c>
      <c r="C997" t="s">
        <v>64</v>
      </c>
      <c r="D997" t="s">
        <v>21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 t="s">
        <v>16</v>
      </c>
      <c r="K997" t="s">
        <v>44</v>
      </c>
      <c r="L997" t="s">
        <v>60</v>
      </c>
      <c r="M997">
        <v>2018</v>
      </c>
      <c r="N997" t="str">
        <f t="shared" si="71"/>
        <v>Anglophone</v>
      </c>
      <c r="O997" t="str">
        <f t="shared" si="72"/>
        <v>Beer</v>
      </c>
      <c r="P997" t="str">
        <f t="shared" si="73"/>
        <v>Q4</v>
      </c>
    </row>
    <row r="998" spans="1:16" x14ac:dyDescent="0.25">
      <c r="A998">
        <v>11097</v>
      </c>
      <c r="B998" t="s">
        <v>25</v>
      </c>
      <c r="C998" t="s">
        <v>26</v>
      </c>
      <c r="D998" t="s">
        <v>27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 t="s">
        <v>22</v>
      </c>
      <c r="K998" t="s">
        <v>17</v>
      </c>
      <c r="L998" t="s">
        <v>18</v>
      </c>
      <c r="M998">
        <v>2019</v>
      </c>
      <c r="N998" t="str">
        <f t="shared" si="71"/>
        <v>Anglophone</v>
      </c>
      <c r="O998" t="str">
        <f t="shared" si="72"/>
        <v>Beer</v>
      </c>
      <c r="P998" t="str">
        <f t="shared" si="73"/>
        <v>Other quarters</v>
      </c>
    </row>
    <row r="999" spans="1:16" x14ac:dyDescent="0.25">
      <c r="A999">
        <v>11098</v>
      </c>
      <c r="B999" t="s">
        <v>19</v>
      </c>
      <c r="C999" t="s">
        <v>20</v>
      </c>
      <c r="D999" t="s">
        <v>33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 t="s">
        <v>28</v>
      </c>
      <c r="K999" t="s">
        <v>23</v>
      </c>
      <c r="L999" t="s">
        <v>24</v>
      </c>
      <c r="M999">
        <v>2018</v>
      </c>
      <c r="N999" t="str">
        <f t="shared" si="71"/>
        <v>Francophone</v>
      </c>
      <c r="O999" t="str">
        <f t="shared" si="72"/>
        <v>Beer</v>
      </c>
      <c r="P999" t="str">
        <f t="shared" si="73"/>
        <v>Other quarters</v>
      </c>
    </row>
    <row r="1000" spans="1:16" x14ac:dyDescent="0.25">
      <c r="A1000">
        <v>11099</v>
      </c>
      <c r="B1000" t="s">
        <v>25</v>
      </c>
      <c r="C1000" t="s">
        <v>26</v>
      </c>
      <c r="D1000" t="s">
        <v>39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 t="s">
        <v>34</v>
      </c>
      <c r="K1000" t="s">
        <v>29</v>
      </c>
      <c r="L1000" t="s">
        <v>30</v>
      </c>
      <c r="M1000">
        <v>2018</v>
      </c>
      <c r="N1000" t="str">
        <f t="shared" si="71"/>
        <v>Francophone</v>
      </c>
      <c r="O1000" t="str">
        <f t="shared" si="72"/>
        <v>Beer</v>
      </c>
      <c r="P1000" t="str">
        <f t="shared" si="73"/>
        <v>Other quarters</v>
      </c>
    </row>
    <row r="1001" spans="1:16" x14ac:dyDescent="0.25">
      <c r="A1001">
        <v>11100</v>
      </c>
      <c r="B1001" t="s">
        <v>46</v>
      </c>
      <c r="C1001" t="s">
        <v>47</v>
      </c>
      <c r="D1001" t="s">
        <v>43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 t="s">
        <v>40</v>
      </c>
      <c r="K1001" t="s">
        <v>35</v>
      </c>
      <c r="L1001" t="s">
        <v>36</v>
      </c>
      <c r="M1001">
        <v>2018</v>
      </c>
      <c r="N1001" t="str">
        <f t="shared" si="71"/>
        <v>Francophone</v>
      </c>
      <c r="O1001" t="str">
        <f t="shared" si="72"/>
        <v>Malt</v>
      </c>
      <c r="P1001" t="str">
        <f t="shared" si="73"/>
        <v>Other quarters</v>
      </c>
    </row>
    <row r="1002" spans="1:16" x14ac:dyDescent="0.25">
      <c r="A1002">
        <v>11101</v>
      </c>
      <c r="B1002" t="s">
        <v>37</v>
      </c>
      <c r="C1002" t="s">
        <v>38</v>
      </c>
      <c r="D1002" t="s">
        <v>48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 t="s">
        <v>16</v>
      </c>
      <c r="K1002" t="s">
        <v>41</v>
      </c>
      <c r="L1002" t="s">
        <v>42</v>
      </c>
      <c r="M1002">
        <v>2018</v>
      </c>
      <c r="N1002" t="str">
        <f t="shared" si="71"/>
        <v>Anglophone</v>
      </c>
      <c r="O1002" t="str">
        <f t="shared" si="72"/>
        <v>Malt</v>
      </c>
      <c r="P1002" t="str">
        <f t="shared" si="73"/>
        <v>Other quarters</v>
      </c>
    </row>
    <row r="1003" spans="1:16" x14ac:dyDescent="0.25">
      <c r="A1003">
        <v>11102</v>
      </c>
      <c r="B1003" t="s">
        <v>13</v>
      </c>
      <c r="C1003" t="s">
        <v>14</v>
      </c>
      <c r="D1003" t="s">
        <v>15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 t="s">
        <v>22</v>
      </c>
      <c r="K1003" t="s">
        <v>44</v>
      </c>
      <c r="L1003" t="s">
        <v>45</v>
      </c>
      <c r="M1003">
        <v>2019</v>
      </c>
      <c r="N1003" t="str">
        <f t="shared" si="71"/>
        <v>Anglophone</v>
      </c>
      <c r="O1003" t="str">
        <f t="shared" si="72"/>
        <v>Beer</v>
      </c>
      <c r="P1003" t="str">
        <f t="shared" si="73"/>
        <v>Other quarters</v>
      </c>
    </row>
    <row r="1004" spans="1:16" x14ac:dyDescent="0.25">
      <c r="A1004">
        <v>11103</v>
      </c>
      <c r="B1004" t="s">
        <v>13</v>
      </c>
      <c r="C1004" t="s">
        <v>14</v>
      </c>
      <c r="D1004" t="s">
        <v>21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 t="s">
        <v>28</v>
      </c>
      <c r="K1004" t="s">
        <v>17</v>
      </c>
      <c r="L1004" t="s">
        <v>49</v>
      </c>
      <c r="M1004">
        <v>2019</v>
      </c>
      <c r="N1004" t="str">
        <f t="shared" si="71"/>
        <v>Francophone</v>
      </c>
      <c r="O1004" t="str">
        <f t="shared" si="72"/>
        <v>Beer</v>
      </c>
      <c r="P1004" t="str">
        <f t="shared" si="73"/>
        <v>Other quarters</v>
      </c>
    </row>
    <row r="1005" spans="1:16" x14ac:dyDescent="0.25">
      <c r="A1005">
        <v>11104</v>
      </c>
      <c r="B1005" t="s">
        <v>37</v>
      </c>
      <c r="C1005" t="s">
        <v>38</v>
      </c>
      <c r="D1005" t="s">
        <v>27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 t="s">
        <v>34</v>
      </c>
      <c r="K1005" t="s">
        <v>23</v>
      </c>
      <c r="L1005" t="s">
        <v>50</v>
      </c>
      <c r="M1005">
        <v>2019</v>
      </c>
      <c r="N1005" t="str">
        <f t="shared" si="71"/>
        <v>Francophone</v>
      </c>
      <c r="O1005" t="str">
        <f t="shared" si="72"/>
        <v>Beer</v>
      </c>
      <c r="P1005" t="str">
        <f t="shared" si="73"/>
        <v>Other quarters</v>
      </c>
    </row>
    <row r="1006" spans="1:16" x14ac:dyDescent="0.25">
      <c r="A1006">
        <v>11105</v>
      </c>
      <c r="B1006" t="s">
        <v>13</v>
      </c>
      <c r="C1006" t="s">
        <v>14</v>
      </c>
      <c r="D1006" t="s">
        <v>33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 t="s">
        <v>40</v>
      </c>
      <c r="K1006" t="s">
        <v>29</v>
      </c>
      <c r="L1006" t="s">
        <v>53</v>
      </c>
      <c r="M1006">
        <v>2017</v>
      </c>
      <c r="N1006" t="str">
        <f t="shared" si="71"/>
        <v>Francophone</v>
      </c>
      <c r="O1006" t="str">
        <f t="shared" si="72"/>
        <v>Beer</v>
      </c>
      <c r="P1006" t="str">
        <f t="shared" si="73"/>
        <v>Q4</v>
      </c>
    </row>
    <row r="1007" spans="1:16" x14ac:dyDescent="0.25">
      <c r="A1007">
        <v>11106</v>
      </c>
      <c r="B1007" t="s">
        <v>19</v>
      </c>
      <c r="C1007" t="s">
        <v>20</v>
      </c>
      <c r="D1007" t="s">
        <v>39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 t="s">
        <v>16</v>
      </c>
      <c r="K1007" t="s">
        <v>35</v>
      </c>
      <c r="L1007" t="s">
        <v>56</v>
      </c>
      <c r="M1007">
        <v>2017</v>
      </c>
      <c r="N1007" t="str">
        <f t="shared" si="71"/>
        <v>Anglophone</v>
      </c>
      <c r="O1007" t="str">
        <f t="shared" si="72"/>
        <v>Beer</v>
      </c>
      <c r="P1007" t="str">
        <f t="shared" si="73"/>
        <v>Q4</v>
      </c>
    </row>
    <row r="1008" spans="1:16" x14ac:dyDescent="0.25">
      <c r="A1008">
        <v>11107</v>
      </c>
      <c r="B1008" t="s">
        <v>25</v>
      </c>
      <c r="C1008" t="s">
        <v>26</v>
      </c>
      <c r="D1008" t="s">
        <v>43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 t="s">
        <v>22</v>
      </c>
      <c r="K1008" t="s">
        <v>41</v>
      </c>
      <c r="L1008" t="s">
        <v>59</v>
      </c>
      <c r="M1008">
        <v>2017</v>
      </c>
      <c r="N1008" t="str">
        <f t="shared" si="71"/>
        <v>Anglophone</v>
      </c>
      <c r="O1008" t="str">
        <f t="shared" si="72"/>
        <v>Malt</v>
      </c>
      <c r="P1008" t="str">
        <f t="shared" si="73"/>
        <v>Q4</v>
      </c>
    </row>
    <row r="1009" spans="1:16" x14ac:dyDescent="0.25">
      <c r="A1009">
        <v>11108</v>
      </c>
      <c r="B1009" t="s">
        <v>31</v>
      </c>
      <c r="C1009" t="s">
        <v>32</v>
      </c>
      <c r="D1009" t="s">
        <v>48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28</v>
      </c>
      <c r="K1009" t="s">
        <v>44</v>
      </c>
      <c r="L1009" t="s">
        <v>60</v>
      </c>
      <c r="M1009">
        <v>2018</v>
      </c>
      <c r="N1009" t="str">
        <f t="shared" si="71"/>
        <v>Francophone</v>
      </c>
      <c r="O1009" t="str">
        <f t="shared" si="72"/>
        <v>Malt</v>
      </c>
      <c r="P1009" t="str">
        <f t="shared" si="73"/>
        <v>Q4</v>
      </c>
    </row>
    <row r="1010" spans="1:16" x14ac:dyDescent="0.25">
      <c r="A1010">
        <v>11109</v>
      </c>
      <c r="B1010" t="s">
        <v>37</v>
      </c>
      <c r="C1010" t="s">
        <v>38</v>
      </c>
      <c r="D1010" t="s">
        <v>15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 t="s">
        <v>34</v>
      </c>
      <c r="K1010" t="s">
        <v>17</v>
      </c>
      <c r="L1010" t="s">
        <v>18</v>
      </c>
      <c r="M1010">
        <v>2018</v>
      </c>
      <c r="N1010" t="str">
        <f t="shared" si="71"/>
        <v>Francophone</v>
      </c>
      <c r="O1010" t="str">
        <f t="shared" si="72"/>
        <v>Beer</v>
      </c>
      <c r="P1010" t="str">
        <f t="shared" si="73"/>
        <v>Other quarters</v>
      </c>
    </row>
    <row r="1011" spans="1:16" x14ac:dyDescent="0.25">
      <c r="A1011">
        <v>11110</v>
      </c>
      <c r="B1011" t="s">
        <v>13</v>
      </c>
      <c r="C1011" t="s">
        <v>14</v>
      </c>
      <c r="D1011" t="s">
        <v>21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 t="s">
        <v>40</v>
      </c>
      <c r="K1011" t="s">
        <v>23</v>
      </c>
      <c r="L1011" t="s">
        <v>24</v>
      </c>
      <c r="M1011">
        <v>2018</v>
      </c>
      <c r="N1011" t="str">
        <f t="shared" si="71"/>
        <v>Francophone</v>
      </c>
      <c r="O1011" t="str">
        <f t="shared" si="72"/>
        <v>Beer</v>
      </c>
      <c r="P1011" t="str">
        <f t="shared" si="73"/>
        <v>Other quarters</v>
      </c>
    </row>
    <row r="1012" spans="1:16" x14ac:dyDescent="0.25">
      <c r="A1012">
        <v>11111</v>
      </c>
      <c r="B1012" t="s">
        <v>46</v>
      </c>
      <c r="C1012" t="s">
        <v>47</v>
      </c>
      <c r="D1012" t="s">
        <v>27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 t="s">
        <v>16</v>
      </c>
      <c r="K1012" t="s">
        <v>29</v>
      </c>
      <c r="L1012" t="s">
        <v>30</v>
      </c>
      <c r="M1012">
        <v>2017</v>
      </c>
      <c r="N1012" t="str">
        <f t="shared" si="71"/>
        <v>Anglophone</v>
      </c>
      <c r="O1012" t="str">
        <f t="shared" si="72"/>
        <v>Beer</v>
      </c>
      <c r="P1012" t="str">
        <f t="shared" si="73"/>
        <v>Other quarters</v>
      </c>
    </row>
    <row r="1013" spans="1:16" x14ac:dyDescent="0.25">
      <c r="A1013">
        <v>11112</v>
      </c>
      <c r="B1013" t="s">
        <v>31</v>
      </c>
      <c r="C1013" t="s">
        <v>32</v>
      </c>
      <c r="D1013" t="s">
        <v>33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 t="s">
        <v>22</v>
      </c>
      <c r="K1013" t="s">
        <v>35</v>
      </c>
      <c r="L1013" t="s">
        <v>36</v>
      </c>
      <c r="M1013">
        <v>2017</v>
      </c>
      <c r="N1013" t="str">
        <f t="shared" si="71"/>
        <v>Anglophone</v>
      </c>
      <c r="O1013" t="str">
        <f t="shared" si="72"/>
        <v>Beer</v>
      </c>
      <c r="P1013" t="str">
        <f t="shared" si="73"/>
        <v>Other quarters</v>
      </c>
    </row>
    <row r="1014" spans="1:16" x14ac:dyDescent="0.25">
      <c r="A1014">
        <v>11113</v>
      </c>
      <c r="B1014" t="s">
        <v>51</v>
      </c>
      <c r="C1014" t="s">
        <v>52</v>
      </c>
      <c r="D1014" t="s">
        <v>39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 t="s">
        <v>28</v>
      </c>
      <c r="K1014" t="s">
        <v>41</v>
      </c>
      <c r="L1014" t="s">
        <v>42</v>
      </c>
      <c r="M1014">
        <v>2017</v>
      </c>
      <c r="N1014" t="str">
        <f t="shared" si="71"/>
        <v>Francophone</v>
      </c>
      <c r="O1014" t="str">
        <f t="shared" si="72"/>
        <v>Beer</v>
      </c>
      <c r="P1014" t="str">
        <f t="shared" si="73"/>
        <v>Other quarters</v>
      </c>
    </row>
    <row r="1015" spans="1:16" x14ac:dyDescent="0.25">
      <c r="A1015">
        <v>11114</v>
      </c>
      <c r="B1015" t="s">
        <v>54</v>
      </c>
      <c r="C1015" t="s">
        <v>55</v>
      </c>
      <c r="D1015" t="s">
        <v>43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 t="s">
        <v>34</v>
      </c>
      <c r="K1015" t="s">
        <v>44</v>
      </c>
      <c r="L1015" t="s">
        <v>45</v>
      </c>
      <c r="M1015">
        <v>2017</v>
      </c>
      <c r="N1015" t="str">
        <f t="shared" si="71"/>
        <v>Francophone</v>
      </c>
      <c r="O1015" t="str">
        <f t="shared" si="72"/>
        <v>Malt</v>
      </c>
      <c r="P1015" t="str">
        <f t="shared" si="73"/>
        <v>Other quarters</v>
      </c>
    </row>
    <row r="1016" spans="1:16" x14ac:dyDescent="0.25">
      <c r="A1016">
        <v>11115</v>
      </c>
      <c r="B1016" t="s">
        <v>57</v>
      </c>
      <c r="C1016" t="s">
        <v>58</v>
      </c>
      <c r="D1016" t="s">
        <v>48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 t="s">
        <v>40</v>
      </c>
      <c r="K1016" t="s">
        <v>17</v>
      </c>
      <c r="L1016" t="s">
        <v>49</v>
      </c>
      <c r="M1016">
        <v>2018</v>
      </c>
      <c r="N1016" t="str">
        <f t="shared" si="71"/>
        <v>Francophone</v>
      </c>
      <c r="O1016" t="str">
        <f t="shared" si="72"/>
        <v>Malt</v>
      </c>
      <c r="P1016" t="str">
        <f t="shared" si="73"/>
        <v>Other quarters</v>
      </c>
    </row>
    <row r="1017" spans="1:16" x14ac:dyDescent="0.25">
      <c r="A1017">
        <v>11116</v>
      </c>
      <c r="B1017" t="s">
        <v>31</v>
      </c>
      <c r="C1017" t="s">
        <v>32</v>
      </c>
      <c r="D1017" t="s">
        <v>15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 t="s">
        <v>16</v>
      </c>
      <c r="K1017" t="s">
        <v>23</v>
      </c>
      <c r="L1017" t="s">
        <v>50</v>
      </c>
      <c r="M1017">
        <v>2017</v>
      </c>
      <c r="N1017" t="str">
        <f t="shared" si="71"/>
        <v>Anglophone</v>
      </c>
      <c r="O1017" t="str">
        <f t="shared" si="72"/>
        <v>Beer</v>
      </c>
      <c r="P1017" t="str">
        <f t="shared" si="73"/>
        <v>Other quarters</v>
      </c>
    </row>
    <row r="1018" spans="1:16" x14ac:dyDescent="0.25">
      <c r="A1018">
        <v>11117</v>
      </c>
      <c r="B1018" t="s">
        <v>61</v>
      </c>
      <c r="C1018" t="s">
        <v>62</v>
      </c>
      <c r="D1018" t="s">
        <v>21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 t="s">
        <v>22</v>
      </c>
      <c r="K1018" t="s">
        <v>29</v>
      </c>
      <c r="L1018" t="s">
        <v>53</v>
      </c>
      <c r="M1018">
        <v>2019</v>
      </c>
      <c r="N1018" t="str">
        <f t="shared" si="71"/>
        <v>Anglophone</v>
      </c>
      <c r="O1018" t="str">
        <f t="shared" si="72"/>
        <v>Beer</v>
      </c>
      <c r="P1018" t="str">
        <f t="shared" si="73"/>
        <v>Q4</v>
      </c>
    </row>
    <row r="1019" spans="1:16" x14ac:dyDescent="0.25">
      <c r="A1019">
        <v>11118</v>
      </c>
      <c r="B1019" t="s">
        <v>31</v>
      </c>
      <c r="C1019" t="s">
        <v>32</v>
      </c>
      <c r="D1019" t="s">
        <v>27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 t="s">
        <v>28</v>
      </c>
      <c r="K1019" t="s">
        <v>35</v>
      </c>
      <c r="L1019" t="s">
        <v>56</v>
      </c>
      <c r="M1019">
        <v>2019</v>
      </c>
      <c r="N1019" t="str">
        <f t="shared" si="71"/>
        <v>Francophone</v>
      </c>
      <c r="O1019" t="str">
        <f t="shared" si="72"/>
        <v>Beer</v>
      </c>
      <c r="P1019" t="str">
        <f t="shared" si="73"/>
        <v>Q4</v>
      </c>
    </row>
    <row r="1020" spans="1:16" x14ac:dyDescent="0.25">
      <c r="A1020">
        <v>11119</v>
      </c>
      <c r="B1020" t="s">
        <v>51</v>
      </c>
      <c r="C1020" t="s">
        <v>52</v>
      </c>
      <c r="D1020" t="s">
        <v>33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 t="s">
        <v>34</v>
      </c>
      <c r="K1020" t="s">
        <v>41</v>
      </c>
      <c r="L1020" t="s">
        <v>59</v>
      </c>
      <c r="M1020">
        <v>2018</v>
      </c>
      <c r="N1020" t="str">
        <f t="shared" si="71"/>
        <v>Francophone</v>
      </c>
      <c r="O1020" t="str">
        <f t="shared" si="72"/>
        <v>Beer</v>
      </c>
      <c r="P1020" t="str">
        <f t="shared" si="73"/>
        <v>Q4</v>
      </c>
    </row>
    <row r="1021" spans="1:16" x14ac:dyDescent="0.25">
      <c r="A1021">
        <v>11120</v>
      </c>
      <c r="B1021" t="s">
        <v>31</v>
      </c>
      <c r="C1021" t="s">
        <v>32</v>
      </c>
      <c r="D1021" t="s">
        <v>39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 t="s">
        <v>40</v>
      </c>
      <c r="K1021" t="s">
        <v>44</v>
      </c>
      <c r="L1021" t="s">
        <v>60</v>
      </c>
      <c r="M1021">
        <v>2018</v>
      </c>
      <c r="N1021" t="str">
        <f t="shared" si="71"/>
        <v>Francophone</v>
      </c>
      <c r="O1021" t="str">
        <f t="shared" si="72"/>
        <v>Beer</v>
      </c>
      <c r="P1021" t="str">
        <f t="shared" si="73"/>
        <v>Q4</v>
      </c>
    </row>
    <row r="1022" spans="1:16" x14ac:dyDescent="0.25">
      <c r="A1022">
        <v>11121</v>
      </c>
      <c r="B1022" t="s">
        <v>57</v>
      </c>
      <c r="C1022" t="s">
        <v>58</v>
      </c>
      <c r="D1022" t="s">
        <v>43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 t="s">
        <v>16</v>
      </c>
      <c r="K1022" t="s">
        <v>17</v>
      </c>
      <c r="L1022" t="s">
        <v>18</v>
      </c>
      <c r="M1022">
        <v>2017</v>
      </c>
      <c r="N1022" t="str">
        <f t="shared" si="71"/>
        <v>Anglophone</v>
      </c>
      <c r="O1022" t="str">
        <f t="shared" si="72"/>
        <v>Malt</v>
      </c>
      <c r="P1022" t="str">
        <f t="shared" si="73"/>
        <v>Other quarters</v>
      </c>
    </row>
    <row r="1023" spans="1:16" x14ac:dyDescent="0.25">
      <c r="A1023">
        <v>11122</v>
      </c>
      <c r="B1023" t="s">
        <v>63</v>
      </c>
      <c r="C1023" t="s">
        <v>64</v>
      </c>
      <c r="D1023" t="s">
        <v>48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 t="s">
        <v>22</v>
      </c>
      <c r="K1023" t="s">
        <v>23</v>
      </c>
      <c r="L1023" t="s">
        <v>24</v>
      </c>
      <c r="M1023">
        <v>2018</v>
      </c>
      <c r="N1023" t="str">
        <f t="shared" si="71"/>
        <v>Anglophone</v>
      </c>
      <c r="O1023" t="str">
        <f t="shared" si="72"/>
        <v>Malt</v>
      </c>
      <c r="P1023" t="str">
        <f t="shared" si="73"/>
        <v>Other quarters</v>
      </c>
    </row>
    <row r="1024" spans="1:16" x14ac:dyDescent="0.25">
      <c r="A1024">
        <v>11123</v>
      </c>
      <c r="B1024" t="s">
        <v>61</v>
      </c>
      <c r="C1024" t="s">
        <v>62</v>
      </c>
      <c r="D1024" t="s">
        <v>15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 t="s">
        <v>28</v>
      </c>
      <c r="K1024" t="s">
        <v>29</v>
      </c>
      <c r="L1024" t="s">
        <v>30</v>
      </c>
      <c r="M1024">
        <v>2018</v>
      </c>
      <c r="N1024" t="str">
        <f t="shared" si="71"/>
        <v>Francophone</v>
      </c>
      <c r="O1024" t="str">
        <f t="shared" si="72"/>
        <v>Beer</v>
      </c>
      <c r="P1024" t="str">
        <f t="shared" si="73"/>
        <v>Other quarters</v>
      </c>
    </row>
    <row r="1025" spans="1:16" x14ac:dyDescent="0.25">
      <c r="A1025">
        <v>11124</v>
      </c>
      <c r="B1025" t="s">
        <v>57</v>
      </c>
      <c r="C1025" t="s">
        <v>58</v>
      </c>
      <c r="D1025" t="s">
        <v>21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 t="s">
        <v>34</v>
      </c>
      <c r="K1025" t="s">
        <v>35</v>
      </c>
      <c r="L1025" t="s">
        <v>36</v>
      </c>
      <c r="M1025">
        <v>2018</v>
      </c>
      <c r="N1025" t="str">
        <f t="shared" si="71"/>
        <v>Francophone</v>
      </c>
      <c r="O1025" t="str">
        <f t="shared" si="72"/>
        <v>Beer</v>
      </c>
      <c r="P1025" t="str">
        <f t="shared" si="73"/>
        <v>Other quarters</v>
      </c>
    </row>
    <row r="1026" spans="1:16" x14ac:dyDescent="0.25">
      <c r="A1026">
        <v>11125</v>
      </c>
      <c r="B1026" t="s">
        <v>19</v>
      </c>
      <c r="C1026" t="s">
        <v>20</v>
      </c>
      <c r="D1026" t="s">
        <v>27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 t="s">
        <v>40</v>
      </c>
      <c r="K1026" t="s">
        <v>41</v>
      </c>
      <c r="L1026" t="s">
        <v>42</v>
      </c>
      <c r="M1026">
        <v>2019</v>
      </c>
      <c r="N1026" t="str">
        <f t="shared" si="71"/>
        <v>Francophone</v>
      </c>
      <c r="O1026" t="str">
        <f t="shared" si="72"/>
        <v>Beer</v>
      </c>
      <c r="P1026" t="str">
        <f t="shared" si="73"/>
        <v>Other quarters</v>
      </c>
    </row>
    <row r="1027" spans="1:16" x14ac:dyDescent="0.25">
      <c r="A1027">
        <v>11126</v>
      </c>
      <c r="B1027" t="s">
        <v>61</v>
      </c>
      <c r="C1027" t="s">
        <v>62</v>
      </c>
      <c r="D1027" t="s">
        <v>33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 t="s">
        <v>16</v>
      </c>
      <c r="K1027" t="s">
        <v>44</v>
      </c>
      <c r="L1027" t="s">
        <v>45</v>
      </c>
      <c r="M1027">
        <v>2019</v>
      </c>
      <c r="N1027" t="str">
        <f t="shared" ref="N1027:N1048" si="74">IF(J1027="Nigeria","Anglophone",IF(J1027="Ghana","Anglophone","Francophone"))</f>
        <v>Anglophone</v>
      </c>
      <c r="O1027" t="str">
        <f t="shared" ref="O1027:O1048" si="75">IF(D1027="beta malt","Malt",IF(D1027="grand malt","Malt","Beer"))</f>
        <v>Beer</v>
      </c>
      <c r="P1027" t="str">
        <f t="shared" ref="P1027:P1048" si="76">IF(L1027="December","Q4",IF(L1027="September","Q4",IF(L1027="October","Q4",IF(L1027="November","Q4","Other quarters"))))</f>
        <v>Other quarters</v>
      </c>
    </row>
    <row r="1028" spans="1:16" x14ac:dyDescent="0.25">
      <c r="A1028">
        <v>11127</v>
      </c>
      <c r="B1028" t="s">
        <v>31</v>
      </c>
      <c r="C1028" t="s">
        <v>32</v>
      </c>
      <c r="D1028" t="s">
        <v>39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 t="s">
        <v>22</v>
      </c>
      <c r="K1028" t="s">
        <v>17</v>
      </c>
      <c r="L1028" t="s">
        <v>49</v>
      </c>
      <c r="M1028">
        <v>2018</v>
      </c>
      <c r="N1028" t="str">
        <f t="shared" si="74"/>
        <v>Anglophone</v>
      </c>
      <c r="O1028" t="str">
        <f t="shared" si="75"/>
        <v>Beer</v>
      </c>
      <c r="P1028" t="str">
        <f t="shared" si="76"/>
        <v>Other quarters</v>
      </c>
    </row>
    <row r="1029" spans="1:16" x14ac:dyDescent="0.25">
      <c r="A1029">
        <v>11128</v>
      </c>
      <c r="B1029" t="s">
        <v>25</v>
      </c>
      <c r="C1029" t="s">
        <v>26</v>
      </c>
      <c r="D1029" t="s">
        <v>43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 t="s">
        <v>28</v>
      </c>
      <c r="K1029" t="s">
        <v>23</v>
      </c>
      <c r="L1029" t="s">
        <v>50</v>
      </c>
      <c r="M1029">
        <v>2017</v>
      </c>
      <c r="N1029" t="str">
        <f t="shared" si="74"/>
        <v>Francophone</v>
      </c>
      <c r="O1029" t="str">
        <f t="shared" si="75"/>
        <v>Malt</v>
      </c>
      <c r="P1029" t="str">
        <f t="shared" si="76"/>
        <v>Other quarters</v>
      </c>
    </row>
    <row r="1030" spans="1:16" x14ac:dyDescent="0.25">
      <c r="A1030">
        <v>11129</v>
      </c>
      <c r="B1030" t="s">
        <v>13</v>
      </c>
      <c r="C1030" t="s">
        <v>14</v>
      </c>
      <c r="D1030" t="s">
        <v>48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 t="s">
        <v>34</v>
      </c>
      <c r="K1030" t="s">
        <v>29</v>
      </c>
      <c r="L1030" t="s">
        <v>53</v>
      </c>
      <c r="M1030">
        <v>2019</v>
      </c>
      <c r="N1030" t="str">
        <f t="shared" si="74"/>
        <v>Francophone</v>
      </c>
      <c r="O1030" t="str">
        <f t="shared" si="75"/>
        <v>Malt</v>
      </c>
      <c r="P1030" t="str">
        <f t="shared" si="76"/>
        <v>Q4</v>
      </c>
    </row>
    <row r="1031" spans="1:16" x14ac:dyDescent="0.25">
      <c r="A1031">
        <v>11130</v>
      </c>
      <c r="B1031" t="s">
        <v>37</v>
      </c>
      <c r="C1031" t="s">
        <v>38</v>
      </c>
      <c r="D1031" t="s">
        <v>15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 t="s">
        <v>40</v>
      </c>
      <c r="K1031" t="s">
        <v>35</v>
      </c>
      <c r="L1031" t="s">
        <v>56</v>
      </c>
      <c r="M1031">
        <v>2017</v>
      </c>
      <c r="N1031" t="str">
        <f t="shared" si="74"/>
        <v>Francophone</v>
      </c>
      <c r="O1031" t="str">
        <f t="shared" si="75"/>
        <v>Beer</v>
      </c>
      <c r="P1031" t="str">
        <f t="shared" si="76"/>
        <v>Q4</v>
      </c>
    </row>
    <row r="1032" spans="1:16" x14ac:dyDescent="0.25">
      <c r="A1032">
        <v>11131</v>
      </c>
      <c r="B1032" t="s">
        <v>54</v>
      </c>
      <c r="C1032" t="s">
        <v>55</v>
      </c>
      <c r="D1032" t="s">
        <v>21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 t="s">
        <v>16</v>
      </c>
      <c r="K1032" t="s">
        <v>41</v>
      </c>
      <c r="L1032" t="s">
        <v>59</v>
      </c>
      <c r="M1032">
        <v>2019</v>
      </c>
      <c r="N1032" t="str">
        <f t="shared" si="74"/>
        <v>Anglophone</v>
      </c>
      <c r="O1032" t="str">
        <f t="shared" si="75"/>
        <v>Beer</v>
      </c>
      <c r="P1032" t="str">
        <f t="shared" si="76"/>
        <v>Q4</v>
      </c>
    </row>
    <row r="1033" spans="1:16" x14ac:dyDescent="0.25">
      <c r="A1033">
        <v>11132</v>
      </c>
      <c r="B1033" t="s">
        <v>19</v>
      </c>
      <c r="C1033" t="s">
        <v>20</v>
      </c>
      <c r="D1033" t="s">
        <v>27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 t="s">
        <v>22</v>
      </c>
      <c r="K1033" t="s">
        <v>44</v>
      </c>
      <c r="L1033" t="s">
        <v>60</v>
      </c>
      <c r="M1033">
        <v>2018</v>
      </c>
      <c r="N1033" t="str">
        <f t="shared" si="74"/>
        <v>Anglophone</v>
      </c>
      <c r="O1033" t="str">
        <f t="shared" si="75"/>
        <v>Beer</v>
      </c>
      <c r="P1033" t="str">
        <f t="shared" si="76"/>
        <v>Q4</v>
      </c>
    </row>
    <row r="1034" spans="1:16" x14ac:dyDescent="0.25">
      <c r="A1034">
        <v>11133</v>
      </c>
      <c r="B1034" t="s">
        <v>19</v>
      </c>
      <c r="C1034" t="s">
        <v>20</v>
      </c>
      <c r="D1034" t="s">
        <v>33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 t="s">
        <v>28</v>
      </c>
      <c r="K1034" t="s">
        <v>17</v>
      </c>
      <c r="L1034" t="s">
        <v>18</v>
      </c>
      <c r="M1034">
        <v>2019</v>
      </c>
      <c r="N1034" t="str">
        <f t="shared" si="74"/>
        <v>Francophone</v>
      </c>
      <c r="O1034" t="str">
        <f t="shared" si="75"/>
        <v>Beer</v>
      </c>
      <c r="P1034" t="str">
        <f t="shared" si="76"/>
        <v>Other quarters</v>
      </c>
    </row>
    <row r="1035" spans="1:16" x14ac:dyDescent="0.25">
      <c r="A1035">
        <v>11134</v>
      </c>
      <c r="B1035" t="s">
        <v>63</v>
      </c>
      <c r="C1035" t="s">
        <v>64</v>
      </c>
      <c r="D1035" t="s">
        <v>39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 t="s">
        <v>34</v>
      </c>
      <c r="K1035" t="s">
        <v>23</v>
      </c>
      <c r="L1035" t="s">
        <v>24</v>
      </c>
      <c r="M1035">
        <v>2018</v>
      </c>
      <c r="N1035" t="str">
        <f t="shared" si="74"/>
        <v>Francophone</v>
      </c>
      <c r="O1035" t="str">
        <f t="shared" si="75"/>
        <v>Beer</v>
      </c>
      <c r="P1035" t="str">
        <f t="shared" si="76"/>
        <v>Other quarters</v>
      </c>
    </row>
    <row r="1036" spans="1:16" x14ac:dyDescent="0.25">
      <c r="A1036">
        <v>11135</v>
      </c>
      <c r="B1036" t="s">
        <v>31</v>
      </c>
      <c r="C1036" t="s">
        <v>32</v>
      </c>
      <c r="D1036" t="s">
        <v>43</v>
      </c>
      <c r="E1036">
        <v>80</v>
      </c>
      <c r="F1036">
        <v>150</v>
      </c>
      <c r="G1036">
        <v>811</v>
      </c>
      <c r="H1036">
        <v>121650</v>
      </c>
      <c r="I1036">
        <v>56770</v>
      </c>
      <c r="J1036" t="s">
        <v>40</v>
      </c>
      <c r="K1036" t="s">
        <v>29</v>
      </c>
      <c r="L1036" t="s">
        <v>30</v>
      </c>
      <c r="M1036">
        <v>2019</v>
      </c>
      <c r="N1036" t="str">
        <f t="shared" si="74"/>
        <v>Francophone</v>
      </c>
      <c r="O1036" t="str">
        <f t="shared" si="75"/>
        <v>Malt</v>
      </c>
      <c r="P1036" t="str">
        <f t="shared" si="76"/>
        <v>Other quarters</v>
      </c>
    </row>
    <row r="1037" spans="1:16" x14ac:dyDescent="0.25">
      <c r="A1037">
        <v>11136</v>
      </c>
      <c r="B1037" t="s">
        <v>51</v>
      </c>
      <c r="C1037" t="s">
        <v>52</v>
      </c>
      <c r="D1037" t="s">
        <v>48</v>
      </c>
      <c r="E1037">
        <v>90</v>
      </c>
      <c r="F1037">
        <v>150</v>
      </c>
      <c r="G1037">
        <v>963</v>
      </c>
      <c r="H1037">
        <v>144450</v>
      </c>
      <c r="I1037">
        <v>57780</v>
      </c>
      <c r="J1037" t="s">
        <v>16</v>
      </c>
      <c r="K1037" t="s">
        <v>35</v>
      </c>
      <c r="L1037" t="s">
        <v>36</v>
      </c>
      <c r="M1037">
        <v>2019</v>
      </c>
      <c r="N1037" t="str">
        <f t="shared" si="74"/>
        <v>Anglophone</v>
      </c>
      <c r="O1037" t="str">
        <f t="shared" si="75"/>
        <v>Malt</v>
      </c>
      <c r="P1037" t="str">
        <f t="shared" si="76"/>
        <v>Other quarters</v>
      </c>
    </row>
    <row r="1038" spans="1:16" x14ac:dyDescent="0.25">
      <c r="A1038">
        <v>11137</v>
      </c>
      <c r="B1038" t="s">
        <v>63</v>
      </c>
      <c r="C1038" t="s">
        <v>64</v>
      </c>
      <c r="D1038" t="s">
        <v>15</v>
      </c>
      <c r="E1038">
        <v>150</v>
      </c>
      <c r="F1038">
        <v>200</v>
      </c>
      <c r="G1038">
        <v>974</v>
      </c>
      <c r="H1038">
        <v>194800</v>
      </c>
      <c r="I1038">
        <v>48700</v>
      </c>
      <c r="J1038" t="s">
        <v>22</v>
      </c>
      <c r="K1038" t="s">
        <v>41</v>
      </c>
      <c r="L1038" t="s">
        <v>42</v>
      </c>
      <c r="M1038">
        <v>2017</v>
      </c>
      <c r="N1038" t="str">
        <f t="shared" si="74"/>
        <v>Anglophone</v>
      </c>
      <c r="O1038" t="str">
        <f t="shared" si="75"/>
        <v>Beer</v>
      </c>
      <c r="P1038" t="str">
        <f t="shared" si="76"/>
        <v>Other quarters</v>
      </c>
    </row>
    <row r="1039" spans="1:16" x14ac:dyDescent="0.25">
      <c r="A1039">
        <v>11138</v>
      </c>
      <c r="B1039" t="s">
        <v>25</v>
      </c>
      <c r="C1039" t="s">
        <v>26</v>
      </c>
      <c r="D1039" t="s">
        <v>21</v>
      </c>
      <c r="E1039">
        <v>250</v>
      </c>
      <c r="F1039">
        <v>500</v>
      </c>
      <c r="G1039">
        <v>839</v>
      </c>
      <c r="H1039">
        <v>419500</v>
      </c>
      <c r="I1039">
        <v>209750</v>
      </c>
      <c r="J1039" t="s">
        <v>28</v>
      </c>
      <c r="K1039" t="s">
        <v>44</v>
      </c>
      <c r="L1039" t="s">
        <v>45</v>
      </c>
      <c r="M1039">
        <v>2019</v>
      </c>
      <c r="N1039" t="str">
        <f t="shared" si="74"/>
        <v>Francophone</v>
      </c>
      <c r="O1039" t="str">
        <f t="shared" si="75"/>
        <v>Beer</v>
      </c>
      <c r="P1039" t="str">
        <f t="shared" si="76"/>
        <v>Other quarters</v>
      </c>
    </row>
    <row r="1040" spans="1:16" x14ac:dyDescent="0.25">
      <c r="A1040">
        <v>11139</v>
      </c>
      <c r="B1040" t="s">
        <v>19</v>
      </c>
      <c r="C1040" t="s">
        <v>20</v>
      </c>
      <c r="D1040" t="s">
        <v>27</v>
      </c>
      <c r="E1040">
        <v>180</v>
      </c>
      <c r="F1040">
        <v>450</v>
      </c>
      <c r="G1040">
        <v>907</v>
      </c>
      <c r="H1040">
        <v>408150</v>
      </c>
      <c r="I1040">
        <v>244890</v>
      </c>
      <c r="J1040" t="s">
        <v>34</v>
      </c>
      <c r="K1040" t="s">
        <v>17</v>
      </c>
      <c r="L1040" t="s">
        <v>49</v>
      </c>
      <c r="M1040">
        <v>2017</v>
      </c>
      <c r="N1040" t="str">
        <f t="shared" si="74"/>
        <v>Francophone</v>
      </c>
      <c r="O1040" t="str">
        <f t="shared" si="75"/>
        <v>Beer</v>
      </c>
      <c r="P1040" t="str">
        <f t="shared" si="76"/>
        <v>Other quarters</v>
      </c>
    </row>
    <row r="1041" spans="1:16" x14ac:dyDescent="0.25">
      <c r="A1041">
        <v>11140</v>
      </c>
      <c r="B1041" t="s">
        <v>25</v>
      </c>
      <c r="C1041" t="s">
        <v>26</v>
      </c>
      <c r="D1041" t="s">
        <v>33</v>
      </c>
      <c r="E1041">
        <v>170</v>
      </c>
      <c r="F1041">
        <v>250</v>
      </c>
      <c r="G1041">
        <v>949</v>
      </c>
      <c r="H1041">
        <v>237250</v>
      </c>
      <c r="I1041">
        <v>75920</v>
      </c>
      <c r="J1041" t="s">
        <v>40</v>
      </c>
      <c r="K1041" t="s">
        <v>23</v>
      </c>
      <c r="L1041" t="s">
        <v>50</v>
      </c>
      <c r="M1041">
        <v>2017</v>
      </c>
      <c r="N1041" t="str">
        <f t="shared" si="74"/>
        <v>Francophone</v>
      </c>
      <c r="O1041" t="str">
        <f t="shared" si="75"/>
        <v>Beer</v>
      </c>
      <c r="P1041" t="str">
        <f t="shared" si="76"/>
        <v>Other quarters</v>
      </c>
    </row>
    <row r="1042" spans="1:16" x14ac:dyDescent="0.25">
      <c r="A1042">
        <v>11141</v>
      </c>
      <c r="B1042" t="s">
        <v>46</v>
      </c>
      <c r="C1042" t="s">
        <v>47</v>
      </c>
      <c r="D1042" t="s">
        <v>39</v>
      </c>
      <c r="E1042">
        <v>150</v>
      </c>
      <c r="F1042">
        <v>200</v>
      </c>
      <c r="G1042">
        <v>903</v>
      </c>
      <c r="H1042">
        <v>180600</v>
      </c>
      <c r="I1042">
        <v>45150</v>
      </c>
      <c r="J1042" t="s">
        <v>16</v>
      </c>
      <c r="K1042" t="s">
        <v>29</v>
      </c>
      <c r="L1042" t="s">
        <v>53</v>
      </c>
      <c r="M1042">
        <v>2019</v>
      </c>
      <c r="N1042" t="str">
        <f t="shared" si="74"/>
        <v>Anglophone</v>
      </c>
      <c r="O1042" t="str">
        <f t="shared" si="75"/>
        <v>Beer</v>
      </c>
      <c r="P1042" t="str">
        <f t="shared" si="76"/>
        <v>Q4</v>
      </c>
    </row>
    <row r="1043" spans="1:16" x14ac:dyDescent="0.25">
      <c r="A1043">
        <v>11142</v>
      </c>
      <c r="B1043" t="s">
        <v>37</v>
      </c>
      <c r="C1043" t="s">
        <v>38</v>
      </c>
      <c r="D1043" t="s">
        <v>43</v>
      </c>
      <c r="E1043">
        <v>80</v>
      </c>
      <c r="F1043">
        <v>150</v>
      </c>
      <c r="G1043">
        <v>740</v>
      </c>
      <c r="H1043">
        <v>111000</v>
      </c>
      <c r="I1043">
        <v>51800</v>
      </c>
      <c r="J1043" t="s">
        <v>22</v>
      </c>
      <c r="K1043" t="s">
        <v>35</v>
      </c>
      <c r="L1043" t="s">
        <v>56</v>
      </c>
      <c r="M1043">
        <v>2018</v>
      </c>
      <c r="N1043" t="str">
        <f t="shared" si="74"/>
        <v>Anglophone</v>
      </c>
      <c r="O1043" t="str">
        <f t="shared" si="75"/>
        <v>Malt</v>
      </c>
      <c r="P1043" t="str">
        <f t="shared" si="76"/>
        <v>Q4</v>
      </c>
    </row>
    <row r="1044" spans="1:16" x14ac:dyDescent="0.25">
      <c r="A1044">
        <v>11143</v>
      </c>
      <c r="B1044" t="s">
        <v>13</v>
      </c>
      <c r="C1044" t="s">
        <v>14</v>
      </c>
      <c r="D1044" t="s">
        <v>48</v>
      </c>
      <c r="E1044">
        <v>90</v>
      </c>
      <c r="F1044">
        <v>150</v>
      </c>
      <c r="G1044">
        <v>962</v>
      </c>
      <c r="H1044">
        <v>144300</v>
      </c>
      <c r="I1044">
        <v>57720</v>
      </c>
      <c r="J1044" t="s">
        <v>28</v>
      </c>
      <c r="K1044" t="s">
        <v>41</v>
      </c>
      <c r="L1044" t="s">
        <v>59</v>
      </c>
      <c r="M1044">
        <v>2017</v>
      </c>
      <c r="N1044" t="str">
        <f t="shared" si="74"/>
        <v>Francophone</v>
      </c>
      <c r="O1044" t="str">
        <f t="shared" si="75"/>
        <v>Malt</v>
      </c>
      <c r="P1044" t="str">
        <f t="shared" si="76"/>
        <v>Q4</v>
      </c>
    </row>
    <row r="1045" spans="1:16" x14ac:dyDescent="0.25">
      <c r="A1045">
        <v>11144</v>
      </c>
      <c r="B1045" t="s">
        <v>13</v>
      </c>
      <c r="C1045" t="s">
        <v>14</v>
      </c>
      <c r="D1045" t="s">
        <v>15</v>
      </c>
      <c r="E1045">
        <v>150</v>
      </c>
      <c r="F1045">
        <v>200</v>
      </c>
      <c r="G1045">
        <v>892</v>
      </c>
      <c r="H1045">
        <v>178400</v>
      </c>
      <c r="I1045">
        <v>44600</v>
      </c>
      <c r="J1045" t="s">
        <v>34</v>
      </c>
      <c r="K1045" t="s">
        <v>44</v>
      </c>
      <c r="L1045" t="s">
        <v>60</v>
      </c>
      <c r="M1045">
        <v>2017</v>
      </c>
      <c r="N1045" t="str">
        <f t="shared" si="74"/>
        <v>Francophone</v>
      </c>
      <c r="O1045" t="str">
        <f t="shared" si="75"/>
        <v>Beer</v>
      </c>
      <c r="P1045" t="str">
        <f t="shared" si="76"/>
        <v>Q4</v>
      </c>
    </row>
    <row r="1046" spans="1:16" x14ac:dyDescent="0.25">
      <c r="A1046">
        <v>11145</v>
      </c>
      <c r="B1046" t="s">
        <v>37</v>
      </c>
      <c r="C1046" t="s">
        <v>38</v>
      </c>
      <c r="D1046" t="s">
        <v>21</v>
      </c>
      <c r="E1046">
        <v>250</v>
      </c>
      <c r="F1046">
        <v>500</v>
      </c>
      <c r="G1046">
        <v>816</v>
      </c>
      <c r="H1046">
        <v>408000</v>
      </c>
      <c r="I1046">
        <v>204000</v>
      </c>
      <c r="J1046" t="s">
        <v>40</v>
      </c>
      <c r="K1046" t="s">
        <v>17</v>
      </c>
      <c r="L1046" t="s">
        <v>18</v>
      </c>
      <c r="M1046">
        <v>2019</v>
      </c>
      <c r="N1046" t="str">
        <f t="shared" si="74"/>
        <v>Francophone</v>
      </c>
      <c r="O1046" t="str">
        <f t="shared" si="75"/>
        <v>Beer</v>
      </c>
      <c r="P1046" t="str">
        <f t="shared" si="76"/>
        <v>Other quarters</v>
      </c>
    </row>
    <row r="1047" spans="1:16" x14ac:dyDescent="0.25">
      <c r="A1047">
        <v>11146</v>
      </c>
      <c r="B1047" t="s">
        <v>31</v>
      </c>
      <c r="C1047" t="s">
        <v>32</v>
      </c>
      <c r="D1047" t="s">
        <v>27</v>
      </c>
      <c r="E1047">
        <v>180</v>
      </c>
      <c r="F1047">
        <v>450</v>
      </c>
      <c r="G1047">
        <v>939</v>
      </c>
      <c r="H1047">
        <v>422550</v>
      </c>
      <c r="I1047">
        <v>253530</v>
      </c>
      <c r="J1047" t="s">
        <v>16</v>
      </c>
      <c r="K1047" t="s">
        <v>23</v>
      </c>
      <c r="L1047" t="s">
        <v>24</v>
      </c>
      <c r="M1047">
        <v>2017</v>
      </c>
      <c r="N1047" t="str">
        <f t="shared" si="74"/>
        <v>Anglophone</v>
      </c>
      <c r="O1047" t="str">
        <f t="shared" si="75"/>
        <v>Beer</v>
      </c>
      <c r="P1047" t="str">
        <f t="shared" si="76"/>
        <v>Other quarters</v>
      </c>
    </row>
    <row r="1048" spans="1:16" x14ac:dyDescent="0.25">
      <c r="A1048">
        <v>11147</v>
      </c>
      <c r="B1048" t="s">
        <v>51</v>
      </c>
      <c r="C1048" t="s">
        <v>52</v>
      </c>
      <c r="D1048" t="s">
        <v>33</v>
      </c>
      <c r="E1048">
        <v>170</v>
      </c>
      <c r="F1048">
        <v>250</v>
      </c>
      <c r="G1048">
        <v>935</v>
      </c>
      <c r="H1048">
        <v>233750</v>
      </c>
      <c r="I1048">
        <v>74800</v>
      </c>
      <c r="J1048" t="s">
        <v>22</v>
      </c>
      <c r="K1048" t="s">
        <v>29</v>
      </c>
      <c r="L1048" t="s">
        <v>30</v>
      </c>
      <c r="M1048">
        <v>2019</v>
      </c>
      <c r="N1048" t="str">
        <f t="shared" si="74"/>
        <v>Anglophone</v>
      </c>
      <c r="O1048" t="str">
        <f t="shared" si="75"/>
        <v>Beer</v>
      </c>
      <c r="P1048" t="str">
        <f t="shared" si="76"/>
        <v>Other quarters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International_Breweries (Autosa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</dc:creator>
  <cp:lastModifiedBy>Ebube</cp:lastModifiedBy>
  <dcterms:created xsi:type="dcterms:W3CDTF">2023-02-08T22:13:50Z</dcterms:created>
  <dcterms:modified xsi:type="dcterms:W3CDTF">2023-02-11T19:24:48Z</dcterms:modified>
</cp:coreProperties>
</file>