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1"/>
  </bookViews>
  <sheets>
    <sheet name="110119" sheetId="1" r:id="rId1"/>
    <sheet name="100609" sheetId="2" r:id="rId2"/>
    <sheet name="Summary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5" i="4"/>
  <c r="B16" i="4"/>
  <c r="C16" i="4"/>
  <c r="D16" i="4"/>
  <c r="C10" i="4"/>
  <c r="C6" i="4"/>
  <c r="C7" i="4"/>
  <c r="C8" i="4"/>
  <c r="C9" i="4"/>
  <c r="C11" i="4"/>
  <c r="C12" i="4"/>
  <c r="C13" i="4"/>
  <c r="C5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17" i="1"/>
  <c r="A5" i="3" l="1"/>
  <c r="A4" i="3"/>
  <c r="A28" i="2"/>
  <c r="A10" i="3" s="1"/>
  <c r="A27" i="2"/>
  <c r="A9" i="3" s="1"/>
  <c r="A26" i="2"/>
  <c r="A8" i="3" s="1"/>
  <c r="A25" i="2"/>
  <c r="A7" i="3" s="1"/>
  <c r="A24" i="2"/>
  <c r="A6" i="3" s="1"/>
  <c r="A23" i="2"/>
  <c r="A22" i="2"/>
  <c r="B28" i="2"/>
  <c r="B10" i="3" s="1"/>
  <c r="C18" i="2"/>
  <c r="C23" i="2" s="1"/>
  <c r="D18" i="2"/>
  <c r="C24" i="2" s="1"/>
  <c r="E18" i="2"/>
  <c r="C25" i="2" s="1"/>
  <c r="F18" i="2"/>
  <c r="C26" i="2" s="1"/>
  <c r="G18" i="2"/>
  <c r="C27" i="2" s="1"/>
  <c r="H18" i="2"/>
  <c r="C28" i="2" s="1"/>
  <c r="C19" i="2"/>
  <c r="D23" i="2" s="1"/>
  <c r="D19" i="2"/>
  <c r="D24" i="2" s="1"/>
  <c r="E19" i="2"/>
  <c r="D25" i="2" s="1"/>
  <c r="F19" i="2"/>
  <c r="D26" i="2" s="1"/>
  <c r="G19" i="2"/>
  <c r="D27" i="2" s="1"/>
  <c r="H19" i="2"/>
  <c r="D28" i="2" s="1"/>
  <c r="B19" i="2"/>
  <c r="D22" i="2" s="1"/>
  <c r="B18" i="2"/>
  <c r="C22" i="2" s="1"/>
  <c r="C17" i="2"/>
  <c r="B23" i="2" s="1"/>
  <c r="D17" i="2"/>
  <c r="B24" i="2" s="1"/>
  <c r="E17" i="2"/>
  <c r="B25" i="2" s="1"/>
  <c r="F17" i="2"/>
  <c r="B26" i="2" s="1"/>
  <c r="G17" i="2"/>
  <c r="B27" i="2" s="1"/>
  <c r="H17" i="2"/>
  <c r="B17" i="2"/>
  <c r="B22" i="2" s="1"/>
  <c r="D18" i="1"/>
  <c r="C18" i="1"/>
  <c r="C17" i="1"/>
  <c r="B18" i="1"/>
  <c r="E18" i="1" s="1"/>
  <c r="D23" i="1"/>
  <c r="D22" i="1"/>
  <c r="D21" i="1"/>
  <c r="D20" i="1"/>
  <c r="D19" i="1"/>
  <c r="D17" i="1"/>
  <c r="E17" i="1"/>
  <c r="B23" i="1"/>
  <c r="E23" i="1" s="1"/>
  <c r="C23" i="1"/>
  <c r="C22" i="1"/>
  <c r="B22" i="1"/>
  <c r="E22" i="1" s="1"/>
  <c r="B21" i="1"/>
  <c r="E21" i="1" s="1"/>
  <c r="C21" i="1"/>
  <c r="B19" i="1"/>
  <c r="E19" i="1" s="1"/>
  <c r="B20" i="1"/>
  <c r="E20" i="1" s="1"/>
  <c r="C19" i="1"/>
  <c r="C20" i="1"/>
  <c r="E25" i="2" l="1"/>
  <c r="B7" i="3"/>
  <c r="E24" i="2"/>
  <c r="B6" i="3"/>
  <c r="E26" i="2"/>
  <c r="B8" i="3"/>
  <c r="B5" i="3"/>
  <c r="E23" i="2"/>
  <c r="B4" i="3"/>
  <c r="E22" i="2"/>
  <c r="B9" i="3"/>
  <c r="E27" i="2"/>
  <c r="E28" i="2"/>
</calcChain>
</file>

<file path=xl/sharedStrings.xml><?xml version="1.0" encoding="utf-8"?>
<sst xmlns="http://schemas.openxmlformats.org/spreadsheetml/2006/main" count="64" uniqueCount="36">
  <si>
    <t>BFA decay 19/01/2011</t>
  </si>
  <si>
    <t>ASNENMETM</t>
  </si>
  <si>
    <t>KSNENMETM</t>
  </si>
  <si>
    <t>ASNEAMETM</t>
  </si>
  <si>
    <t>ASNENMETA</t>
  </si>
  <si>
    <t>LSLRNPILV</t>
  </si>
  <si>
    <t>SSLENFRAYV</t>
  </si>
  <si>
    <t>DMSO</t>
  </si>
  <si>
    <t>CTRLs</t>
  </si>
  <si>
    <t>26C</t>
  </si>
  <si>
    <t>37C</t>
  </si>
  <si>
    <t>Time</t>
  </si>
  <si>
    <t>Slope</t>
  </si>
  <si>
    <t>Intercept</t>
  </si>
  <si>
    <t>Peptide</t>
  </si>
  <si>
    <t>Half-time</t>
  </si>
  <si>
    <t>R2</t>
  </si>
  <si>
    <t>BFA decay 09/06/2010</t>
  </si>
  <si>
    <t>ASN</t>
  </si>
  <si>
    <t>LSL</t>
  </si>
  <si>
    <t>SSL</t>
  </si>
  <si>
    <t>FQPQ</t>
  </si>
  <si>
    <t>SGVE</t>
  </si>
  <si>
    <t>SL11</t>
  </si>
  <si>
    <t>Slopes</t>
  </si>
  <si>
    <t>Intercepts</t>
  </si>
  <si>
    <t>R2s</t>
  </si>
  <si>
    <t>Summary</t>
  </si>
  <si>
    <t>Half-time 100609</t>
  </si>
  <si>
    <t>Half-time 110119</t>
  </si>
  <si>
    <t>Offset analysis</t>
  </si>
  <si>
    <t>Fab</t>
  </si>
  <si>
    <t>Offset</t>
  </si>
  <si>
    <t>Fab-131</t>
  </si>
  <si>
    <t>LN Fab</t>
  </si>
  <si>
    <t>R2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</si>
</sst>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'110119'!$B$3</c:f>
              <c:strCache>
                <c:ptCount val="1"/>
                <c:pt idx="0">
                  <c:v>ASNENMETM</c:v>
                </c:pt>
              </c:strCache>
            </c:strRef>
          </c:tx>
          <c:spPr>
            <a:ln w="28575">
              <a:noFill/>
            </a:ln>
          </c:spPr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'110119'!$B$4:$B$13</c:f>
              <c:numCache>
                <c:formatCode>General</c:formatCode>
                <c:ptCount val="10"/>
                <c:pt idx="0">
                  <c:v>957</c:v>
                </c:pt>
                <c:pt idx="1">
                  <c:v>952</c:v>
                </c:pt>
                <c:pt idx="2">
                  <c:v>838</c:v>
                </c:pt>
                <c:pt idx="3">
                  <c:v>754</c:v>
                </c:pt>
                <c:pt idx="4">
                  <c:v>648</c:v>
                </c:pt>
                <c:pt idx="5">
                  <c:v>561</c:v>
                </c:pt>
                <c:pt idx="6">
                  <c:v>501</c:v>
                </c:pt>
                <c:pt idx="7">
                  <c:v>456</c:v>
                </c:pt>
                <c:pt idx="8">
                  <c:v>400</c:v>
                </c:pt>
                <c:pt idx="9">
                  <c:v>376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'110119'!$J$3</c:f>
              <c:strCache>
                <c:ptCount val="1"/>
                <c:pt idx="0">
                  <c:v>KSNENMETM</c:v>
                </c:pt>
              </c:strCache>
            </c:strRef>
          </c:tx>
          <c:spPr>
            <a:ln w="28575">
              <a:noFill/>
            </a:ln>
          </c:spPr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'110119'!$J$4:$J$12</c:f>
              <c:numCache>
                <c:formatCode>General</c:formatCode>
                <c:ptCount val="9"/>
                <c:pt idx="0">
                  <c:v>983</c:v>
                </c:pt>
                <c:pt idx="1">
                  <c:v>995</c:v>
                </c:pt>
                <c:pt idx="2">
                  <c:v>853</c:v>
                </c:pt>
                <c:pt idx="3">
                  <c:v>608</c:v>
                </c:pt>
                <c:pt idx="4">
                  <c:v>494</c:v>
                </c:pt>
                <c:pt idx="5">
                  <c:v>434</c:v>
                </c:pt>
                <c:pt idx="6">
                  <c:v>337</c:v>
                </c:pt>
                <c:pt idx="7">
                  <c:v>320</c:v>
                </c:pt>
                <c:pt idx="8">
                  <c:v>292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'110119'!$C$3</c:f>
              <c:strCache>
                <c:ptCount val="1"/>
                <c:pt idx="0">
                  <c:v>ASNEAMETM</c:v>
                </c:pt>
              </c:strCache>
            </c:strRef>
          </c:tx>
          <c:spPr>
            <a:ln w="28575">
              <a:noFill/>
            </a:ln>
          </c:spPr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'110119'!$C$4:$C$13</c:f>
              <c:numCache>
                <c:formatCode>General</c:formatCode>
                <c:ptCount val="10"/>
                <c:pt idx="0">
                  <c:v>925</c:v>
                </c:pt>
                <c:pt idx="1">
                  <c:v>917</c:v>
                </c:pt>
                <c:pt idx="2">
                  <c:v>347</c:v>
                </c:pt>
                <c:pt idx="3">
                  <c:v>305</c:v>
                </c:pt>
                <c:pt idx="4">
                  <c:v>220</c:v>
                </c:pt>
                <c:pt idx="5">
                  <c:v>180</c:v>
                </c:pt>
                <c:pt idx="6">
                  <c:v>155</c:v>
                </c:pt>
                <c:pt idx="7">
                  <c:v>150</c:v>
                </c:pt>
                <c:pt idx="8">
                  <c:v>135</c:v>
                </c:pt>
                <c:pt idx="9">
                  <c:v>144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'110119'!$D$3</c:f>
              <c:strCache>
                <c:ptCount val="1"/>
                <c:pt idx="0">
                  <c:v>ASNENMETA</c:v>
                </c:pt>
              </c:strCache>
            </c:strRef>
          </c:tx>
          <c:spPr>
            <a:ln w="28575">
              <a:noFill/>
            </a:ln>
          </c:spPr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'110119'!$D$4:$D$13</c:f>
              <c:numCache>
                <c:formatCode>General</c:formatCode>
                <c:ptCount val="10"/>
                <c:pt idx="0">
                  <c:v>933</c:v>
                </c:pt>
                <c:pt idx="1">
                  <c:v>911</c:v>
                </c:pt>
                <c:pt idx="2">
                  <c:v>649</c:v>
                </c:pt>
                <c:pt idx="3">
                  <c:v>499</c:v>
                </c:pt>
                <c:pt idx="4">
                  <c:v>309</c:v>
                </c:pt>
                <c:pt idx="5">
                  <c:v>217</c:v>
                </c:pt>
                <c:pt idx="6">
                  <c:v>176</c:v>
                </c:pt>
                <c:pt idx="7">
                  <c:v>158</c:v>
                </c:pt>
                <c:pt idx="8">
                  <c:v>136</c:v>
                </c:pt>
                <c:pt idx="9">
                  <c:v>123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'110119'!$E$3</c:f>
              <c:strCache>
                <c:ptCount val="1"/>
                <c:pt idx="0">
                  <c:v>LSLRNPILV</c:v>
                </c:pt>
              </c:strCache>
            </c:strRef>
          </c:tx>
          <c:spPr>
            <a:ln w="28575">
              <a:noFill/>
            </a:ln>
          </c:spPr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'110119'!$E$4:$E$13</c:f>
              <c:numCache>
                <c:formatCode>General</c:formatCode>
                <c:ptCount val="10"/>
                <c:pt idx="0">
                  <c:v>810</c:v>
                </c:pt>
                <c:pt idx="1">
                  <c:v>800</c:v>
                </c:pt>
                <c:pt idx="2">
                  <c:v>715</c:v>
                </c:pt>
                <c:pt idx="3">
                  <c:v>648</c:v>
                </c:pt>
                <c:pt idx="4">
                  <c:v>568</c:v>
                </c:pt>
                <c:pt idx="5">
                  <c:v>520</c:v>
                </c:pt>
                <c:pt idx="6">
                  <c:v>478</c:v>
                </c:pt>
                <c:pt idx="7">
                  <c:v>450</c:v>
                </c:pt>
                <c:pt idx="8">
                  <c:v>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'110119'!$F$3</c:f>
              <c:strCache>
                <c:ptCount val="1"/>
                <c:pt idx="0">
                  <c:v>SSLENFRAYV</c:v>
                </c:pt>
              </c:strCache>
            </c:strRef>
          </c:tx>
          <c:spPr>
            <a:ln w="28575">
              <a:noFill/>
            </a:ln>
          </c:spPr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'110119'!$F$4:$F$13</c:f>
              <c:numCache>
                <c:formatCode>General</c:formatCode>
                <c:ptCount val="10"/>
                <c:pt idx="0">
                  <c:v>897</c:v>
                </c:pt>
                <c:pt idx="1">
                  <c:v>889</c:v>
                </c:pt>
                <c:pt idx="2">
                  <c:v>801</c:v>
                </c:pt>
                <c:pt idx="3">
                  <c:v>751</c:v>
                </c:pt>
                <c:pt idx="4">
                  <c:v>680</c:v>
                </c:pt>
                <c:pt idx="5">
                  <c:v>647</c:v>
                </c:pt>
                <c:pt idx="6">
                  <c:v>613</c:v>
                </c:pt>
                <c:pt idx="7">
                  <c:v>582</c:v>
                </c:pt>
                <c:pt idx="8">
                  <c:v>535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'110119'!$G$3</c:f>
              <c:strCache>
                <c:ptCount val="1"/>
                <c:pt idx="0">
                  <c:v>DMSO</c:v>
                </c:pt>
              </c:strCache>
            </c:strRef>
          </c:tx>
          <c:spPr>
            <a:ln w="28575">
              <a:noFill/>
            </a:ln>
          </c:spPr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'110119'!$G$4:$G$13</c:f>
              <c:numCache>
                <c:formatCode>General</c:formatCode>
                <c:ptCount val="10"/>
                <c:pt idx="0">
                  <c:v>699</c:v>
                </c:pt>
                <c:pt idx="1">
                  <c:v>670</c:v>
                </c:pt>
                <c:pt idx="2">
                  <c:v>398</c:v>
                </c:pt>
                <c:pt idx="3">
                  <c:v>334</c:v>
                </c:pt>
                <c:pt idx="4">
                  <c:v>246</c:v>
                </c:pt>
                <c:pt idx="5">
                  <c:v>310</c:v>
                </c:pt>
                <c:pt idx="6">
                  <c:v>178</c:v>
                </c:pt>
                <c:pt idx="7">
                  <c:v>184</c:v>
                </c:pt>
                <c:pt idx="8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7744"/>
        <c:axId val="112769280"/>
      </c:scatterChart>
      <c:valAx>
        <c:axId val="1127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69280"/>
        <c:crosses val="autoZero"/>
        <c:crossBetween val="midCat"/>
      </c:valAx>
      <c:valAx>
        <c:axId val="112769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76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'100609'!$B$3</c:f>
              <c:strCache>
                <c:ptCount val="1"/>
                <c:pt idx="0">
                  <c:v>ASN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51071741032371"/>
                  <c:y val="-0.29287401574803151"/>
                </c:manualLayout>
              </c:layout>
              <c:numFmt formatCode="General" sourceLinked="0"/>
            </c:trendlineLbl>
          </c:trendline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'100609'!$B$4:$B$15</c:f>
              <c:numCache>
                <c:formatCode>General</c:formatCode>
                <c:ptCount val="12"/>
                <c:pt idx="0">
                  <c:v>1365</c:v>
                </c:pt>
                <c:pt idx="1">
                  <c:v>1340</c:v>
                </c:pt>
                <c:pt idx="2">
                  <c:v>1213</c:v>
                </c:pt>
                <c:pt idx="3">
                  <c:v>1258</c:v>
                </c:pt>
                <c:pt idx="4">
                  <c:v>1071</c:v>
                </c:pt>
                <c:pt idx="5">
                  <c:v>1014</c:v>
                </c:pt>
                <c:pt idx="6">
                  <c:v>903</c:v>
                </c:pt>
                <c:pt idx="7">
                  <c:v>856</c:v>
                </c:pt>
                <c:pt idx="8">
                  <c:v>774</c:v>
                </c:pt>
                <c:pt idx="9">
                  <c:v>806</c:v>
                </c:pt>
                <c:pt idx="10">
                  <c:v>664</c:v>
                </c:pt>
                <c:pt idx="11">
                  <c:v>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7856"/>
        <c:axId val="113899392"/>
      </c:scatterChart>
      <c:valAx>
        <c:axId val="1138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899392"/>
        <c:crosses val="autoZero"/>
        <c:crossBetween val="midCat"/>
      </c:valAx>
      <c:valAx>
        <c:axId val="11389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89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'100609'!$B$3</c:f>
              <c:strCache>
                <c:ptCount val="1"/>
                <c:pt idx="0">
                  <c:v>ASN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'100609'!$B$4:$B$15</c:f>
              <c:numCache>
                <c:formatCode>General</c:formatCode>
                <c:ptCount val="12"/>
                <c:pt idx="0">
                  <c:v>1365</c:v>
                </c:pt>
                <c:pt idx="1">
                  <c:v>1340</c:v>
                </c:pt>
                <c:pt idx="2">
                  <c:v>1213</c:v>
                </c:pt>
                <c:pt idx="3">
                  <c:v>1258</c:v>
                </c:pt>
                <c:pt idx="4">
                  <c:v>1071</c:v>
                </c:pt>
                <c:pt idx="5">
                  <c:v>1014</c:v>
                </c:pt>
                <c:pt idx="6">
                  <c:v>903</c:v>
                </c:pt>
                <c:pt idx="7">
                  <c:v>856</c:v>
                </c:pt>
                <c:pt idx="8">
                  <c:v>774</c:v>
                </c:pt>
                <c:pt idx="9">
                  <c:v>806</c:v>
                </c:pt>
                <c:pt idx="10">
                  <c:v>664</c:v>
                </c:pt>
                <c:pt idx="11">
                  <c:v>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'100609'!$C$3</c:f>
              <c:strCache>
                <c:ptCount val="1"/>
                <c:pt idx="0">
                  <c:v>LSL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'100609'!$C$4:$C$15</c:f>
              <c:numCache>
                <c:formatCode>General</c:formatCode>
                <c:ptCount val="12"/>
                <c:pt idx="0">
                  <c:v>1183</c:v>
                </c:pt>
                <c:pt idx="1">
                  <c:v>1134</c:v>
                </c:pt>
                <c:pt idx="2">
                  <c:v>1080</c:v>
                </c:pt>
                <c:pt idx="3">
                  <c:v>1089</c:v>
                </c:pt>
                <c:pt idx="4">
                  <c:v>1030</c:v>
                </c:pt>
                <c:pt idx="5">
                  <c:v>951</c:v>
                </c:pt>
                <c:pt idx="6">
                  <c:v>882</c:v>
                </c:pt>
                <c:pt idx="7">
                  <c:v>817</c:v>
                </c:pt>
                <c:pt idx="8">
                  <c:v>820</c:v>
                </c:pt>
                <c:pt idx="9">
                  <c:v>835</c:v>
                </c:pt>
                <c:pt idx="10">
                  <c:v>724</c:v>
                </c:pt>
                <c:pt idx="11">
                  <c:v>771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'100609'!$D$3</c:f>
              <c:strCache>
                <c:ptCount val="1"/>
                <c:pt idx="0">
                  <c:v>SSL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'100609'!$D$4:$D$15</c:f>
              <c:numCache>
                <c:formatCode>General</c:formatCode>
                <c:ptCount val="12"/>
                <c:pt idx="0">
                  <c:v>1248</c:v>
                </c:pt>
                <c:pt idx="1">
                  <c:v>1258</c:v>
                </c:pt>
                <c:pt idx="2">
                  <c:v>1228</c:v>
                </c:pt>
                <c:pt idx="3">
                  <c:v>1223</c:v>
                </c:pt>
                <c:pt idx="4">
                  <c:v>1119</c:v>
                </c:pt>
                <c:pt idx="5">
                  <c:v>1024</c:v>
                </c:pt>
                <c:pt idx="6">
                  <c:v>1024</c:v>
                </c:pt>
                <c:pt idx="7">
                  <c:v>1004</c:v>
                </c:pt>
                <c:pt idx="8">
                  <c:v>960</c:v>
                </c:pt>
                <c:pt idx="9">
                  <c:v>1016</c:v>
                </c:pt>
                <c:pt idx="10">
                  <c:v>934</c:v>
                </c:pt>
                <c:pt idx="11">
                  <c:v>917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'100609'!$E$3</c:f>
              <c:strCache>
                <c:ptCount val="1"/>
                <c:pt idx="0">
                  <c:v>FQPQ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'100609'!$E$4:$E$15</c:f>
              <c:numCache>
                <c:formatCode>General</c:formatCode>
                <c:ptCount val="12"/>
                <c:pt idx="0">
                  <c:v>1190</c:v>
                </c:pt>
                <c:pt idx="1">
                  <c:v>1193</c:v>
                </c:pt>
                <c:pt idx="2">
                  <c:v>1090</c:v>
                </c:pt>
                <c:pt idx="3">
                  <c:v>1078</c:v>
                </c:pt>
                <c:pt idx="4">
                  <c:v>981</c:v>
                </c:pt>
                <c:pt idx="5">
                  <c:v>895</c:v>
                </c:pt>
                <c:pt idx="6">
                  <c:v>898</c:v>
                </c:pt>
                <c:pt idx="7">
                  <c:v>830</c:v>
                </c:pt>
                <c:pt idx="8">
                  <c:v>803</c:v>
                </c:pt>
                <c:pt idx="9">
                  <c:v>837</c:v>
                </c:pt>
                <c:pt idx="10">
                  <c:v>830</c:v>
                </c:pt>
                <c:pt idx="11">
                  <c:v>764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'100609'!$F$3</c:f>
              <c:strCache>
                <c:ptCount val="1"/>
                <c:pt idx="0">
                  <c:v>SGVE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'100609'!$F$4:$F$15</c:f>
              <c:numCache>
                <c:formatCode>General</c:formatCode>
                <c:ptCount val="12"/>
                <c:pt idx="0">
                  <c:v>762</c:v>
                </c:pt>
                <c:pt idx="1">
                  <c:v>774</c:v>
                </c:pt>
                <c:pt idx="2">
                  <c:v>750</c:v>
                </c:pt>
                <c:pt idx="3">
                  <c:v>718</c:v>
                </c:pt>
                <c:pt idx="4">
                  <c:v>693</c:v>
                </c:pt>
                <c:pt idx="5">
                  <c:v>613</c:v>
                </c:pt>
                <c:pt idx="6">
                  <c:v>594</c:v>
                </c:pt>
                <c:pt idx="7">
                  <c:v>489</c:v>
                </c:pt>
                <c:pt idx="8">
                  <c:v>421</c:v>
                </c:pt>
                <c:pt idx="9">
                  <c:v>478</c:v>
                </c:pt>
                <c:pt idx="10">
                  <c:v>301</c:v>
                </c:pt>
                <c:pt idx="11">
                  <c:v>282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'100609'!$G$3</c:f>
              <c:strCache>
                <c:ptCount val="1"/>
                <c:pt idx="0">
                  <c:v>SL11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'100609'!$G$4:$G$15</c:f>
              <c:numCache>
                <c:formatCode>General</c:formatCode>
                <c:ptCount val="12"/>
                <c:pt idx="0">
                  <c:v>1213</c:v>
                </c:pt>
                <c:pt idx="1">
                  <c:v>1259</c:v>
                </c:pt>
                <c:pt idx="2">
                  <c:v>1112</c:v>
                </c:pt>
                <c:pt idx="3">
                  <c:v>1060</c:v>
                </c:pt>
                <c:pt idx="4">
                  <c:v>980</c:v>
                </c:pt>
                <c:pt idx="5">
                  <c:v>878</c:v>
                </c:pt>
                <c:pt idx="6">
                  <c:v>822</c:v>
                </c:pt>
                <c:pt idx="7">
                  <c:v>701</c:v>
                </c:pt>
                <c:pt idx="8">
                  <c:v>526</c:v>
                </c:pt>
                <c:pt idx="9">
                  <c:v>547</c:v>
                </c:pt>
                <c:pt idx="10">
                  <c:v>351</c:v>
                </c:pt>
                <c:pt idx="11">
                  <c:v>342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'100609'!$H$3</c:f>
              <c:strCache>
                <c:ptCount val="1"/>
                <c:pt idx="0">
                  <c:v>DMSO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'100609'!$H$4:$H$15</c:f>
              <c:numCache>
                <c:formatCode>General</c:formatCode>
                <c:ptCount val="12"/>
                <c:pt idx="0">
                  <c:v>984</c:v>
                </c:pt>
                <c:pt idx="1">
                  <c:v>1027</c:v>
                </c:pt>
                <c:pt idx="2">
                  <c:v>560</c:v>
                </c:pt>
                <c:pt idx="3">
                  <c:v>547</c:v>
                </c:pt>
                <c:pt idx="4">
                  <c:v>488</c:v>
                </c:pt>
                <c:pt idx="5">
                  <c:v>402</c:v>
                </c:pt>
                <c:pt idx="6">
                  <c:v>377</c:v>
                </c:pt>
                <c:pt idx="7">
                  <c:v>309</c:v>
                </c:pt>
                <c:pt idx="8">
                  <c:v>280</c:v>
                </c:pt>
                <c:pt idx="9">
                  <c:v>264</c:v>
                </c:pt>
                <c:pt idx="10">
                  <c:v>217</c:v>
                </c:pt>
                <c:pt idx="11">
                  <c:v>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5312"/>
        <c:axId val="113983488"/>
      </c:scatterChart>
      <c:valAx>
        <c:axId val="1139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983488"/>
        <c:crosses val="autoZero"/>
        <c:crossBetween val="midCat"/>
      </c:valAx>
      <c:valAx>
        <c:axId val="11398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96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'100609'!$C$3</c:f>
              <c:strCache>
                <c:ptCount val="1"/>
                <c:pt idx="0">
                  <c:v>LSL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51071741032371"/>
                  <c:y val="-0.29287401574803151"/>
                </c:manualLayout>
              </c:layout>
              <c:numFmt formatCode="General" sourceLinked="0"/>
            </c:trendlineLbl>
          </c:trendline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'100609'!$C$4:$C$15</c:f>
              <c:numCache>
                <c:formatCode>General</c:formatCode>
                <c:ptCount val="12"/>
                <c:pt idx="0">
                  <c:v>1183</c:v>
                </c:pt>
                <c:pt idx="1">
                  <c:v>1134</c:v>
                </c:pt>
                <c:pt idx="2">
                  <c:v>1080</c:v>
                </c:pt>
                <c:pt idx="3">
                  <c:v>1089</c:v>
                </c:pt>
                <c:pt idx="4">
                  <c:v>1030</c:v>
                </c:pt>
                <c:pt idx="5">
                  <c:v>951</c:v>
                </c:pt>
                <c:pt idx="6">
                  <c:v>882</c:v>
                </c:pt>
                <c:pt idx="7">
                  <c:v>817</c:v>
                </c:pt>
                <c:pt idx="8">
                  <c:v>820</c:v>
                </c:pt>
                <c:pt idx="9">
                  <c:v>835</c:v>
                </c:pt>
                <c:pt idx="10">
                  <c:v>724</c:v>
                </c:pt>
                <c:pt idx="11">
                  <c:v>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8448"/>
        <c:axId val="114009984"/>
      </c:scatterChart>
      <c:valAx>
        <c:axId val="1140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09984"/>
        <c:crosses val="autoZero"/>
        <c:crossBetween val="midCat"/>
      </c:valAx>
      <c:valAx>
        <c:axId val="11400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0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'100609'!$D$3</c:f>
              <c:strCache>
                <c:ptCount val="1"/>
                <c:pt idx="0">
                  <c:v>SSL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51071741032371"/>
                  <c:y val="-0.29287401574803151"/>
                </c:manualLayout>
              </c:layout>
              <c:numFmt formatCode="General" sourceLinked="0"/>
            </c:trendlineLbl>
          </c:trendline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'100609'!$D$4:$D$15</c:f>
              <c:numCache>
                <c:formatCode>General</c:formatCode>
                <c:ptCount val="12"/>
                <c:pt idx="0">
                  <c:v>1248</c:v>
                </c:pt>
                <c:pt idx="1">
                  <c:v>1258</c:v>
                </c:pt>
                <c:pt idx="2">
                  <c:v>1228</c:v>
                </c:pt>
                <c:pt idx="3">
                  <c:v>1223</c:v>
                </c:pt>
                <c:pt idx="4">
                  <c:v>1119</c:v>
                </c:pt>
                <c:pt idx="5">
                  <c:v>1024</c:v>
                </c:pt>
                <c:pt idx="6">
                  <c:v>1024</c:v>
                </c:pt>
                <c:pt idx="7">
                  <c:v>1004</c:v>
                </c:pt>
                <c:pt idx="8">
                  <c:v>960</c:v>
                </c:pt>
                <c:pt idx="9">
                  <c:v>1016</c:v>
                </c:pt>
                <c:pt idx="10">
                  <c:v>934</c:v>
                </c:pt>
                <c:pt idx="11">
                  <c:v>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6752"/>
        <c:axId val="114053120"/>
      </c:scatterChart>
      <c:valAx>
        <c:axId val="1140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53120"/>
        <c:crosses val="autoZero"/>
        <c:crossBetween val="midCat"/>
      </c:valAx>
      <c:valAx>
        <c:axId val="11405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02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'100609'!$E$3</c:f>
              <c:strCache>
                <c:ptCount val="1"/>
                <c:pt idx="0">
                  <c:v>FQPQ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51071741032371"/>
                  <c:y val="-0.29287401574803151"/>
                </c:manualLayout>
              </c:layout>
              <c:numFmt formatCode="General" sourceLinked="0"/>
            </c:trendlineLbl>
          </c:trendline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'100609'!$E$4:$E$15</c:f>
              <c:numCache>
                <c:formatCode>General</c:formatCode>
                <c:ptCount val="12"/>
                <c:pt idx="0">
                  <c:v>1190</c:v>
                </c:pt>
                <c:pt idx="1">
                  <c:v>1193</c:v>
                </c:pt>
                <c:pt idx="2">
                  <c:v>1090</c:v>
                </c:pt>
                <c:pt idx="3">
                  <c:v>1078</c:v>
                </c:pt>
                <c:pt idx="4">
                  <c:v>981</c:v>
                </c:pt>
                <c:pt idx="5">
                  <c:v>895</c:v>
                </c:pt>
                <c:pt idx="6">
                  <c:v>898</c:v>
                </c:pt>
                <c:pt idx="7">
                  <c:v>830</c:v>
                </c:pt>
                <c:pt idx="8">
                  <c:v>803</c:v>
                </c:pt>
                <c:pt idx="9">
                  <c:v>837</c:v>
                </c:pt>
                <c:pt idx="10">
                  <c:v>830</c:v>
                </c:pt>
                <c:pt idx="11">
                  <c:v>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8080"/>
        <c:axId val="114079616"/>
      </c:scatterChart>
      <c:valAx>
        <c:axId val="1140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79616"/>
        <c:crosses val="autoZero"/>
        <c:crossBetween val="midCat"/>
      </c:valAx>
      <c:valAx>
        <c:axId val="11407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07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'100609'!$F$3</c:f>
              <c:strCache>
                <c:ptCount val="1"/>
                <c:pt idx="0">
                  <c:v>SGVE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51071741032371"/>
                  <c:y val="-0.29287401574803151"/>
                </c:manualLayout>
              </c:layout>
              <c:numFmt formatCode="General" sourceLinked="0"/>
            </c:trendlineLbl>
          </c:trendline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'100609'!$F$4:$F$15</c:f>
              <c:numCache>
                <c:formatCode>General</c:formatCode>
                <c:ptCount val="12"/>
                <c:pt idx="0">
                  <c:v>762</c:v>
                </c:pt>
                <c:pt idx="1">
                  <c:v>774</c:v>
                </c:pt>
                <c:pt idx="2">
                  <c:v>750</c:v>
                </c:pt>
                <c:pt idx="3">
                  <c:v>718</c:v>
                </c:pt>
                <c:pt idx="4">
                  <c:v>693</c:v>
                </c:pt>
                <c:pt idx="5">
                  <c:v>613</c:v>
                </c:pt>
                <c:pt idx="6">
                  <c:v>594</c:v>
                </c:pt>
                <c:pt idx="7">
                  <c:v>489</c:v>
                </c:pt>
                <c:pt idx="8">
                  <c:v>421</c:v>
                </c:pt>
                <c:pt idx="9">
                  <c:v>478</c:v>
                </c:pt>
                <c:pt idx="10">
                  <c:v>301</c:v>
                </c:pt>
                <c:pt idx="11">
                  <c:v>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2256"/>
        <c:axId val="114438144"/>
      </c:scatterChart>
      <c:valAx>
        <c:axId val="1144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38144"/>
        <c:crosses val="autoZero"/>
        <c:crossBetween val="midCat"/>
      </c:valAx>
      <c:valAx>
        <c:axId val="1144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4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'100609'!$G$3</c:f>
              <c:strCache>
                <c:ptCount val="1"/>
                <c:pt idx="0">
                  <c:v>SL11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51071741032371"/>
                  <c:y val="-0.29287401574803151"/>
                </c:manualLayout>
              </c:layout>
              <c:numFmt formatCode="General" sourceLinked="0"/>
            </c:trendlineLbl>
          </c:trendline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'100609'!$G$4:$G$15</c:f>
              <c:numCache>
                <c:formatCode>General</c:formatCode>
                <c:ptCount val="12"/>
                <c:pt idx="0">
                  <c:v>1213</c:v>
                </c:pt>
                <c:pt idx="1">
                  <c:v>1259</c:v>
                </c:pt>
                <c:pt idx="2">
                  <c:v>1112</c:v>
                </c:pt>
                <c:pt idx="3">
                  <c:v>1060</c:v>
                </c:pt>
                <c:pt idx="4">
                  <c:v>980</c:v>
                </c:pt>
                <c:pt idx="5">
                  <c:v>878</c:v>
                </c:pt>
                <c:pt idx="6">
                  <c:v>822</c:v>
                </c:pt>
                <c:pt idx="7">
                  <c:v>701</c:v>
                </c:pt>
                <c:pt idx="8">
                  <c:v>526</c:v>
                </c:pt>
                <c:pt idx="9">
                  <c:v>547</c:v>
                </c:pt>
                <c:pt idx="10">
                  <c:v>351</c:v>
                </c:pt>
                <c:pt idx="11">
                  <c:v>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3104"/>
        <c:axId val="114464640"/>
      </c:scatterChart>
      <c:valAx>
        <c:axId val="1144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64640"/>
        <c:crosses val="autoZero"/>
        <c:crossBetween val="midCat"/>
      </c:valAx>
      <c:valAx>
        <c:axId val="11446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46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'100609'!$H$3</c:f>
              <c:strCache>
                <c:ptCount val="1"/>
                <c:pt idx="0">
                  <c:v>DMSO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51071741032371"/>
                  <c:y val="-0.29287401574803151"/>
                </c:manualLayout>
              </c:layout>
              <c:numFmt formatCode="General" sourceLinked="0"/>
            </c:trendlineLbl>
          </c:trendline>
          <c:xVal>
            <c:numRef>
              <c:f>'100609'!$A$4:$A$15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39</c:v>
                </c:pt>
                <c:pt idx="4">
                  <c:v>70</c:v>
                </c:pt>
                <c:pt idx="5">
                  <c:v>120</c:v>
                </c:pt>
                <c:pt idx="6">
                  <c:v>162</c:v>
                </c:pt>
                <c:pt idx="7">
                  <c:v>213</c:v>
                </c:pt>
                <c:pt idx="8">
                  <c:v>258</c:v>
                </c:pt>
                <c:pt idx="9">
                  <c:v>258</c:v>
                </c:pt>
                <c:pt idx="10">
                  <c:v>310</c:v>
                </c:pt>
                <c:pt idx="11">
                  <c:v>310</c:v>
                </c:pt>
              </c:numCache>
            </c:numRef>
          </c:xVal>
          <c:yVal>
            <c:numRef>
              <c:f>'100609'!$H$4:$H$15</c:f>
              <c:numCache>
                <c:formatCode>General</c:formatCode>
                <c:ptCount val="12"/>
                <c:pt idx="0">
                  <c:v>984</c:v>
                </c:pt>
                <c:pt idx="1">
                  <c:v>1027</c:v>
                </c:pt>
                <c:pt idx="2">
                  <c:v>560</c:v>
                </c:pt>
                <c:pt idx="3">
                  <c:v>547</c:v>
                </c:pt>
                <c:pt idx="4">
                  <c:v>488</c:v>
                </c:pt>
                <c:pt idx="5">
                  <c:v>402</c:v>
                </c:pt>
                <c:pt idx="6">
                  <c:v>377</c:v>
                </c:pt>
                <c:pt idx="7">
                  <c:v>309</c:v>
                </c:pt>
                <c:pt idx="8">
                  <c:v>280</c:v>
                </c:pt>
                <c:pt idx="9">
                  <c:v>264</c:v>
                </c:pt>
                <c:pt idx="10">
                  <c:v>217</c:v>
                </c:pt>
                <c:pt idx="11">
                  <c:v>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0496"/>
        <c:axId val="114180480"/>
      </c:scatterChart>
      <c:valAx>
        <c:axId val="1141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180480"/>
        <c:crosses val="autoZero"/>
        <c:crossBetween val="midCat"/>
      </c:valAx>
      <c:valAx>
        <c:axId val="114180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17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'100609'!$E$21</c:f>
              <c:strCache>
                <c:ptCount val="1"/>
                <c:pt idx="0">
                  <c:v>Half-time</c:v>
                </c:pt>
              </c:strCache>
            </c:strRef>
          </c:tx>
          <c:invertIfNegative val="0"/>
          <c:cat>
            <c:strRef>
              <c:f>'100609'!$A$22:$A$28</c:f>
              <c:strCache>
                <c:ptCount val="7"/>
                <c:pt idx="0">
                  <c:v>ASN</c:v>
                </c:pt>
                <c:pt idx="1">
                  <c:v>LSL</c:v>
                </c:pt>
                <c:pt idx="2">
                  <c:v>SSL</c:v>
                </c:pt>
                <c:pt idx="3">
                  <c:v>FQPQ</c:v>
                </c:pt>
                <c:pt idx="4">
                  <c:v>SGVE</c:v>
                </c:pt>
                <c:pt idx="5">
                  <c:v>SL11</c:v>
                </c:pt>
                <c:pt idx="6">
                  <c:v>DMSO</c:v>
                </c:pt>
              </c:strCache>
            </c:strRef>
          </c:cat>
          <c:val>
            <c:numRef>
              <c:f>'100609'!$E$22:$E$28</c:f>
              <c:numCache>
                <c:formatCode>General</c:formatCode>
                <c:ptCount val="7"/>
                <c:pt idx="0">
                  <c:v>337.99682931757985</c:v>
                </c:pt>
                <c:pt idx="1">
                  <c:v>506.50840857400095</c:v>
                </c:pt>
                <c:pt idx="2">
                  <c:v>728.57459301408835</c:v>
                </c:pt>
                <c:pt idx="3">
                  <c:v>550.73820641847703</c:v>
                </c:pt>
                <c:pt idx="4">
                  <c:v>245.04908919735126</c:v>
                </c:pt>
                <c:pt idx="5">
                  <c:v>185.63618112073632</c:v>
                </c:pt>
                <c:pt idx="6">
                  <c:v>162.80024088542996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08768"/>
        <c:axId val="114210304"/>
      </c:barChart>
      <c:catAx>
        <c:axId val="1142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10304"/>
        <c:crosses val="autoZero"/>
        <c:auto val="1"/>
        <c:lblAlgn val="ctr"/>
        <c:lblOffset val="100"/>
        <c:noMultiLvlLbl val="0"/>
      </c:catAx>
      <c:valAx>
        <c:axId val="11421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20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Sheet1!$D$15</c:f>
              <c:strCache>
                <c:ptCount val="1"/>
                <c:pt idx="0">
                  <c:v>R2 (log)</c:v>
                </c:pt>
              </c:strCache>
            </c:strRef>
          </c:tx>
          <c:marker>
            <c:symbol val="none"/>
          </c:marker>
          <c:xVal>
            <c:numRef>
              <c:f>Sheet1!$A$16:$A$170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Sheet1!$D$16:$D$170</c:f>
              <c:numCache>
                <c:formatCode>General</c:formatCode>
                <c:ptCount val="155"/>
                <c:pt idx="0">
                  <c:v>0.88443010331931371</c:v>
                </c:pt>
                <c:pt idx="1">
                  <c:v>0.88469778854877723</c:v>
                </c:pt>
                <c:pt idx="2">
                  <c:v>0.88496670198488214</c:v>
                </c:pt>
                <c:pt idx="3">
                  <c:v>0.88523685055683587</c:v>
                </c:pt>
                <c:pt idx="4">
                  <c:v>0.88550824119770832</c:v>
                </c:pt>
                <c:pt idx="5">
                  <c:v>0.88578088084219841</c:v>
                </c:pt>
                <c:pt idx="6">
                  <c:v>0.8860547764242751</c:v>
                </c:pt>
                <c:pt idx="7">
                  <c:v>0.88632993487468348</c:v>
                </c:pt>
                <c:pt idx="8">
                  <c:v>0.88660636311830887</c:v>
                </c:pt>
                <c:pt idx="9">
                  <c:v>0.88688406807139708</c:v>
                </c:pt>
                <c:pt idx="10">
                  <c:v>0.88716305663861283</c:v>
                </c:pt>
                <c:pt idx="11">
                  <c:v>0.88744333570993672</c:v>
                </c:pt>
                <c:pt idx="12">
                  <c:v>0.88772491215738836</c:v>
                </c:pt>
                <c:pt idx="13">
                  <c:v>0.88800779283156539</c:v>
                </c:pt>
                <c:pt idx="14">
                  <c:v>0.88829198455799407</c:v>
                </c:pt>
                <c:pt idx="15">
                  <c:v>0.88857749413326992</c:v>
                </c:pt>
                <c:pt idx="16">
                  <c:v>0.88886432832099149</c:v>
                </c:pt>
                <c:pt idx="17">
                  <c:v>0.88915249384746231</c:v>
                </c:pt>
                <c:pt idx="18">
                  <c:v>0.8894419973971599</c:v>
                </c:pt>
                <c:pt idx="19">
                  <c:v>0.88973284560794819</c:v>
                </c:pt>
                <c:pt idx="20">
                  <c:v>0.89002504506602897</c:v>
                </c:pt>
                <c:pt idx="21">
                  <c:v>0.89031860230061044</c:v>
                </c:pt>
                <c:pt idx="22">
                  <c:v>0.89061352377828051</c:v>
                </c:pt>
                <c:pt idx="23">
                  <c:v>0.89090981589706775</c:v>
                </c:pt>
                <c:pt idx="24">
                  <c:v>0.89120748498017277</c:v>
                </c:pt>
                <c:pt idx="25">
                  <c:v>0.89150653726934759</c:v>
                </c:pt>
                <c:pt idx="26">
                  <c:v>0.89180697891790994</c:v>
                </c:pt>
                <c:pt idx="27">
                  <c:v>0.89210881598336389</c:v>
                </c:pt>
                <c:pt idx="28">
                  <c:v>0.89241205441960736</c:v>
                </c:pt>
                <c:pt idx="29">
                  <c:v>0.89271670006870618</c:v>
                </c:pt>
                <c:pt idx="30">
                  <c:v>0.89302275865219938</c:v>
                </c:pt>
                <c:pt idx="31">
                  <c:v>0.89333023576191983</c:v>
                </c:pt>
                <c:pt idx="32">
                  <c:v>0.89363913685029206</c:v>
                </c:pt>
                <c:pt idx="33">
                  <c:v>0.89394946722008117</c:v>
                </c:pt>
                <c:pt idx="34">
                  <c:v>0.89426123201355778</c:v>
                </c:pt>
                <c:pt idx="35">
                  <c:v>0.89457443620104427</c:v>
                </c:pt>
                <c:pt idx="36">
                  <c:v>0.89488908456880445</c:v>
                </c:pt>
                <c:pt idx="37">
                  <c:v>0.89520518170623675</c:v>
                </c:pt>
                <c:pt idx="38">
                  <c:v>0.8955227319923269</c:v>
                </c:pt>
                <c:pt idx="39">
                  <c:v>0.89584173958131563</c:v>
                </c:pt>
                <c:pt idx="40">
                  <c:v>0.89616220838752914</c:v>
                </c:pt>
                <c:pt idx="41">
                  <c:v>0.89648414206932447</c:v>
                </c:pt>
                <c:pt idx="42">
                  <c:v>0.89680754401208784</c:v>
                </c:pt>
                <c:pt idx="43">
                  <c:v>0.89713241731023052</c:v>
                </c:pt>
                <c:pt idx="44">
                  <c:v>0.89745876474811292</c:v>
                </c:pt>
                <c:pt idx="45">
                  <c:v>0.8977865887798302</c:v>
                </c:pt>
                <c:pt idx="46">
                  <c:v>0.89811589150778481</c:v>
                </c:pt>
                <c:pt idx="47">
                  <c:v>0.89844667465996331</c:v>
                </c:pt>
                <c:pt idx="48">
                  <c:v>0.8987789395658341</c:v>
                </c:pt>
                <c:pt idx="49">
                  <c:v>0.89911268713077086</c:v>
                </c:pt>
                <c:pt idx="50">
                  <c:v>0.89944791780890543</c:v>
                </c:pt>
                <c:pt idx="51">
                  <c:v>0.899784631574299</c:v>
                </c:pt>
                <c:pt idx="52">
                  <c:v>0.90012282789031794</c:v>
                </c:pt>
                <c:pt idx="53">
                  <c:v>0.90046250567709063</c:v>
                </c:pt>
                <c:pt idx="54">
                  <c:v>0.90080366327690797</c:v>
                </c:pt>
                <c:pt idx="55">
                  <c:v>0.90114629841742611</c:v>
                </c:pt>
                <c:pt idx="56">
                  <c:v>0.90149040817251069</c:v>
                </c:pt>
                <c:pt idx="57">
                  <c:v>0.9018359889205565</c:v>
                </c:pt>
                <c:pt idx="58">
                  <c:v>0.902183036300098</c:v>
                </c:pt>
                <c:pt idx="59">
                  <c:v>0.90253154516251122</c:v>
                </c:pt>
                <c:pt idx="60">
                  <c:v>0.90288150952159374</c:v>
                </c:pt>
                <c:pt idx="61">
                  <c:v>0.90323292249978882</c:v>
                </c:pt>
                <c:pt idx="62">
                  <c:v>0.90358577627080128</c:v>
                </c:pt>
                <c:pt idx="63">
                  <c:v>0.90394006199832977</c:v>
                </c:pt>
                <c:pt idx="64">
                  <c:v>0.90429576977061621</c:v>
                </c:pt>
                <c:pt idx="65">
                  <c:v>0.90465288853049075</c:v>
                </c:pt>
                <c:pt idx="66">
                  <c:v>0.90501140600055585</c:v>
                </c:pt>
                <c:pt idx="67">
                  <c:v>0.90537130860312509</c:v>
                </c:pt>
                <c:pt idx="68">
                  <c:v>0.90573258137449653</c:v>
                </c:pt>
                <c:pt idx="69">
                  <c:v>0.9060952078731026</c:v>
                </c:pt>
                <c:pt idx="70">
                  <c:v>0.90645917008103605</c:v>
                </c:pt>
                <c:pt idx="71">
                  <c:v>0.90682444829840181</c:v>
                </c:pt>
                <c:pt idx="72">
                  <c:v>0.90719102102989635</c:v>
                </c:pt>
                <c:pt idx="73">
                  <c:v>0.90755886486295823</c:v>
                </c:pt>
                <c:pt idx="74">
                  <c:v>0.90792795433676565</c:v>
                </c:pt>
                <c:pt idx="75">
                  <c:v>0.90829826180129436</c:v>
                </c:pt>
                <c:pt idx="76">
                  <c:v>0.90866975726555654</c:v>
                </c:pt>
                <c:pt idx="77">
                  <c:v>0.909042408234076</c:v>
                </c:pt>
                <c:pt idx="78">
                  <c:v>0.90941617953052989</c:v>
                </c:pt>
                <c:pt idx="79">
                  <c:v>0.90979103310740561</c:v>
                </c:pt>
                <c:pt idx="80">
                  <c:v>0.91016692784037834</c:v>
                </c:pt>
                <c:pt idx="81">
                  <c:v>0.91054381930599315</c:v>
                </c:pt>
                <c:pt idx="82">
                  <c:v>0.91092165954108062</c:v>
                </c:pt>
                <c:pt idx="83">
                  <c:v>0.91130039678215402</c:v>
                </c:pt>
                <c:pt idx="84">
                  <c:v>0.91167997518286537</c:v>
                </c:pt>
                <c:pt idx="85">
                  <c:v>0.91206033450736035</c:v>
                </c:pt>
                <c:pt idx="86">
                  <c:v>0.91244140979714539</c:v>
                </c:pt>
                <c:pt idx="87">
                  <c:v>0.91282313100880086</c:v>
                </c:pt>
                <c:pt idx="88">
                  <c:v>0.9132054226195625</c:v>
                </c:pt>
                <c:pt idx="89">
                  <c:v>0.91358820319745149</c:v>
                </c:pt>
                <c:pt idx="90">
                  <c:v>0.91397138493222863</c:v>
                </c:pt>
                <c:pt idx="91">
                  <c:v>0.9143548731230039</c:v>
                </c:pt>
                <c:pt idx="92">
                  <c:v>0.91473856561781863</c:v>
                </c:pt>
                <c:pt idx="93">
                  <c:v>0.9151223521999321</c:v>
                </c:pt>
                <c:pt idx="94">
                  <c:v>0.91550611391488346</c:v>
                </c:pt>
                <c:pt idx="95">
                  <c:v>0.91588972233163046</c:v>
                </c:pt>
                <c:pt idx="96">
                  <c:v>0.91627303873019761</c:v>
                </c:pt>
                <c:pt idx="97">
                  <c:v>0.91665591320726503</c:v>
                </c:pt>
                <c:pt idx="98">
                  <c:v>0.91703818368996459</c:v>
                </c:pt>
                <c:pt idx="99">
                  <c:v>0.9174196748468294</c:v>
                </c:pt>
                <c:pt idx="100">
                  <c:v>0.91780019688329528</c:v>
                </c:pt>
                <c:pt idx="101">
                  <c:v>0.9181795442073668</c:v>
                </c:pt>
                <c:pt idx="102">
                  <c:v>0.91855749394899533</c:v>
                </c:pt>
                <c:pt idx="103">
                  <c:v>0.91893380431428995</c:v>
                </c:pt>
                <c:pt idx="104">
                  <c:v>0.91930821275287777</c:v>
                </c:pt>
                <c:pt idx="105">
                  <c:v>0.91968043391341869</c:v>
                </c:pt>
                <c:pt idx="106">
                  <c:v>0.92005015735841766</c:v>
                </c:pt>
                <c:pt idx="107">
                  <c:v>0.92041704500491361</c:v>
                </c:pt>
                <c:pt idx="108">
                  <c:v>0.92078072825224966</c:v>
                </c:pt>
                <c:pt idx="109">
                  <c:v>0.92114080475175419</c:v>
                </c:pt>
                <c:pt idx="110">
                  <c:v>0.9214968347656024</c:v>
                </c:pt>
                <c:pt idx="111">
                  <c:v>0.92184833705310276</c:v>
                </c:pt>
                <c:pt idx="112">
                  <c:v>0.92219478421187262</c:v>
                </c:pt>
                <c:pt idx="113">
                  <c:v>0.92253559738842794</c:v>
                </c:pt>
                <c:pt idx="114">
                  <c:v>0.92287014025710956</c:v>
                </c:pt>
                <c:pt idx="115">
                  <c:v>0.92319771214742985</c:v>
                </c:pt>
                <c:pt idx="116">
                  <c:v>0.92351754017701437</c:v>
                </c:pt>
                <c:pt idx="117">
                  <c:v>0.92382877021940246</c:v>
                </c:pt>
                <c:pt idx="118">
                  <c:v>0.92413045650177827</c:v>
                </c:pt>
                <c:pt idx="119">
                  <c:v>0.92442154958561784</c:v>
                </c:pt>
                <c:pt idx="120">
                  <c:v>0.92470088243121196</c:v>
                </c:pt>
                <c:pt idx="121">
                  <c:v>0.92496715418233766</c:v>
                </c:pt>
                <c:pt idx="122">
                  <c:v>0.92521891122653543</c:v>
                </c:pt>
                <c:pt idx="123">
                  <c:v>0.9254545249848497</c:v>
                </c:pt>
                <c:pt idx="124">
                  <c:v>0.92567216575644462</c:v>
                </c:pt>
                <c:pt idx="125">
                  <c:v>0.92586977178004337</c:v>
                </c:pt>
                <c:pt idx="126">
                  <c:v>0.92604501246472803</c:v>
                </c:pt>
                <c:pt idx="127">
                  <c:v>0.92619524447242085</c:v>
                </c:pt>
                <c:pt idx="128">
                  <c:v>0.92631745898303297</c:v>
                </c:pt>
                <c:pt idx="129">
                  <c:v>0.92640821801273376</c:v>
                </c:pt>
                <c:pt idx="130">
                  <c:v>0.92646357704687121</c:v>
                </c:pt>
                <c:pt idx="131">
                  <c:v>0.92647899043642423</c:v>
                </c:pt>
                <c:pt idx="132">
                  <c:v>0.92644919491145683</c:v>
                </c:pt>
                <c:pt idx="133">
                  <c:v>0.92636806507255476</c:v>
                </c:pt>
                <c:pt idx="134">
                  <c:v>0.92622843266393384</c:v>
                </c:pt>
                <c:pt idx="135">
                  <c:v>0.92602185856020713</c:v>
                </c:pt>
                <c:pt idx="136">
                  <c:v>0.92573834233502261</c:v>
                </c:pt>
                <c:pt idx="137">
                  <c:v>0.92536594844241049</c:v>
                </c:pt>
                <c:pt idx="138">
                  <c:v>0.92489031951801393</c:v>
                </c:pt>
                <c:pt idx="139">
                  <c:v>0.9242940346339974</c:v>
                </c:pt>
                <c:pt idx="140">
                  <c:v>0.92355575111666421</c:v>
                </c:pt>
                <c:pt idx="141">
                  <c:v>0.92264903871402182</c:v>
                </c:pt>
                <c:pt idx="142">
                  <c:v>0.92154076746596025</c:v>
                </c:pt>
                <c:pt idx="143">
                  <c:v>0.92018883301071241</c:v>
                </c:pt>
                <c:pt idx="144">
                  <c:v>0.91853887187749528</c:v>
                </c:pt>
                <c:pt idx="145">
                  <c:v>0.91651938919204334</c:v>
                </c:pt>
                <c:pt idx="146">
                  <c:v>0.91403429964512517</c:v>
                </c:pt>
                <c:pt idx="147">
                  <c:v>0.91095106966896988</c:v>
                </c:pt>
                <c:pt idx="148">
                  <c:v>0.90708098182164443</c:v>
                </c:pt>
                <c:pt idx="149">
                  <c:v>0.90214435630707934</c:v>
                </c:pt>
                <c:pt idx="150">
                  <c:v>0.89570460120810325</c:v>
                </c:pt>
                <c:pt idx="151">
                  <c:v>0.88703028714353027</c:v>
                </c:pt>
                <c:pt idx="152">
                  <c:v>0.87476385315076688</c:v>
                </c:pt>
                <c:pt idx="153">
                  <c:v>0.85593550693102627</c:v>
                </c:pt>
                <c:pt idx="154">
                  <c:v>0.82159732795295348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5360"/>
        <c:axId val="181369472"/>
      </c:scatterChart>
      <c:valAx>
        <c:axId val="18137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369472"/>
        <c:crosses val="autoZero"/>
        <c:crossBetween val="midCat"/>
      </c:valAx>
      <c:valAx>
        <c:axId val="18136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37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'110119'!$E$16</c:f>
              <c:strCache>
                <c:ptCount val="1"/>
                <c:pt idx="0">
                  <c:v>Half-time</c:v>
                </c:pt>
              </c:strCache>
            </c:strRef>
          </c:tx>
          <c:invertIfNegative val="0"/>
          <c:cat>
            <c:strRef>
              <c:f>'110119'!$A$17:$A$23</c:f>
              <c:strCache>
                <c:ptCount val="7"/>
                <c:pt idx="0">
                  <c:v>ASNENMETM</c:v>
                </c:pt>
                <c:pt idx="1">
                  <c:v>KSNENMETM</c:v>
                </c:pt>
                <c:pt idx="2">
                  <c:v>ASNEAMETM</c:v>
                </c:pt>
                <c:pt idx="3">
                  <c:v>ASNENMETA</c:v>
                </c:pt>
                <c:pt idx="4">
                  <c:v>LSLRNPILV</c:v>
                </c:pt>
                <c:pt idx="5">
                  <c:v>SSLENFRAYV</c:v>
                </c:pt>
                <c:pt idx="6">
                  <c:v>DMSO</c:v>
                </c:pt>
              </c:strCache>
            </c:strRef>
          </c:cat>
          <c:val>
            <c:numRef>
              <c:f>'110119'!$E$17:$E$23</c:f>
              <c:numCache>
                <c:formatCode>General</c:formatCode>
                <c:ptCount val="7"/>
                <c:pt idx="0">
                  <c:v>239.79171931919927</c:v>
                </c:pt>
                <c:pt idx="1">
                  <c:v>178.17767155648568</c:v>
                </c:pt>
                <c:pt idx="2">
                  <c:v>125.59735204126504</c:v>
                </c:pt>
                <c:pt idx="3">
                  <c:v>107.60953430745305</c:v>
                </c:pt>
                <c:pt idx="4">
                  <c:v>307.33962197007776</c:v>
                </c:pt>
                <c:pt idx="5">
                  <c:v>429.82956157385314</c:v>
                </c:pt>
                <c:pt idx="6">
                  <c:v>151.41455973809005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67904"/>
        <c:axId val="113069440"/>
      </c:barChart>
      <c:catAx>
        <c:axId val="1130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69440"/>
        <c:crosses val="autoZero"/>
        <c:auto val="1"/>
        <c:lblAlgn val="ctr"/>
        <c:lblOffset val="100"/>
        <c:noMultiLvlLbl val="0"/>
      </c:catAx>
      <c:valAx>
        <c:axId val="11306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06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Fab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5.9993657042869644E-2"/>
                  <c:y val="-0.43328958880139984"/>
                </c:manualLayout>
              </c:layout>
              <c:numFmt formatCode="General" sourceLinked="0"/>
            </c:trendlineLbl>
          </c:trendline>
          <c:xVal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699</c:v>
                </c:pt>
                <c:pt idx="1">
                  <c:v>670</c:v>
                </c:pt>
                <c:pt idx="2">
                  <c:v>398</c:v>
                </c:pt>
                <c:pt idx="3">
                  <c:v>334</c:v>
                </c:pt>
                <c:pt idx="4">
                  <c:v>246</c:v>
                </c:pt>
                <c:pt idx="5">
                  <c:v>310</c:v>
                </c:pt>
                <c:pt idx="6">
                  <c:v>178</c:v>
                </c:pt>
                <c:pt idx="7">
                  <c:v>184</c:v>
                </c:pt>
                <c:pt idx="8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9216"/>
        <c:axId val="181527680"/>
      </c:scatterChart>
      <c:valAx>
        <c:axId val="1815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527680"/>
        <c:crosses val="autoZero"/>
        <c:crossBetween val="midCat"/>
      </c:valAx>
      <c:valAx>
        <c:axId val="18152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52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Fab-131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5.9993657042869644E-2"/>
                  <c:y val="-0.43328958880139984"/>
                </c:manualLayout>
              </c:layout>
              <c:numFmt formatCode="General" sourceLinked="0"/>
            </c:trendlineLbl>
          </c:trendline>
          <c:xVal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568</c:v>
                </c:pt>
                <c:pt idx="1">
                  <c:v>539</c:v>
                </c:pt>
                <c:pt idx="2">
                  <c:v>267</c:v>
                </c:pt>
                <c:pt idx="3">
                  <c:v>203</c:v>
                </c:pt>
                <c:pt idx="4">
                  <c:v>115</c:v>
                </c:pt>
                <c:pt idx="5">
                  <c:v>179</c:v>
                </c:pt>
                <c:pt idx="6">
                  <c:v>47</c:v>
                </c:pt>
                <c:pt idx="7">
                  <c:v>53</c:v>
                </c:pt>
                <c:pt idx="8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0800"/>
        <c:axId val="185204736"/>
      </c:scatterChart>
      <c:valAx>
        <c:axId val="1849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204736"/>
        <c:crosses val="autoZero"/>
        <c:crossBetween val="midCat"/>
      </c:valAx>
      <c:valAx>
        <c:axId val="18520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49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Sheet1!$F$15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Sheet1!$A$16:$A$170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Sheet1!$F$16:$F$170</c:f>
              <c:numCache>
                <c:formatCode>General</c:formatCode>
                <c:ptCount val="15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9616"/>
        <c:axId val="212112512"/>
      </c:scatterChart>
      <c:valAx>
        <c:axId val="2123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12512"/>
        <c:crosses val="autoZero"/>
        <c:crossBetween val="midCat"/>
      </c:valAx>
      <c:valAx>
        <c:axId val="21211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31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Sheet1!$B$15</c:f>
              <c:strCache>
                <c:ptCount val="1"/>
                <c:pt idx="0">
                  <c:v>Slope</c:v>
                </c:pt>
              </c:strCache>
            </c:strRef>
          </c:tx>
          <c:marker>
            <c:symbol val="none"/>
          </c:marker>
          <c:xVal>
            <c:numRef>
              <c:f>Sheet1!$A$16:$A$170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Sheet1!$B$16:$B$170</c:f>
              <c:numCache>
                <c:formatCode>General</c:formatCode>
                <c:ptCount val="155"/>
                <c:pt idx="0">
                  <c:v>4.5778106263949748E-3</c:v>
                </c:pt>
                <c:pt idx="1">
                  <c:v>4.5933278612406061E-3</c:v>
                </c:pt>
                <c:pt idx="2">
                  <c:v>4.6089662351804167E-3</c:v>
                </c:pt>
                <c:pt idx="3">
                  <c:v>4.6247273339319007E-3</c:v>
                </c:pt>
                <c:pt idx="4">
                  <c:v>4.6406127732994398E-3</c:v>
                </c:pt>
                <c:pt idx="5">
                  <c:v>4.6566241999339052E-3</c:v>
                </c:pt>
                <c:pt idx="6">
                  <c:v>4.6727632921164386E-3</c:v>
                </c:pt>
                <c:pt idx="7">
                  <c:v>4.6890317605672973E-3</c:v>
                </c:pt>
                <c:pt idx="8">
                  <c:v>4.7054313492807479E-3</c:v>
                </c:pt>
                <c:pt idx="9">
                  <c:v>4.7219638363870404E-3</c:v>
                </c:pt>
                <c:pt idx="10">
                  <c:v>4.7386310350425176E-3</c:v>
                </c:pt>
                <c:pt idx="11">
                  <c:v>4.7554347943489506E-3</c:v>
                </c:pt>
                <c:pt idx="12">
                  <c:v>4.7723770003033298E-3</c:v>
                </c:pt>
                <c:pt idx="13">
                  <c:v>4.7894595767792427E-3</c:v>
                </c:pt>
                <c:pt idx="14">
                  <c:v>4.8066844865412061E-3</c:v>
                </c:pt>
                <c:pt idx="15">
                  <c:v>4.8240537322932235E-3</c:v>
                </c:pt>
                <c:pt idx="16">
                  <c:v>4.8415693577630184E-3</c:v>
                </c:pt>
                <c:pt idx="17">
                  <c:v>4.8592334488233831E-3</c:v>
                </c:pt>
                <c:pt idx="18">
                  <c:v>4.8770481346522123E-3</c:v>
                </c:pt>
                <c:pt idx="19">
                  <c:v>4.8950155889328191E-3</c:v>
                </c:pt>
                <c:pt idx="20">
                  <c:v>4.9131380310962489E-3</c:v>
                </c:pt>
                <c:pt idx="21">
                  <c:v>4.9314177276073706E-3</c:v>
                </c:pt>
                <c:pt idx="22">
                  <c:v>4.9498569932966089E-3</c:v>
                </c:pt>
                <c:pt idx="23">
                  <c:v>4.9684581927393169E-3</c:v>
                </c:pt>
                <c:pt idx="24">
                  <c:v>4.9872237416848098E-3</c:v>
                </c:pt>
                <c:pt idx="25">
                  <c:v>5.0061561085372845E-3</c:v>
                </c:pt>
                <c:pt idx="26">
                  <c:v>5.0252578158908818E-3</c:v>
                </c:pt>
                <c:pt idx="27">
                  <c:v>5.0445314421213132E-3</c:v>
                </c:pt>
                <c:pt idx="28">
                  <c:v>5.0639796230365691E-3</c:v>
                </c:pt>
                <c:pt idx="29">
                  <c:v>5.0836050535894061E-3</c:v>
                </c:pt>
                <c:pt idx="30">
                  <c:v>5.1034104896543883E-3</c:v>
                </c:pt>
                <c:pt idx="31">
                  <c:v>5.1233987498724848E-3</c:v>
                </c:pt>
                <c:pt idx="32">
                  <c:v>5.1435727175662962E-3</c:v>
                </c:pt>
                <c:pt idx="33">
                  <c:v>5.1639353427292605E-3</c:v>
                </c:pt>
                <c:pt idx="34">
                  <c:v>5.1844896440922696E-3</c:v>
                </c:pt>
                <c:pt idx="35">
                  <c:v>5.2052387112713761E-3</c:v>
                </c:pt>
                <c:pt idx="36">
                  <c:v>5.226185707000488E-3</c:v>
                </c:pt>
                <c:pt idx="37">
                  <c:v>5.2473338694531057E-3</c:v>
                </c:pt>
                <c:pt idx="38">
                  <c:v>5.2686865146574736E-3</c:v>
                </c:pt>
                <c:pt idx="39">
                  <c:v>5.2902470390096675E-3</c:v>
                </c:pt>
                <c:pt idx="40">
                  <c:v>5.3120189218895195E-3</c:v>
                </c:pt>
                <c:pt idx="41">
                  <c:v>5.334005728384471E-3</c:v>
                </c:pt>
                <c:pt idx="42">
                  <c:v>5.3562111121267571E-3</c:v>
                </c:pt>
                <c:pt idx="43">
                  <c:v>5.3786388182497759E-3</c:v>
                </c:pt>
                <c:pt idx="44">
                  <c:v>5.4012926864695793E-3</c:v>
                </c:pt>
                <c:pt idx="45">
                  <c:v>5.4241766542981167E-3</c:v>
                </c:pt>
                <c:pt idx="46">
                  <c:v>5.4472947603949988E-3</c:v>
                </c:pt>
                <c:pt idx="47">
                  <c:v>5.4706511480650697E-3</c:v>
                </c:pt>
                <c:pt idx="48">
                  <c:v>5.494250068909595E-3</c:v>
                </c:pt>
                <c:pt idx="49">
                  <c:v>5.5180958866392314E-3</c:v>
                </c:pt>
                <c:pt idx="50">
                  <c:v>5.5421930810575521E-3</c:v>
                </c:pt>
                <c:pt idx="51">
                  <c:v>5.5665462522244613E-3</c:v>
                </c:pt>
                <c:pt idx="52">
                  <c:v>5.5911601248094132E-3</c:v>
                </c:pt>
                <c:pt idx="53">
                  <c:v>5.616039552644966E-3</c:v>
                </c:pt>
                <c:pt idx="54">
                  <c:v>5.6411895234919941E-3</c:v>
                </c:pt>
                <c:pt idx="55">
                  <c:v>5.6666151640285562E-3</c:v>
                </c:pt>
                <c:pt idx="56">
                  <c:v>5.6923217450752447E-3</c:v>
                </c:pt>
                <c:pt idx="57">
                  <c:v>5.7183146870707167E-3</c:v>
                </c:pt>
                <c:pt idx="58">
                  <c:v>5.7445995658121016E-3</c:v>
                </c:pt>
                <c:pt idx="59">
                  <c:v>5.7711821184758877E-3</c:v>
                </c:pt>
                <c:pt idx="60">
                  <c:v>5.7980682499361351E-3</c:v>
                </c:pt>
                <c:pt idx="61">
                  <c:v>5.8252640393979096E-3</c:v>
                </c:pt>
                <c:pt idx="62">
                  <c:v>5.8527757473652341E-3</c:v>
                </c:pt>
                <c:pt idx="63">
                  <c:v>5.8806098229642265E-3</c:v>
                </c:pt>
                <c:pt idx="64">
                  <c:v>5.9087729116435407E-3</c:v>
                </c:pt>
                <c:pt idx="65">
                  <c:v>5.9372718632759742E-3</c:v>
                </c:pt>
                <c:pt idx="66">
                  <c:v>5.9661137406868655E-3</c:v>
                </c:pt>
                <c:pt idx="67">
                  <c:v>5.9953058286367628E-3</c:v>
                </c:pt>
                <c:pt idx="68">
                  <c:v>6.0248556432881198E-3</c:v>
                </c:pt>
                <c:pt idx="69">
                  <c:v>6.0547709421879684E-3</c:v>
                </c:pt>
                <c:pt idx="70">
                  <c:v>6.0850597348010155E-3</c:v>
                </c:pt>
                <c:pt idx="71">
                  <c:v>6.1157302936305198E-3</c:v>
                </c:pt>
                <c:pt idx="72">
                  <c:v>6.1467911659670938E-3</c:v>
                </c:pt>
                <c:pt idx="73">
                  <c:v>6.178251186309023E-3</c:v>
                </c:pt>
                <c:pt idx="74">
                  <c:v>6.21011948950122E-3</c:v>
                </c:pt>
                <c:pt idx="75">
                  <c:v>6.2424055246439059E-3</c:v>
                </c:pt>
                <c:pt idx="76">
                  <c:v>6.2751190698263886E-3</c:v>
                </c:pt>
                <c:pt idx="77">
                  <c:v>6.3082702477461929E-3</c:v>
                </c:pt>
                <c:pt idx="78">
                  <c:v>6.3418695422788286E-3</c:v>
                </c:pt>
                <c:pt idx="79">
                  <c:v>6.375927816069501E-3</c:v>
                </c:pt>
                <c:pt idx="80">
                  <c:v>6.4104563292241672E-3</c:v>
                </c:pt>
                <c:pt idx="81">
                  <c:v>6.4454667591846426E-3</c:v>
                </c:pt>
                <c:pt idx="82">
                  <c:v>6.4809712218799652E-3</c:v>
                </c:pt>
                <c:pt idx="83">
                  <c:v>6.5169822942549947E-3</c:v>
                </c:pt>
                <c:pt idx="84">
                  <c:v>6.5535130382868099E-3</c:v>
                </c:pt>
                <c:pt idx="85">
                  <c:v>6.5905770266098162E-3</c:v>
                </c:pt>
                <c:pt idx="86">
                  <c:v>6.6281883698825518E-3</c:v>
                </c:pt>
                <c:pt idx="87">
                  <c:v>6.6663617460421161E-3</c:v>
                </c:pt>
                <c:pt idx="88">
                  <c:v>6.7051124316068345E-3</c:v>
                </c:pt>
                <c:pt idx="89">
                  <c:v>6.7444563352041711E-3</c:v>
                </c:pt>
                <c:pt idx="90">
                  <c:v>6.7844100335191287E-3</c:v>
                </c:pt>
                <c:pt idx="91">
                  <c:v>6.824990809878969E-3</c:v>
                </c:pt>
                <c:pt idx="92">
                  <c:v>6.8662166957130996E-3</c:v>
                </c:pt>
                <c:pt idx="93">
                  <c:v>6.9081065151528941E-3</c:v>
                </c:pt>
                <c:pt idx="94">
                  <c:v>6.9506799330655046E-3</c:v>
                </c:pt>
                <c:pt idx="95">
                  <c:v>6.9939575068485868E-3</c:v>
                </c:pt>
                <c:pt idx="96">
                  <c:v>7.0379607423504131E-3</c:v>
                </c:pt>
                <c:pt idx="97">
                  <c:v>7.082712154322001E-3</c:v>
                </c:pt>
                <c:pt idx="98">
                  <c:v>7.1282353318560887E-3</c:v>
                </c:pt>
                <c:pt idx="99">
                  <c:v>7.1745550093226286E-3</c:v>
                </c:pt>
                <c:pt idx="100">
                  <c:v>7.2216971433729021E-3</c:v>
                </c:pt>
                <c:pt idx="101">
                  <c:v>7.2696889966559547E-3</c:v>
                </c:pt>
                <c:pt idx="102">
                  <c:v>7.3185592289731214E-3</c:v>
                </c:pt>
                <c:pt idx="103">
                  <c:v>7.368337996690631E-3</c:v>
                </c:pt>
                <c:pt idx="104">
                  <c:v>7.4190570613391097E-3</c:v>
                </c:pt>
                <c:pt idx="105">
                  <c:v>7.470749908454314E-3</c:v>
                </c:pt>
                <c:pt idx="106">
                  <c:v>7.5234518778591617E-3</c:v>
                </c:pt>
                <c:pt idx="107">
                  <c:v>7.5772003067562359E-3</c:v>
                </c:pt>
                <c:pt idx="108">
                  <c:v>7.6320346871974068E-3</c:v>
                </c:pt>
                <c:pt idx="109">
                  <c:v>7.6879968397278193E-3</c:v>
                </c:pt>
                <c:pt idx="110">
                  <c:v>7.7451311052724268E-3</c:v>
                </c:pt>
                <c:pt idx="111">
                  <c:v>7.8034845576518122E-3</c:v>
                </c:pt>
                <c:pt idx="112">
                  <c:v>7.8631072394909525E-3</c:v>
                </c:pt>
                <c:pt idx="113">
                  <c:v>7.9240524247309527E-3</c:v>
                </c:pt>
                <c:pt idx="114">
                  <c:v>7.9863769114857271E-3</c:v>
                </c:pt>
                <c:pt idx="115">
                  <c:v>8.050141349621058E-3</c:v>
                </c:pt>
                <c:pt idx="116">
                  <c:v>8.1154106081964949E-3</c:v>
                </c:pt>
                <c:pt idx="117">
                  <c:v>8.1822541888303593E-3</c:v>
                </c:pt>
                <c:pt idx="118">
                  <c:v>8.2507466921623307E-3</c:v>
                </c:pt>
                <c:pt idx="119">
                  <c:v>8.3209683459445002E-3</c:v>
                </c:pt>
                <c:pt idx="120">
                  <c:v>8.3930056049508345E-3</c:v>
                </c:pt>
                <c:pt idx="121">
                  <c:v>8.4669518349363981E-3</c:v>
                </c:pt>
                <c:pt idx="122">
                  <c:v>8.542908095402417E-3</c:v>
                </c:pt>
                <c:pt idx="123">
                  <c:v>8.6209840390657246E-3</c:v>
                </c:pt>
                <c:pt idx="124">
                  <c:v>8.7012989498665774E-3</c:v>
                </c:pt>
                <c:pt idx="125">
                  <c:v>8.7839829463108587E-3</c:v>
                </c:pt>
                <c:pt idx="126">
                  <c:v>8.8691783832432706E-3</c:v>
                </c:pt>
                <c:pt idx="127">
                  <c:v>8.9570414932095277E-3</c:v>
                </c:pt>
                <c:pt idx="128">
                  <c:v>9.0477443189625403E-3</c:v>
                </c:pt>
                <c:pt idx="129">
                  <c:v>9.1414770021919275E-3</c:v>
                </c:pt>
                <c:pt idx="130">
                  <c:v>9.2384505113111189E-3</c:v>
                </c:pt>
                <c:pt idx="131">
                  <c:v>9.3388999146733365E-3</c:v>
                </c:pt>
                <c:pt idx="132">
                  <c:v>9.4430883371211752E-3</c:v>
                </c:pt>
                <c:pt idx="133">
                  <c:v>9.551311780501618E-3</c:v>
                </c:pt>
                <c:pt idx="134">
                  <c:v>9.6639050473854328E-3</c:v>
                </c:pt>
                <c:pt idx="135">
                  <c:v>9.7812490886920525E-3</c:v>
                </c:pt>
                <c:pt idx="136">
                  <c:v>9.9037802107950039E-3</c:v>
                </c:pt>
                <c:pt idx="137">
                  <c:v>1.0032001742241406E-2</c:v>
                </c:pt>
                <c:pt idx="138">
                  <c:v>1.0166499000052268E-2</c:v>
                </c:pt>
                <c:pt idx="139">
                  <c:v>1.0307958751813666E-2</c:v>
                </c:pt>
                <c:pt idx="140">
                  <c:v>1.0457194910169582E-2</c:v>
                </c:pt>
                <c:pt idx="141">
                  <c:v>1.0615183035499983E-2</c:v>
                </c:pt>
                <c:pt idx="142">
                  <c:v>1.0783107560338429E-2</c:v>
                </c:pt>
                <c:pt idx="143">
                  <c:v>1.0962427845810934E-2</c:v>
                </c:pt>
                <c:pt idx="144">
                  <c:v>1.1154972911327724E-2</c:v>
                </c:pt>
                <c:pt idx="145">
                  <c:v>1.1363081266050139E-2</c:v>
                </c:pt>
                <c:pt idx="146">
                  <c:v>1.1589814437791822E-2</c:v>
                </c:pt>
                <c:pt idx="147">
                  <c:v>1.1839296496672917E-2</c:v>
                </c:pt>
                <c:pt idx="148">
                  <c:v>1.2117281084335751E-2</c:v>
                </c:pt>
                <c:pt idx="149">
                  <c:v>1.24321579522305E-2</c:v>
                </c:pt>
                <c:pt idx="150">
                  <c:v>1.279688472833475E-2</c:v>
                </c:pt>
                <c:pt idx="151">
                  <c:v>1.3233100606617053E-2</c:v>
                </c:pt>
                <c:pt idx="152">
                  <c:v>1.3781270495080582E-2</c:v>
                </c:pt>
                <c:pt idx="153">
                  <c:v>1.4532074866494837E-2</c:v>
                </c:pt>
                <c:pt idx="154">
                  <c:v>1.5774534272983115E-2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9888"/>
        <c:axId val="212391424"/>
      </c:scatterChart>
      <c:valAx>
        <c:axId val="2123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1424"/>
        <c:crosses val="autoZero"/>
        <c:crossBetween val="midCat"/>
      </c:valAx>
      <c:valAx>
        <c:axId val="212391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38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Sheet1!$C$15</c:f>
              <c:strCache>
                <c:ptCount val="1"/>
                <c:pt idx="0">
                  <c:v>Intercept</c:v>
                </c:pt>
              </c:strCache>
            </c:strRef>
          </c:tx>
          <c:marker>
            <c:symbol val="none"/>
          </c:marker>
          <c:xVal>
            <c:numRef>
              <c:f>Sheet1!$A$16:$A$170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Sheet1!$C$16:$C$170</c:f>
              <c:numCache>
                <c:formatCode>General</c:formatCode>
                <c:ptCount val="155"/>
                <c:pt idx="0">
                  <c:v>6.3361516280177117</c:v>
                </c:pt>
                <c:pt idx="1">
                  <c:v>6.3345188904952296</c:v>
                </c:pt>
                <c:pt idx="2">
                  <c:v>6.3328855435804021</c:v>
                </c:pt>
                <c:pt idx="3">
                  <c:v>6.3312516263195491</c:v>
                </c:pt>
                <c:pt idx="4">
                  <c:v>6.3296171788976006</c:v>
                </c:pt>
                <c:pt idx="5">
                  <c:v>6.3279822426723218</c:v>
                </c:pt>
                <c:pt idx="6">
                  <c:v>6.3263468602097515</c:v>
                </c:pt>
                <c:pt idx="7">
                  <c:v>6.3247110753208684</c:v>
                </c:pt>
                <c:pt idx="8">
                  <c:v>6.3230749330995764</c:v>
                </c:pt>
                <c:pt idx="9">
                  <c:v>6.3214384799620191</c:v>
                </c:pt>
                <c:pt idx="10">
                  <c:v>6.3198017636873205</c:v>
                </c:pt>
                <c:pt idx="11">
                  <c:v>6.318164833459786</c:v>
                </c:pt>
                <c:pt idx="12">
                  <c:v>6.3165277399126234</c:v>
                </c:pt>
                <c:pt idx="13">
                  <c:v>6.3148905351732783</c:v>
                </c:pt>
                <c:pt idx="14">
                  <c:v>6.3132532729104129</c:v>
                </c:pt>
                <c:pt idx="15">
                  <c:v>6.3116160083826243</c:v>
                </c:pt>
                <c:pt idx="16">
                  <c:v>6.309978798488979</c:v>
                </c:pt>
                <c:pt idx="17">
                  <c:v>6.3083417018214272</c:v>
                </c:pt>
                <c:pt idx="18">
                  <c:v>6.3067047787191921</c:v>
                </c:pt>
                <c:pt idx="19">
                  <c:v>6.3050680913252215</c:v>
                </c:pt>
                <c:pt idx="20">
                  <c:v>6.3034317036447796</c:v>
                </c:pt>
                <c:pt idx="21">
                  <c:v>6.3017956816063014</c:v>
                </c:pt>
                <c:pt idx="22">
                  <c:v>6.3001600931245791</c:v>
                </c:pt>
                <c:pt idx="23">
                  <c:v>6.2985250081664184</c:v>
                </c:pt>
                <c:pt idx="24">
                  <c:v>6.2968904988188532</c:v>
                </c:pt>
                <c:pt idx="25">
                  <c:v>6.2952566393600549</c:v>
                </c:pt>
                <c:pt idx="26">
                  <c:v>6.2936235063330503</c:v>
                </c:pt>
                <c:pt idx="27">
                  <c:v>6.2919911786223821</c:v>
                </c:pt>
                <c:pt idx="28">
                  <c:v>6.2903597375338585</c:v>
                </c:pt>
                <c:pt idx="29">
                  <c:v>6.2887292668775236</c:v>
                </c:pt>
                <c:pt idx="30">
                  <c:v>6.2870998530540181</c:v>
                </c:pt>
                <c:pt idx="31">
                  <c:v>6.2854715851444967</c:v>
                </c:pt>
                <c:pt idx="32">
                  <c:v>6.2838445550042383</c:v>
                </c:pt>
                <c:pt idx="33">
                  <c:v>6.2822188573602027</c:v>
                </c:pt>
                <c:pt idx="34">
                  <c:v>6.280594589912635</c:v>
                </c:pt>
                <c:pt idx="35">
                  <c:v>6.2789718534410106</c:v>
                </c:pt>
                <c:pt idx="36">
                  <c:v>6.2773507519144776</c:v>
                </c:pt>
                <c:pt idx="37">
                  <c:v>6.2757313926070433</c:v>
                </c:pt>
                <c:pt idx="38">
                  <c:v>6.2741138862177532</c:v>
                </c:pt>
                <c:pt idx="39">
                  <c:v>6.2724983469961186</c:v>
                </c:pt>
                <c:pt idx="40">
                  <c:v>6.2708848928730463</c:v>
                </c:pt>
                <c:pt idx="41">
                  <c:v>6.2692736455975808</c:v>
                </c:pt>
                <c:pt idx="42">
                  <c:v>6.2676647308797593</c:v>
                </c:pt>
                <c:pt idx="43">
                  <c:v>6.2660582785399042</c:v>
                </c:pt>
                <c:pt idx="44">
                  <c:v>6.2644544226646799</c:v>
                </c:pt>
                <c:pt idx="45">
                  <c:v>6.2628533017703258</c:v>
                </c:pt>
                <c:pt idx="46">
                  <c:v>6.261255058973398</c:v>
                </c:pt>
                <c:pt idx="47">
                  <c:v>6.2596598421694862</c:v>
                </c:pt>
                <c:pt idx="48">
                  <c:v>6.2580678042203148</c:v>
                </c:pt>
                <c:pt idx="49">
                  <c:v>6.2564791031497258</c:v>
                </c:pt>
                <c:pt idx="50">
                  <c:v>6.2548939023490009</c:v>
                </c:pt>
                <c:pt idx="51">
                  <c:v>6.2533123707921225</c:v>
                </c:pt>
                <c:pt idx="52">
                  <c:v>6.2517346832614829</c:v>
                </c:pt>
                <c:pt idx="53">
                  <c:v>6.2501610205846934</c:v>
                </c:pt>
                <c:pt idx="54">
                  <c:v>6.2485915698831178</c:v>
                </c:pt>
                <c:pt idx="55">
                  <c:v>6.2470265248328491</c:v>
                </c:pt>
                <c:pt idx="56">
                  <c:v>6.2454660859388555</c:v>
                </c:pt>
                <c:pt idx="57">
                  <c:v>6.2439104608230984</c:v>
                </c:pt>
                <c:pt idx="58">
                  <c:v>6.2423598645274829</c:v>
                </c:pt>
                <c:pt idx="59">
                  <c:v>6.2408145198325515</c:v>
                </c:pt>
                <c:pt idx="60">
                  <c:v>6.2392746575928992</c:v>
                </c:pt>
                <c:pt idx="61">
                  <c:v>6.2377405170903675</c:v>
                </c:pt>
                <c:pt idx="62">
                  <c:v>6.2362123464061439</c:v>
                </c:pt>
                <c:pt idx="63">
                  <c:v>6.2346904028129924</c:v>
                </c:pt>
                <c:pt idx="64">
                  <c:v>6.2331749531889153</c:v>
                </c:pt>
                <c:pt idx="65">
                  <c:v>6.2316662744536586</c:v>
                </c:pt>
                <c:pt idx="66">
                  <c:v>6.2301646540295774</c:v>
                </c:pt>
                <c:pt idx="67">
                  <c:v>6.2286703903284932</c:v>
                </c:pt>
                <c:pt idx="68">
                  <c:v>6.2271837932663159</c:v>
                </c:pt>
                <c:pt idx="69">
                  <c:v>6.2257051848073495</c:v>
                </c:pt>
                <c:pt idx="70">
                  <c:v>6.2242348995402939</c:v>
                </c:pt>
                <c:pt idx="71">
                  <c:v>6.22277328528825</c:v>
                </c:pt>
                <c:pt idx="72">
                  <c:v>6.2213207037550742</c:v>
                </c:pt>
                <c:pt idx="73">
                  <c:v>6.2198775312107415</c:v>
                </c:pt>
                <c:pt idx="74">
                  <c:v>6.2184441592185395</c:v>
                </c:pt>
                <c:pt idx="75">
                  <c:v>6.2170209954071982</c:v>
                </c:pt>
                <c:pt idx="76">
                  <c:v>6.2156084642912708</c:v>
                </c:pt>
                <c:pt idx="77">
                  <c:v>6.2142070081434841</c:v>
                </c:pt>
                <c:pt idx="78">
                  <c:v>6.2128170879229483</c:v>
                </c:pt>
                <c:pt idx="79">
                  <c:v>6.2114391842636474</c:v>
                </c:pt>
                <c:pt idx="80">
                  <c:v>6.2100737985278709</c:v>
                </c:pt>
                <c:pt idx="81">
                  <c:v>6.2087214539298294</c:v>
                </c:pt>
                <c:pt idx="82">
                  <c:v>6.2073826967350643</c:v>
                </c:pt>
                <c:pt idx="83">
                  <c:v>6.2060580975418658</c:v>
                </c:pt>
                <c:pt idx="84">
                  <c:v>6.2047482526515543</c:v>
                </c:pt>
                <c:pt idx="85">
                  <c:v>6.2034537855350127</c:v>
                </c:pt>
                <c:pt idx="86">
                  <c:v>6.2021753484037578</c:v>
                </c:pt>
                <c:pt idx="87">
                  <c:v>6.2009136238945803</c:v>
                </c:pt>
                <c:pt idx="88">
                  <c:v>6.1996693268777223</c:v>
                </c:pt>
                <c:pt idx="89">
                  <c:v>6.1984432063996344</c:v>
                </c:pt>
                <c:pt idx="90">
                  <c:v>6.1972360477724804</c:v>
                </c:pt>
                <c:pt idx="91">
                  <c:v>6.196048674823893</c:v>
                </c:pt>
                <c:pt idx="92">
                  <c:v>6.194881952321972</c:v>
                </c:pt>
                <c:pt idx="93">
                  <c:v>6.1937367885921057</c:v>
                </c:pt>
                <c:pt idx="94">
                  <c:v>6.1926141383442026</c:v>
                </c:pt>
                <c:pt idx="95">
                  <c:v>6.1915150057308805</c:v>
                </c:pt>
                <c:pt idx="96">
                  <c:v>6.1904404476597259</c:v>
                </c:pt>
                <c:pt idx="97">
                  <c:v>6.1893915773853312</c:v>
                </c:pt>
                <c:pt idx="98">
                  <c:v>6.188369568410037</c:v>
                </c:pt>
                <c:pt idx="99">
                  <c:v>6.1873756587257907</c:v>
                </c:pt>
                <c:pt idx="100">
                  <c:v>6.1864111554336052</c:v>
                </c:pt>
                <c:pt idx="101">
                  <c:v>6.1854774397817556</c:v>
                </c:pt>
                <c:pt idx="102">
                  <c:v>6.1845759726692133</c:v>
                </c:pt>
                <c:pt idx="103">
                  <c:v>6.1837083006669165</c:v>
                </c:pt>
                <c:pt idx="104">
                  <c:v>6.1828760626166117</c:v>
                </c:pt>
                <c:pt idx="105">
                  <c:v>6.1820809968752499</c:v>
                </c:pt>
                <c:pt idx="106">
                  <c:v>6.1813249492823816</c:v>
                </c:pt>
                <c:pt idx="107">
                  <c:v>6.1806098819391888</c:v>
                </c:pt>
                <c:pt idx="108">
                  <c:v>6.179937882900715</c:v>
                </c:pt>
                <c:pt idx="109">
                  <c:v>6.1793111768980928</c:v>
                </c:pt>
                <c:pt idx="110">
                  <c:v>6.1787321372253441</c:v>
                </c:pt>
                <c:pt idx="111">
                  <c:v>6.1782032989465039</c:v>
                </c:pt>
                <c:pt idx="112">
                  <c:v>6.1777273736036316</c:v>
                </c:pt>
                <c:pt idx="113">
                  <c:v>6.1773072656359087</c:v>
                </c:pt>
                <c:pt idx="114">
                  <c:v>6.1769460907552904</c:v>
                </c:pt>
                <c:pt idx="115">
                  <c:v>6.1766471965664085</c:v>
                </c:pt>
                <c:pt idx="116">
                  <c:v>6.1764141857691479</c:v>
                </c:pt>
                <c:pt idx="117">
                  <c:v>6.1762509423436454</c:v>
                </c:pt>
                <c:pt idx="118">
                  <c:v>6.1761616611916894</c:v>
                </c:pt>
                <c:pt idx="119">
                  <c:v>6.1761508817991722</c:v>
                </c:pt>
                <c:pt idx="120">
                  <c:v>6.1762235265950576</c:v>
                </c:pt>
                <c:pt idx="121">
                  <c:v>6.1763849448190671</c:v>
                </c:pt>
                <c:pt idx="122">
                  <c:v>6.1766409628793868</c:v>
                </c:pt>
                <c:pt idx="123">
                  <c:v>6.1769979423925374</c:v>
                </c:pt>
                <c:pt idx="124">
                  <c:v>6.1774628473617561</c:v>
                </c:pt>
                <c:pt idx="125">
                  <c:v>6.178043322283818</c:v>
                </c:pt>
                <c:pt idx="126">
                  <c:v>6.1787477833980038</c:v>
                </c:pt>
                <c:pt idx="127">
                  <c:v>6.179585525833784</c:v>
                </c:pt>
                <c:pt idx="128">
                  <c:v>6.1805668501144204</c:v>
                </c:pt>
                <c:pt idx="129">
                  <c:v>6.1817032123857336</c:v>
                </c:pt>
                <c:pt idx="130">
                  <c:v>6.1830074039376335</c:v>
                </c:pt>
                <c:pt idx="131">
                  <c:v>6.1844937671755176</c:v>
                </c:pt>
                <c:pt idx="132">
                  <c:v>6.1861784573296665</c:v>
                </c:pt>
                <c:pt idx="133">
                  <c:v>6.1880797620797683</c:v>
                </c:pt>
                <c:pt idx="134">
                  <c:v>6.1902184952366452</c:v>
                </c:pt>
                <c:pt idx="135">
                  <c:v>6.1926184861369018</c:v>
                </c:pt>
                <c:pt idx="136">
                  <c:v>6.195307194184819</c:v>
                </c:pt>
                <c:pt idx="137">
                  <c:v>6.1983164891227895</c:v>
                </c:pt>
                <c:pt idx="138">
                  <c:v>6.2016836538633306</c:v>
                </c:pt>
                <c:pt idx="139">
                  <c:v>6.2054526908625904</c:v>
                </c:pt>
                <c:pt idx="140">
                  <c:v>6.2096760496543029</c:v>
                </c:pt>
                <c:pt idx="141">
                  <c:v>6.2144169500708699</c:v>
                </c:pt>
                <c:pt idx="142">
                  <c:v>6.2197525664147006</c:v>
                </c:pt>
                <c:pt idx="143">
                  <c:v>6.2257784868613797</c:v>
                </c:pt>
                <c:pt idx="144">
                  <c:v>6.2326151155015985</c:v>
                </c:pt>
                <c:pt idx="145">
                  <c:v>6.2404171313835777</c:v>
                </c:pt>
                <c:pt idx="146">
                  <c:v>6.2493879445301976</c:v>
                </c:pt>
                <c:pt idx="147">
                  <c:v>6.2598026972877534</c:v>
                </c:pt>
                <c:pt idx="148">
                  <c:v>6.2720466990895662</c:v>
                </c:pt>
                <c:pt idx="149">
                  <c:v>6.2866836811598965</c:v>
                </c:pt>
                <c:pt idx="150">
                  <c:v>6.3045868333399406</c:v>
                </c:pt>
                <c:pt idx="151">
                  <c:v>6.3272179077031803</c:v>
                </c:pt>
                <c:pt idx="152">
                  <c:v>6.3573155706753921</c:v>
                </c:pt>
                <c:pt idx="153">
                  <c:v>6.401025596156229</c:v>
                </c:pt>
                <c:pt idx="154">
                  <c:v>6.477953336215962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53696"/>
        <c:axId val="221578368"/>
      </c:scatterChart>
      <c:valAx>
        <c:axId val="2214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578368"/>
        <c:crosses val="autoZero"/>
        <c:crossBetween val="midCat"/>
      </c:valAx>
      <c:valAx>
        <c:axId val="22157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145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'110119'!$B$3</c:f>
          <c:strCache>
            <c:ptCount val="1"/>
            <c:pt idx="0">
              <c:v>ASNENMETM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'110119'!$B$3</c:f>
              <c:strCache>
                <c:ptCount val="1"/>
                <c:pt idx="0">
                  <c:v>ASNENMETM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0637120359955006"/>
                  <c:y val="-0.26560664985271748"/>
                </c:manualLayout>
              </c:layout>
              <c:numFmt formatCode="General" sourceLinked="0"/>
            </c:trendlineLbl>
          </c:trendline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'110119'!$B$4:$B$13</c:f>
              <c:numCache>
                <c:formatCode>General</c:formatCode>
                <c:ptCount val="10"/>
                <c:pt idx="0">
                  <c:v>957</c:v>
                </c:pt>
                <c:pt idx="1">
                  <c:v>952</c:v>
                </c:pt>
                <c:pt idx="2">
                  <c:v>838</c:v>
                </c:pt>
                <c:pt idx="3">
                  <c:v>754</c:v>
                </c:pt>
                <c:pt idx="4">
                  <c:v>648</c:v>
                </c:pt>
                <c:pt idx="5">
                  <c:v>561</c:v>
                </c:pt>
                <c:pt idx="6">
                  <c:v>501</c:v>
                </c:pt>
                <c:pt idx="7">
                  <c:v>456</c:v>
                </c:pt>
                <c:pt idx="8">
                  <c:v>400</c:v>
                </c:pt>
                <c:pt idx="9">
                  <c:v>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7328"/>
        <c:axId val="113108864"/>
      </c:scatterChart>
      <c:valAx>
        <c:axId val="113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08864"/>
        <c:crosses val="autoZero"/>
        <c:crossBetween val="midCat"/>
      </c:valAx>
      <c:valAx>
        <c:axId val="11310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1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'110119'!$J$3</c:f>
          <c:strCache>
            <c:ptCount val="1"/>
            <c:pt idx="0">
              <c:v>KSNENMETM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'110119'!$J$3</c:f>
              <c:strCache>
                <c:ptCount val="1"/>
                <c:pt idx="0">
                  <c:v>KSNENMETM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4446644169478814"/>
                  <c:y val="-0.30996723042755753"/>
                </c:manualLayout>
              </c:layout>
              <c:numFmt formatCode="General" sourceLinked="0"/>
            </c:trendlineLbl>
          </c:trendline>
          <c:xVal>
            <c:numRef>
              <c:f>'110119'!$I$4:$I$12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124</c:v>
                </c:pt>
                <c:pt idx="4">
                  <c:v>171</c:v>
                </c:pt>
                <c:pt idx="5">
                  <c:v>217</c:v>
                </c:pt>
                <c:pt idx="6">
                  <c:v>262</c:v>
                </c:pt>
                <c:pt idx="7">
                  <c:v>308</c:v>
                </c:pt>
                <c:pt idx="8">
                  <c:v>308</c:v>
                </c:pt>
              </c:numCache>
            </c:numRef>
          </c:xVal>
          <c:yVal>
            <c:numRef>
              <c:f>'110119'!$J$4:$J$12</c:f>
              <c:numCache>
                <c:formatCode>General</c:formatCode>
                <c:ptCount val="9"/>
                <c:pt idx="0">
                  <c:v>983</c:v>
                </c:pt>
                <c:pt idx="1">
                  <c:v>995</c:v>
                </c:pt>
                <c:pt idx="2">
                  <c:v>853</c:v>
                </c:pt>
                <c:pt idx="3">
                  <c:v>608</c:v>
                </c:pt>
                <c:pt idx="4">
                  <c:v>494</c:v>
                </c:pt>
                <c:pt idx="5">
                  <c:v>434</c:v>
                </c:pt>
                <c:pt idx="6">
                  <c:v>337</c:v>
                </c:pt>
                <c:pt idx="7">
                  <c:v>320</c:v>
                </c:pt>
                <c:pt idx="8">
                  <c:v>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4048"/>
        <c:axId val="113324032"/>
      </c:scatterChart>
      <c:valAx>
        <c:axId val="1133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24032"/>
        <c:crosses val="autoZero"/>
        <c:crossBetween val="midCat"/>
      </c:valAx>
      <c:valAx>
        <c:axId val="113324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31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'110119'!$C$3</c:f>
          <c:strCache>
            <c:ptCount val="1"/>
            <c:pt idx="0">
              <c:v>ASNEAMETM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'110119'!$C$3</c:f>
              <c:strCache>
                <c:ptCount val="1"/>
                <c:pt idx="0">
                  <c:v>ASNEAMETM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0.1016092988376453"/>
                  <c:y val="-0.30585989251343582"/>
                </c:manualLayout>
              </c:layout>
              <c:numFmt formatCode="General" sourceLinked="0"/>
            </c:trendlineLbl>
          </c:trendline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'110119'!$C$4:$C$13</c:f>
              <c:numCache>
                <c:formatCode>General</c:formatCode>
                <c:ptCount val="10"/>
                <c:pt idx="0">
                  <c:v>925</c:v>
                </c:pt>
                <c:pt idx="1">
                  <c:v>917</c:v>
                </c:pt>
                <c:pt idx="2">
                  <c:v>347</c:v>
                </c:pt>
                <c:pt idx="3">
                  <c:v>305</c:v>
                </c:pt>
                <c:pt idx="4">
                  <c:v>220</c:v>
                </c:pt>
                <c:pt idx="5">
                  <c:v>180</c:v>
                </c:pt>
                <c:pt idx="6">
                  <c:v>155</c:v>
                </c:pt>
                <c:pt idx="7">
                  <c:v>150</c:v>
                </c:pt>
                <c:pt idx="8">
                  <c:v>135</c:v>
                </c:pt>
                <c:pt idx="9">
                  <c:v>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8720"/>
        <c:axId val="113360256"/>
      </c:scatterChart>
      <c:valAx>
        <c:axId val="1133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60256"/>
        <c:crosses val="autoZero"/>
        <c:crossBetween val="midCat"/>
      </c:valAx>
      <c:valAx>
        <c:axId val="11336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35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'110119'!$D$3</c:f>
              <c:strCache>
                <c:ptCount val="1"/>
                <c:pt idx="0">
                  <c:v>ASNENMETA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8.9018036446511808E-2"/>
                  <c:y val="-0.25912428593484638"/>
                </c:manualLayout>
              </c:layout>
              <c:numFmt formatCode="General" sourceLinked="0"/>
            </c:trendlineLbl>
          </c:trendline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'110119'!$D$4:$D$13</c:f>
              <c:numCache>
                <c:formatCode>General</c:formatCode>
                <c:ptCount val="10"/>
                <c:pt idx="0">
                  <c:v>933</c:v>
                </c:pt>
                <c:pt idx="1">
                  <c:v>911</c:v>
                </c:pt>
                <c:pt idx="2">
                  <c:v>649</c:v>
                </c:pt>
                <c:pt idx="3">
                  <c:v>499</c:v>
                </c:pt>
                <c:pt idx="4">
                  <c:v>309</c:v>
                </c:pt>
                <c:pt idx="5">
                  <c:v>217</c:v>
                </c:pt>
                <c:pt idx="6">
                  <c:v>176</c:v>
                </c:pt>
                <c:pt idx="7">
                  <c:v>158</c:v>
                </c:pt>
                <c:pt idx="8">
                  <c:v>136</c:v>
                </c:pt>
                <c:pt idx="9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1488"/>
        <c:axId val="113393024"/>
      </c:scatterChart>
      <c:valAx>
        <c:axId val="1133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93024"/>
        <c:crosses val="autoZero"/>
        <c:crossBetween val="midCat"/>
      </c:valAx>
      <c:valAx>
        <c:axId val="11339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39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'110119'!$E$3</c:f>
              <c:strCache>
                <c:ptCount val="1"/>
                <c:pt idx="0">
                  <c:v>LSLRNPILV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8144459700544549"/>
                  <c:y val="6.8912150687046467E-2"/>
                </c:manualLayout>
              </c:layout>
              <c:numFmt formatCode="General" sourceLinked="0"/>
            </c:trendlineLbl>
          </c:trendline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'110119'!$E$4:$E$13</c:f>
              <c:numCache>
                <c:formatCode>General</c:formatCode>
                <c:ptCount val="10"/>
                <c:pt idx="0">
                  <c:v>810</c:v>
                </c:pt>
                <c:pt idx="1">
                  <c:v>800</c:v>
                </c:pt>
                <c:pt idx="2">
                  <c:v>715</c:v>
                </c:pt>
                <c:pt idx="3">
                  <c:v>648</c:v>
                </c:pt>
                <c:pt idx="4">
                  <c:v>568</c:v>
                </c:pt>
                <c:pt idx="5">
                  <c:v>520</c:v>
                </c:pt>
                <c:pt idx="6">
                  <c:v>478</c:v>
                </c:pt>
                <c:pt idx="7">
                  <c:v>450</c:v>
                </c:pt>
                <c:pt idx="8">
                  <c:v>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4624"/>
        <c:axId val="113436160"/>
      </c:scatterChart>
      <c:valAx>
        <c:axId val="1134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36160"/>
        <c:crosses val="autoZero"/>
        <c:crossBetween val="midCat"/>
      </c:valAx>
      <c:valAx>
        <c:axId val="11343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43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'110119'!$F$3</c:f>
              <c:strCache>
                <c:ptCount val="1"/>
                <c:pt idx="0">
                  <c:v>SSLENFRAYV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8618955548705879"/>
                  <c:y val="0.12547352169214143"/>
                </c:manualLayout>
              </c:layout>
              <c:numFmt formatCode="General" sourceLinked="0"/>
            </c:trendlineLbl>
          </c:trendline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'110119'!$F$4:$F$13</c:f>
              <c:numCache>
                <c:formatCode>General</c:formatCode>
                <c:ptCount val="10"/>
                <c:pt idx="0">
                  <c:v>897</c:v>
                </c:pt>
                <c:pt idx="1">
                  <c:v>889</c:v>
                </c:pt>
                <c:pt idx="2">
                  <c:v>801</c:v>
                </c:pt>
                <c:pt idx="3">
                  <c:v>751</c:v>
                </c:pt>
                <c:pt idx="4">
                  <c:v>680</c:v>
                </c:pt>
                <c:pt idx="5">
                  <c:v>647</c:v>
                </c:pt>
                <c:pt idx="6">
                  <c:v>613</c:v>
                </c:pt>
                <c:pt idx="7">
                  <c:v>582</c:v>
                </c:pt>
                <c:pt idx="8">
                  <c:v>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1600"/>
        <c:axId val="113483136"/>
      </c:scatterChart>
      <c:valAx>
        <c:axId val="1134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83136"/>
        <c:crosses val="autoZero"/>
        <c:crossBetween val="midCat"/>
      </c:valAx>
      <c:valAx>
        <c:axId val="113483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48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'110119'!$G$3</c:f>
              <c:strCache>
                <c:ptCount val="1"/>
                <c:pt idx="0">
                  <c:v>DMSO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8.506103996786879E-2"/>
                  <c:y val="-0.28265369769955229"/>
                </c:manualLayout>
              </c:layout>
              <c:numFmt formatCode="General" sourceLinked="0"/>
            </c:trendlineLbl>
          </c:trendline>
          <c:xVal>
            <c:numRef>
              <c:f>'110119'!$A$4:$A$13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74</c:v>
                </c:pt>
                <c:pt idx="4">
                  <c:v>124</c:v>
                </c:pt>
                <c:pt idx="5">
                  <c:v>171</c:v>
                </c:pt>
                <c:pt idx="6">
                  <c:v>217</c:v>
                </c:pt>
                <c:pt idx="7">
                  <c:v>262</c:v>
                </c:pt>
                <c:pt idx="8">
                  <c:v>308</c:v>
                </c:pt>
                <c:pt idx="9">
                  <c:v>308</c:v>
                </c:pt>
              </c:numCache>
            </c:numRef>
          </c:xVal>
          <c:yVal>
            <c:numRef>
              <c:f>'110119'!$G$4:$G$13</c:f>
              <c:numCache>
                <c:formatCode>General</c:formatCode>
                <c:ptCount val="10"/>
                <c:pt idx="0">
                  <c:v>699</c:v>
                </c:pt>
                <c:pt idx="1">
                  <c:v>670</c:v>
                </c:pt>
                <c:pt idx="2">
                  <c:v>398</c:v>
                </c:pt>
                <c:pt idx="3">
                  <c:v>334</c:v>
                </c:pt>
                <c:pt idx="4">
                  <c:v>246</c:v>
                </c:pt>
                <c:pt idx="5">
                  <c:v>310</c:v>
                </c:pt>
                <c:pt idx="6">
                  <c:v>178</c:v>
                </c:pt>
                <c:pt idx="7">
                  <c:v>184</c:v>
                </c:pt>
                <c:pt idx="8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9488"/>
        <c:axId val="113841280"/>
      </c:scatterChart>
      <c:valAx>
        <c:axId val="113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841280"/>
        <c:crosses val="autoZero"/>
        <c:crossBetween val="midCat"/>
      </c:valAx>
      <c:valAx>
        <c:axId val="11384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83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21</xdr:row>
      <xdr:rowOff>61912</xdr:rowOff>
    </xdr:from>
    <xdr:to>
      <xdr:col>15</xdr:col>
      <xdr:colOff>247650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30</xdr:row>
      <xdr:rowOff>52387</xdr:rowOff>
    </xdr:from>
    <xdr:to>
      <xdr:col>9</xdr:col>
      <xdr:colOff>9526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0</xdr:row>
      <xdr:rowOff>185738</xdr:rowOff>
    </xdr:from>
    <xdr:to>
      <xdr:col>20</xdr:col>
      <xdr:colOff>228601</xdr:colOff>
      <xdr:row>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9526</xdr:colOff>
      <xdr:row>10</xdr:row>
      <xdr:rowOff>0</xdr:rowOff>
    </xdr:from>
    <xdr:to>
      <xdr:col>20</xdr:col>
      <xdr:colOff>238126</xdr:colOff>
      <xdr:row>18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9526</xdr:colOff>
      <xdr:row>18</xdr:row>
      <xdr:rowOff>180975</xdr:rowOff>
    </xdr:from>
    <xdr:to>
      <xdr:col>20</xdr:col>
      <xdr:colOff>238126</xdr:colOff>
      <xdr:row>27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20</xdr:col>
      <xdr:colOff>238125</xdr:colOff>
      <xdr:row>36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342900</xdr:colOff>
      <xdr:row>1</xdr:row>
      <xdr:rowOff>0</xdr:rowOff>
    </xdr:from>
    <xdr:to>
      <xdr:col>24</xdr:col>
      <xdr:colOff>581025</xdr:colOff>
      <xdr:row>9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342900</xdr:colOff>
      <xdr:row>9</xdr:row>
      <xdr:rowOff>180975</xdr:rowOff>
    </xdr:from>
    <xdr:to>
      <xdr:col>24</xdr:col>
      <xdr:colOff>581025</xdr:colOff>
      <xdr:row>18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333375</xdr:colOff>
      <xdr:row>18</xdr:row>
      <xdr:rowOff>180975</xdr:rowOff>
    </xdr:from>
    <xdr:to>
      <xdr:col>24</xdr:col>
      <xdr:colOff>571500</xdr:colOff>
      <xdr:row>27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14287</xdr:rowOff>
    </xdr:from>
    <xdr:to>
      <xdr:col>18</xdr:col>
      <xdr:colOff>571500</xdr:colOff>
      <xdr:row>10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15</xdr:row>
      <xdr:rowOff>100012</xdr:rowOff>
    </xdr:from>
    <xdr:to>
      <xdr:col>12</xdr:col>
      <xdr:colOff>561976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18</xdr:col>
      <xdr:colOff>561975</xdr:colOff>
      <xdr:row>21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18</xdr:col>
      <xdr:colOff>561975</xdr:colOff>
      <xdr:row>32</xdr:row>
      <xdr:rowOff>119063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18</xdr:col>
      <xdr:colOff>561975</xdr:colOff>
      <xdr:row>43</xdr:row>
      <xdr:rowOff>119063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561975</xdr:colOff>
      <xdr:row>10</xdr:row>
      <xdr:rowOff>119063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12</xdr:row>
      <xdr:rowOff>0</xdr:rowOff>
    </xdr:from>
    <xdr:to>
      <xdr:col>23</xdr:col>
      <xdr:colOff>561975</xdr:colOff>
      <xdr:row>21</xdr:row>
      <xdr:rowOff>119063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23</xdr:col>
      <xdr:colOff>561975</xdr:colOff>
      <xdr:row>32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476250</xdr:colOff>
      <xdr:row>30</xdr:row>
      <xdr:rowOff>138112</xdr:rowOff>
    </xdr:from>
    <xdr:to>
      <xdr:col>8</xdr:col>
      <xdr:colOff>466725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15</xdr:row>
      <xdr:rowOff>185737</xdr:rowOff>
    </xdr:from>
    <xdr:to>
      <xdr:col>15</xdr:col>
      <xdr:colOff>333375</xdr:colOff>
      <xdr:row>30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</xdr:row>
      <xdr:rowOff>4762</xdr:rowOff>
    </xdr:from>
    <xdr:to>
      <xdr:col>15</xdr:col>
      <xdr:colOff>323850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1</xdr:row>
      <xdr:rowOff>0</xdr:rowOff>
    </xdr:from>
    <xdr:to>
      <xdr:col>23</xdr:col>
      <xdr:colOff>295275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15</xdr:row>
      <xdr:rowOff>171450</xdr:rowOff>
    </xdr:from>
    <xdr:to>
      <xdr:col>23</xdr:col>
      <xdr:colOff>323850</xdr:colOff>
      <xdr:row>30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31</xdr:row>
      <xdr:rowOff>0</xdr:rowOff>
    </xdr:from>
    <xdr:to>
      <xdr:col>15</xdr:col>
      <xdr:colOff>342900</xdr:colOff>
      <xdr:row>45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31</xdr:row>
      <xdr:rowOff>0</xdr:rowOff>
    </xdr:from>
    <xdr:to>
      <xdr:col>23</xdr:col>
      <xdr:colOff>314325</xdr:colOff>
      <xdr:row>45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4" sqref="J4:J12"/>
    </sheetView>
  </sheetViews>
  <sheetFormatPr defaultRowHeight="15" x14ac:dyDescent="0.25"/>
  <cols>
    <col min="1" max="1" width="14.28515625" customWidth="1"/>
    <col min="2" max="2" width="9.140625" customWidth="1"/>
    <col min="3" max="3" width="12" bestFit="1" customWidth="1"/>
    <col min="8" max="8" width="9.140625" style="2"/>
  </cols>
  <sheetData>
    <row r="1" spans="1:14" x14ac:dyDescent="0.25">
      <c r="A1" s="1" t="s">
        <v>0</v>
      </c>
    </row>
    <row r="2" spans="1:14" x14ac:dyDescent="0.25">
      <c r="B2" s="2"/>
      <c r="C2" s="2"/>
      <c r="D2" s="2"/>
      <c r="E2" s="2"/>
      <c r="F2" s="2"/>
      <c r="G2" s="2"/>
      <c r="I2" s="2"/>
      <c r="J2" s="2"/>
      <c r="K2" s="2"/>
      <c r="L2" s="2"/>
      <c r="M2" s="2"/>
      <c r="N2" s="2"/>
    </row>
    <row r="3" spans="1:14" x14ac:dyDescent="0.25">
      <c r="A3" s="2" t="s">
        <v>11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11</v>
      </c>
      <c r="J3" s="2" t="s">
        <v>2</v>
      </c>
      <c r="L3" s="2" t="s">
        <v>8</v>
      </c>
      <c r="M3" s="2"/>
      <c r="N3" s="2"/>
    </row>
    <row r="4" spans="1:14" x14ac:dyDescent="0.25">
      <c r="A4" s="2">
        <v>0</v>
      </c>
      <c r="B4" s="2">
        <v>957</v>
      </c>
      <c r="C4" s="2">
        <v>925</v>
      </c>
      <c r="D4" s="2">
        <v>933</v>
      </c>
      <c r="E4" s="2">
        <v>810</v>
      </c>
      <c r="F4" s="2">
        <v>897</v>
      </c>
      <c r="G4" s="2">
        <v>699</v>
      </c>
      <c r="I4" s="2">
        <v>0</v>
      </c>
      <c r="J4" s="2">
        <v>983</v>
      </c>
      <c r="L4" s="2">
        <v>855</v>
      </c>
      <c r="M4" s="2" t="s">
        <v>9</v>
      </c>
      <c r="N4" s="2"/>
    </row>
    <row r="5" spans="1:14" x14ac:dyDescent="0.25">
      <c r="A5" s="2">
        <v>0</v>
      </c>
      <c r="B5" s="2">
        <v>952</v>
      </c>
      <c r="C5" s="2">
        <v>917</v>
      </c>
      <c r="D5" s="2">
        <v>911</v>
      </c>
      <c r="E5" s="2">
        <v>800</v>
      </c>
      <c r="F5" s="2">
        <v>889</v>
      </c>
      <c r="G5" s="2">
        <v>670</v>
      </c>
      <c r="I5" s="2">
        <v>0</v>
      </c>
      <c r="J5" s="2">
        <v>995</v>
      </c>
      <c r="L5" s="2">
        <v>864</v>
      </c>
      <c r="M5" s="2"/>
      <c r="N5" s="2"/>
    </row>
    <row r="6" spans="1:14" x14ac:dyDescent="0.25">
      <c r="A6" s="2">
        <v>43</v>
      </c>
      <c r="B6" s="2">
        <v>838</v>
      </c>
      <c r="C6" s="2">
        <v>347</v>
      </c>
      <c r="D6" s="2">
        <v>649</v>
      </c>
      <c r="E6" s="2">
        <v>715</v>
      </c>
      <c r="F6" s="2">
        <v>801</v>
      </c>
      <c r="G6" s="2">
        <v>398</v>
      </c>
      <c r="I6" s="2">
        <v>43</v>
      </c>
      <c r="J6" s="2">
        <v>853</v>
      </c>
      <c r="L6" s="2">
        <v>90</v>
      </c>
      <c r="M6" s="2"/>
      <c r="N6" s="2"/>
    </row>
    <row r="7" spans="1:14" x14ac:dyDescent="0.25">
      <c r="A7" s="2">
        <v>74</v>
      </c>
      <c r="B7" s="2">
        <v>754</v>
      </c>
      <c r="C7" s="2">
        <v>305</v>
      </c>
      <c r="D7" s="2">
        <v>499</v>
      </c>
      <c r="E7" s="2">
        <v>648</v>
      </c>
      <c r="F7" s="2">
        <v>751</v>
      </c>
      <c r="G7" s="2">
        <v>334</v>
      </c>
      <c r="I7" s="2">
        <v>124</v>
      </c>
      <c r="J7" s="2">
        <v>608</v>
      </c>
      <c r="L7" s="2">
        <v>90</v>
      </c>
      <c r="M7" s="2"/>
      <c r="N7" s="2"/>
    </row>
    <row r="8" spans="1:14" x14ac:dyDescent="0.25">
      <c r="A8" s="2">
        <v>124</v>
      </c>
      <c r="B8" s="2">
        <v>648</v>
      </c>
      <c r="C8" s="2">
        <v>220</v>
      </c>
      <c r="D8" s="2">
        <v>309</v>
      </c>
      <c r="E8" s="2">
        <v>568</v>
      </c>
      <c r="F8" s="2">
        <v>680</v>
      </c>
      <c r="G8" s="2">
        <v>246</v>
      </c>
      <c r="I8" s="2">
        <v>171</v>
      </c>
      <c r="J8" s="2">
        <v>494</v>
      </c>
      <c r="L8" s="2">
        <v>89</v>
      </c>
      <c r="M8" s="2"/>
      <c r="N8" s="2"/>
    </row>
    <row r="9" spans="1:14" x14ac:dyDescent="0.25">
      <c r="A9" s="2">
        <v>171</v>
      </c>
      <c r="B9" s="2">
        <v>561</v>
      </c>
      <c r="C9" s="2">
        <v>180</v>
      </c>
      <c r="D9" s="2">
        <v>217</v>
      </c>
      <c r="E9" s="2">
        <v>520</v>
      </c>
      <c r="F9" s="2">
        <v>647</v>
      </c>
      <c r="G9" s="2">
        <v>310</v>
      </c>
      <c r="I9" s="2">
        <v>217</v>
      </c>
      <c r="J9" s="2">
        <v>434</v>
      </c>
      <c r="L9" s="2">
        <v>90</v>
      </c>
      <c r="M9" s="2"/>
      <c r="N9" s="2"/>
    </row>
    <row r="10" spans="1:14" x14ac:dyDescent="0.25">
      <c r="A10" s="2">
        <v>217</v>
      </c>
      <c r="B10" s="2">
        <v>501</v>
      </c>
      <c r="C10" s="2">
        <v>155</v>
      </c>
      <c r="D10" s="2">
        <v>176</v>
      </c>
      <c r="E10" s="2">
        <v>478</v>
      </c>
      <c r="F10" s="2">
        <v>613</v>
      </c>
      <c r="G10" s="2">
        <v>178</v>
      </c>
      <c r="I10" s="2">
        <v>262</v>
      </c>
      <c r="J10" s="2">
        <v>337</v>
      </c>
      <c r="L10" s="2">
        <v>204</v>
      </c>
      <c r="M10" s="2" t="s">
        <v>10</v>
      </c>
      <c r="N10" s="2"/>
    </row>
    <row r="11" spans="1:14" x14ac:dyDescent="0.25">
      <c r="A11" s="2">
        <v>262</v>
      </c>
      <c r="B11" s="2">
        <v>456</v>
      </c>
      <c r="C11" s="2">
        <v>150</v>
      </c>
      <c r="D11" s="2">
        <v>158</v>
      </c>
      <c r="E11" s="2">
        <v>450</v>
      </c>
      <c r="F11" s="2">
        <v>582</v>
      </c>
      <c r="G11" s="2">
        <v>184</v>
      </c>
      <c r="I11" s="2">
        <v>308</v>
      </c>
      <c r="J11" s="2">
        <v>320</v>
      </c>
      <c r="L11" s="2">
        <v>208</v>
      </c>
      <c r="M11" s="2"/>
      <c r="N11" s="2"/>
    </row>
    <row r="12" spans="1:14" x14ac:dyDescent="0.25">
      <c r="A12" s="2">
        <v>308</v>
      </c>
      <c r="B12" s="2">
        <v>400</v>
      </c>
      <c r="C12" s="2">
        <v>135</v>
      </c>
      <c r="D12" s="2">
        <v>136</v>
      </c>
      <c r="E12" s="2">
        <v>397</v>
      </c>
      <c r="F12" s="2">
        <v>535</v>
      </c>
      <c r="G12" s="2">
        <v>155</v>
      </c>
      <c r="I12" s="2">
        <v>308</v>
      </c>
      <c r="J12" s="2">
        <v>292</v>
      </c>
      <c r="L12" s="2">
        <v>81</v>
      </c>
      <c r="M12" s="2"/>
    </row>
    <row r="13" spans="1:14" x14ac:dyDescent="0.25">
      <c r="A13" s="2">
        <v>308</v>
      </c>
      <c r="B13" s="2">
        <v>376</v>
      </c>
      <c r="C13" s="2">
        <v>144</v>
      </c>
      <c r="D13" s="2">
        <v>123</v>
      </c>
      <c r="E13" s="2"/>
      <c r="F13" s="2"/>
      <c r="G13" s="2"/>
      <c r="L13" s="2">
        <v>81</v>
      </c>
      <c r="M13" s="2"/>
    </row>
    <row r="14" spans="1:14" x14ac:dyDescent="0.25">
      <c r="A14" s="2"/>
      <c r="B14" s="2"/>
      <c r="C14" s="2"/>
      <c r="D14" s="2"/>
      <c r="E14" s="2"/>
      <c r="F14" s="2"/>
      <c r="G14" s="2"/>
      <c r="I14" s="2"/>
      <c r="L14" s="2">
        <v>81</v>
      </c>
      <c r="M14" s="2"/>
    </row>
    <row r="15" spans="1:14" x14ac:dyDescent="0.25">
      <c r="A15" s="2"/>
      <c r="E15" s="2"/>
      <c r="F15" s="2"/>
      <c r="G15" s="2"/>
      <c r="I15" s="2"/>
      <c r="L15" s="2">
        <v>80</v>
      </c>
      <c r="M15" s="2"/>
    </row>
    <row r="16" spans="1:14" x14ac:dyDescent="0.25">
      <c r="A16" t="s">
        <v>14</v>
      </c>
      <c r="B16" t="s">
        <v>12</v>
      </c>
      <c r="C16" t="s">
        <v>13</v>
      </c>
      <c r="D16" t="s">
        <v>16</v>
      </c>
      <c r="E16" t="s">
        <v>15</v>
      </c>
    </row>
    <row r="17" spans="1:5" x14ac:dyDescent="0.25">
      <c r="A17" s="2" t="s">
        <v>1</v>
      </c>
      <c r="B17">
        <f>-INDEX(LINEST(LN(B4:B13),$A4:$A13,TRUE,TRUE),1)</f>
        <v>2.8906218385183723E-3</v>
      </c>
      <c r="C17" s="2">
        <f>EXP(INDEX(LINEST(LN(B4:B13),$A4:$A13,TRUE,TRUE),2))</f>
        <v>1.0000637596771815</v>
      </c>
      <c r="D17" s="2">
        <f>INDEX(LINEST(LN(B4:B13),$A4:$A13,TRUE,TRUE),3)</f>
        <v>0.9961230967108633</v>
      </c>
      <c r="E17">
        <f>LN(2)/B17</f>
        <v>239.79171931919927</v>
      </c>
    </row>
    <row r="18" spans="1:5" x14ac:dyDescent="0.25">
      <c r="A18" s="2" t="s">
        <v>2</v>
      </c>
      <c r="B18" s="2">
        <f>-LINEST(LN(J4:J12),I4:I12,TRUE,TRUE)</f>
        <v>3.8902022599403238E-3</v>
      </c>
      <c r="C18" s="2">
        <f>EXP(INDEX(LINEST(LN(J4:J12),I4:I12),2))</f>
        <v>988.718166412497</v>
      </c>
      <c r="D18" s="2">
        <f>INDEX(LINEST(LN(J4:J12),I4:I12,TRUE,TRUE),3)</f>
        <v>0.99449826042350375</v>
      </c>
      <c r="E18" s="2">
        <f t="shared" ref="E18:E23" si="0">LN(2)/B18</f>
        <v>178.17767155648568</v>
      </c>
    </row>
    <row r="19" spans="1:5" x14ac:dyDescent="0.25">
      <c r="A19" s="2" t="s">
        <v>3</v>
      </c>
      <c r="B19" s="2">
        <f>-INDEX(LINEST(LN(C4:C13),$A4:$A13),1)</f>
        <v>5.5188040933555E-3</v>
      </c>
      <c r="C19" s="2">
        <f>EXP(INDEX(LINEST(LN(C4:C13),$A4:$A13),2))</f>
        <v>605.04984443209275</v>
      </c>
      <c r="D19" s="2">
        <f>INDEX(LINEST(LN(C4:C13),$A4:$A13,TRUE,TRUE),3)</f>
        <v>0.82362412873850932</v>
      </c>
      <c r="E19" s="2">
        <f t="shared" si="0"/>
        <v>125.59735204126504</v>
      </c>
    </row>
    <row r="20" spans="1:5" x14ac:dyDescent="0.25">
      <c r="A20" s="2" t="s">
        <v>4</v>
      </c>
      <c r="B20" s="2">
        <f>-INDEX(LINEST(LN(D4:D13),$A4:$A13),1)</f>
        <v>6.4413175377150376E-3</v>
      </c>
      <c r="C20" s="2">
        <f>EXP(INDEX(LINEST(LN(D4:D13),$A4:$A13),2))</f>
        <v>822.14841636870642</v>
      </c>
      <c r="D20" s="2">
        <f>INDEX(LINEST(LN(D4:D13),$A4:$A13,TRUE,TRUE),3)</f>
        <v>0.96821368833866928</v>
      </c>
      <c r="E20" s="2">
        <f t="shared" si="0"/>
        <v>107.60953430745305</v>
      </c>
    </row>
    <row r="21" spans="1:5" x14ac:dyDescent="0.25">
      <c r="A21" s="2" t="s">
        <v>5</v>
      </c>
      <c r="B21" s="2">
        <f>-INDEX(LINEST(LN(E4:E12),$A4:$A12),1)</f>
        <v>2.2553134415823199E-3</v>
      </c>
      <c r="C21" s="2">
        <f>EXP(INDEX(LINEST(LN(E4:E12),$A4:$A12),2))</f>
        <v>784.95912847216528</v>
      </c>
      <c r="D21" s="2">
        <f>INDEX(LINEST(LN(E4:E12),$A4:$A12,TRUE,TRUE),3)</f>
        <v>0.98868312779300827</v>
      </c>
      <c r="E21" s="2">
        <f t="shared" si="0"/>
        <v>307.33962197007776</v>
      </c>
    </row>
    <row r="22" spans="1:5" x14ac:dyDescent="0.25">
      <c r="A22" s="2" t="s">
        <v>6</v>
      </c>
      <c r="B22" s="2">
        <f>-INDEX(LINEST(LN(F4:F12),$A4:$A12),1)</f>
        <v>1.6126093747994787E-3</v>
      </c>
      <c r="C22" s="2">
        <f>EXP(INDEX(LINEST(LN(F4:F12),$A4:$A12),2))</f>
        <v>867.59060581784001</v>
      </c>
      <c r="D22" s="2">
        <f>INDEX(LINEST(LN(F4:F12),$A4:$A12,TRUE,TRUE),3)</f>
        <v>0.9802749271830985</v>
      </c>
      <c r="E22" s="2">
        <f t="shared" si="0"/>
        <v>429.82956157385314</v>
      </c>
    </row>
    <row r="23" spans="1:5" x14ac:dyDescent="0.25">
      <c r="A23" s="2" t="s">
        <v>7</v>
      </c>
      <c r="B23" s="2">
        <f>-INDEX(LINEST(LN(G4:G12),$A4:$A12),1)</f>
        <v>4.5778106263949748E-3</v>
      </c>
      <c r="C23" s="2">
        <f>EXP(INDEX(LINEST(LN(G4:G12),$A4:$A12),2))</f>
        <v>564.61926007567297</v>
      </c>
      <c r="D23" s="2">
        <f>INDEX(LINEST(LN(G4:G12),$A4:$A12,TRUE,TRUE),3)</f>
        <v>0.88443010331931371</v>
      </c>
      <c r="E23" s="2">
        <f t="shared" si="0"/>
        <v>151.41455973809005</v>
      </c>
    </row>
    <row r="24" spans="1:5" x14ac:dyDescent="0.25">
      <c r="A24" s="2"/>
      <c r="B24" s="2"/>
    </row>
    <row r="25" spans="1:5" x14ac:dyDescent="0.25">
      <c r="A25" s="2"/>
      <c r="B25" s="2"/>
    </row>
    <row r="26" spans="1:5" x14ac:dyDescent="0.25">
      <c r="A26" s="2"/>
      <c r="B26" s="2"/>
    </row>
    <row r="27" spans="1:5" x14ac:dyDescent="0.25">
      <c r="A27" s="2"/>
      <c r="B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A3" sqref="A3:H3"/>
    </sheetView>
  </sheetViews>
  <sheetFormatPr defaultRowHeight="15" x14ac:dyDescent="0.25"/>
  <cols>
    <col min="1" max="1" width="13" customWidth="1"/>
  </cols>
  <sheetData>
    <row r="1" spans="1:13" x14ac:dyDescent="0.25">
      <c r="A1" s="1" t="s">
        <v>17</v>
      </c>
    </row>
    <row r="2" spans="1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 t="s">
        <v>11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7</v>
      </c>
      <c r="I3" s="3" t="s">
        <v>8</v>
      </c>
      <c r="J3" s="3"/>
      <c r="K3" s="3"/>
      <c r="L3" s="3"/>
      <c r="M3" s="3"/>
    </row>
    <row r="4" spans="1:13" x14ac:dyDescent="0.25">
      <c r="A4" s="3">
        <v>0</v>
      </c>
      <c r="B4" s="3">
        <v>1365</v>
      </c>
      <c r="C4" s="3">
        <v>1183</v>
      </c>
      <c r="D4" s="3">
        <v>1248</v>
      </c>
      <c r="E4" s="3">
        <v>1190</v>
      </c>
      <c r="F4" s="3">
        <v>762</v>
      </c>
      <c r="G4" s="3">
        <v>1213</v>
      </c>
      <c r="H4" s="3">
        <v>984</v>
      </c>
      <c r="I4" s="3">
        <v>1437</v>
      </c>
      <c r="J4" s="3"/>
      <c r="K4" s="3"/>
      <c r="L4" s="3"/>
      <c r="M4" s="3"/>
    </row>
    <row r="5" spans="1:13" x14ac:dyDescent="0.25">
      <c r="A5" s="3">
        <v>0</v>
      </c>
      <c r="B5" s="3">
        <v>1340</v>
      </c>
      <c r="C5" s="3">
        <v>1134</v>
      </c>
      <c r="D5" s="3">
        <v>1258</v>
      </c>
      <c r="E5" s="3">
        <v>1193</v>
      </c>
      <c r="F5" s="3">
        <v>774</v>
      </c>
      <c r="G5" s="3">
        <v>1259</v>
      </c>
      <c r="H5" s="3">
        <v>1027</v>
      </c>
      <c r="I5" s="3">
        <v>1418</v>
      </c>
      <c r="J5" s="3"/>
      <c r="K5" s="3"/>
      <c r="L5" s="3"/>
      <c r="M5" s="3"/>
    </row>
    <row r="6" spans="1:13" x14ac:dyDescent="0.25">
      <c r="A6" s="3">
        <v>39</v>
      </c>
      <c r="B6" s="3">
        <v>1213</v>
      </c>
      <c r="C6" s="3">
        <v>1080</v>
      </c>
      <c r="D6" s="3">
        <v>1228</v>
      </c>
      <c r="E6" s="3">
        <v>1090</v>
      </c>
      <c r="F6" s="3">
        <v>750</v>
      </c>
      <c r="G6" s="3">
        <v>1112</v>
      </c>
      <c r="H6" s="3">
        <v>560</v>
      </c>
      <c r="I6" s="3">
        <v>107</v>
      </c>
      <c r="J6" s="3"/>
      <c r="K6" s="3"/>
      <c r="L6" s="3"/>
      <c r="M6" s="3"/>
    </row>
    <row r="7" spans="1:13" x14ac:dyDescent="0.25">
      <c r="A7" s="3">
        <v>39</v>
      </c>
      <c r="B7" s="3">
        <v>1258</v>
      </c>
      <c r="C7" s="3">
        <v>1089</v>
      </c>
      <c r="D7" s="3">
        <v>1223</v>
      </c>
      <c r="E7" s="3">
        <v>1078</v>
      </c>
      <c r="F7" s="3">
        <v>718</v>
      </c>
      <c r="G7" s="3">
        <v>1060</v>
      </c>
      <c r="H7" s="3">
        <v>547</v>
      </c>
      <c r="I7" s="3">
        <v>107</v>
      </c>
      <c r="J7" s="3"/>
      <c r="K7" s="3"/>
      <c r="L7" s="3"/>
      <c r="M7" s="3"/>
    </row>
    <row r="8" spans="1:13" x14ac:dyDescent="0.25">
      <c r="A8" s="3">
        <v>70</v>
      </c>
      <c r="B8" s="3">
        <v>1071</v>
      </c>
      <c r="C8" s="3">
        <v>1030</v>
      </c>
      <c r="D8" s="3">
        <v>1119</v>
      </c>
      <c r="E8" s="3">
        <v>981</v>
      </c>
      <c r="F8" s="3">
        <v>693</v>
      </c>
      <c r="G8" s="3">
        <v>980</v>
      </c>
      <c r="H8" s="3">
        <v>488</v>
      </c>
      <c r="I8" s="3">
        <v>100</v>
      </c>
      <c r="J8" s="3"/>
      <c r="K8" s="3"/>
      <c r="L8" s="3"/>
      <c r="M8" s="3"/>
    </row>
    <row r="9" spans="1:13" x14ac:dyDescent="0.25">
      <c r="A9" s="3">
        <v>120</v>
      </c>
      <c r="B9" s="3">
        <v>1014</v>
      </c>
      <c r="C9" s="3">
        <v>951</v>
      </c>
      <c r="D9" s="3">
        <v>1024</v>
      </c>
      <c r="E9" s="3">
        <v>895</v>
      </c>
      <c r="F9" s="3">
        <v>613</v>
      </c>
      <c r="G9" s="3">
        <v>878</v>
      </c>
      <c r="H9" s="3">
        <v>402</v>
      </c>
      <c r="I9" s="3">
        <v>101</v>
      </c>
      <c r="J9" s="3"/>
      <c r="K9" s="3"/>
      <c r="L9" s="3"/>
      <c r="M9" s="3"/>
    </row>
    <row r="10" spans="1:13" x14ac:dyDescent="0.25">
      <c r="A10" s="3">
        <v>162</v>
      </c>
      <c r="B10" s="3">
        <v>903</v>
      </c>
      <c r="C10" s="3">
        <v>882</v>
      </c>
      <c r="D10" s="3">
        <v>1024</v>
      </c>
      <c r="E10" s="3">
        <v>898</v>
      </c>
      <c r="F10" s="3">
        <v>594</v>
      </c>
      <c r="G10" s="3">
        <v>822</v>
      </c>
      <c r="H10" s="3">
        <v>377</v>
      </c>
      <c r="I10" s="3">
        <v>120</v>
      </c>
      <c r="J10" s="3"/>
      <c r="K10" s="3"/>
      <c r="L10" s="3"/>
      <c r="M10" s="3"/>
    </row>
    <row r="11" spans="1:13" x14ac:dyDescent="0.25">
      <c r="A11" s="3">
        <v>213</v>
      </c>
      <c r="B11" s="3">
        <v>856</v>
      </c>
      <c r="C11" s="3">
        <v>817</v>
      </c>
      <c r="D11" s="3">
        <v>1004</v>
      </c>
      <c r="E11" s="3">
        <v>830</v>
      </c>
      <c r="F11" s="3">
        <v>489</v>
      </c>
      <c r="G11" s="3">
        <v>701</v>
      </c>
      <c r="H11" s="3">
        <v>309</v>
      </c>
      <c r="I11" s="3">
        <v>121</v>
      </c>
    </row>
    <row r="12" spans="1:13" x14ac:dyDescent="0.25">
      <c r="A12" s="3">
        <v>258</v>
      </c>
      <c r="B12" s="3">
        <v>774</v>
      </c>
      <c r="C12" s="3">
        <v>820</v>
      </c>
      <c r="D12" s="3">
        <v>960</v>
      </c>
      <c r="E12" s="3">
        <v>803</v>
      </c>
      <c r="F12" s="3">
        <v>421</v>
      </c>
      <c r="G12" s="3">
        <v>526</v>
      </c>
      <c r="H12" s="3">
        <v>280</v>
      </c>
      <c r="I12" s="3">
        <v>84</v>
      </c>
    </row>
    <row r="13" spans="1:13" x14ac:dyDescent="0.25">
      <c r="A13" s="3">
        <v>258</v>
      </c>
      <c r="B13" s="3">
        <v>806</v>
      </c>
      <c r="C13" s="3">
        <v>835</v>
      </c>
      <c r="D13" s="3">
        <v>1016</v>
      </c>
      <c r="E13" s="3">
        <v>837</v>
      </c>
      <c r="F13" s="3">
        <v>478</v>
      </c>
      <c r="G13" s="3">
        <v>547</v>
      </c>
      <c r="H13" s="3">
        <v>264</v>
      </c>
      <c r="I13" s="3">
        <v>85</v>
      </c>
    </row>
    <row r="14" spans="1:13" x14ac:dyDescent="0.25">
      <c r="A14" s="3">
        <v>310</v>
      </c>
      <c r="B14" s="3">
        <v>664</v>
      </c>
      <c r="C14" s="3">
        <v>724</v>
      </c>
      <c r="D14" s="3">
        <v>934</v>
      </c>
      <c r="E14" s="3">
        <v>830</v>
      </c>
      <c r="F14" s="3">
        <v>301</v>
      </c>
      <c r="G14" s="3">
        <v>351</v>
      </c>
      <c r="H14" s="3">
        <v>217</v>
      </c>
      <c r="I14" s="3">
        <v>80</v>
      </c>
    </row>
    <row r="15" spans="1:13" x14ac:dyDescent="0.25">
      <c r="A15" s="3">
        <v>310</v>
      </c>
      <c r="B15" s="3">
        <v>743</v>
      </c>
      <c r="C15" s="3">
        <v>771</v>
      </c>
      <c r="D15" s="3">
        <v>917</v>
      </c>
      <c r="E15" s="3">
        <v>764</v>
      </c>
      <c r="F15" s="3">
        <v>282</v>
      </c>
      <c r="G15" s="3">
        <v>342</v>
      </c>
      <c r="H15" s="3">
        <v>214</v>
      </c>
      <c r="I15" s="3">
        <v>78</v>
      </c>
    </row>
    <row r="17" spans="1:9" x14ac:dyDescent="0.25">
      <c r="A17" t="s">
        <v>24</v>
      </c>
      <c r="B17" s="3">
        <f>-INDEX(LINEST(LN(B4:B15),$A4:$A15,TRUE,TRUE),1)</f>
        <v>2.050750540942703E-3</v>
      </c>
      <c r="C17" s="3">
        <f t="shared" ref="C17:H17" si="0">-INDEX(LINEST(LN(C4:C15),$A4:$A15,TRUE,TRUE),1)</f>
        <v>1.3684810929623025E-3</v>
      </c>
      <c r="D17" s="3">
        <f t="shared" si="0"/>
        <v>9.5137435096716576E-4</v>
      </c>
      <c r="E17" s="3">
        <f t="shared" si="0"/>
        <v>1.258578345358628E-3</v>
      </c>
      <c r="F17" s="3">
        <f t="shared" si="0"/>
        <v>2.8286054146551692E-3</v>
      </c>
      <c r="G17" s="3">
        <f t="shared" si="0"/>
        <v>3.7339013137160353E-3</v>
      </c>
      <c r="H17" s="3">
        <f t="shared" si="0"/>
        <v>4.2576545144533597E-3</v>
      </c>
      <c r="I17" s="3"/>
    </row>
    <row r="18" spans="1:9" x14ac:dyDescent="0.25">
      <c r="A18" t="s">
        <v>25</v>
      </c>
      <c r="B18" s="3">
        <f>EXP(INDEX(LINEST(LN(B4:B15),$A4:$A15),2))</f>
        <v>1318.8717687609324</v>
      </c>
      <c r="C18" s="3">
        <f t="shared" ref="C18:H18" si="1">EXP(INDEX(LINEST(LN(C4:C15),$A4:$A15),2))</f>
        <v>1140.7647484434299</v>
      </c>
      <c r="D18" s="3">
        <f t="shared" si="1"/>
        <v>1235.1428210906386</v>
      </c>
      <c r="E18" s="3">
        <f t="shared" si="1"/>
        <v>1130.681114200067</v>
      </c>
      <c r="F18" s="3">
        <f t="shared" si="1"/>
        <v>827.16483360107668</v>
      </c>
      <c r="G18" s="3">
        <f t="shared" si="1"/>
        <v>1301.6081127057289</v>
      </c>
      <c r="H18" s="3">
        <f t="shared" si="1"/>
        <v>775.47714354977029</v>
      </c>
    </row>
    <row r="19" spans="1:9" x14ac:dyDescent="0.25">
      <c r="A19" t="s">
        <v>26</v>
      </c>
      <c r="B19" s="3">
        <f>INDEX(LINEST(LN(B4:B15),$A4:$A15,TRUE,TRUE),3)</f>
        <v>0.97480132075626069</v>
      </c>
      <c r="C19" s="3">
        <f t="shared" ref="C19:H19" si="2">INDEX(LINEST(LN(C4:C15),$A4:$A15,TRUE,TRUE),3)</f>
        <v>0.97000328418442061</v>
      </c>
      <c r="D19" s="3">
        <f t="shared" si="2"/>
        <v>0.9183967279782782</v>
      </c>
      <c r="E19" s="3">
        <f t="shared" si="2"/>
        <v>0.90709606973925572</v>
      </c>
      <c r="F19" s="3">
        <f t="shared" si="2"/>
        <v>0.90550095381104856</v>
      </c>
      <c r="G19" s="3">
        <f t="shared" si="2"/>
        <v>0.94198825940294728</v>
      </c>
      <c r="H19" s="3">
        <f t="shared" si="2"/>
        <v>0.91726539117306194</v>
      </c>
    </row>
    <row r="20" spans="1:9" s="3" customFormat="1" x14ac:dyDescent="0.25"/>
    <row r="21" spans="1:9" x14ac:dyDescent="0.25">
      <c r="A21" s="3" t="s">
        <v>14</v>
      </c>
      <c r="B21" s="3" t="s">
        <v>12</v>
      </c>
      <c r="C21" s="3" t="s">
        <v>13</v>
      </c>
      <c r="D21" s="3" t="s">
        <v>16</v>
      </c>
      <c r="E21" s="3" t="s">
        <v>15</v>
      </c>
    </row>
    <row r="22" spans="1:9" x14ac:dyDescent="0.25">
      <c r="A22" s="3" t="str">
        <f>B3</f>
        <v>ASN</v>
      </c>
      <c r="B22" s="3">
        <f>B17</f>
        <v>2.050750540942703E-3</v>
      </c>
      <c r="C22" s="3">
        <f>B18</f>
        <v>1318.8717687609324</v>
      </c>
      <c r="D22" s="3">
        <f>B19</f>
        <v>0.97480132075626069</v>
      </c>
      <c r="E22" s="3">
        <f>LN(2)/B22</f>
        <v>337.99682931757985</v>
      </c>
    </row>
    <row r="23" spans="1:9" x14ac:dyDescent="0.25">
      <c r="A23" s="3" t="str">
        <f>C3</f>
        <v>LSL</v>
      </c>
      <c r="B23" s="3">
        <f>C17</f>
        <v>1.3684810929623025E-3</v>
      </c>
      <c r="C23" s="3">
        <f>C18</f>
        <v>1140.7647484434299</v>
      </c>
      <c r="D23" s="3">
        <f>C19</f>
        <v>0.97000328418442061</v>
      </c>
      <c r="E23" s="3">
        <f>LN(2)/B23</f>
        <v>506.50840857400095</v>
      </c>
    </row>
    <row r="24" spans="1:9" x14ac:dyDescent="0.25">
      <c r="A24" s="3" t="str">
        <f>D3</f>
        <v>SSL</v>
      </c>
      <c r="B24" s="3">
        <f>D17</f>
        <v>9.5137435096716576E-4</v>
      </c>
      <c r="C24" s="3">
        <f>D18</f>
        <v>1235.1428210906386</v>
      </c>
      <c r="D24" s="3">
        <f>D19</f>
        <v>0.9183967279782782</v>
      </c>
      <c r="E24" s="3">
        <f>LN(2)/B24</f>
        <v>728.57459301408835</v>
      </c>
    </row>
    <row r="25" spans="1:9" x14ac:dyDescent="0.25">
      <c r="A25" s="3" t="str">
        <f>E3</f>
        <v>FQPQ</v>
      </c>
      <c r="B25" s="3">
        <f>E17</f>
        <v>1.258578345358628E-3</v>
      </c>
      <c r="C25" s="3">
        <f>E18</f>
        <v>1130.681114200067</v>
      </c>
      <c r="D25" s="3">
        <f>E19</f>
        <v>0.90709606973925572</v>
      </c>
      <c r="E25" s="3">
        <f t="shared" ref="E25:E28" si="3">LN(2)/B25</f>
        <v>550.73820641847703</v>
      </c>
    </row>
    <row r="26" spans="1:9" x14ac:dyDescent="0.25">
      <c r="A26" s="3" t="str">
        <f>F3</f>
        <v>SGVE</v>
      </c>
      <c r="B26" s="3">
        <f>F17</f>
        <v>2.8286054146551692E-3</v>
      </c>
      <c r="C26" s="3">
        <f>F18</f>
        <v>827.16483360107668</v>
      </c>
      <c r="D26" s="3">
        <f>F19</f>
        <v>0.90550095381104856</v>
      </c>
      <c r="E26" s="3">
        <f t="shared" si="3"/>
        <v>245.04908919735126</v>
      </c>
    </row>
    <row r="27" spans="1:9" x14ac:dyDescent="0.25">
      <c r="A27" s="3" t="str">
        <f>G3</f>
        <v>SL11</v>
      </c>
      <c r="B27" s="3">
        <f>G17</f>
        <v>3.7339013137160353E-3</v>
      </c>
      <c r="C27" s="3">
        <f>G18</f>
        <v>1301.6081127057289</v>
      </c>
      <c r="D27" s="3">
        <f>G19</f>
        <v>0.94198825940294728</v>
      </c>
      <c r="E27" s="3">
        <f t="shared" si="3"/>
        <v>185.63618112073632</v>
      </c>
    </row>
    <row r="28" spans="1:9" x14ac:dyDescent="0.25">
      <c r="A28" s="3" t="str">
        <f>H3</f>
        <v>DMSO</v>
      </c>
      <c r="B28" s="3">
        <f>H17</f>
        <v>4.2576545144533597E-3</v>
      </c>
      <c r="C28" s="3">
        <f>H18</f>
        <v>775.47714354977029</v>
      </c>
      <c r="D28" s="3">
        <f>H19</f>
        <v>0.91726539117306194</v>
      </c>
      <c r="E28" s="3">
        <f t="shared" si="3"/>
        <v>162.80024088542996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L11" sqref="L11"/>
    </sheetView>
  </sheetViews>
  <sheetFormatPr defaultRowHeight="15" x14ac:dyDescent="0.25"/>
  <cols>
    <col min="1" max="1" width="17.140625" customWidth="1"/>
    <col min="2" max="2" width="16.28515625" customWidth="1"/>
    <col min="3" max="3" width="18" customWidth="1"/>
  </cols>
  <sheetData>
    <row r="1" spans="1:4" x14ac:dyDescent="0.25">
      <c r="A1" s="1" t="s">
        <v>27</v>
      </c>
    </row>
    <row r="3" spans="1:4" x14ac:dyDescent="0.25">
      <c r="A3" t="s">
        <v>14</v>
      </c>
      <c r="B3" t="s">
        <v>28</v>
      </c>
      <c r="C3" t="s">
        <v>29</v>
      </c>
    </row>
    <row r="4" spans="1:4" x14ac:dyDescent="0.25">
      <c r="A4" s="3" t="str">
        <f>'100609'!A22</f>
        <v>ASN</v>
      </c>
      <c r="B4" s="3">
        <f>'100609'!B22</f>
        <v>2.050750540942703E-3</v>
      </c>
      <c r="D4" s="3" t="s">
        <v>1</v>
      </c>
    </row>
    <row r="5" spans="1:4" x14ac:dyDescent="0.25">
      <c r="A5" s="3" t="str">
        <f>'100609'!A23</f>
        <v>LSL</v>
      </c>
      <c r="B5" s="3">
        <f>'100609'!B23</f>
        <v>1.3684810929623025E-3</v>
      </c>
      <c r="D5" s="3" t="s">
        <v>2</v>
      </c>
    </row>
    <row r="6" spans="1:4" x14ac:dyDescent="0.25">
      <c r="A6" s="3" t="str">
        <f>'100609'!A24</f>
        <v>SSL</v>
      </c>
      <c r="B6" s="3">
        <f>'100609'!B24</f>
        <v>9.5137435096716576E-4</v>
      </c>
      <c r="D6" s="3" t="s">
        <v>3</v>
      </c>
    </row>
    <row r="7" spans="1:4" x14ac:dyDescent="0.25">
      <c r="A7" s="3" t="str">
        <f>'100609'!A25</f>
        <v>FQPQ</v>
      </c>
      <c r="B7" s="3">
        <f>'100609'!B25</f>
        <v>1.258578345358628E-3</v>
      </c>
      <c r="D7" s="3" t="s">
        <v>4</v>
      </c>
    </row>
    <row r="8" spans="1:4" x14ac:dyDescent="0.25">
      <c r="A8" s="3" t="str">
        <f>'100609'!A26</f>
        <v>SGVE</v>
      </c>
      <c r="B8" s="3">
        <f>'100609'!B26</f>
        <v>2.8286054146551692E-3</v>
      </c>
      <c r="D8" s="3" t="s">
        <v>5</v>
      </c>
    </row>
    <row r="9" spans="1:4" x14ac:dyDescent="0.25">
      <c r="A9" s="3" t="str">
        <f>'100609'!A27</f>
        <v>SL11</v>
      </c>
      <c r="B9" s="3">
        <f>'100609'!B27</f>
        <v>3.7339013137160353E-3</v>
      </c>
      <c r="D9" s="3" t="s">
        <v>6</v>
      </c>
    </row>
    <row r="10" spans="1:4" x14ac:dyDescent="0.25">
      <c r="A10" s="3" t="str">
        <f>'100609'!A28</f>
        <v>DMSO</v>
      </c>
      <c r="B10" s="3">
        <f>'100609'!B28</f>
        <v>4.2576545144533597E-3</v>
      </c>
      <c r="D10" s="3" t="s">
        <v>7</v>
      </c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3"/>
    </row>
    <row r="16" spans="1:4" x14ac:dyDescent="0.25">
      <c r="A16" s="3"/>
    </row>
    <row r="17" spans="1:1" x14ac:dyDescent="0.25">
      <c r="A17" s="3"/>
    </row>
    <row r="18" spans="1:1" x14ac:dyDescent="0.25">
      <c r="A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activeCell="E15" sqref="E15"/>
    </sheetView>
  </sheetViews>
  <sheetFormatPr defaultRowHeight="15" x14ac:dyDescent="0.25"/>
  <cols>
    <col min="8" max="8" width="12" style="3" bestFit="1" customWidth="1"/>
  </cols>
  <sheetData>
    <row r="1" spans="1:6" x14ac:dyDescent="0.25">
      <c r="A1" s="1" t="s">
        <v>30</v>
      </c>
    </row>
    <row r="2" spans="1:6" s="3" customFormat="1" x14ac:dyDescent="0.25">
      <c r="A2" s="1"/>
    </row>
    <row r="3" spans="1:6" x14ac:dyDescent="0.25">
      <c r="A3" s="1" t="s">
        <v>7</v>
      </c>
    </row>
    <row r="4" spans="1:6" x14ac:dyDescent="0.25">
      <c r="A4" t="s">
        <v>11</v>
      </c>
      <c r="B4" t="s">
        <v>31</v>
      </c>
      <c r="C4" t="s">
        <v>33</v>
      </c>
      <c r="D4" t="s">
        <v>34</v>
      </c>
    </row>
    <row r="5" spans="1:6" x14ac:dyDescent="0.25">
      <c r="A5" s="3">
        <v>0</v>
      </c>
      <c r="B5" s="3">
        <v>699</v>
      </c>
      <c r="C5">
        <f>B5-131</f>
        <v>568</v>
      </c>
      <c r="D5">
        <f>LN(B5)</f>
        <v>6.5496507422338102</v>
      </c>
    </row>
    <row r="6" spans="1:6" x14ac:dyDescent="0.25">
      <c r="A6" s="3">
        <v>0</v>
      </c>
      <c r="B6" s="3">
        <v>670</v>
      </c>
      <c r="C6" s="3">
        <f t="shared" ref="C6:C9" si="0">B6-131</f>
        <v>539</v>
      </c>
      <c r="D6" s="3">
        <f t="shared" ref="D6:D13" si="1">LN(B6)</f>
        <v>6.5072777123850116</v>
      </c>
      <c r="E6" s="3"/>
    </row>
    <row r="7" spans="1:6" x14ac:dyDescent="0.25">
      <c r="A7" s="3">
        <v>43</v>
      </c>
      <c r="B7" s="3">
        <v>398</v>
      </c>
      <c r="C7" s="3">
        <f t="shared" si="0"/>
        <v>267</v>
      </c>
      <c r="D7" s="3">
        <f t="shared" si="1"/>
        <v>5.9864520052844377</v>
      </c>
      <c r="E7" s="3"/>
    </row>
    <row r="8" spans="1:6" x14ac:dyDescent="0.25">
      <c r="A8" s="3">
        <v>74</v>
      </c>
      <c r="B8" s="3">
        <v>334</v>
      </c>
      <c r="C8" s="3">
        <f t="shared" si="0"/>
        <v>203</v>
      </c>
      <c r="D8" s="3">
        <f t="shared" si="1"/>
        <v>5.8111409929767008</v>
      </c>
      <c r="E8" s="3"/>
    </row>
    <row r="9" spans="1:6" x14ac:dyDescent="0.25">
      <c r="A9" s="3">
        <v>124</v>
      </c>
      <c r="B9" s="3">
        <v>246</v>
      </c>
      <c r="C9" s="3">
        <f t="shared" si="0"/>
        <v>115</v>
      </c>
      <c r="D9" s="3">
        <f t="shared" si="1"/>
        <v>5.5053315359323625</v>
      </c>
      <c r="E9" s="3"/>
    </row>
    <row r="10" spans="1:6" x14ac:dyDescent="0.25">
      <c r="A10" s="3">
        <v>171</v>
      </c>
      <c r="B10" s="3">
        <v>310</v>
      </c>
      <c r="C10" s="3">
        <f>B10-131</f>
        <v>179</v>
      </c>
      <c r="D10" s="3">
        <f t="shared" si="1"/>
        <v>5.7365722974791922</v>
      </c>
      <c r="E10" s="3"/>
    </row>
    <row r="11" spans="1:6" x14ac:dyDescent="0.25">
      <c r="A11" s="3">
        <v>217</v>
      </c>
      <c r="B11" s="3">
        <v>178</v>
      </c>
      <c r="C11" s="3">
        <f>B11-131</f>
        <v>47</v>
      </c>
      <c r="D11" s="3">
        <f t="shared" si="1"/>
        <v>5.181783550292085</v>
      </c>
      <c r="E11" s="3"/>
    </row>
    <row r="12" spans="1:6" x14ac:dyDescent="0.25">
      <c r="A12" s="3">
        <v>262</v>
      </c>
      <c r="B12" s="3">
        <v>184</v>
      </c>
      <c r="C12" s="3">
        <f>B12-131</f>
        <v>53</v>
      </c>
      <c r="D12" s="3">
        <f t="shared" si="1"/>
        <v>5.2149357576089859</v>
      </c>
      <c r="E12" s="3"/>
    </row>
    <row r="13" spans="1:6" x14ac:dyDescent="0.25">
      <c r="A13" s="3">
        <v>308</v>
      </c>
      <c r="B13" s="3">
        <v>155</v>
      </c>
      <c r="C13" s="3">
        <f>B13-131</f>
        <v>24</v>
      </c>
      <c r="D13" s="3">
        <f t="shared" si="1"/>
        <v>5.0434251169192468</v>
      </c>
      <c r="E13" s="3"/>
    </row>
    <row r="14" spans="1:6" x14ac:dyDescent="0.25">
      <c r="A14" s="3"/>
    </row>
    <row r="15" spans="1:6" x14ac:dyDescent="0.25">
      <c r="A15" t="s">
        <v>32</v>
      </c>
      <c r="B15" t="s">
        <v>12</v>
      </c>
      <c r="C15" t="s">
        <v>13</v>
      </c>
      <c r="D15" t="s">
        <v>35</v>
      </c>
      <c r="F15" s="3"/>
    </row>
    <row r="16" spans="1:6" x14ac:dyDescent="0.25">
      <c r="A16">
        <v>0</v>
      </c>
      <c r="B16">
        <f>-INDEX(LINEST(LN($B$5:$B$13-$A16),$A$5:$A$13,TRUE,TRUE),1)</f>
        <v>4.5778106263949748E-3</v>
      </c>
      <c r="C16" s="3">
        <f>INDEX(LINEST(LN($B$5:$B$13-$A16),$A$5:$A$13),2)</f>
        <v>6.3361516280177117</v>
      </c>
      <c r="D16" s="3">
        <f>INDEX(LINEST(LN($B$5:$B$13-$A16),$A$5:$A$13,TRUE,TRUE),3)</f>
        <v>0.88443010331931371</v>
      </c>
      <c r="F16" s="3"/>
    </row>
    <row r="17" spans="1:7" x14ac:dyDescent="0.25">
      <c r="A17">
        <v>1</v>
      </c>
      <c r="B17" s="3">
        <f>-INDEX(LINEST(LN($B$5:$B$13-$A17),$A$5:$A$13,TRUE,TRUE),1)</f>
        <v>4.5933278612406061E-3</v>
      </c>
      <c r="C17" s="3">
        <f>INDEX(LINEST(LN($B$5:$B$13-$A17),$A$5:$A$13),2)</f>
        <v>6.3345188904952296</v>
      </c>
      <c r="D17" s="3">
        <f>INDEX(LINEST(LN($B$5:$B$13-$A17),$A$5:$A$13,TRUE,TRUE),3)</f>
        <v>0.88469778854877723</v>
      </c>
      <c r="F17" s="3"/>
      <c r="G17" s="3"/>
    </row>
    <row r="18" spans="1:7" x14ac:dyDescent="0.25">
      <c r="A18">
        <v>2</v>
      </c>
      <c r="B18" s="3">
        <f>-INDEX(LINEST(LN($B$5:$B$13-$A18),$A$5:$A$13,TRUE,TRUE),1)</f>
        <v>4.6089662351804167E-3</v>
      </c>
      <c r="C18" s="3">
        <f>INDEX(LINEST(LN($B$5:$B$13-$A18),$A$5:$A$13),2)</f>
        <v>6.3328855435804021</v>
      </c>
      <c r="D18" s="3">
        <f>INDEX(LINEST(LN($B$5:$B$13-$A18),$A$5:$A$13,TRUE,TRUE),3)</f>
        <v>0.88496670198488214</v>
      </c>
      <c r="F18" s="3"/>
      <c r="G18" s="3"/>
    </row>
    <row r="19" spans="1:7" x14ac:dyDescent="0.25">
      <c r="A19" s="3">
        <v>3</v>
      </c>
      <c r="B19" s="3">
        <f>-INDEX(LINEST(LN($B$5:$B$13-$A19),$A$5:$A$13,TRUE,TRUE),1)</f>
        <v>4.6247273339319007E-3</v>
      </c>
      <c r="C19" s="3">
        <f>INDEX(LINEST(LN($B$5:$B$13-$A19),$A$5:$A$13),2)</f>
        <v>6.3312516263195491</v>
      </c>
      <c r="D19" s="3">
        <f>INDEX(LINEST(LN($B$5:$B$13-$A19),$A$5:$A$13,TRUE,TRUE),3)</f>
        <v>0.88523685055683587</v>
      </c>
      <c r="F19" s="3"/>
      <c r="G19" s="3"/>
    </row>
    <row r="20" spans="1:7" x14ac:dyDescent="0.25">
      <c r="A20" s="3">
        <v>4</v>
      </c>
      <c r="B20" s="3">
        <f>-INDEX(LINEST(LN($B$5:$B$13-$A20),$A$5:$A$13,TRUE,TRUE),1)</f>
        <v>4.6406127732994398E-3</v>
      </c>
      <c r="C20" s="3">
        <f>INDEX(LINEST(LN($B$5:$B$13-$A20),$A$5:$A$13),2)</f>
        <v>6.3296171788976006</v>
      </c>
      <c r="D20" s="3">
        <f>INDEX(LINEST(LN($B$5:$B$13-$A20),$A$5:$A$13,TRUE,TRUE),3)</f>
        <v>0.88550824119770832</v>
      </c>
      <c r="F20" s="3"/>
      <c r="G20" s="3"/>
    </row>
    <row r="21" spans="1:7" x14ac:dyDescent="0.25">
      <c r="A21" s="3">
        <v>5</v>
      </c>
      <c r="B21" s="3">
        <f>-INDEX(LINEST(LN($B$5:$B$13-$A21),$A$5:$A$13,TRUE,TRUE),1)</f>
        <v>4.6566241999339052E-3</v>
      </c>
      <c r="C21" s="3">
        <f>INDEX(LINEST(LN($B$5:$B$13-$A21),$A$5:$A$13),2)</f>
        <v>6.3279822426723218</v>
      </c>
      <c r="D21" s="3">
        <f>INDEX(LINEST(LN($B$5:$B$13-$A21),$A$5:$A$13,TRUE,TRUE),3)</f>
        <v>0.88578088084219841</v>
      </c>
      <c r="F21" s="3"/>
      <c r="G21" s="3"/>
    </row>
    <row r="22" spans="1:7" x14ac:dyDescent="0.25">
      <c r="A22" s="3">
        <v>6</v>
      </c>
      <c r="B22" s="3">
        <f>-INDEX(LINEST(LN($B$5:$B$13-$A22),$A$5:$A$13,TRUE,TRUE),1)</f>
        <v>4.6727632921164386E-3</v>
      </c>
      <c r="C22" s="3">
        <f>INDEX(LINEST(LN($B$5:$B$13-$A22),$A$5:$A$13),2)</f>
        <v>6.3263468602097515</v>
      </c>
      <c r="D22" s="3">
        <f>INDEX(LINEST(LN($B$5:$B$13-$A22),$A$5:$A$13,TRUE,TRUE),3)</f>
        <v>0.8860547764242751</v>
      </c>
      <c r="F22" s="3"/>
      <c r="G22" s="3"/>
    </row>
    <row r="23" spans="1:7" x14ac:dyDescent="0.25">
      <c r="A23" s="3">
        <v>7</v>
      </c>
      <c r="B23" s="3">
        <f>-INDEX(LINEST(LN($B$5:$B$13-$A23),$A$5:$A$13,TRUE,TRUE),1)</f>
        <v>4.6890317605672973E-3</v>
      </c>
      <c r="C23" s="3">
        <f>INDEX(LINEST(LN($B$5:$B$13-$A23),$A$5:$A$13),2)</f>
        <v>6.3247110753208684</v>
      </c>
      <c r="D23" s="3">
        <f>INDEX(LINEST(LN($B$5:$B$13-$A23),$A$5:$A$13,TRUE,TRUE),3)</f>
        <v>0.88632993487468348</v>
      </c>
      <c r="F23" s="3"/>
      <c r="G23" s="3"/>
    </row>
    <row r="24" spans="1:7" x14ac:dyDescent="0.25">
      <c r="A24" s="3">
        <v>8</v>
      </c>
      <c r="B24" s="3">
        <f>-INDEX(LINEST(LN($B$5:$B$13-$A24),$A$5:$A$13,TRUE,TRUE),1)</f>
        <v>4.7054313492807479E-3</v>
      </c>
      <c r="C24" s="3">
        <f>INDEX(LINEST(LN($B$5:$B$13-$A24),$A$5:$A$13),2)</f>
        <v>6.3230749330995764</v>
      </c>
      <c r="D24" s="3">
        <f>INDEX(LINEST(LN($B$5:$B$13-$A24),$A$5:$A$13,TRUE,TRUE),3)</f>
        <v>0.88660636311830887</v>
      </c>
      <c r="F24" s="3"/>
      <c r="G24" s="3"/>
    </row>
    <row r="25" spans="1:7" x14ac:dyDescent="0.25">
      <c r="A25" s="3">
        <v>9</v>
      </c>
      <c r="B25" s="3">
        <f>-INDEX(LINEST(LN($B$5:$B$13-$A25),$A$5:$A$13,TRUE,TRUE),1)</f>
        <v>4.7219638363870404E-3</v>
      </c>
      <c r="C25" s="3">
        <f>INDEX(LINEST(LN($B$5:$B$13-$A25),$A$5:$A$13),2)</f>
        <v>6.3214384799620191</v>
      </c>
      <c r="D25" s="3">
        <f>INDEX(LINEST(LN($B$5:$B$13-$A25),$A$5:$A$13,TRUE,TRUE),3)</f>
        <v>0.88688406807139708</v>
      </c>
      <c r="F25" s="3"/>
      <c r="G25" s="3"/>
    </row>
    <row r="26" spans="1:7" x14ac:dyDescent="0.25">
      <c r="A26" s="3">
        <v>10</v>
      </c>
      <c r="B26" s="3">
        <f>-INDEX(LINEST(LN($B$5:$B$13-$A26),$A$5:$A$13,TRUE,TRUE),1)</f>
        <v>4.7386310350425176E-3</v>
      </c>
      <c r="C26" s="3">
        <f>INDEX(LINEST(LN($B$5:$B$13-$A26),$A$5:$A$13),2)</f>
        <v>6.3198017636873205</v>
      </c>
      <c r="D26" s="3">
        <f>INDEX(LINEST(LN($B$5:$B$13-$A26),$A$5:$A$13,TRUE,TRUE),3)</f>
        <v>0.88716305663861283</v>
      </c>
      <c r="F26" s="3"/>
      <c r="G26" s="3"/>
    </row>
    <row r="27" spans="1:7" x14ac:dyDescent="0.25">
      <c r="A27" s="3">
        <v>11</v>
      </c>
      <c r="B27" s="3">
        <f>-INDEX(LINEST(LN($B$5:$B$13-$A27),$A$5:$A$13,TRUE,TRUE),1)</f>
        <v>4.7554347943489506E-3</v>
      </c>
      <c r="C27" s="3">
        <f>INDEX(LINEST(LN($B$5:$B$13-$A27),$A$5:$A$13),2)</f>
        <v>6.318164833459786</v>
      </c>
      <c r="D27" s="3">
        <f>INDEX(LINEST(LN($B$5:$B$13-$A27),$A$5:$A$13,TRUE,TRUE),3)</f>
        <v>0.88744333570993672</v>
      </c>
      <c r="F27" s="3"/>
      <c r="G27" s="3"/>
    </row>
    <row r="28" spans="1:7" x14ac:dyDescent="0.25">
      <c r="A28" s="3">
        <v>12</v>
      </c>
      <c r="B28" s="3">
        <f>-INDEX(LINEST(LN($B$5:$B$13-$A28),$A$5:$A$13,TRUE,TRUE),1)</f>
        <v>4.7723770003033298E-3</v>
      </c>
      <c r="C28" s="3">
        <f>INDEX(LINEST(LN($B$5:$B$13-$A28),$A$5:$A$13),2)</f>
        <v>6.3165277399126234</v>
      </c>
      <c r="D28" s="3">
        <f>INDEX(LINEST(LN($B$5:$B$13-$A28),$A$5:$A$13,TRUE,TRUE),3)</f>
        <v>0.88772491215738836</v>
      </c>
      <c r="F28" s="3"/>
      <c r="G28" s="3"/>
    </row>
    <row r="29" spans="1:7" x14ac:dyDescent="0.25">
      <c r="A29" s="3">
        <v>13</v>
      </c>
      <c r="B29" s="3">
        <f>-INDEX(LINEST(LN($B$5:$B$13-$A29),$A$5:$A$13,TRUE,TRUE),1)</f>
        <v>4.7894595767792427E-3</v>
      </c>
      <c r="C29" s="3">
        <f>INDEX(LINEST(LN($B$5:$B$13-$A29),$A$5:$A$13),2)</f>
        <v>6.3148905351732783</v>
      </c>
      <c r="D29" s="3">
        <f>INDEX(LINEST(LN($B$5:$B$13-$A29),$A$5:$A$13,TRUE,TRUE),3)</f>
        <v>0.88800779283156539</v>
      </c>
      <c r="F29" s="3"/>
      <c r="G29" s="3"/>
    </row>
    <row r="30" spans="1:7" x14ac:dyDescent="0.25">
      <c r="A30" s="3">
        <v>14</v>
      </c>
      <c r="B30" s="3">
        <f>-INDEX(LINEST(LN($B$5:$B$13-$A30),$A$5:$A$13,TRUE,TRUE),1)</f>
        <v>4.8066844865412061E-3</v>
      </c>
      <c r="C30" s="3">
        <f>INDEX(LINEST(LN($B$5:$B$13-$A30),$A$5:$A$13),2)</f>
        <v>6.3132532729104129</v>
      </c>
      <c r="D30" s="3">
        <f>INDEX(LINEST(LN($B$5:$B$13-$A30),$A$5:$A$13,TRUE,TRUE),3)</f>
        <v>0.88829198455799407</v>
      </c>
      <c r="F30" s="3"/>
      <c r="G30" s="3"/>
    </row>
    <row r="31" spans="1:7" x14ac:dyDescent="0.25">
      <c r="A31" s="3">
        <v>15</v>
      </c>
      <c r="B31" s="3">
        <f>-INDEX(LINEST(LN($B$5:$B$13-$A31),$A$5:$A$13,TRUE,TRUE),1)</f>
        <v>4.8240537322932235E-3</v>
      </c>
      <c r="C31" s="3">
        <f>INDEX(LINEST(LN($B$5:$B$13-$A31),$A$5:$A$13),2)</f>
        <v>6.3116160083826243</v>
      </c>
      <c r="D31" s="3">
        <f>INDEX(LINEST(LN($B$5:$B$13-$A31),$A$5:$A$13,TRUE,TRUE),3)</f>
        <v>0.88857749413326992</v>
      </c>
      <c r="F31" s="3"/>
      <c r="G31" s="3"/>
    </row>
    <row r="32" spans="1:7" x14ac:dyDescent="0.25">
      <c r="A32" s="3">
        <v>16</v>
      </c>
      <c r="B32" s="3">
        <f>-INDEX(LINEST(LN($B$5:$B$13-$A32),$A$5:$A$13,TRUE,TRUE),1)</f>
        <v>4.8415693577630184E-3</v>
      </c>
      <c r="C32" s="3">
        <f>INDEX(LINEST(LN($B$5:$B$13-$A32),$A$5:$A$13),2)</f>
        <v>6.309978798488979</v>
      </c>
      <c r="D32" s="3">
        <f>INDEX(LINEST(LN($B$5:$B$13-$A32),$A$5:$A$13,TRUE,TRUE),3)</f>
        <v>0.88886432832099149</v>
      </c>
      <c r="F32" s="3"/>
      <c r="G32" s="3"/>
    </row>
    <row r="33" spans="1:7" x14ac:dyDescent="0.25">
      <c r="A33" s="3">
        <v>17</v>
      </c>
      <c r="B33" s="3">
        <f>-INDEX(LINEST(LN($B$5:$B$13-$A33),$A$5:$A$13,TRUE,TRUE),1)</f>
        <v>4.8592334488233831E-3</v>
      </c>
      <c r="C33" s="3">
        <f>INDEX(LINEST(LN($B$5:$B$13-$A33),$A$5:$A$13),2)</f>
        <v>6.3083417018214272</v>
      </c>
      <c r="D33" s="3">
        <f>INDEX(LINEST(LN($B$5:$B$13-$A33),$A$5:$A$13,TRUE,TRUE),3)</f>
        <v>0.88915249384746231</v>
      </c>
      <c r="F33" s="3"/>
      <c r="G33" s="3"/>
    </row>
    <row r="34" spans="1:7" x14ac:dyDescent="0.25">
      <c r="A34" s="3">
        <v>18</v>
      </c>
      <c r="B34" s="3">
        <f>-INDEX(LINEST(LN($B$5:$B$13-$A34),$A$5:$A$13,TRUE,TRUE),1)</f>
        <v>4.8770481346522123E-3</v>
      </c>
      <c r="C34" s="3">
        <f>INDEX(LINEST(LN($B$5:$B$13-$A34),$A$5:$A$13),2)</f>
        <v>6.3067047787191921</v>
      </c>
      <c r="D34" s="3">
        <f>INDEX(LINEST(LN($B$5:$B$13-$A34),$A$5:$A$13,TRUE,TRUE),3)</f>
        <v>0.8894419973971599</v>
      </c>
      <c r="F34" s="3"/>
      <c r="G34" s="3"/>
    </row>
    <row r="35" spans="1:7" x14ac:dyDescent="0.25">
      <c r="A35" s="3">
        <v>19</v>
      </c>
      <c r="B35" s="3">
        <f>-INDEX(LINEST(LN($B$5:$B$13-$A35),$A$5:$A$13,TRUE,TRUE),1)</f>
        <v>4.8950155889328191E-3</v>
      </c>
      <c r="C35" s="3">
        <f>INDEX(LINEST(LN($B$5:$B$13-$A35),$A$5:$A$13),2)</f>
        <v>6.3050680913252215</v>
      </c>
      <c r="D35" s="3">
        <f>INDEX(LINEST(LN($B$5:$B$13-$A35),$A$5:$A$13,TRUE,TRUE),3)</f>
        <v>0.88973284560794819</v>
      </c>
      <c r="F35" s="3"/>
      <c r="G35" s="3"/>
    </row>
    <row r="36" spans="1:7" x14ac:dyDescent="0.25">
      <c r="A36" s="3">
        <v>20</v>
      </c>
      <c r="B36" s="3">
        <f>-INDEX(LINEST(LN($B$5:$B$13-$A36),$A$5:$A$13,TRUE,TRUE),1)</f>
        <v>4.9131380310962489E-3</v>
      </c>
      <c r="C36" s="3">
        <f>INDEX(LINEST(LN($B$5:$B$13-$A36),$A$5:$A$13),2)</f>
        <v>6.3034317036447796</v>
      </c>
      <c r="D36" s="3">
        <f>INDEX(LINEST(LN($B$5:$B$13-$A36),$A$5:$A$13,TRUE,TRUE),3)</f>
        <v>0.89002504506602897</v>
      </c>
      <c r="F36" s="3"/>
      <c r="G36" s="3"/>
    </row>
    <row r="37" spans="1:7" x14ac:dyDescent="0.25">
      <c r="A37" s="3">
        <v>21</v>
      </c>
      <c r="B37" s="3">
        <f>-INDEX(LINEST(LN($B$5:$B$13-$A37),$A$5:$A$13,TRUE,TRUE),1)</f>
        <v>4.9314177276073706E-3</v>
      </c>
      <c r="C37" s="3">
        <f>INDEX(LINEST(LN($B$5:$B$13-$A37),$A$5:$A$13),2)</f>
        <v>6.3017956816063014</v>
      </c>
      <c r="D37" s="3">
        <f>INDEX(LINEST(LN($B$5:$B$13-$A37),$A$5:$A$13,TRUE,TRUE),3)</f>
        <v>0.89031860230061044</v>
      </c>
      <c r="F37" s="3"/>
      <c r="G37" s="3"/>
    </row>
    <row r="38" spans="1:7" x14ac:dyDescent="0.25">
      <c r="A38" s="3">
        <v>22</v>
      </c>
      <c r="B38" s="3">
        <f>-INDEX(LINEST(LN($B$5:$B$13-$A38),$A$5:$A$13,TRUE,TRUE),1)</f>
        <v>4.9498569932966089E-3</v>
      </c>
      <c r="C38" s="3">
        <f>INDEX(LINEST(LN($B$5:$B$13-$A38),$A$5:$A$13),2)</f>
        <v>6.3001600931245791</v>
      </c>
      <c r="D38" s="3">
        <f>INDEX(LINEST(LN($B$5:$B$13-$A38),$A$5:$A$13,TRUE,TRUE),3)</f>
        <v>0.89061352377828051</v>
      </c>
      <c r="F38" s="3"/>
      <c r="G38" s="3"/>
    </row>
    <row r="39" spans="1:7" x14ac:dyDescent="0.25">
      <c r="A39" s="3">
        <v>23</v>
      </c>
      <c r="B39" s="3">
        <f>-INDEX(LINEST(LN($B$5:$B$13-$A39),$A$5:$A$13,TRUE,TRUE),1)</f>
        <v>4.9684581927393169E-3</v>
      </c>
      <c r="C39" s="3">
        <f>INDEX(LINEST(LN($B$5:$B$13-$A39),$A$5:$A$13),2)</f>
        <v>6.2985250081664184</v>
      </c>
      <c r="D39" s="3">
        <f>INDEX(LINEST(LN($B$5:$B$13-$A39),$A$5:$A$13,TRUE,TRUE),3)</f>
        <v>0.89090981589706775</v>
      </c>
      <c r="F39" s="3"/>
      <c r="G39" s="3"/>
    </row>
    <row r="40" spans="1:7" x14ac:dyDescent="0.25">
      <c r="A40" s="3">
        <v>24</v>
      </c>
      <c r="B40" s="3">
        <f>-INDEX(LINEST(LN($B$5:$B$13-$A40),$A$5:$A$13,TRUE,TRUE),1)</f>
        <v>4.9872237416848098E-3</v>
      </c>
      <c r="C40" s="3">
        <f>INDEX(LINEST(LN($B$5:$B$13-$A40),$A$5:$A$13),2)</f>
        <v>6.2968904988188532</v>
      </c>
      <c r="D40" s="3">
        <f>INDEX(LINEST(LN($B$5:$B$13-$A40),$A$5:$A$13,TRUE,TRUE),3)</f>
        <v>0.89120748498017277</v>
      </c>
      <c r="F40" s="3"/>
      <c r="G40" s="3"/>
    </row>
    <row r="41" spans="1:7" x14ac:dyDescent="0.25">
      <c r="A41" s="3">
        <v>25</v>
      </c>
      <c r="B41" s="3">
        <f>-INDEX(LINEST(LN($B$5:$B$13-$A41),$A$5:$A$13,TRUE,TRUE),1)</f>
        <v>5.0061561085372845E-3</v>
      </c>
      <c r="C41" s="3">
        <f>INDEX(LINEST(LN($B$5:$B$13-$A41),$A$5:$A$13),2)</f>
        <v>6.2952566393600549</v>
      </c>
      <c r="D41" s="3">
        <f>INDEX(LINEST(LN($B$5:$B$13-$A41),$A$5:$A$13,TRUE,TRUE),3)</f>
        <v>0.89150653726934759</v>
      </c>
      <c r="F41" s="3"/>
      <c r="G41" s="3"/>
    </row>
    <row r="42" spans="1:7" x14ac:dyDescent="0.25">
      <c r="A42" s="3">
        <v>26</v>
      </c>
      <c r="B42" s="3">
        <f>-INDEX(LINEST(LN($B$5:$B$13-$A42),$A$5:$A$13,TRUE,TRUE),1)</f>
        <v>5.0252578158908818E-3</v>
      </c>
      <c r="C42" s="3">
        <f>INDEX(LINEST(LN($B$5:$B$13-$A42),$A$5:$A$13),2)</f>
        <v>6.2936235063330503</v>
      </c>
      <c r="D42" s="3">
        <f>INDEX(LINEST(LN($B$5:$B$13-$A42),$A$5:$A$13,TRUE,TRUE),3)</f>
        <v>0.89180697891790994</v>
      </c>
      <c r="F42" s="3"/>
      <c r="G42" s="3"/>
    </row>
    <row r="43" spans="1:7" x14ac:dyDescent="0.25">
      <c r="A43" s="3">
        <v>27</v>
      </c>
      <c r="B43" s="3">
        <f>-INDEX(LINEST(LN($B$5:$B$13-$A43),$A$5:$A$13,TRUE,TRUE),1)</f>
        <v>5.0445314421213132E-3</v>
      </c>
      <c r="C43" s="3">
        <f>INDEX(LINEST(LN($B$5:$B$13-$A43),$A$5:$A$13),2)</f>
        <v>6.2919911786223821</v>
      </c>
      <c r="D43" s="3">
        <f>INDEX(LINEST(LN($B$5:$B$13-$A43),$A$5:$A$13,TRUE,TRUE),3)</f>
        <v>0.89210881598336389</v>
      </c>
      <c r="F43" s="3"/>
      <c r="G43" s="3"/>
    </row>
    <row r="44" spans="1:7" x14ac:dyDescent="0.25">
      <c r="A44" s="3">
        <v>28</v>
      </c>
      <c r="B44" s="3">
        <f>-INDEX(LINEST(LN($B$5:$B$13-$A44),$A$5:$A$13,TRUE,TRUE),1)</f>
        <v>5.0639796230365691E-3</v>
      </c>
      <c r="C44" s="3">
        <f>INDEX(LINEST(LN($B$5:$B$13-$A44),$A$5:$A$13),2)</f>
        <v>6.2903597375338585</v>
      </c>
      <c r="D44" s="3">
        <f>INDEX(LINEST(LN($B$5:$B$13-$A44),$A$5:$A$13,TRUE,TRUE),3)</f>
        <v>0.89241205441960736</v>
      </c>
      <c r="F44" s="3"/>
      <c r="G44" s="3"/>
    </row>
    <row r="45" spans="1:7" x14ac:dyDescent="0.25">
      <c r="A45" s="3">
        <v>29</v>
      </c>
      <c r="B45" s="3">
        <f>-INDEX(LINEST(LN($B$5:$B$13-$A45),$A$5:$A$13,TRUE,TRUE),1)</f>
        <v>5.0836050535894061E-3</v>
      </c>
      <c r="C45" s="3">
        <f>INDEX(LINEST(LN($B$5:$B$13-$A45),$A$5:$A$13),2)</f>
        <v>6.2887292668775236</v>
      </c>
      <c r="D45" s="3">
        <f>INDEX(LINEST(LN($B$5:$B$13-$A45),$A$5:$A$13,TRUE,TRUE),3)</f>
        <v>0.89271670006870618</v>
      </c>
      <c r="F45" s="3"/>
      <c r="G45" s="3"/>
    </row>
    <row r="46" spans="1:7" x14ac:dyDescent="0.25">
      <c r="A46" s="3">
        <v>30</v>
      </c>
      <c r="B46" s="3">
        <f>-INDEX(LINEST(LN($B$5:$B$13-$A46),$A$5:$A$13,TRUE,TRUE),1)</f>
        <v>5.1034104896543883E-3</v>
      </c>
      <c r="C46" s="3">
        <f>INDEX(LINEST(LN($B$5:$B$13-$A46),$A$5:$A$13),2)</f>
        <v>6.2870998530540181</v>
      </c>
      <c r="D46" s="3">
        <f>INDEX(LINEST(LN($B$5:$B$13-$A46),$A$5:$A$13,TRUE,TRUE),3)</f>
        <v>0.89302275865219938</v>
      </c>
      <c r="F46" s="3"/>
      <c r="G46" s="3"/>
    </row>
    <row r="47" spans="1:7" x14ac:dyDescent="0.25">
      <c r="A47" s="3">
        <v>31</v>
      </c>
      <c r="B47" s="3">
        <f>-INDEX(LINEST(LN($B$5:$B$13-$A47),$A$5:$A$13,TRUE,TRUE),1)</f>
        <v>5.1233987498724848E-3</v>
      </c>
      <c r="C47" s="3">
        <f>INDEX(LINEST(LN($B$5:$B$13-$A47),$A$5:$A$13),2)</f>
        <v>6.2854715851444967</v>
      </c>
      <c r="D47" s="3">
        <f>INDEX(LINEST(LN($B$5:$B$13-$A47),$A$5:$A$13,TRUE,TRUE),3)</f>
        <v>0.89333023576191983</v>
      </c>
      <c r="F47" s="3"/>
      <c r="G47" s="3"/>
    </row>
    <row r="48" spans="1:7" x14ac:dyDescent="0.25">
      <c r="A48" s="3">
        <v>32</v>
      </c>
      <c r="B48" s="3">
        <f>-INDEX(LINEST(LN($B$5:$B$13-$A48),$A$5:$A$13,TRUE,TRUE),1)</f>
        <v>5.1435727175662962E-3</v>
      </c>
      <c r="C48" s="3">
        <f>INDEX(LINEST(LN($B$5:$B$13-$A48),$A$5:$A$13),2)</f>
        <v>6.2838445550042383</v>
      </c>
      <c r="D48" s="3">
        <f>INDEX(LINEST(LN($B$5:$B$13-$A48),$A$5:$A$13,TRUE,TRUE),3)</f>
        <v>0.89363913685029206</v>
      </c>
      <c r="F48" s="3"/>
      <c r="G48" s="3"/>
    </row>
    <row r="49" spans="1:7" x14ac:dyDescent="0.25">
      <c r="A49" s="3">
        <v>33</v>
      </c>
      <c r="B49" s="3">
        <f>-INDEX(LINEST(LN($B$5:$B$13-$A49),$A$5:$A$13,TRUE,TRUE),1)</f>
        <v>5.1639353427292605E-3</v>
      </c>
      <c r="C49" s="3">
        <f>INDEX(LINEST(LN($B$5:$B$13-$A49),$A$5:$A$13),2)</f>
        <v>6.2822188573602027</v>
      </c>
      <c r="D49" s="3">
        <f>INDEX(LINEST(LN($B$5:$B$13-$A49),$A$5:$A$13,TRUE,TRUE),3)</f>
        <v>0.89394946722008117</v>
      </c>
      <c r="F49" s="3"/>
      <c r="G49" s="3"/>
    </row>
    <row r="50" spans="1:7" x14ac:dyDescent="0.25">
      <c r="A50" s="3">
        <v>34</v>
      </c>
      <c r="B50" s="3">
        <f>-INDEX(LINEST(LN($B$5:$B$13-$A50),$A$5:$A$13,TRUE,TRUE),1)</f>
        <v>5.1844896440922696E-3</v>
      </c>
      <c r="C50" s="3">
        <f>INDEX(LINEST(LN($B$5:$B$13-$A50),$A$5:$A$13),2)</f>
        <v>6.280594589912635</v>
      </c>
      <c r="D50" s="3">
        <f>INDEX(LINEST(LN($B$5:$B$13-$A50),$A$5:$A$13,TRUE,TRUE),3)</f>
        <v>0.89426123201355778</v>
      </c>
      <c r="F50" s="3"/>
      <c r="G50" s="3"/>
    </row>
    <row r="51" spans="1:7" x14ac:dyDescent="0.25">
      <c r="A51" s="3">
        <v>35</v>
      </c>
      <c r="B51" s="3">
        <f>-INDEX(LINEST(LN($B$5:$B$13-$A51),$A$5:$A$13,TRUE,TRUE),1)</f>
        <v>5.2052387112713761E-3</v>
      </c>
      <c r="C51" s="3">
        <f>INDEX(LINEST(LN($B$5:$B$13-$A51),$A$5:$A$13),2)</f>
        <v>6.2789718534410106</v>
      </c>
      <c r="D51" s="3">
        <f>INDEX(LINEST(LN($B$5:$B$13-$A51),$A$5:$A$13,TRUE,TRUE),3)</f>
        <v>0.89457443620104427</v>
      </c>
      <c r="F51" s="3"/>
      <c r="G51" s="3"/>
    </row>
    <row r="52" spans="1:7" x14ac:dyDescent="0.25">
      <c r="A52" s="3">
        <v>36</v>
      </c>
      <c r="B52" s="3">
        <f>-INDEX(LINEST(LN($B$5:$B$13-$A52),$A$5:$A$13,TRUE,TRUE),1)</f>
        <v>5.226185707000488E-3</v>
      </c>
      <c r="C52" s="3">
        <f>INDEX(LINEST(LN($B$5:$B$13-$A52),$A$5:$A$13),2)</f>
        <v>6.2773507519144776</v>
      </c>
      <c r="D52" s="3">
        <f>INDEX(LINEST(LN($B$5:$B$13-$A52),$A$5:$A$13,TRUE,TRUE),3)</f>
        <v>0.89488908456880445</v>
      </c>
      <c r="F52" s="3"/>
      <c r="G52" s="3"/>
    </row>
    <row r="53" spans="1:7" x14ac:dyDescent="0.25">
      <c r="A53" s="3">
        <v>37</v>
      </c>
      <c r="B53" s="3">
        <f>-INDEX(LINEST(LN($B$5:$B$13-$A53),$A$5:$A$13,TRUE,TRUE),1)</f>
        <v>5.2473338694531057E-3</v>
      </c>
      <c r="C53" s="3">
        <f>INDEX(LINEST(LN($B$5:$B$13-$A53),$A$5:$A$13),2)</f>
        <v>6.2757313926070433</v>
      </c>
      <c r="D53" s="3">
        <f>INDEX(LINEST(LN($B$5:$B$13-$A53),$A$5:$A$13,TRUE,TRUE),3)</f>
        <v>0.89520518170623675</v>
      </c>
      <c r="F53" s="3"/>
      <c r="G53" s="3"/>
    </row>
    <row r="54" spans="1:7" x14ac:dyDescent="0.25">
      <c r="A54" s="3">
        <v>38</v>
      </c>
      <c r="B54" s="3">
        <f>-INDEX(LINEST(LN($B$5:$B$13-$A54),$A$5:$A$13,TRUE,TRUE),1)</f>
        <v>5.2686865146574736E-3</v>
      </c>
      <c r="C54" s="3">
        <f>INDEX(LINEST(LN($B$5:$B$13-$A54),$A$5:$A$13),2)</f>
        <v>6.2741138862177532</v>
      </c>
      <c r="D54" s="3">
        <f>INDEX(LINEST(LN($B$5:$B$13-$A54),$A$5:$A$13,TRUE,TRUE),3)</f>
        <v>0.8955227319923269</v>
      </c>
      <c r="F54" s="3"/>
      <c r="G54" s="3"/>
    </row>
    <row r="55" spans="1:7" x14ac:dyDescent="0.25">
      <c r="A55" s="3">
        <v>39</v>
      </c>
      <c r="B55" s="3">
        <f>-INDEX(LINEST(LN($B$5:$B$13-$A55),$A$5:$A$13,TRUE,TRUE),1)</f>
        <v>5.2902470390096675E-3</v>
      </c>
      <c r="C55" s="3">
        <f>INDEX(LINEST(LN($B$5:$B$13-$A55),$A$5:$A$13),2)</f>
        <v>6.2724983469961186</v>
      </c>
      <c r="D55" s="3">
        <f>INDEX(LINEST(LN($B$5:$B$13-$A55),$A$5:$A$13,TRUE,TRUE),3)</f>
        <v>0.89584173958131563</v>
      </c>
      <c r="F55" s="3"/>
      <c r="G55" s="3"/>
    </row>
    <row r="56" spans="1:7" x14ac:dyDescent="0.25">
      <c r="A56" s="3">
        <v>40</v>
      </c>
      <c r="B56" s="3">
        <f>-INDEX(LINEST(LN($B$5:$B$13-$A56),$A$5:$A$13,TRUE,TRUE),1)</f>
        <v>5.3120189218895195E-3</v>
      </c>
      <c r="C56" s="3">
        <f>INDEX(LINEST(LN($B$5:$B$13-$A56),$A$5:$A$13),2)</f>
        <v>6.2708848928730463</v>
      </c>
      <c r="D56" s="3">
        <f>INDEX(LINEST(LN($B$5:$B$13-$A56),$A$5:$A$13,TRUE,TRUE),3)</f>
        <v>0.89616220838752914</v>
      </c>
      <c r="F56" s="3"/>
      <c r="G56" s="3"/>
    </row>
    <row r="57" spans="1:7" x14ac:dyDescent="0.25">
      <c r="A57" s="3">
        <v>41</v>
      </c>
      <c r="B57" s="3">
        <f>-INDEX(LINEST(LN($B$5:$B$13-$A57),$A$5:$A$13,TRUE,TRUE),1)</f>
        <v>5.334005728384471E-3</v>
      </c>
      <c r="C57" s="3">
        <f>INDEX(LINEST(LN($B$5:$B$13-$A57),$A$5:$A$13),2)</f>
        <v>6.2692736455975808</v>
      </c>
      <c r="D57" s="3">
        <f>INDEX(LINEST(LN($B$5:$B$13-$A57),$A$5:$A$13,TRUE,TRUE),3)</f>
        <v>0.89648414206932447</v>
      </c>
      <c r="F57" s="3"/>
      <c r="G57" s="3"/>
    </row>
    <row r="58" spans="1:7" x14ac:dyDescent="0.25">
      <c r="A58" s="3">
        <v>42</v>
      </c>
      <c r="B58" s="3">
        <f>-INDEX(LINEST(LN($B$5:$B$13-$A58),$A$5:$A$13,TRUE,TRUE),1)</f>
        <v>5.3562111121267571E-3</v>
      </c>
      <c r="C58" s="3">
        <f>INDEX(LINEST(LN($B$5:$B$13-$A58),$A$5:$A$13),2)</f>
        <v>6.2676647308797593</v>
      </c>
      <c r="D58" s="3">
        <f>INDEX(LINEST(LN($B$5:$B$13-$A58),$A$5:$A$13,TRUE,TRUE),3)</f>
        <v>0.89680754401208784</v>
      </c>
      <c r="F58" s="3"/>
      <c r="G58" s="3"/>
    </row>
    <row r="59" spans="1:7" x14ac:dyDescent="0.25">
      <c r="A59" s="3">
        <v>43</v>
      </c>
      <c r="B59" s="3">
        <f>-INDEX(LINEST(LN($B$5:$B$13-$A59),$A$5:$A$13,TRUE,TRUE),1)</f>
        <v>5.3786388182497759E-3</v>
      </c>
      <c r="C59" s="3">
        <f>INDEX(LINEST(LN($B$5:$B$13-$A59),$A$5:$A$13),2)</f>
        <v>6.2660582785399042</v>
      </c>
      <c r="D59" s="3">
        <f>INDEX(LINEST(LN($B$5:$B$13-$A59),$A$5:$A$13,TRUE,TRUE),3)</f>
        <v>0.89713241731023052</v>
      </c>
      <c r="F59" s="3"/>
      <c r="G59" s="3"/>
    </row>
    <row r="60" spans="1:7" x14ac:dyDescent="0.25">
      <c r="A60" s="3">
        <v>44</v>
      </c>
      <c r="B60" s="3">
        <f>-INDEX(LINEST(LN($B$5:$B$13-$A60),$A$5:$A$13,TRUE,TRUE),1)</f>
        <v>5.4012926864695793E-3</v>
      </c>
      <c r="C60" s="3">
        <f>INDEX(LINEST(LN($B$5:$B$13-$A60),$A$5:$A$13),2)</f>
        <v>6.2644544226646799</v>
      </c>
      <c r="D60" s="3">
        <f>INDEX(LINEST(LN($B$5:$B$13-$A60),$A$5:$A$13,TRUE,TRUE),3)</f>
        <v>0.89745876474811292</v>
      </c>
      <c r="F60" s="3"/>
      <c r="G60" s="3"/>
    </row>
    <row r="61" spans="1:7" x14ac:dyDescent="0.25">
      <c r="A61" s="3">
        <v>45</v>
      </c>
      <c r="B61" s="3">
        <f>-INDEX(LINEST(LN($B$5:$B$13-$A61),$A$5:$A$13,TRUE,TRUE),1)</f>
        <v>5.4241766542981167E-3</v>
      </c>
      <c r="C61" s="3">
        <f>INDEX(LINEST(LN($B$5:$B$13-$A61),$A$5:$A$13),2)</f>
        <v>6.2628533017703258</v>
      </c>
      <c r="D61" s="3">
        <f>INDEX(LINEST(LN($B$5:$B$13-$A61),$A$5:$A$13,TRUE,TRUE),3)</f>
        <v>0.8977865887798302</v>
      </c>
      <c r="F61" s="3"/>
      <c r="G61" s="3"/>
    </row>
    <row r="62" spans="1:7" x14ac:dyDescent="0.25">
      <c r="A62" s="3">
        <v>46</v>
      </c>
      <c r="B62" s="3">
        <f>-INDEX(LINEST(LN($B$5:$B$13-$A62),$A$5:$A$13,TRUE,TRUE),1)</f>
        <v>5.4472947603949988E-3</v>
      </c>
      <c r="C62" s="3">
        <f>INDEX(LINEST(LN($B$5:$B$13-$A62),$A$5:$A$13),2)</f>
        <v>6.261255058973398</v>
      </c>
      <c r="D62" s="3">
        <f>INDEX(LINEST(LN($B$5:$B$13-$A62),$A$5:$A$13,TRUE,TRUE),3)</f>
        <v>0.89811589150778481</v>
      </c>
      <c r="F62" s="3"/>
      <c r="G62" s="3"/>
    </row>
    <row r="63" spans="1:7" x14ac:dyDescent="0.25">
      <c r="A63" s="3">
        <v>47</v>
      </c>
      <c r="B63" s="3">
        <f>-INDEX(LINEST(LN($B$5:$B$13-$A63),$A$5:$A$13,TRUE,TRUE),1)</f>
        <v>5.4706511480650697E-3</v>
      </c>
      <c r="C63" s="3">
        <f>INDEX(LINEST(LN($B$5:$B$13-$A63),$A$5:$A$13),2)</f>
        <v>6.2596598421694862</v>
      </c>
      <c r="D63" s="3">
        <f>INDEX(LINEST(LN($B$5:$B$13-$A63),$A$5:$A$13,TRUE,TRUE),3)</f>
        <v>0.89844667465996331</v>
      </c>
      <c r="F63" s="3"/>
      <c r="G63" s="3"/>
    </row>
    <row r="64" spans="1:7" x14ac:dyDescent="0.25">
      <c r="A64" s="3">
        <v>48</v>
      </c>
      <c r="B64" s="3">
        <f>-INDEX(LINEST(LN($B$5:$B$13-$A64),$A$5:$A$13,TRUE,TRUE),1)</f>
        <v>5.494250068909595E-3</v>
      </c>
      <c r="C64" s="3">
        <f>INDEX(LINEST(LN($B$5:$B$13-$A64),$A$5:$A$13),2)</f>
        <v>6.2580678042203148</v>
      </c>
      <c r="D64" s="3">
        <f>INDEX(LINEST(LN($B$5:$B$13-$A64),$A$5:$A$13,TRUE,TRUE),3)</f>
        <v>0.8987789395658341</v>
      </c>
      <c r="F64" s="3"/>
      <c r="G64" s="3"/>
    </row>
    <row r="65" spans="1:7" x14ac:dyDescent="0.25">
      <c r="A65" s="3">
        <v>49</v>
      </c>
      <c r="B65" s="3">
        <f>-INDEX(LINEST(LN($B$5:$B$13-$A65),$A$5:$A$13,TRUE,TRUE),1)</f>
        <v>5.5180958866392314E-3</v>
      </c>
      <c r="C65" s="3">
        <f>INDEX(LINEST(LN($B$5:$B$13-$A65),$A$5:$A$13),2)</f>
        <v>6.2564791031497258</v>
      </c>
      <c r="D65" s="3">
        <f>INDEX(LINEST(LN($B$5:$B$13-$A65),$A$5:$A$13,TRUE,TRUE),3)</f>
        <v>0.89911268713077086</v>
      </c>
      <c r="F65" s="3"/>
      <c r="G65" s="3"/>
    </row>
    <row r="66" spans="1:7" x14ac:dyDescent="0.25">
      <c r="A66" s="3">
        <v>50</v>
      </c>
      <c r="B66" s="3">
        <f>-INDEX(LINEST(LN($B$5:$B$13-$A66),$A$5:$A$13,TRUE,TRUE),1)</f>
        <v>5.5421930810575521E-3</v>
      </c>
      <c r="C66" s="3">
        <f>INDEX(LINEST(LN($B$5:$B$13-$A66),$A$5:$A$13),2)</f>
        <v>6.2548939023490009</v>
      </c>
      <c r="D66" s="3">
        <f>INDEX(LINEST(LN($B$5:$B$13-$A66),$A$5:$A$13,TRUE,TRUE),3)</f>
        <v>0.89944791780890543</v>
      </c>
      <c r="F66" s="3"/>
      <c r="G66" s="3"/>
    </row>
    <row r="67" spans="1:7" x14ac:dyDescent="0.25">
      <c r="A67" s="3">
        <v>51</v>
      </c>
      <c r="B67" s="3">
        <f>-INDEX(LINEST(LN($B$5:$B$13-$A67),$A$5:$A$13,TRUE,TRUE),1)</f>
        <v>5.5665462522244613E-3</v>
      </c>
      <c r="C67" s="3">
        <f>INDEX(LINEST(LN($B$5:$B$13-$A67),$A$5:$A$13),2)</f>
        <v>6.2533123707921225</v>
      </c>
      <c r="D67" s="3">
        <f>INDEX(LINEST(LN($B$5:$B$13-$A67),$A$5:$A$13,TRUE,TRUE),3)</f>
        <v>0.899784631574299</v>
      </c>
      <c r="F67" s="3"/>
      <c r="G67" s="3"/>
    </row>
    <row r="68" spans="1:7" x14ac:dyDescent="0.25">
      <c r="A68" s="3">
        <v>52</v>
      </c>
      <c r="B68" s="3">
        <f>-INDEX(LINEST(LN($B$5:$B$13-$A68),$A$5:$A$13,TRUE,TRUE),1)</f>
        <v>5.5911601248094132E-3</v>
      </c>
      <c r="C68" s="3">
        <f>INDEX(LINEST(LN($B$5:$B$13-$A68),$A$5:$A$13),2)</f>
        <v>6.2517346832614829</v>
      </c>
      <c r="D68" s="3">
        <f>INDEX(LINEST(LN($B$5:$B$13-$A68),$A$5:$A$13,TRUE,TRUE),3)</f>
        <v>0.90012282789031794</v>
      </c>
      <c r="F68" s="3"/>
      <c r="G68" s="3"/>
    </row>
    <row r="69" spans="1:7" x14ac:dyDescent="0.25">
      <c r="A69" s="3">
        <v>53</v>
      </c>
      <c r="B69" s="3">
        <f>-INDEX(LINEST(LN($B$5:$B$13-$A69),$A$5:$A$13,TRUE,TRUE),1)</f>
        <v>5.616039552644966E-3</v>
      </c>
      <c r="C69" s="3">
        <f>INDEX(LINEST(LN($B$5:$B$13-$A69),$A$5:$A$13),2)</f>
        <v>6.2501610205846934</v>
      </c>
      <c r="D69" s="3">
        <f>INDEX(LINEST(LN($B$5:$B$13-$A69),$A$5:$A$13,TRUE,TRUE),3)</f>
        <v>0.90046250567709063</v>
      </c>
      <c r="F69" s="3"/>
      <c r="G69" s="3"/>
    </row>
    <row r="70" spans="1:7" x14ac:dyDescent="0.25">
      <c r="A70" s="3">
        <v>54</v>
      </c>
      <c r="B70" s="3">
        <f>-INDEX(LINEST(LN($B$5:$B$13-$A70),$A$5:$A$13,TRUE,TRUE),1)</f>
        <v>5.6411895234919941E-3</v>
      </c>
      <c r="C70" s="3">
        <f>INDEX(LINEST(LN($B$5:$B$13-$A70),$A$5:$A$13),2)</f>
        <v>6.2485915698831178</v>
      </c>
      <c r="D70" s="3">
        <f>INDEX(LINEST(LN($B$5:$B$13-$A70),$A$5:$A$13,TRUE,TRUE),3)</f>
        <v>0.90080366327690797</v>
      </c>
      <c r="F70" s="3"/>
      <c r="G70" s="3"/>
    </row>
    <row r="71" spans="1:7" x14ac:dyDescent="0.25">
      <c r="A71" s="3">
        <v>55</v>
      </c>
      <c r="B71" s="3">
        <f>-INDEX(LINEST(LN($B$5:$B$13-$A71),$A$5:$A$13,TRUE,TRUE),1)</f>
        <v>5.6666151640285562E-3</v>
      </c>
      <c r="C71" s="3">
        <f>INDEX(LINEST(LN($B$5:$B$13-$A71),$A$5:$A$13),2)</f>
        <v>6.2470265248328491</v>
      </c>
      <c r="D71" s="3">
        <f>INDEX(LINEST(LN($B$5:$B$13-$A71),$A$5:$A$13,TRUE,TRUE),3)</f>
        <v>0.90114629841742611</v>
      </c>
      <c r="F71" s="3"/>
      <c r="G71" s="3"/>
    </row>
    <row r="72" spans="1:7" x14ac:dyDescent="0.25">
      <c r="A72" s="3">
        <v>56</v>
      </c>
      <c r="B72" s="3">
        <f>-INDEX(LINEST(LN($B$5:$B$13-$A72),$A$5:$A$13,TRUE,TRUE),1)</f>
        <v>5.6923217450752447E-3</v>
      </c>
      <c r="C72" s="3">
        <f>INDEX(LINEST(LN($B$5:$B$13-$A72),$A$5:$A$13),2)</f>
        <v>6.2454660859388555</v>
      </c>
      <c r="D72" s="3">
        <f>INDEX(LINEST(LN($B$5:$B$13-$A72),$A$5:$A$13,TRUE,TRUE),3)</f>
        <v>0.90149040817251069</v>
      </c>
      <c r="F72" s="3"/>
      <c r="G72" s="3"/>
    </row>
    <row r="73" spans="1:7" x14ac:dyDescent="0.25">
      <c r="A73" s="3">
        <v>57</v>
      </c>
      <c r="B73" s="3">
        <f>-INDEX(LINEST(LN($B$5:$B$13-$A73),$A$5:$A$13,TRUE,TRUE),1)</f>
        <v>5.7183146870707167E-3</v>
      </c>
      <c r="C73" s="3">
        <f>INDEX(LINEST(LN($B$5:$B$13-$A73),$A$5:$A$13),2)</f>
        <v>6.2439104608230984</v>
      </c>
      <c r="D73" s="3">
        <f>INDEX(LINEST(LN($B$5:$B$13-$A73),$A$5:$A$13,TRUE,TRUE),3)</f>
        <v>0.9018359889205565</v>
      </c>
      <c r="F73" s="3"/>
      <c r="G73" s="3"/>
    </row>
    <row r="74" spans="1:7" x14ac:dyDescent="0.25">
      <c r="A74" s="3">
        <v>58</v>
      </c>
      <c r="B74" s="3">
        <f>-INDEX(LINEST(LN($B$5:$B$13-$A74),$A$5:$A$13,TRUE,TRUE),1)</f>
        <v>5.7445995658121016E-3</v>
      </c>
      <c r="C74" s="3">
        <f>INDEX(LINEST(LN($B$5:$B$13-$A74),$A$5:$A$13),2)</f>
        <v>6.2423598645274829</v>
      </c>
      <c r="D74" s="3">
        <f>INDEX(LINEST(LN($B$5:$B$13-$A74),$A$5:$A$13,TRUE,TRUE),3)</f>
        <v>0.902183036300098</v>
      </c>
      <c r="F74" s="3"/>
      <c r="G74" s="3"/>
    </row>
    <row r="75" spans="1:7" x14ac:dyDescent="0.25">
      <c r="A75" s="3">
        <v>59</v>
      </c>
      <c r="B75" s="3">
        <f>-INDEX(LINEST(LN($B$5:$B$13-$A75),$A$5:$A$13,TRUE,TRUE),1)</f>
        <v>5.7711821184758877E-3</v>
      </c>
      <c r="C75" s="3">
        <f>INDEX(LINEST(LN($B$5:$B$13-$A75),$A$5:$A$13),2)</f>
        <v>6.2408145198325515</v>
      </c>
      <c r="D75" s="3">
        <f>INDEX(LINEST(LN($B$5:$B$13-$A75),$A$5:$A$13,TRUE,TRUE),3)</f>
        <v>0.90253154516251122</v>
      </c>
      <c r="F75" s="3"/>
      <c r="G75" s="3"/>
    </row>
    <row r="76" spans="1:7" x14ac:dyDescent="0.25">
      <c r="A76" s="3">
        <v>60</v>
      </c>
      <c r="B76" s="3">
        <f>-INDEX(LINEST(LN($B$5:$B$13-$A76),$A$5:$A$13,TRUE,TRUE),1)</f>
        <v>5.7980682499361351E-3</v>
      </c>
      <c r="C76" s="3">
        <f>INDEX(LINEST(LN($B$5:$B$13-$A76),$A$5:$A$13),2)</f>
        <v>6.2392746575928992</v>
      </c>
      <c r="D76" s="3">
        <f>INDEX(LINEST(LN($B$5:$B$13-$A76),$A$5:$A$13,TRUE,TRUE),3)</f>
        <v>0.90288150952159374</v>
      </c>
      <c r="F76" s="3"/>
      <c r="G76" s="3"/>
    </row>
    <row r="77" spans="1:7" x14ac:dyDescent="0.25">
      <c r="A77" s="3">
        <v>61</v>
      </c>
      <c r="B77" s="3">
        <f>-INDEX(LINEST(LN($B$5:$B$13-$A77),$A$5:$A$13,TRUE,TRUE),1)</f>
        <v>5.8252640393979096E-3</v>
      </c>
      <c r="C77" s="3">
        <f>INDEX(LINEST(LN($B$5:$B$13-$A77),$A$5:$A$13),2)</f>
        <v>6.2377405170903675</v>
      </c>
      <c r="D77" s="3">
        <f>INDEX(LINEST(LN($B$5:$B$13-$A77),$A$5:$A$13,TRUE,TRUE),3)</f>
        <v>0.90323292249978882</v>
      </c>
      <c r="F77" s="3"/>
      <c r="G77" s="3"/>
    </row>
    <row r="78" spans="1:7" x14ac:dyDescent="0.25">
      <c r="A78" s="3">
        <v>62</v>
      </c>
      <c r="B78" s="3">
        <f>-INDEX(LINEST(LN($B$5:$B$13-$A78),$A$5:$A$13,TRUE,TRUE),1)</f>
        <v>5.8527757473652341E-3</v>
      </c>
      <c r="C78" s="3">
        <f>INDEX(LINEST(LN($B$5:$B$13-$A78),$A$5:$A$13),2)</f>
        <v>6.2362123464061439</v>
      </c>
      <c r="D78" s="3">
        <f>INDEX(LINEST(LN($B$5:$B$13-$A78),$A$5:$A$13,TRUE,TRUE),3)</f>
        <v>0.90358577627080128</v>
      </c>
      <c r="F78" s="3"/>
      <c r="G78" s="3"/>
    </row>
    <row r="79" spans="1:7" x14ac:dyDescent="0.25">
      <c r="A79" s="3">
        <v>63</v>
      </c>
      <c r="B79" s="3">
        <f>-INDEX(LINEST(LN($B$5:$B$13-$A79),$A$5:$A$13,TRUE,TRUE),1)</f>
        <v>5.8806098229642265E-3</v>
      </c>
      <c r="C79" s="3">
        <f>INDEX(LINEST(LN($B$5:$B$13-$A79),$A$5:$A$13),2)</f>
        <v>6.2346904028129924</v>
      </c>
      <c r="D79" s="3">
        <f>INDEX(LINEST(LN($B$5:$B$13-$A79),$A$5:$A$13,TRUE,TRUE),3)</f>
        <v>0.90394006199832977</v>
      </c>
      <c r="F79" s="3"/>
      <c r="G79" s="3"/>
    </row>
    <row r="80" spans="1:7" x14ac:dyDescent="0.25">
      <c r="A80" s="3">
        <v>64</v>
      </c>
      <c r="B80" s="3">
        <f>-INDEX(LINEST(LN($B$5:$B$13-$A80),$A$5:$A$13,TRUE,TRUE),1)</f>
        <v>5.9087729116435407E-3</v>
      </c>
      <c r="C80" s="3">
        <f>INDEX(LINEST(LN($B$5:$B$13-$A80),$A$5:$A$13),2)</f>
        <v>6.2331749531889153</v>
      </c>
      <c r="D80" s="3">
        <f>INDEX(LINEST(LN($B$5:$B$13-$A80),$A$5:$A$13,TRUE,TRUE),3)</f>
        <v>0.90429576977061621</v>
      </c>
      <c r="F80" s="3"/>
      <c r="G80" s="3"/>
    </row>
    <row r="81" spans="1:7" x14ac:dyDescent="0.25">
      <c r="A81" s="3">
        <v>65</v>
      </c>
      <c r="B81" s="3">
        <f>-INDEX(LINEST(LN($B$5:$B$13-$A81),$A$5:$A$13,TRUE,TRUE),1)</f>
        <v>5.9372718632759742E-3</v>
      </c>
      <c r="C81" s="3">
        <f>INDEX(LINEST(LN($B$5:$B$13-$A81),$A$5:$A$13),2)</f>
        <v>6.2316662744536586</v>
      </c>
      <c r="D81" s="3">
        <f>INDEX(LINEST(LN($B$5:$B$13-$A81),$A$5:$A$13,TRUE,TRUE),3)</f>
        <v>0.90465288853049075</v>
      </c>
      <c r="F81" s="3"/>
      <c r="G81" s="3"/>
    </row>
    <row r="82" spans="1:7" x14ac:dyDescent="0.25">
      <c r="A82" s="3">
        <v>66</v>
      </c>
      <c r="B82" s="3">
        <f>-INDEX(LINEST(LN($B$5:$B$13-$A82),$A$5:$A$13,TRUE,TRUE),1)</f>
        <v>5.9661137406868655E-3</v>
      </c>
      <c r="C82" s="3">
        <f>INDEX(LINEST(LN($B$5:$B$13-$A82),$A$5:$A$13),2)</f>
        <v>6.2301646540295774</v>
      </c>
      <c r="D82" s="3">
        <f>INDEX(LINEST(LN($B$5:$B$13-$A82),$A$5:$A$13,TRUE,TRUE),3)</f>
        <v>0.90501140600055585</v>
      </c>
      <c r="F82" s="3"/>
      <c r="G82" s="3"/>
    </row>
    <row r="83" spans="1:7" x14ac:dyDescent="0.25">
      <c r="A83" s="3">
        <v>67</v>
      </c>
      <c r="B83" s="3">
        <f>-INDEX(LINEST(LN($B$5:$B$13-$A83),$A$5:$A$13,TRUE,TRUE),1)</f>
        <v>5.9953058286367628E-3</v>
      </c>
      <c r="C83" s="3">
        <f>INDEX(LINEST(LN($B$5:$B$13-$A83),$A$5:$A$13),2)</f>
        <v>6.2286703903284932</v>
      </c>
      <c r="D83" s="3">
        <f>INDEX(LINEST(LN($B$5:$B$13-$A83),$A$5:$A$13,TRUE,TRUE),3)</f>
        <v>0.90537130860312509</v>
      </c>
      <c r="F83" s="3"/>
      <c r="G83" s="3"/>
    </row>
    <row r="84" spans="1:7" x14ac:dyDescent="0.25">
      <c r="A84" s="3">
        <v>68</v>
      </c>
      <c r="B84" s="3">
        <f>-INDEX(LINEST(LN($B$5:$B$13-$A84),$A$5:$A$13,TRUE,TRUE),1)</f>
        <v>6.0248556432881198E-3</v>
      </c>
      <c r="C84" s="3">
        <f>INDEX(LINEST(LN($B$5:$B$13-$A84),$A$5:$A$13),2)</f>
        <v>6.2271837932663159</v>
      </c>
      <c r="D84" s="3">
        <f>INDEX(LINEST(LN($B$5:$B$13-$A84),$A$5:$A$13,TRUE,TRUE),3)</f>
        <v>0.90573258137449653</v>
      </c>
      <c r="F84" s="3"/>
      <c r="G84" s="3"/>
    </row>
    <row r="85" spans="1:7" x14ac:dyDescent="0.25">
      <c r="A85" s="3">
        <v>69</v>
      </c>
      <c r="B85" s="3">
        <f>-INDEX(LINEST(LN($B$5:$B$13-$A85),$A$5:$A$13,TRUE,TRUE),1)</f>
        <v>6.0547709421879684E-3</v>
      </c>
      <c r="C85" s="3">
        <f>INDEX(LINEST(LN($B$5:$B$13-$A85),$A$5:$A$13),2)</f>
        <v>6.2257051848073495</v>
      </c>
      <c r="D85" s="3">
        <f>INDEX(LINEST(LN($B$5:$B$13-$A85),$A$5:$A$13,TRUE,TRUE),3)</f>
        <v>0.9060952078731026</v>
      </c>
      <c r="F85" s="3"/>
      <c r="G85" s="3"/>
    </row>
    <row r="86" spans="1:7" x14ac:dyDescent="0.25">
      <c r="A86" s="3">
        <v>70</v>
      </c>
      <c r="B86" s="3">
        <f>-INDEX(LINEST(LN($B$5:$B$13-$A86),$A$5:$A$13,TRUE,TRUE),1)</f>
        <v>6.0850597348010155E-3</v>
      </c>
      <c r="C86" s="3">
        <f>INDEX(LINEST(LN($B$5:$B$13-$A86),$A$5:$A$13),2)</f>
        <v>6.2242348995402939</v>
      </c>
      <c r="D86" s="3">
        <f>INDEX(LINEST(LN($B$5:$B$13-$A86),$A$5:$A$13,TRUE,TRUE),3)</f>
        <v>0.90645917008103605</v>
      </c>
      <c r="F86" s="3"/>
      <c r="G86" s="3"/>
    </row>
    <row r="87" spans="1:7" x14ac:dyDescent="0.25">
      <c r="A87" s="3">
        <v>71</v>
      </c>
      <c r="B87" s="3">
        <f>-INDEX(LINEST(LN($B$5:$B$13-$A87),$A$5:$A$13,TRUE,TRUE),1)</f>
        <v>6.1157302936305198E-3</v>
      </c>
      <c r="C87" s="3">
        <f>INDEX(LINEST(LN($B$5:$B$13-$A87),$A$5:$A$13),2)</f>
        <v>6.22277328528825</v>
      </c>
      <c r="D87" s="3">
        <f>INDEX(LINEST(LN($B$5:$B$13-$A87),$A$5:$A$13,TRUE,TRUE),3)</f>
        <v>0.90682444829840181</v>
      </c>
      <c r="F87" s="3"/>
      <c r="G87" s="3"/>
    </row>
    <row r="88" spans="1:7" x14ac:dyDescent="0.25">
      <c r="A88" s="3">
        <v>72</v>
      </c>
      <c r="B88" s="3">
        <f>-INDEX(LINEST(LN($B$5:$B$13-$A88),$A$5:$A$13,TRUE,TRUE),1)</f>
        <v>6.1467911659670938E-3</v>
      </c>
      <c r="C88" s="3">
        <f>INDEX(LINEST(LN($B$5:$B$13-$A88),$A$5:$A$13),2)</f>
        <v>6.2213207037550742</v>
      </c>
      <c r="D88" s="3">
        <f>INDEX(LINEST(LN($B$5:$B$13-$A88),$A$5:$A$13,TRUE,TRUE),3)</f>
        <v>0.90719102102989635</v>
      </c>
      <c r="F88" s="3"/>
      <c r="G88" s="3"/>
    </row>
    <row r="89" spans="1:7" x14ac:dyDescent="0.25">
      <c r="A89" s="3">
        <v>73</v>
      </c>
      <c r="B89" s="3">
        <f>-INDEX(LINEST(LN($B$5:$B$13-$A89),$A$5:$A$13,TRUE,TRUE),1)</f>
        <v>6.178251186309023E-3</v>
      </c>
      <c r="C89" s="3">
        <f>INDEX(LINEST(LN($B$5:$B$13-$A89),$A$5:$A$13),2)</f>
        <v>6.2198775312107415</v>
      </c>
      <c r="D89" s="3">
        <f>INDEX(LINEST(LN($B$5:$B$13-$A89),$A$5:$A$13,TRUE,TRUE),3)</f>
        <v>0.90755886486295823</v>
      </c>
      <c r="F89" s="3"/>
      <c r="G89" s="3"/>
    </row>
    <row r="90" spans="1:7" x14ac:dyDescent="0.25">
      <c r="A90" s="3">
        <v>74</v>
      </c>
      <c r="B90" s="3">
        <f>-INDEX(LINEST(LN($B$5:$B$13-$A90),$A$5:$A$13,TRUE,TRUE),1)</f>
        <v>6.21011948950122E-3</v>
      </c>
      <c r="C90" s="3">
        <f>INDEX(LINEST(LN($B$5:$B$13-$A90),$A$5:$A$13),2)</f>
        <v>6.2184441592185395</v>
      </c>
      <c r="D90" s="3">
        <f>INDEX(LINEST(LN($B$5:$B$13-$A90),$A$5:$A$13,TRUE,TRUE),3)</f>
        <v>0.90792795433676565</v>
      </c>
      <c r="F90" s="3"/>
      <c r="G90" s="3"/>
    </row>
    <row r="91" spans="1:7" x14ac:dyDescent="0.25">
      <c r="A91" s="3">
        <v>75</v>
      </c>
      <c r="B91" s="3">
        <f>-INDEX(LINEST(LN($B$5:$B$13-$A91),$A$5:$A$13,TRUE,TRUE),1)</f>
        <v>6.2424055246439059E-3</v>
      </c>
      <c r="C91" s="3">
        <f>INDEX(LINEST(LN($B$5:$B$13-$A91),$A$5:$A$13),2)</f>
        <v>6.2170209954071982</v>
      </c>
      <c r="D91" s="3">
        <f>INDEX(LINEST(LN($B$5:$B$13-$A91),$A$5:$A$13,TRUE,TRUE),3)</f>
        <v>0.90829826180129436</v>
      </c>
      <c r="F91" s="3"/>
      <c r="G91" s="3"/>
    </row>
    <row r="92" spans="1:7" x14ac:dyDescent="0.25">
      <c r="A92" s="3">
        <v>76</v>
      </c>
      <c r="B92" s="3">
        <f>-INDEX(LINEST(LN($B$5:$B$13-$A92),$A$5:$A$13,TRUE,TRUE),1)</f>
        <v>6.2751190698263886E-3</v>
      </c>
      <c r="C92" s="3">
        <f>INDEX(LINEST(LN($B$5:$B$13-$A92),$A$5:$A$13),2)</f>
        <v>6.2156084642912708</v>
      </c>
      <c r="D92" s="3">
        <f>INDEX(LINEST(LN($B$5:$B$13-$A92),$A$5:$A$13,TRUE,TRUE),3)</f>
        <v>0.90866975726555654</v>
      </c>
      <c r="F92" s="3"/>
      <c r="G92" s="3"/>
    </row>
    <row r="93" spans="1:7" x14ac:dyDescent="0.25">
      <c r="A93" s="3">
        <v>77</v>
      </c>
      <c r="B93" s="3">
        <f>-INDEX(LINEST(LN($B$5:$B$13-$A93),$A$5:$A$13,TRUE,TRUE),1)</f>
        <v>6.3082702477461929E-3</v>
      </c>
      <c r="C93" s="3">
        <f>INDEX(LINEST(LN($B$5:$B$13-$A93),$A$5:$A$13),2)</f>
        <v>6.2142070081434841</v>
      </c>
      <c r="D93" s="3">
        <f>INDEX(LINEST(LN($B$5:$B$13-$A93),$A$5:$A$13,TRUE,TRUE),3)</f>
        <v>0.909042408234076</v>
      </c>
      <c r="F93" s="3"/>
      <c r="G93" s="3"/>
    </row>
    <row r="94" spans="1:7" x14ac:dyDescent="0.25">
      <c r="A94" s="3">
        <v>78</v>
      </c>
      <c r="B94" s="3">
        <f>-INDEX(LINEST(LN($B$5:$B$13-$A94),$A$5:$A$13,TRUE,TRUE),1)</f>
        <v>6.3418695422788286E-3</v>
      </c>
      <c r="C94" s="3">
        <f>INDEX(LINEST(LN($B$5:$B$13-$A94),$A$5:$A$13),2)</f>
        <v>6.2128170879229483</v>
      </c>
      <c r="D94" s="3">
        <f>INDEX(LINEST(LN($B$5:$B$13-$A94),$A$5:$A$13,TRUE,TRUE),3)</f>
        <v>0.90941617953052989</v>
      </c>
      <c r="F94" s="3"/>
      <c r="G94" s="3"/>
    </row>
    <row r="95" spans="1:7" x14ac:dyDescent="0.25">
      <c r="A95" s="3">
        <v>79</v>
      </c>
      <c r="B95" s="3">
        <f>-INDEX(LINEST(LN($B$5:$B$13-$A95),$A$5:$A$13,TRUE,TRUE),1)</f>
        <v>6.375927816069501E-3</v>
      </c>
      <c r="C95" s="3">
        <f>INDEX(LINEST(LN($B$5:$B$13-$A95),$A$5:$A$13),2)</f>
        <v>6.2114391842636474</v>
      </c>
      <c r="D95" s="3">
        <f>INDEX(LINEST(LN($B$5:$B$13-$A95),$A$5:$A$13,TRUE,TRUE),3)</f>
        <v>0.90979103310740561</v>
      </c>
      <c r="F95" s="3"/>
      <c r="G95" s="3"/>
    </row>
    <row r="96" spans="1:7" x14ac:dyDescent="0.25">
      <c r="A96" s="3">
        <v>80</v>
      </c>
      <c r="B96" s="3">
        <f>-INDEX(LINEST(LN($B$5:$B$13-$A96),$A$5:$A$13,TRUE,TRUE),1)</f>
        <v>6.4104563292241672E-3</v>
      </c>
      <c r="C96" s="3">
        <f>INDEX(LINEST(LN($B$5:$B$13-$A96),$A$5:$A$13),2)</f>
        <v>6.2100737985278709</v>
      </c>
      <c r="D96" s="3">
        <f>INDEX(LINEST(LN($B$5:$B$13-$A96),$A$5:$A$13,TRUE,TRUE),3)</f>
        <v>0.91016692784037834</v>
      </c>
      <c r="F96" s="3"/>
      <c r="G96" s="3"/>
    </row>
    <row r="97" spans="1:7" x14ac:dyDescent="0.25">
      <c r="A97" s="3">
        <v>81</v>
      </c>
      <c r="B97" s="3">
        <f>-INDEX(LINEST(LN($B$5:$B$13-$A97),$A$5:$A$13,TRUE,TRUE),1)</f>
        <v>6.4454667591846426E-3</v>
      </c>
      <c r="C97" s="3">
        <f>INDEX(LINEST(LN($B$5:$B$13-$A97),$A$5:$A$13),2)</f>
        <v>6.2087214539298294</v>
      </c>
      <c r="D97" s="3">
        <f>INDEX(LINEST(LN($B$5:$B$13-$A97),$A$5:$A$13,TRUE,TRUE),3)</f>
        <v>0.91054381930599315</v>
      </c>
      <c r="F97" s="3"/>
      <c r="G97" s="3"/>
    </row>
    <row r="98" spans="1:7" x14ac:dyDescent="0.25">
      <c r="A98" s="3">
        <v>82</v>
      </c>
      <c r="B98" s="3">
        <f>-INDEX(LINEST(LN($B$5:$B$13-$A98),$A$5:$A$13,TRUE,TRUE),1)</f>
        <v>6.4809712218799652E-3</v>
      </c>
      <c r="C98" s="3">
        <f>INDEX(LINEST(LN($B$5:$B$13-$A98),$A$5:$A$13),2)</f>
        <v>6.2073826967350643</v>
      </c>
      <c r="D98" s="3">
        <f>INDEX(LINEST(LN($B$5:$B$13-$A98),$A$5:$A$13,TRUE,TRUE),3)</f>
        <v>0.91092165954108062</v>
      </c>
      <c r="F98" s="3"/>
      <c r="G98" s="3"/>
    </row>
    <row r="99" spans="1:7" x14ac:dyDescent="0.25">
      <c r="A99" s="3">
        <v>83</v>
      </c>
      <c r="B99" s="3">
        <f>-INDEX(LINEST(LN($B$5:$B$13-$A99),$A$5:$A$13,TRUE,TRUE),1)</f>
        <v>6.5169822942549947E-3</v>
      </c>
      <c r="C99" s="3">
        <f>INDEX(LINEST(LN($B$5:$B$13-$A99),$A$5:$A$13),2)</f>
        <v>6.2060580975418658</v>
      </c>
      <c r="D99" s="3">
        <f>INDEX(LINEST(LN($B$5:$B$13-$A99),$A$5:$A$13,TRUE,TRUE),3)</f>
        <v>0.91130039678215402</v>
      </c>
      <c r="F99" s="3"/>
      <c r="G99" s="3"/>
    </row>
    <row r="100" spans="1:7" x14ac:dyDescent="0.25">
      <c r="A100" s="3">
        <v>84</v>
      </c>
      <c r="B100" s="3">
        <f>-INDEX(LINEST(LN($B$5:$B$13-$A100),$A$5:$A$13,TRUE,TRUE),1)</f>
        <v>6.5535130382868099E-3</v>
      </c>
      <c r="C100" s="3">
        <f>INDEX(LINEST(LN($B$5:$B$13-$A100),$A$5:$A$13),2)</f>
        <v>6.2047482526515543</v>
      </c>
      <c r="D100" s="3">
        <f>INDEX(LINEST(LN($B$5:$B$13-$A100),$A$5:$A$13,TRUE,TRUE),3)</f>
        <v>0.91167997518286537</v>
      </c>
      <c r="F100" s="3"/>
      <c r="G100" s="3"/>
    </row>
    <row r="101" spans="1:7" x14ac:dyDescent="0.25">
      <c r="A101" s="3">
        <v>85</v>
      </c>
      <c r="B101" s="3">
        <f>-INDEX(LINEST(LN($B$5:$B$13-$A101),$A$5:$A$13,TRUE,TRUE),1)</f>
        <v>6.5905770266098162E-3</v>
      </c>
      <c r="C101" s="3">
        <f>INDEX(LINEST(LN($B$5:$B$13-$A101),$A$5:$A$13),2)</f>
        <v>6.2034537855350127</v>
      </c>
      <c r="D101" s="3">
        <f>INDEX(LINEST(LN($B$5:$B$13-$A101),$A$5:$A$13,TRUE,TRUE),3)</f>
        <v>0.91206033450736035</v>
      </c>
      <c r="F101" s="3"/>
      <c r="G101" s="3"/>
    </row>
    <row r="102" spans="1:7" x14ac:dyDescent="0.25">
      <c r="A102" s="3">
        <v>86</v>
      </c>
      <c r="B102" s="3">
        <f>-INDEX(LINEST(LN($B$5:$B$13-$A102),$A$5:$A$13,TRUE,TRUE),1)</f>
        <v>6.6281883698825518E-3</v>
      </c>
      <c r="C102" s="3">
        <f>INDEX(LINEST(LN($B$5:$B$13-$A102),$A$5:$A$13),2)</f>
        <v>6.2021753484037578</v>
      </c>
      <c r="D102" s="3">
        <f>INDEX(LINEST(LN($B$5:$B$13-$A102),$A$5:$A$13,TRUE,TRUE),3)</f>
        <v>0.91244140979714539</v>
      </c>
      <c r="F102" s="3"/>
      <c r="G102" s="3"/>
    </row>
    <row r="103" spans="1:7" x14ac:dyDescent="0.25">
      <c r="A103" s="3">
        <v>87</v>
      </c>
      <c r="B103" s="3">
        <f>-INDEX(LINEST(LN($B$5:$B$13-$A103),$A$5:$A$13,TRUE,TRUE),1)</f>
        <v>6.6663617460421161E-3</v>
      </c>
      <c r="C103" s="3">
        <f>INDEX(LINEST(LN($B$5:$B$13-$A103),$A$5:$A$13),2)</f>
        <v>6.2009136238945803</v>
      </c>
      <c r="D103" s="3">
        <f>INDEX(LINEST(LN($B$5:$B$13-$A103),$A$5:$A$13,TRUE,TRUE),3)</f>
        <v>0.91282313100880086</v>
      </c>
      <c r="F103" s="3"/>
      <c r="G103" s="3"/>
    </row>
    <row r="104" spans="1:7" x14ac:dyDescent="0.25">
      <c r="A104" s="3">
        <v>88</v>
      </c>
      <c r="B104" s="3">
        <f>-INDEX(LINEST(LN($B$5:$B$13-$A104),$A$5:$A$13,TRUE,TRUE),1)</f>
        <v>6.7051124316068345E-3</v>
      </c>
      <c r="C104" s="3">
        <f>INDEX(LINEST(LN($B$5:$B$13-$A104),$A$5:$A$13),2)</f>
        <v>6.1996693268777223</v>
      </c>
      <c r="D104" s="3">
        <f>INDEX(LINEST(LN($B$5:$B$13-$A104),$A$5:$A$13,TRUE,TRUE),3)</f>
        <v>0.9132054226195625</v>
      </c>
      <c r="F104" s="3"/>
      <c r="G104" s="3"/>
    </row>
    <row r="105" spans="1:7" x14ac:dyDescent="0.25">
      <c r="A105" s="3">
        <v>89</v>
      </c>
      <c r="B105" s="3">
        <f>-INDEX(LINEST(LN($B$5:$B$13-$A105),$A$5:$A$13,TRUE,TRUE),1)</f>
        <v>6.7444563352041711E-3</v>
      </c>
      <c r="C105" s="3">
        <f>INDEX(LINEST(LN($B$5:$B$13-$A105),$A$5:$A$13),2)</f>
        <v>6.1984432063996344</v>
      </c>
      <c r="D105" s="3">
        <f>INDEX(LINEST(LN($B$5:$B$13-$A105),$A$5:$A$13,TRUE,TRUE),3)</f>
        <v>0.91358820319745149</v>
      </c>
      <c r="F105" s="3"/>
      <c r="G105" s="3"/>
    </row>
    <row r="106" spans="1:7" x14ac:dyDescent="0.25">
      <c r="A106" s="3">
        <v>90</v>
      </c>
      <c r="B106" s="3">
        <f>-INDEX(LINEST(LN($B$5:$B$13-$A106),$A$5:$A$13,TRUE,TRUE),1)</f>
        <v>6.7844100335191287E-3</v>
      </c>
      <c r="C106" s="3">
        <f>INDEX(LINEST(LN($B$5:$B$13-$A106),$A$5:$A$13),2)</f>
        <v>6.1972360477724804</v>
      </c>
      <c r="D106" s="3">
        <f>INDEX(LINEST(LN($B$5:$B$13-$A106),$A$5:$A$13,TRUE,TRUE),3)</f>
        <v>0.91397138493222863</v>
      </c>
      <c r="F106" s="3"/>
      <c r="G106" s="3"/>
    </row>
    <row r="107" spans="1:7" x14ac:dyDescent="0.25">
      <c r="A107" s="3">
        <v>91</v>
      </c>
      <c r="B107" s="3">
        <f>-INDEX(LINEST(LN($B$5:$B$13-$A107),$A$5:$A$13,TRUE,TRUE),1)</f>
        <v>6.824990809878969E-3</v>
      </c>
      <c r="C107" s="3">
        <f>INDEX(LINEST(LN($B$5:$B$13-$A107),$A$5:$A$13),2)</f>
        <v>6.196048674823893</v>
      </c>
      <c r="D107" s="3">
        <f>INDEX(LINEST(LN($B$5:$B$13-$A107),$A$5:$A$13,TRUE,TRUE),3)</f>
        <v>0.9143548731230039</v>
      </c>
      <c r="F107" s="3"/>
      <c r="G107" s="3"/>
    </row>
    <row r="108" spans="1:7" x14ac:dyDescent="0.25">
      <c r="A108" s="3">
        <v>92</v>
      </c>
      <c r="B108" s="3">
        <f>-INDEX(LINEST(LN($B$5:$B$13-$A108),$A$5:$A$13,TRUE,TRUE),1)</f>
        <v>6.8662166957130996E-3</v>
      </c>
      <c r="C108" s="3">
        <f>INDEX(LINEST(LN($B$5:$B$13-$A108),$A$5:$A$13),2)</f>
        <v>6.194881952321972</v>
      </c>
      <c r="D108" s="3">
        <f>INDEX(LINEST(LN($B$5:$B$13-$A108),$A$5:$A$13,TRUE,TRUE),3)</f>
        <v>0.91473856561781863</v>
      </c>
      <c r="F108" s="3"/>
      <c r="G108" s="3"/>
    </row>
    <row r="109" spans="1:7" x14ac:dyDescent="0.25">
      <c r="A109" s="3">
        <v>93</v>
      </c>
      <c r="B109" s="3">
        <f>-INDEX(LINEST(LN($B$5:$B$13-$A109),$A$5:$A$13,TRUE,TRUE),1)</f>
        <v>6.9081065151528941E-3</v>
      </c>
      <c r="C109" s="3">
        <f>INDEX(LINEST(LN($B$5:$B$13-$A109),$A$5:$A$13),2)</f>
        <v>6.1937367885921057</v>
      </c>
      <c r="D109" s="3">
        <f>INDEX(LINEST(LN($B$5:$B$13-$A109),$A$5:$A$13,TRUE,TRUE),3)</f>
        <v>0.9151223521999321</v>
      </c>
      <c r="F109" s="3"/>
      <c r="G109" s="3"/>
    </row>
    <row r="110" spans="1:7" x14ac:dyDescent="0.25">
      <c r="A110" s="3">
        <v>94</v>
      </c>
      <c r="B110" s="3">
        <f>-INDEX(LINEST(LN($B$5:$B$13-$A110),$A$5:$A$13,TRUE,TRUE),1)</f>
        <v>6.9506799330655046E-3</v>
      </c>
      <c r="C110" s="3">
        <f>INDEX(LINEST(LN($B$5:$B$13-$A110),$A$5:$A$13),2)</f>
        <v>6.1926141383442026</v>
      </c>
      <c r="D110" s="3">
        <f>INDEX(LINEST(LN($B$5:$B$13-$A110),$A$5:$A$13,TRUE,TRUE),3)</f>
        <v>0.91550611391488346</v>
      </c>
      <c r="F110" s="3"/>
      <c r="G110" s="3"/>
    </row>
    <row r="111" spans="1:7" x14ac:dyDescent="0.25">
      <c r="A111" s="3">
        <v>95</v>
      </c>
      <c r="B111" s="3">
        <f>-INDEX(LINEST(LN($B$5:$B$13-$A111),$A$5:$A$13,TRUE,TRUE),1)</f>
        <v>6.9939575068485868E-3</v>
      </c>
      <c r="C111" s="3">
        <f>INDEX(LINEST(LN($B$5:$B$13-$A111),$A$5:$A$13),2)</f>
        <v>6.1915150057308805</v>
      </c>
      <c r="D111" s="3">
        <f>INDEX(LINEST(LN($B$5:$B$13-$A111),$A$5:$A$13,TRUE,TRUE),3)</f>
        <v>0.91588972233163046</v>
      </c>
      <c r="F111" s="3"/>
      <c r="G111" s="3"/>
    </row>
    <row r="112" spans="1:7" x14ac:dyDescent="0.25">
      <c r="A112" s="3">
        <v>96</v>
      </c>
      <c r="B112" s="3">
        <f>-INDEX(LINEST(LN($B$5:$B$13-$A112),$A$5:$A$13,TRUE,TRUE),1)</f>
        <v>7.0379607423504131E-3</v>
      </c>
      <c r="C112" s="3">
        <f>INDEX(LINEST(LN($B$5:$B$13-$A112),$A$5:$A$13),2)</f>
        <v>6.1904404476597259</v>
      </c>
      <c r="D112" s="3">
        <f>INDEX(LINEST(LN($B$5:$B$13-$A112),$A$5:$A$13,TRUE,TRUE),3)</f>
        <v>0.91627303873019761</v>
      </c>
      <c r="F112" s="3"/>
      <c r="G112" s="3"/>
    </row>
    <row r="113" spans="1:7" x14ac:dyDescent="0.25">
      <c r="A113" s="3">
        <v>97</v>
      </c>
      <c r="B113" s="3">
        <f>-INDEX(LINEST(LN($B$5:$B$13-$A113),$A$5:$A$13,TRUE,TRUE),1)</f>
        <v>7.082712154322001E-3</v>
      </c>
      <c r="C113" s="3">
        <f>INDEX(LINEST(LN($B$5:$B$13-$A113),$A$5:$A$13),2)</f>
        <v>6.1893915773853312</v>
      </c>
      <c r="D113" s="3">
        <f>INDEX(LINEST(LN($B$5:$B$13-$A113),$A$5:$A$13,TRUE,TRUE),3)</f>
        <v>0.91665591320726503</v>
      </c>
      <c r="F113" s="3"/>
      <c r="G113" s="3"/>
    </row>
    <row r="114" spans="1:7" x14ac:dyDescent="0.25">
      <c r="A114" s="3">
        <v>98</v>
      </c>
      <c r="B114" s="3">
        <f>-INDEX(LINEST(LN($B$5:$B$13-$A114),$A$5:$A$13,TRUE,TRUE),1)</f>
        <v>7.1282353318560887E-3</v>
      </c>
      <c r="C114" s="3">
        <f>INDEX(LINEST(LN($B$5:$B$13-$A114),$A$5:$A$13),2)</f>
        <v>6.188369568410037</v>
      </c>
      <c r="D114" s="3">
        <f>INDEX(LINEST(LN($B$5:$B$13-$A114),$A$5:$A$13,TRUE,TRUE),3)</f>
        <v>0.91703818368996459</v>
      </c>
      <c r="F114" s="3"/>
      <c r="G114" s="3"/>
    </row>
    <row r="115" spans="1:7" x14ac:dyDescent="0.25">
      <c r="A115" s="3">
        <v>99</v>
      </c>
      <c r="B115" s="3">
        <f>-INDEX(LINEST(LN($B$5:$B$13-$A115),$A$5:$A$13,TRUE,TRUE),1)</f>
        <v>7.1745550093226286E-3</v>
      </c>
      <c r="C115" s="3">
        <f>INDEX(LINEST(LN($B$5:$B$13-$A115),$A$5:$A$13),2)</f>
        <v>6.1873756587257907</v>
      </c>
      <c r="D115" s="3">
        <f>INDEX(LINEST(LN($B$5:$B$13-$A115),$A$5:$A$13,TRUE,TRUE),3)</f>
        <v>0.9174196748468294</v>
      </c>
      <c r="F115" s="3"/>
      <c r="G115" s="3"/>
    </row>
    <row r="116" spans="1:7" x14ac:dyDescent="0.25">
      <c r="A116" s="3">
        <v>100</v>
      </c>
      <c r="B116" s="3">
        <f>-INDEX(LINEST(LN($B$5:$B$13-$A116),$A$5:$A$13,TRUE,TRUE),1)</f>
        <v>7.2216971433729021E-3</v>
      </c>
      <c r="C116" s="3">
        <f>INDEX(LINEST(LN($B$5:$B$13-$A116),$A$5:$A$13),2)</f>
        <v>6.1864111554336052</v>
      </c>
      <c r="D116" s="3">
        <f>INDEX(LINEST(LN($B$5:$B$13-$A116),$A$5:$A$13,TRUE,TRUE),3)</f>
        <v>0.91780019688329528</v>
      </c>
      <c r="F116" s="3"/>
      <c r="G116" s="3"/>
    </row>
    <row r="117" spans="1:7" x14ac:dyDescent="0.25">
      <c r="A117" s="3">
        <v>101</v>
      </c>
      <c r="B117" s="3">
        <f>-INDEX(LINEST(LN($B$5:$B$13-$A117),$A$5:$A$13,TRUE,TRUE),1)</f>
        <v>7.2696889966559547E-3</v>
      </c>
      <c r="C117" s="3">
        <f>INDEX(LINEST(LN($B$5:$B$13-$A117),$A$5:$A$13),2)</f>
        <v>6.1854774397817556</v>
      </c>
      <c r="D117" s="3">
        <f>INDEX(LINEST(LN($B$5:$B$13-$A117),$A$5:$A$13,TRUE,TRUE),3)</f>
        <v>0.9181795442073668</v>
      </c>
      <c r="F117" s="3"/>
      <c r="G117" s="3"/>
    </row>
    <row r="118" spans="1:7" x14ac:dyDescent="0.25">
      <c r="A118" s="3">
        <v>102</v>
      </c>
      <c r="B118" s="3">
        <f>-INDEX(LINEST(LN($B$5:$B$13-$A118),$A$5:$A$13,TRUE,TRUE),1)</f>
        <v>7.3185592289731214E-3</v>
      </c>
      <c r="C118" s="3">
        <f>INDEX(LINEST(LN($B$5:$B$13-$A118),$A$5:$A$13),2)</f>
        <v>6.1845759726692133</v>
      </c>
      <c r="D118" s="3">
        <f>INDEX(LINEST(LN($B$5:$B$13-$A118),$A$5:$A$13,TRUE,TRUE),3)</f>
        <v>0.91855749394899533</v>
      </c>
      <c r="F118" s="3"/>
      <c r="G118" s="3"/>
    </row>
    <row r="119" spans="1:7" x14ac:dyDescent="0.25">
      <c r="A119" s="3">
        <v>103</v>
      </c>
      <c r="B119" s="3">
        <f>-INDEX(LINEST(LN($B$5:$B$13-$A119),$A$5:$A$13,TRUE,TRUE),1)</f>
        <v>7.368337996690631E-3</v>
      </c>
      <c r="C119" s="3">
        <f>INDEX(LINEST(LN($B$5:$B$13-$A119),$A$5:$A$13),2)</f>
        <v>6.1837083006669165</v>
      </c>
      <c r="D119" s="3">
        <f>INDEX(LINEST(LN($B$5:$B$13-$A119),$A$5:$A$13,TRUE,TRUE),3)</f>
        <v>0.91893380431428995</v>
      </c>
      <c r="F119" s="3"/>
      <c r="G119" s="3"/>
    </row>
    <row r="120" spans="1:7" x14ac:dyDescent="0.25">
      <c r="A120" s="3">
        <v>104</v>
      </c>
      <c r="B120" s="3">
        <f>-INDEX(LINEST(LN($B$5:$B$13-$A120),$A$5:$A$13,TRUE,TRUE),1)</f>
        <v>7.4190570613391097E-3</v>
      </c>
      <c r="C120" s="3">
        <f>INDEX(LINEST(LN($B$5:$B$13-$A120),$A$5:$A$13),2)</f>
        <v>6.1828760626166117</v>
      </c>
      <c r="D120" s="3">
        <f>INDEX(LINEST(LN($B$5:$B$13-$A120),$A$5:$A$13,TRUE,TRUE),3)</f>
        <v>0.91930821275287777</v>
      </c>
      <c r="F120" s="3"/>
      <c r="G120" s="3"/>
    </row>
    <row r="121" spans="1:7" x14ac:dyDescent="0.25">
      <c r="A121" s="3">
        <v>105</v>
      </c>
      <c r="B121" s="3">
        <f>-INDEX(LINEST(LN($B$5:$B$13-$A121),$A$5:$A$13,TRUE,TRUE),1)</f>
        <v>7.470749908454314E-3</v>
      </c>
      <c r="C121" s="3">
        <f>INDEX(LINEST(LN($B$5:$B$13-$A121),$A$5:$A$13),2)</f>
        <v>6.1820809968752499</v>
      </c>
      <c r="D121" s="3">
        <f>INDEX(LINEST(LN($B$5:$B$13-$A121),$A$5:$A$13,TRUE,TRUE),3)</f>
        <v>0.91968043391341869</v>
      </c>
      <c r="F121" s="3"/>
      <c r="G121" s="3"/>
    </row>
    <row r="122" spans="1:7" x14ac:dyDescent="0.25">
      <c r="A122" s="3">
        <v>106</v>
      </c>
      <c r="B122" s="3">
        <f>-INDEX(LINEST(LN($B$5:$B$13-$A122),$A$5:$A$13,TRUE,TRUE),1)</f>
        <v>7.5234518778591617E-3</v>
      </c>
      <c r="C122" s="3">
        <f>INDEX(LINEST(LN($B$5:$B$13-$A122),$A$5:$A$13),2)</f>
        <v>6.1813249492823816</v>
      </c>
      <c r="D122" s="3">
        <f>INDEX(LINEST(LN($B$5:$B$13-$A122),$A$5:$A$13,TRUE,TRUE),3)</f>
        <v>0.92005015735841766</v>
      </c>
      <c r="F122" s="3"/>
      <c r="G122" s="3"/>
    </row>
    <row r="123" spans="1:7" x14ac:dyDescent="0.25">
      <c r="A123" s="3">
        <v>107</v>
      </c>
      <c r="B123" s="3">
        <f>-INDEX(LINEST(LN($B$5:$B$13-$A123),$A$5:$A$13,TRUE,TRUE),1)</f>
        <v>7.5772003067562359E-3</v>
      </c>
      <c r="C123" s="3">
        <f>INDEX(LINEST(LN($B$5:$B$13-$A123),$A$5:$A$13),2)</f>
        <v>6.1806098819391888</v>
      </c>
      <c r="D123" s="3">
        <f>INDEX(LINEST(LN($B$5:$B$13-$A123),$A$5:$A$13,TRUE,TRUE),3)</f>
        <v>0.92041704500491361</v>
      </c>
      <c r="F123" s="3"/>
      <c r="G123" s="3"/>
    </row>
    <row r="124" spans="1:7" x14ac:dyDescent="0.25">
      <c r="A124" s="3">
        <v>108</v>
      </c>
      <c r="B124" s="3">
        <f>-INDEX(LINEST(LN($B$5:$B$13-$A124),$A$5:$A$13,TRUE,TRUE),1)</f>
        <v>7.6320346871974068E-3</v>
      </c>
      <c r="C124" s="3">
        <f>INDEX(LINEST(LN($B$5:$B$13-$A124),$A$5:$A$13),2)</f>
        <v>6.179937882900715</v>
      </c>
      <c r="D124" s="3">
        <f>INDEX(LINEST(LN($B$5:$B$13-$A124),$A$5:$A$13,TRUE,TRUE),3)</f>
        <v>0.92078072825224966</v>
      </c>
      <c r="F124" s="3"/>
      <c r="G124" s="3"/>
    </row>
    <row r="125" spans="1:7" x14ac:dyDescent="0.25">
      <c r="A125" s="3">
        <v>109</v>
      </c>
      <c r="B125" s="3">
        <f>-INDEX(LINEST(LN($B$5:$B$13-$A125),$A$5:$A$13,TRUE,TRUE),1)</f>
        <v>7.6879968397278193E-3</v>
      </c>
      <c r="C125" s="3">
        <f>INDEX(LINEST(LN($B$5:$B$13-$A125),$A$5:$A$13),2)</f>
        <v>6.1793111768980928</v>
      </c>
      <c r="D125" s="3">
        <f>INDEX(LINEST(LN($B$5:$B$13-$A125),$A$5:$A$13,TRUE,TRUE),3)</f>
        <v>0.92114080475175419</v>
      </c>
      <c r="F125" s="3"/>
      <c r="G125" s="3"/>
    </row>
    <row r="126" spans="1:7" x14ac:dyDescent="0.25">
      <c r="A126" s="3">
        <v>110</v>
      </c>
      <c r="B126" s="3">
        <f>-INDEX(LINEST(LN($B$5:$B$13-$A126),$A$5:$A$13,TRUE,TRUE),1)</f>
        <v>7.7451311052724268E-3</v>
      </c>
      <c r="C126" s="3">
        <f>INDEX(LINEST(LN($B$5:$B$13-$A126),$A$5:$A$13),2)</f>
        <v>6.1787321372253441</v>
      </c>
      <c r="D126" s="3">
        <f>INDEX(LINEST(LN($B$5:$B$13-$A126),$A$5:$A$13,TRUE,TRUE),3)</f>
        <v>0.9214968347656024</v>
      </c>
      <c r="F126" s="3"/>
      <c r="G126" s="3"/>
    </row>
    <row r="127" spans="1:7" x14ac:dyDescent="0.25">
      <c r="A127" s="3">
        <v>111</v>
      </c>
      <c r="B127" s="3">
        <f>-INDEX(LINEST(LN($B$5:$B$13-$A127),$A$5:$A$13,TRUE,TRUE),1)</f>
        <v>7.8034845576518122E-3</v>
      </c>
      <c r="C127" s="3">
        <f>INDEX(LINEST(LN($B$5:$B$13-$A127),$A$5:$A$13),2)</f>
        <v>6.1782032989465039</v>
      </c>
      <c r="D127" s="3">
        <f>INDEX(LINEST(LN($B$5:$B$13-$A127),$A$5:$A$13,TRUE,TRUE),3)</f>
        <v>0.92184833705310276</v>
      </c>
      <c r="F127" s="3"/>
      <c r="G127" s="3"/>
    </row>
    <row r="128" spans="1:7" x14ac:dyDescent="0.25">
      <c r="A128" s="3">
        <v>112</v>
      </c>
      <c r="B128" s="3">
        <f>-INDEX(LINEST(LN($B$5:$B$13-$A128),$A$5:$A$13,TRUE,TRUE),1)</f>
        <v>7.8631072394909525E-3</v>
      </c>
      <c r="C128" s="3">
        <f>INDEX(LINEST(LN($B$5:$B$13-$A128),$A$5:$A$13),2)</f>
        <v>6.1777273736036316</v>
      </c>
      <c r="D128" s="3">
        <f>INDEX(LINEST(LN($B$5:$B$13-$A128),$A$5:$A$13,TRUE,TRUE),3)</f>
        <v>0.92219478421187262</v>
      </c>
      <c r="F128" s="3"/>
      <c r="G128" s="3"/>
    </row>
    <row r="129" spans="1:7" x14ac:dyDescent="0.25">
      <c r="A129" s="3">
        <v>113</v>
      </c>
      <c r="B129" s="3">
        <f>-INDEX(LINEST(LN($B$5:$B$13-$A129),$A$5:$A$13,TRUE,TRUE),1)</f>
        <v>7.9240524247309527E-3</v>
      </c>
      <c r="C129" s="3">
        <f>INDEX(LINEST(LN($B$5:$B$13-$A129),$A$5:$A$13),2)</f>
        <v>6.1773072656359087</v>
      </c>
      <c r="D129" s="3">
        <f>INDEX(LINEST(LN($B$5:$B$13-$A129),$A$5:$A$13,TRUE,TRUE),3)</f>
        <v>0.92253559738842794</v>
      </c>
      <c r="F129" s="3"/>
      <c r="G129" s="3"/>
    </row>
    <row r="130" spans="1:7" x14ac:dyDescent="0.25">
      <c r="A130" s="3">
        <v>114</v>
      </c>
      <c r="B130" s="3">
        <f>-INDEX(LINEST(LN($B$5:$B$13-$A130),$A$5:$A$13,TRUE,TRUE),1)</f>
        <v>7.9863769114857271E-3</v>
      </c>
      <c r="C130" s="3">
        <f>INDEX(LINEST(LN($B$5:$B$13-$A130),$A$5:$A$13),2)</f>
        <v>6.1769460907552904</v>
      </c>
      <c r="D130" s="3">
        <f>INDEX(LINEST(LN($B$5:$B$13-$A130),$A$5:$A$13,TRUE,TRUE),3)</f>
        <v>0.92287014025710956</v>
      </c>
      <c r="F130" s="3"/>
      <c r="G130" s="3"/>
    </row>
    <row r="131" spans="1:7" x14ac:dyDescent="0.25">
      <c r="A131" s="3">
        <v>115</v>
      </c>
      <c r="B131" s="3">
        <f>-INDEX(LINEST(LN($B$5:$B$13-$A131),$A$5:$A$13,TRUE,TRUE),1)</f>
        <v>8.050141349621058E-3</v>
      </c>
      <c r="C131" s="3">
        <f>INDEX(LINEST(LN($B$5:$B$13-$A131),$A$5:$A$13),2)</f>
        <v>6.1766471965664085</v>
      </c>
      <c r="D131" s="3">
        <f>INDEX(LINEST(LN($B$5:$B$13-$A131),$A$5:$A$13,TRUE,TRUE),3)</f>
        <v>0.92319771214742985</v>
      </c>
      <c r="F131" s="3"/>
      <c r="G131" s="3"/>
    </row>
    <row r="132" spans="1:7" x14ac:dyDescent="0.25">
      <c r="A132" s="3">
        <v>116</v>
      </c>
      <c r="B132" s="3">
        <f>-INDEX(LINEST(LN($B$5:$B$13-$A132),$A$5:$A$13,TRUE,TRUE),1)</f>
        <v>8.1154106081964949E-3</v>
      </c>
      <c r="C132" s="3">
        <f>INDEX(LINEST(LN($B$5:$B$13-$A132),$A$5:$A$13),2)</f>
        <v>6.1764141857691479</v>
      </c>
      <c r="D132" s="3">
        <f>INDEX(LINEST(LN($B$5:$B$13-$A132),$A$5:$A$13,TRUE,TRUE),3)</f>
        <v>0.92351754017701437</v>
      </c>
      <c r="F132" s="3"/>
      <c r="G132" s="3"/>
    </row>
    <row r="133" spans="1:7" x14ac:dyDescent="0.25">
      <c r="A133" s="3">
        <v>117</v>
      </c>
      <c r="B133" s="3">
        <f>-INDEX(LINEST(LN($B$5:$B$13-$A133),$A$5:$A$13,TRUE,TRUE),1)</f>
        <v>8.1822541888303593E-3</v>
      </c>
      <c r="C133" s="3">
        <f>INDEX(LINEST(LN($B$5:$B$13-$A133),$A$5:$A$13),2)</f>
        <v>6.1762509423436454</v>
      </c>
      <c r="D133" s="3">
        <f>INDEX(LINEST(LN($B$5:$B$13-$A133),$A$5:$A$13,TRUE,TRUE),3)</f>
        <v>0.92382877021940246</v>
      </c>
      <c r="F133" s="3"/>
      <c r="G133" s="3"/>
    </row>
    <row r="134" spans="1:7" x14ac:dyDescent="0.25">
      <c r="A134" s="3">
        <v>118</v>
      </c>
      <c r="B134" s="3">
        <f>-INDEX(LINEST(LN($B$5:$B$13-$A134),$A$5:$A$13,TRUE,TRUE),1)</f>
        <v>8.2507466921623307E-3</v>
      </c>
      <c r="C134" s="3">
        <f>INDEX(LINEST(LN($B$5:$B$13-$A134),$A$5:$A$13),2)</f>
        <v>6.1761616611916894</v>
      </c>
      <c r="D134" s="3">
        <f>INDEX(LINEST(LN($B$5:$B$13-$A134),$A$5:$A$13,TRUE,TRUE),3)</f>
        <v>0.92413045650177827</v>
      </c>
      <c r="F134" s="3"/>
      <c r="G134" s="3"/>
    </row>
    <row r="135" spans="1:7" x14ac:dyDescent="0.25">
      <c r="A135" s="3">
        <v>119</v>
      </c>
      <c r="B135" s="3">
        <f>-INDEX(LINEST(LN($B$5:$B$13-$A135),$A$5:$A$13,TRUE,TRUE),1)</f>
        <v>8.3209683459445002E-3</v>
      </c>
      <c r="C135" s="3">
        <f>INDEX(LINEST(LN($B$5:$B$13-$A135),$A$5:$A$13),2)</f>
        <v>6.1761508817991722</v>
      </c>
      <c r="D135" s="3">
        <f>INDEX(LINEST(LN($B$5:$B$13-$A135),$A$5:$A$13,TRUE,TRUE),3)</f>
        <v>0.92442154958561784</v>
      </c>
      <c r="F135" s="3"/>
      <c r="G135" s="3"/>
    </row>
    <row r="136" spans="1:7" x14ac:dyDescent="0.25">
      <c r="A136" s="3">
        <v>120</v>
      </c>
      <c r="B136" s="3">
        <f>-INDEX(LINEST(LN($B$5:$B$13-$A136),$A$5:$A$13,TRUE,TRUE),1)</f>
        <v>8.3930056049508345E-3</v>
      </c>
      <c r="C136" s="3">
        <f>INDEX(LINEST(LN($B$5:$B$13-$A136),$A$5:$A$13),2)</f>
        <v>6.1762235265950576</v>
      </c>
      <c r="D136" s="3">
        <f>INDEX(LINEST(LN($B$5:$B$13-$A136),$A$5:$A$13,TRUE,TRUE),3)</f>
        <v>0.92470088243121196</v>
      </c>
      <c r="F136" s="3"/>
      <c r="G136" s="3"/>
    </row>
    <row r="137" spans="1:7" x14ac:dyDescent="0.25">
      <c r="A137" s="3">
        <v>121</v>
      </c>
      <c r="B137" s="3">
        <f>-INDEX(LINEST(LN($B$5:$B$13-$A137),$A$5:$A$13,TRUE,TRUE),1)</f>
        <v>8.4669518349363981E-3</v>
      </c>
      <c r="C137" s="3">
        <f>INDEX(LINEST(LN($B$5:$B$13-$A137),$A$5:$A$13),2)</f>
        <v>6.1763849448190671</v>
      </c>
      <c r="D137" s="3">
        <f>INDEX(LINEST(LN($B$5:$B$13-$A137),$A$5:$A$13,TRUE,TRUE),3)</f>
        <v>0.92496715418233766</v>
      </c>
      <c r="F137" s="3"/>
      <c r="G137" s="3"/>
    </row>
    <row r="138" spans="1:7" x14ac:dyDescent="0.25">
      <c r="A138" s="3">
        <v>122</v>
      </c>
      <c r="B138" s="3">
        <f>-INDEX(LINEST(LN($B$5:$B$13-$A138),$A$5:$A$13,TRUE,TRUE),1)</f>
        <v>8.542908095402417E-3</v>
      </c>
      <c r="C138" s="3">
        <f>INDEX(LINEST(LN($B$5:$B$13-$A138),$A$5:$A$13),2)</f>
        <v>6.1766409628793868</v>
      </c>
      <c r="D138" s="3">
        <f>INDEX(LINEST(LN($B$5:$B$13-$A138),$A$5:$A$13,TRUE,TRUE),3)</f>
        <v>0.92521891122653543</v>
      </c>
      <c r="F138" s="3"/>
      <c r="G138" s="3"/>
    </row>
    <row r="139" spans="1:7" x14ac:dyDescent="0.25">
      <c r="A139" s="3">
        <v>123</v>
      </c>
      <c r="B139" s="3">
        <f>-INDEX(LINEST(LN($B$5:$B$13-$A139),$A$5:$A$13,TRUE,TRUE),1)</f>
        <v>8.6209840390657246E-3</v>
      </c>
      <c r="C139" s="3">
        <f>INDEX(LINEST(LN($B$5:$B$13-$A139),$A$5:$A$13),2)</f>
        <v>6.1769979423925374</v>
      </c>
      <c r="D139" s="3">
        <f>INDEX(LINEST(LN($B$5:$B$13-$A139),$A$5:$A$13,TRUE,TRUE),3)</f>
        <v>0.9254545249848497</v>
      </c>
      <c r="F139" s="3"/>
      <c r="G139" s="3"/>
    </row>
    <row r="140" spans="1:7" x14ac:dyDescent="0.25">
      <c r="A140" s="3">
        <v>124</v>
      </c>
      <c r="B140" s="3">
        <f>-INDEX(LINEST(LN($B$5:$B$13-$A140),$A$5:$A$13,TRUE,TRUE),1)</f>
        <v>8.7012989498665774E-3</v>
      </c>
      <c r="C140" s="3">
        <f>INDEX(LINEST(LN($B$5:$B$13-$A140),$A$5:$A$13),2)</f>
        <v>6.1774628473617561</v>
      </c>
      <c r="D140" s="3">
        <f>INDEX(LINEST(LN($B$5:$B$13-$A140),$A$5:$A$13,TRUE,TRUE),3)</f>
        <v>0.92567216575644462</v>
      </c>
      <c r="F140" s="3"/>
      <c r="G140" s="3"/>
    </row>
    <row r="141" spans="1:7" x14ac:dyDescent="0.25">
      <c r="A141" s="3">
        <v>125</v>
      </c>
      <c r="B141" s="3">
        <f>-INDEX(LINEST(LN($B$5:$B$13-$A141),$A$5:$A$13,TRUE,TRUE),1)</f>
        <v>8.7839829463108587E-3</v>
      </c>
      <c r="C141" s="3">
        <f>INDEX(LINEST(LN($B$5:$B$13-$A141),$A$5:$A$13),2)</f>
        <v>6.178043322283818</v>
      </c>
      <c r="D141" s="3">
        <f>INDEX(LINEST(LN($B$5:$B$13-$A141),$A$5:$A$13,TRUE,TRUE),3)</f>
        <v>0.92586977178004337</v>
      </c>
      <c r="F141" s="3"/>
      <c r="G141" s="3"/>
    </row>
    <row r="142" spans="1:7" x14ac:dyDescent="0.25">
      <c r="A142" s="3">
        <v>126</v>
      </c>
      <c r="B142" s="3">
        <f>-INDEX(LINEST(LN($B$5:$B$13-$A142),$A$5:$A$13,TRUE,TRUE),1)</f>
        <v>8.8691783832432706E-3</v>
      </c>
      <c r="C142" s="3">
        <f>INDEX(LINEST(LN($B$5:$B$13-$A142),$A$5:$A$13),2)</f>
        <v>6.1787477833980038</v>
      </c>
      <c r="D142" s="3">
        <f>INDEX(LINEST(LN($B$5:$B$13-$A142),$A$5:$A$13,TRUE,TRUE),3)</f>
        <v>0.92604501246472803</v>
      </c>
      <c r="F142" s="3"/>
      <c r="G142" s="3"/>
    </row>
    <row r="143" spans="1:7" x14ac:dyDescent="0.25">
      <c r="A143" s="3">
        <v>127</v>
      </c>
      <c r="B143" s="3">
        <f>-INDEX(LINEST(LN($B$5:$B$13-$A143),$A$5:$A$13,TRUE,TRUE),1)</f>
        <v>8.9570414932095277E-3</v>
      </c>
      <c r="C143" s="3">
        <f>INDEX(LINEST(LN($B$5:$B$13-$A143),$A$5:$A$13),2)</f>
        <v>6.179585525833784</v>
      </c>
      <c r="D143" s="3">
        <f>INDEX(LINEST(LN($B$5:$B$13-$A143),$A$5:$A$13,TRUE,TRUE),3)</f>
        <v>0.92619524447242085</v>
      </c>
      <c r="F143" s="3"/>
      <c r="G143" s="3"/>
    </row>
    <row r="144" spans="1:7" x14ac:dyDescent="0.25">
      <c r="A144" s="3">
        <v>128</v>
      </c>
      <c r="B144" s="3">
        <f>-INDEX(LINEST(LN($B$5:$B$13-$A144),$A$5:$A$13,TRUE,TRUE),1)</f>
        <v>9.0477443189625403E-3</v>
      </c>
      <c r="C144" s="3">
        <f>INDEX(LINEST(LN($B$5:$B$13-$A144),$A$5:$A$13),2)</f>
        <v>6.1805668501144204</v>
      </c>
      <c r="D144" s="3">
        <f>INDEX(LINEST(LN($B$5:$B$13-$A144),$A$5:$A$13,TRUE,TRUE),3)</f>
        <v>0.92631745898303297</v>
      </c>
      <c r="F144" s="3"/>
      <c r="G144" s="3"/>
    </row>
    <row r="145" spans="1:7" x14ac:dyDescent="0.25">
      <c r="A145" s="3">
        <v>129</v>
      </c>
      <c r="B145" s="3">
        <f>-INDEX(LINEST(LN($B$5:$B$13-$A145),$A$5:$A$13,TRUE,TRUE),1)</f>
        <v>9.1414770021919275E-3</v>
      </c>
      <c r="C145" s="3">
        <f>INDEX(LINEST(LN($B$5:$B$13-$A145),$A$5:$A$13),2)</f>
        <v>6.1817032123857336</v>
      </c>
      <c r="D145" s="3">
        <f>INDEX(LINEST(LN($B$5:$B$13-$A145),$A$5:$A$13,TRUE,TRUE),3)</f>
        <v>0.92640821801273376</v>
      </c>
      <c r="F145" s="3"/>
      <c r="G145" s="3"/>
    </row>
    <row r="146" spans="1:7" x14ac:dyDescent="0.25">
      <c r="A146" s="3">
        <v>130</v>
      </c>
      <c r="B146" s="3">
        <f>-INDEX(LINEST(LN($B$5:$B$13-$A146),$A$5:$A$13,TRUE,TRUE),1)</f>
        <v>9.2384505113111189E-3</v>
      </c>
      <c r="C146" s="3">
        <f>INDEX(LINEST(LN($B$5:$B$13-$A146),$A$5:$A$13),2)</f>
        <v>6.1830074039376335</v>
      </c>
      <c r="D146" s="3">
        <f>INDEX(LINEST(LN($B$5:$B$13-$A146),$A$5:$A$13,TRUE,TRUE),3)</f>
        <v>0.92646357704687121</v>
      </c>
      <c r="F146" s="3"/>
      <c r="G146" s="3"/>
    </row>
    <row r="147" spans="1:7" x14ac:dyDescent="0.25">
      <c r="A147" s="3">
        <v>131</v>
      </c>
      <c r="B147" s="3">
        <f>-INDEX(LINEST(LN($B$5:$B$13-$A147),$A$5:$A$13,TRUE,TRUE),1)</f>
        <v>9.3388999146733365E-3</v>
      </c>
      <c r="C147" s="3">
        <f>INDEX(LINEST(LN($B$5:$B$13-$A147),$A$5:$A$13),2)</f>
        <v>6.1844937671755176</v>
      </c>
      <c r="D147" s="3">
        <f>INDEX(LINEST(LN($B$5:$B$13-$A147),$A$5:$A$13,TRUE,TRUE),3)</f>
        <v>0.92647899043642423</v>
      </c>
      <c r="F147" s="3"/>
      <c r="G147" s="3"/>
    </row>
    <row r="148" spans="1:7" x14ac:dyDescent="0.25">
      <c r="A148" s="3">
        <v>132</v>
      </c>
      <c r="B148" s="3">
        <f>-INDEX(LINEST(LN($B$5:$B$13-$A148),$A$5:$A$13,TRUE,TRUE),1)</f>
        <v>9.4430883371211752E-3</v>
      </c>
      <c r="C148" s="3">
        <f>INDEX(LINEST(LN($B$5:$B$13-$A148),$A$5:$A$13),2)</f>
        <v>6.1861784573296665</v>
      </c>
      <c r="D148" s="3">
        <f>INDEX(LINEST(LN($B$5:$B$13-$A148),$A$5:$A$13,TRUE,TRUE),3)</f>
        <v>0.92644919491145683</v>
      </c>
      <c r="F148" s="3"/>
      <c r="G148" s="3"/>
    </row>
    <row r="149" spans="1:7" x14ac:dyDescent="0.25">
      <c r="A149" s="3">
        <v>133</v>
      </c>
      <c r="B149" s="3">
        <f>-INDEX(LINEST(LN($B$5:$B$13-$A149),$A$5:$A$13,TRUE,TRUE),1)</f>
        <v>9.551311780501618E-3</v>
      </c>
      <c r="C149" s="3">
        <f>INDEX(LINEST(LN($B$5:$B$13-$A149),$A$5:$A$13),2)</f>
        <v>6.1880797620797683</v>
      </c>
      <c r="D149" s="3">
        <f>INDEX(LINEST(LN($B$5:$B$13-$A149),$A$5:$A$13,TRUE,TRUE),3)</f>
        <v>0.92636806507255476</v>
      </c>
      <c r="F149" s="3"/>
      <c r="G149" s="3"/>
    </row>
    <row r="150" spans="1:7" x14ac:dyDescent="0.25">
      <c r="A150" s="3">
        <v>134</v>
      </c>
      <c r="B150" s="3">
        <f>-INDEX(LINEST(LN($B$5:$B$13-$A150),$A$5:$A$13,TRUE,TRUE),1)</f>
        <v>9.6639050473854328E-3</v>
      </c>
      <c r="C150" s="3">
        <f>INDEX(LINEST(LN($B$5:$B$13-$A150),$A$5:$A$13),2)</f>
        <v>6.1902184952366452</v>
      </c>
      <c r="D150" s="3">
        <f>INDEX(LINEST(LN($B$5:$B$13-$A150),$A$5:$A$13,TRUE,TRUE),3)</f>
        <v>0.92622843266393384</v>
      </c>
      <c r="F150" s="3"/>
      <c r="G150" s="3"/>
    </row>
    <row r="151" spans="1:7" x14ac:dyDescent="0.25">
      <c r="A151" s="3">
        <v>135</v>
      </c>
      <c r="B151" s="3">
        <f>-INDEX(LINEST(LN($B$5:$B$13-$A151),$A$5:$A$13,TRUE,TRUE),1)</f>
        <v>9.7812490886920525E-3</v>
      </c>
      <c r="C151" s="3">
        <f>INDEX(LINEST(LN($B$5:$B$13-$A151),$A$5:$A$13),2)</f>
        <v>6.1926184861369018</v>
      </c>
      <c r="D151" s="3">
        <f>INDEX(LINEST(LN($B$5:$B$13-$A151),$A$5:$A$13,TRUE,TRUE),3)</f>
        <v>0.92602185856020713</v>
      </c>
      <c r="F151" s="3"/>
      <c r="G151" s="3"/>
    </row>
    <row r="152" spans="1:7" x14ac:dyDescent="0.25">
      <c r="A152" s="3">
        <v>136</v>
      </c>
      <c r="B152" s="3">
        <f>-INDEX(LINEST(LN($B$5:$B$13-$A152),$A$5:$A$13,TRUE,TRUE),1)</f>
        <v>9.9037802107950039E-3</v>
      </c>
      <c r="C152" s="3">
        <f>INDEX(LINEST(LN($B$5:$B$13-$A152),$A$5:$A$13),2)</f>
        <v>6.195307194184819</v>
      </c>
      <c r="D152" s="3">
        <f>INDEX(LINEST(LN($B$5:$B$13-$A152),$A$5:$A$13,TRUE,TRUE),3)</f>
        <v>0.92573834233502261</v>
      </c>
      <c r="F152" s="3"/>
      <c r="G152" s="3"/>
    </row>
    <row r="153" spans="1:7" x14ac:dyDescent="0.25">
      <c r="A153" s="3">
        <v>137</v>
      </c>
      <c r="B153" s="3">
        <f>-INDEX(LINEST(LN($B$5:$B$13-$A153),$A$5:$A$13,TRUE,TRUE),1)</f>
        <v>1.0032001742241406E-2</v>
      </c>
      <c r="C153" s="3">
        <f>INDEX(LINEST(LN($B$5:$B$13-$A153),$A$5:$A$13),2)</f>
        <v>6.1983164891227895</v>
      </c>
      <c r="D153" s="3">
        <f>INDEX(LINEST(LN($B$5:$B$13-$A153),$A$5:$A$13,TRUE,TRUE),3)</f>
        <v>0.92536594844241049</v>
      </c>
      <c r="F153" s="3"/>
      <c r="G153" s="3"/>
    </row>
    <row r="154" spans="1:7" x14ac:dyDescent="0.25">
      <c r="A154" s="3">
        <v>138</v>
      </c>
      <c r="B154" s="3">
        <f>-INDEX(LINEST(LN($B$5:$B$13-$A154),$A$5:$A$13,TRUE,TRUE),1)</f>
        <v>1.0166499000052268E-2</v>
      </c>
      <c r="C154" s="3">
        <f>INDEX(LINEST(LN($B$5:$B$13-$A154),$A$5:$A$13),2)</f>
        <v>6.2016836538633306</v>
      </c>
      <c r="D154" s="3">
        <f>INDEX(LINEST(LN($B$5:$B$13-$A154),$A$5:$A$13,TRUE,TRUE),3)</f>
        <v>0.92489031951801393</v>
      </c>
      <c r="F154" s="3"/>
      <c r="G154" s="3"/>
    </row>
    <row r="155" spans="1:7" x14ac:dyDescent="0.25">
      <c r="A155" s="3">
        <v>139</v>
      </c>
      <c r="B155" s="3">
        <f>-INDEX(LINEST(LN($B$5:$B$13-$A155),$A$5:$A$13,TRUE,TRUE),1)</f>
        <v>1.0307958751813666E-2</v>
      </c>
      <c r="C155" s="3">
        <f>INDEX(LINEST(LN($B$5:$B$13-$A155),$A$5:$A$13),2)</f>
        <v>6.2054526908625904</v>
      </c>
      <c r="D155" s="3">
        <f>INDEX(LINEST(LN($B$5:$B$13-$A155),$A$5:$A$13,TRUE,TRUE),3)</f>
        <v>0.9242940346339974</v>
      </c>
      <c r="F155" s="3"/>
      <c r="G155" s="3"/>
    </row>
    <row r="156" spans="1:7" x14ac:dyDescent="0.25">
      <c r="A156" s="3">
        <v>140</v>
      </c>
      <c r="B156" s="3">
        <f>-INDEX(LINEST(LN($B$5:$B$13-$A156),$A$5:$A$13,TRUE,TRUE),1)</f>
        <v>1.0457194910169582E-2</v>
      </c>
      <c r="C156" s="3">
        <f>INDEX(LINEST(LN($B$5:$B$13-$A156),$A$5:$A$13),2)</f>
        <v>6.2096760496543029</v>
      </c>
      <c r="D156" s="3">
        <f>INDEX(LINEST(LN($B$5:$B$13-$A156),$A$5:$A$13,TRUE,TRUE),3)</f>
        <v>0.92355575111666421</v>
      </c>
      <c r="F156" s="3"/>
      <c r="G156" s="3"/>
    </row>
    <row r="157" spans="1:7" x14ac:dyDescent="0.25">
      <c r="A157" s="3">
        <v>141</v>
      </c>
      <c r="B157" s="3">
        <f>-INDEX(LINEST(LN($B$5:$B$13-$A157),$A$5:$A$13,TRUE,TRUE),1)</f>
        <v>1.0615183035499983E-2</v>
      </c>
      <c r="C157" s="3">
        <f>INDEX(LINEST(LN($B$5:$B$13-$A157),$A$5:$A$13),2)</f>
        <v>6.2144169500708699</v>
      </c>
      <c r="D157" s="3">
        <f>INDEX(LINEST(LN($B$5:$B$13-$A157),$A$5:$A$13,TRUE,TRUE),3)</f>
        <v>0.92264903871402182</v>
      </c>
      <c r="F157" s="3"/>
      <c r="G157" s="3"/>
    </row>
    <row r="158" spans="1:7" x14ac:dyDescent="0.25">
      <c r="A158" s="3">
        <v>142</v>
      </c>
      <c r="B158" s="3">
        <f>-INDEX(LINEST(LN($B$5:$B$13-$A158),$A$5:$A$13,TRUE,TRUE),1)</f>
        <v>1.0783107560338429E-2</v>
      </c>
      <c r="C158" s="3">
        <f>INDEX(LINEST(LN($B$5:$B$13-$A158),$A$5:$A$13),2)</f>
        <v>6.2197525664147006</v>
      </c>
      <c r="D158" s="3">
        <f>INDEX(LINEST(LN($B$5:$B$13-$A158),$A$5:$A$13,TRUE,TRUE),3)</f>
        <v>0.92154076746596025</v>
      </c>
      <c r="F158" s="3"/>
      <c r="G158" s="3"/>
    </row>
    <row r="159" spans="1:7" x14ac:dyDescent="0.25">
      <c r="A159" s="3">
        <v>143</v>
      </c>
      <c r="B159" s="3">
        <f>-INDEX(LINEST(LN($B$5:$B$13-$A159),$A$5:$A$13,TRUE,TRUE),1)</f>
        <v>1.0962427845810934E-2</v>
      </c>
      <c r="C159" s="3">
        <f>INDEX(LINEST(LN($B$5:$B$13-$A159),$A$5:$A$13),2)</f>
        <v>6.2257784868613797</v>
      </c>
      <c r="D159" s="3">
        <f>INDEX(LINEST(LN($B$5:$B$13-$A159),$A$5:$A$13,TRUE,TRUE),3)</f>
        <v>0.92018883301071241</v>
      </c>
      <c r="F159" s="3"/>
      <c r="G159" s="3"/>
    </row>
    <row r="160" spans="1:7" x14ac:dyDescent="0.25">
      <c r="A160" s="3">
        <v>144</v>
      </c>
      <c r="B160" s="3">
        <f>-INDEX(LINEST(LN($B$5:$B$13-$A160),$A$5:$A$13,TRUE,TRUE),1)</f>
        <v>1.1154972911327724E-2</v>
      </c>
      <c r="C160" s="3">
        <f>INDEX(LINEST(LN($B$5:$B$13-$A160),$A$5:$A$13),2)</f>
        <v>6.2326151155015985</v>
      </c>
      <c r="D160" s="3">
        <f>INDEX(LINEST(LN($B$5:$B$13-$A160),$A$5:$A$13,TRUE,TRUE),3)</f>
        <v>0.91853887187749528</v>
      </c>
      <c r="F160" s="3"/>
      <c r="G160" s="3"/>
    </row>
    <row r="161" spans="1:7" x14ac:dyDescent="0.25">
      <c r="A161" s="3">
        <v>145</v>
      </c>
      <c r="B161" s="3">
        <f>-INDEX(LINEST(LN($B$5:$B$13-$A161),$A$5:$A$13,TRUE,TRUE),1)</f>
        <v>1.1363081266050139E-2</v>
      </c>
      <c r="C161" s="3">
        <f>INDEX(LINEST(LN($B$5:$B$13-$A161),$A$5:$A$13),2)</f>
        <v>6.2404171313835777</v>
      </c>
      <c r="D161" s="3">
        <f>INDEX(LINEST(LN($B$5:$B$13-$A161),$A$5:$A$13,TRUE,TRUE),3)</f>
        <v>0.91651938919204334</v>
      </c>
      <c r="F161" s="3"/>
      <c r="G161" s="3"/>
    </row>
    <row r="162" spans="1:7" x14ac:dyDescent="0.25">
      <c r="A162" s="3">
        <v>146</v>
      </c>
      <c r="B162" s="3">
        <f>-INDEX(LINEST(LN($B$5:$B$13-$A162),$A$5:$A$13,TRUE,TRUE),1)</f>
        <v>1.1589814437791822E-2</v>
      </c>
      <c r="C162" s="3">
        <f>INDEX(LINEST(LN($B$5:$B$13-$A162),$A$5:$A$13),2)</f>
        <v>6.2493879445301976</v>
      </c>
      <c r="D162" s="3">
        <f>INDEX(LINEST(LN($B$5:$B$13-$A162),$A$5:$A$13,TRUE,TRUE),3)</f>
        <v>0.91403429964512517</v>
      </c>
      <c r="F162" s="3"/>
      <c r="G162" s="3"/>
    </row>
    <row r="163" spans="1:7" x14ac:dyDescent="0.25">
      <c r="A163" s="3">
        <v>147</v>
      </c>
      <c r="B163" s="3">
        <f>-INDEX(LINEST(LN($B$5:$B$13-$A163),$A$5:$A$13,TRUE,TRUE),1)</f>
        <v>1.1839296496672917E-2</v>
      </c>
      <c r="C163" s="3">
        <f>INDEX(LINEST(LN($B$5:$B$13-$A163),$A$5:$A$13),2)</f>
        <v>6.2598026972877534</v>
      </c>
      <c r="D163" s="3">
        <f>INDEX(LINEST(LN($B$5:$B$13-$A163),$A$5:$A$13,TRUE,TRUE),3)</f>
        <v>0.91095106966896988</v>
      </c>
      <c r="F163" s="3"/>
      <c r="G163" s="3"/>
    </row>
    <row r="164" spans="1:7" x14ac:dyDescent="0.25">
      <c r="A164" s="3">
        <v>148</v>
      </c>
      <c r="B164" s="3">
        <f>-INDEX(LINEST(LN($B$5:$B$13-$A164),$A$5:$A$13,TRUE,TRUE),1)</f>
        <v>1.2117281084335751E-2</v>
      </c>
      <c r="C164" s="3">
        <f>INDEX(LINEST(LN($B$5:$B$13-$A164),$A$5:$A$13),2)</f>
        <v>6.2720466990895662</v>
      </c>
      <c r="D164" s="3">
        <f>INDEX(LINEST(LN($B$5:$B$13-$A164),$A$5:$A$13,TRUE,TRUE),3)</f>
        <v>0.90708098182164443</v>
      </c>
      <c r="F164" s="3"/>
      <c r="G164" s="3"/>
    </row>
    <row r="165" spans="1:7" x14ac:dyDescent="0.25">
      <c r="A165" s="3">
        <v>149</v>
      </c>
      <c r="B165" s="3">
        <f>-INDEX(LINEST(LN($B$5:$B$13-$A165),$A$5:$A$13,TRUE,TRUE),1)</f>
        <v>1.24321579522305E-2</v>
      </c>
      <c r="C165" s="3">
        <f>INDEX(LINEST(LN($B$5:$B$13-$A165),$A$5:$A$13),2)</f>
        <v>6.2866836811598965</v>
      </c>
      <c r="D165" s="3">
        <f>INDEX(LINEST(LN($B$5:$B$13-$A165),$A$5:$A$13,TRUE,TRUE),3)</f>
        <v>0.90214435630707934</v>
      </c>
      <c r="F165" s="3"/>
      <c r="G165" s="3"/>
    </row>
    <row r="166" spans="1:7" x14ac:dyDescent="0.25">
      <c r="A166" s="3">
        <v>150</v>
      </c>
      <c r="B166" s="3">
        <f>-INDEX(LINEST(LN($B$5:$B$13-$A166),$A$5:$A$13,TRUE,TRUE),1)</f>
        <v>1.279688472833475E-2</v>
      </c>
      <c r="C166" s="3">
        <f>INDEX(LINEST(LN($B$5:$B$13-$A166),$A$5:$A$13),2)</f>
        <v>6.3045868333399406</v>
      </c>
      <c r="D166" s="3">
        <f>INDEX(LINEST(LN($B$5:$B$13-$A166),$A$5:$A$13,TRUE,TRUE),3)</f>
        <v>0.89570460120810325</v>
      </c>
      <c r="F166" s="3"/>
      <c r="G166" s="3"/>
    </row>
    <row r="167" spans="1:7" x14ac:dyDescent="0.25">
      <c r="A167" s="3">
        <v>151</v>
      </c>
      <c r="B167" s="3">
        <f>-INDEX(LINEST(LN($B$5:$B$13-$A167),$A$5:$A$13,TRUE,TRUE),1)</f>
        <v>1.3233100606617053E-2</v>
      </c>
      <c r="C167" s="3">
        <f>INDEX(LINEST(LN($B$5:$B$13-$A167),$A$5:$A$13),2)</f>
        <v>6.3272179077031803</v>
      </c>
      <c r="D167" s="3">
        <f>INDEX(LINEST(LN($B$5:$B$13-$A167),$A$5:$A$13,TRUE,TRUE),3)</f>
        <v>0.88703028714353027</v>
      </c>
      <c r="F167" s="3"/>
      <c r="G167" s="3"/>
    </row>
    <row r="168" spans="1:7" x14ac:dyDescent="0.25">
      <c r="A168" s="3">
        <v>152</v>
      </c>
      <c r="B168" s="3">
        <f>-INDEX(LINEST(LN($B$5:$B$13-$A168),$A$5:$A$13,TRUE,TRUE),1)</f>
        <v>1.3781270495080582E-2</v>
      </c>
      <c r="C168" s="3">
        <f>INDEX(LINEST(LN($B$5:$B$13-$A168),$A$5:$A$13),2)</f>
        <v>6.3573155706753921</v>
      </c>
      <c r="D168" s="3">
        <f>INDEX(LINEST(LN($B$5:$B$13-$A168),$A$5:$A$13,TRUE,TRUE),3)</f>
        <v>0.87476385315076688</v>
      </c>
      <c r="F168" s="3"/>
      <c r="G168" s="3"/>
    </row>
    <row r="169" spans="1:7" x14ac:dyDescent="0.25">
      <c r="A169" s="3">
        <v>153</v>
      </c>
      <c r="B169" s="3">
        <f>-INDEX(LINEST(LN($B$5:$B$13-$A169),$A$5:$A$13,TRUE,TRUE),1)</f>
        <v>1.4532074866494837E-2</v>
      </c>
      <c r="C169" s="3">
        <f>INDEX(LINEST(LN($B$5:$B$13-$A169),$A$5:$A$13),2)</f>
        <v>6.401025596156229</v>
      </c>
      <c r="D169" s="3">
        <f>INDEX(LINEST(LN($B$5:$B$13-$A169),$A$5:$A$13,TRUE,TRUE),3)</f>
        <v>0.85593550693102627</v>
      </c>
      <c r="F169" s="3"/>
      <c r="G169" s="3"/>
    </row>
    <row r="170" spans="1:7" x14ac:dyDescent="0.25">
      <c r="A170" s="3">
        <v>154</v>
      </c>
      <c r="B170" s="3">
        <f>-INDEX(LINEST(LN($B$5:$B$13-$A170),$A$5:$A$13,TRUE,TRUE),1)</f>
        <v>1.5774534272983115E-2</v>
      </c>
      <c r="C170" s="3">
        <f>INDEX(LINEST(LN($B$5:$B$13-$A170),$A$5:$A$13),2)</f>
        <v>6.477953336215962</v>
      </c>
      <c r="D170" s="3">
        <f>INDEX(LINEST(LN($B$5:$B$13-$A170),$A$5:$A$13,TRUE,TRUE),3)</f>
        <v>0.82159732795295348</v>
      </c>
      <c r="F170" s="3"/>
      <c r="G170" s="3"/>
    </row>
    <row r="171" spans="1:7" x14ac:dyDescent="0.25">
      <c r="A171" s="3"/>
      <c r="B171" s="3"/>
      <c r="C171" s="3"/>
      <c r="D171" s="3"/>
      <c r="E171" s="3"/>
    </row>
    <row r="172" spans="1:7" x14ac:dyDescent="0.25">
      <c r="A172" s="3"/>
      <c r="B172" s="3"/>
      <c r="C172" s="3"/>
      <c r="D172" s="3"/>
    </row>
    <row r="173" spans="1:7" x14ac:dyDescent="0.25">
      <c r="A173" s="3"/>
      <c r="B173" s="3"/>
      <c r="C173" s="3"/>
      <c r="D173" s="3"/>
    </row>
    <row r="174" spans="1:7" x14ac:dyDescent="0.25">
      <c r="A174" s="3"/>
      <c r="B174" s="3"/>
      <c r="C174" s="3"/>
      <c r="D174" s="3"/>
    </row>
    <row r="175" spans="1:7" x14ac:dyDescent="0.25">
      <c r="A175" s="3"/>
      <c r="B175" s="3"/>
      <c r="C175" s="3"/>
      <c r="D175" s="3"/>
    </row>
    <row r="176" spans="1:7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42639D1-BF1C-41D5-8114-BFDAAB2973B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C34FE2C4-4D29-49EE-9011-C68349121071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110119</vt:lpstr>
      <vt:lpstr>100609</vt:lpstr>
      <vt:lpstr>Summary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Dalchau</dc:creator>
  <cp:lastModifiedBy>Neil Dalchau</cp:lastModifiedBy>
  <dcterms:created xsi:type="dcterms:W3CDTF">2011-12-12T12:02:08Z</dcterms:created>
  <dcterms:modified xsi:type="dcterms:W3CDTF">2011-12-12T17:46:03Z</dcterms:modified>
</cp:coreProperties>
</file>