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my\mycours\ds\ds19\大作业\"/>
    </mc:Choice>
  </mc:AlternateContent>
  <xr:revisionPtr revIDLastSave="0" documentId="13_ncr:1_{4773E482-2B38-4062-8DE9-9F3C1DCF75A1}" xr6:coauthVersionLast="45" xr6:coauthVersionMax="45" xr10:uidLastSave="{00000000-0000-0000-0000-000000000000}"/>
  <bookViews>
    <workbookView xWindow="27720" yWindow="1515" windowWidth="16785" windowHeight="10035" activeTab="2" xr2:uid="{00000000-000D-0000-FFFF-FFFF00000000}"/>
  </bookViews>
  <sheets>
    <sheet name="高铁" sheetId="1" r:id="rId1"/>
    <sheet name="乘客" sheetId="2" r:id="rId2"/>
    <sheet name="车票" sheetId="3" r:id="rId3"/>
  </sheets>
  <definedNames>
    <definedName name="_xlnm.Print_Titles" localSheetId="0">高铁!$A:$A,高铁!$1:$1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3" l="1"/>
  <c r="M19" i="3"/>
  <c r="M18" i="3"/>
  <c r="M17" i="3"/>
  <c r="M71" i="3"/>
  <c r="M70" i="3"/>
  <c r="M69" i="3"/>
  <c r="M68" i="3"/>
  <c r="M67" i="3"/>
  <c r="M66" i="3"/>
  <c r="M64" i="3"/>
  <c r="M65" i="3"/>
  <c r="M63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57" i="3"/>
  <c r="M56" i="3"/>
  <c r="M36" i="3"/>
  <c r="M35" i="3"/>
  <c r="M37" i="3"/>
  <c r="M34" i="3" l="1"/>
  <c r="M30" i="3"/>
  <c r="M31" i="3"/>
  <c r="M32" i="3"/>
  <c r="M33" i="3"/>
  <c r="M29" i="3"/>
</calcChain>
</file>

<file path=xl/sharedStrings.xml><?xml version="1.0" encoding="utf-8"?>
<sst xmlns="http://schemas.openxmlformats.org/spreadsheetml/2006/main" count="1117" uniqueCount="465">
  <si>
    <t>车次</t>
    <phoneticPr fontId="1" type="noConversion"/>
  </si>
  <si>
    <t>始发站</t>
  </si>
  <si>
    <t>终到站</t>
  </si>
  <si>
    <t>发车时间</t>
  </si>
  <si>
    <t>停靠车站数</t>
    <phoneticPr fontId="1" type="noConversion"/>
  </si>
  <si>
    <t>二等座数量</t>
    <phoneticPr fontId="1" type="noConversion"/>
  </si>
  <si>
    <t>一等座数量</t>
    <phoneticPr fontId="1" type="noConversion"/>
  </si>
  <si>
    <t>特等座数量</t>
    <phoneticPr fontId="1" type="noConversion"/>
  </si>
  <si>
    <t>停靠站1</t>
    <phoneticPr fontId="1" type="noConversion"/>
  </si>
  <si>
    <t>到达时间1</t>
    <phoneticPr fontId="1" type="noConversion"/>
  </si>
  <si>
    <t>停靠站2</t>
  </si>
  <si>
    <t>到达时间2</t>
  </si>
  <si>
    <t>停靠站3</t>
  </si>
  <si>
    <t>到达时间3</t>
  </si>
  <si>
    <t>停靠站4</t>
  </si>
  <si>
    <t>到达时间4</t>
  </si>
  <si>
    <t>停靠站5</t>
  </si>
  <si>
    <t>到达时间5</t>
  </si>
  <si>
    <t>停靠站6</t>
  </si>
  <si>
    <t>到达时间6</t>
  </si>
  <si>
    <t>停靠站7</t>
  </si>
  <si>
    <t>到达时间7</t>
  </si>
  <si>
    <t>停靠站8</t>
  </si>
  <si>
    <t>到达时间8</t>
  </si>
  <si>
    <t>停靠站9</t>
  </si>
  <si>
    <t>到达时间9</t>
  </si>
  <si>
    <t>停靠站10</t>
  </si>
  <si>
    <t>到达时间10</t>
  </si>
  <si>
    <t>停靠站11</t>
  </si>
  <si>
    <t>到达时间11</t>
  </si>
  <si>
    <t>停靠站12</t>
  </si>
  <si>
    <t>到达时间12</t>
  </si>
  <si>
    <t>停靠站13</t>
  </si>
  <si>
    <t>到达时间13</t>
  </si>
  <si>
    <t>停靠站14</t>
  </si>
  <si>
    <t>到达时间14</t>
  </si>
  <si>
    <t>停靠站15</t>
  </si>
  <si>
    <t>到达时间15</t>
  </si>
  <si>
    <t>停靠站16</t>
  </si>
  <si>
    <t>到达时间16</t>
  </si>
  <si>
    <t>G79</t>
    <phoneticPr fontId="1" type="noConversion"/>
  </si>
  <si>
    <t>北京西</t>
  </si>
  <si>
    <t>北京西</t>
    <phoneticPr fontId="1" type="noConversion"/>
  </si>
  <si>
    <t>广州南</t>
  </si>
  <si>
    <t>广州南</t>
    <phoneticPr fontId="1" type="noConversion"/>
  </si>
  <si>
    <t>石家庄</t>
  </si>
  <si>
    <t>石家庄</t>
    <phoneticPr fontId="1" type="noConversion"/>
  </si>
  <si>
    <t>发车时间1</t>
    <phoneticPr fontId="1" type="noConversion"/>
  </si>
  <si>
    <t>发车时间2</t>
  </si>
  <si>
    <t>发车时间3</t>
  </si>
  <si>
    <t>发车时间4</t>
  </si>
  <si>
    <t>发车时间5</t>
  </si>
  <si>
    <t>发车时间6</t>
  </si>
  <si>
    <t>发车时间7</t>
  </si>
  <si>
    <t>发车时间8</t>
  </si>
  <si>
    <t>发车时间9</t>
  </si>
  <si>
    <t>发车时间10</t>
  </si>
  <si>
    <t>发车时间11</t>
  </si>
  <si>
    <t>发车时间12</t>
  </si>
  <si>
    <t>郑州东</t>
  </si>
  <si>
    <t>郑州东</t>
    <phoneticPr fontId="1" type="noConversion"/>
  </si>
  <si>
    <t>武汉</t>
  </si>
  <si>
    <t>武汉</t>
    <phoneticPr fontId="1" type="noConversion"/>
  </si>
  <si>
    <t>长沙南</t>
  </si>
  <si>
    <t>长沙南</t>
    <phoneticPr fontId="1" type="noConversion"/>
  </si>
  <si>
    <t>G65</t>
    <phoneticPr fontId="1" type="noConversion"/>
  </si>
  <si>
    <t>珠海</t>
  </si>
  <si>
    <t>珠海</t>
    <phoneticPr fontId="1" type="noConversion"/>
  </si>
  <si>
    <t>保定东</t>
  </si>
  <si>
    <t>邢台东</t>
  </si>
  <si>
    <t>安阳东</t>
  </si>
  <si>
    <t>漯河西</t>
  </si>
  <si>
    <t>信阳东</t>
  </si>
  <si>
    <t>咸宁北</t>
  </si>
  <si>
    <t>岳阳东</t>
  </si>
  <si>
    <t>郴州西</t>
  </si>
  <si>
    <t>清远</t>
  </si>
  <si>
    <t>发车时间13</t>
  </si>
  <si>
    <t>发车时间14</t>
  </si>
  <si>
    <t>发车时间15</t>
  </si>
  <si>
    <t>发车时间16</t>
  </si>
  <si>
    <t>停靠站17</t>
  </si>
  <si>
    <t>到达时间17</t>
  </si>
  <si>
    <t>发车时间17</t>
  </si>
  <si>
    <t>高碑店东</t>
  </si>
  <si>
    <t>定州东</t>
  </si>
  <si>
    <t>驻马店西</t>
  </si>
  <si>
    <t>汨罗东</t>
  </si>
  <si>
    <t>衡阳东</t>
  </si>
  <si>
    <t>G69</t>
    <phoneticPr fontId="1" type="noConversion"/>
  </si>
  <si>
    <t>广州南</t>
    <phoneticPr fontId="1" type="noConversion"/>
  </si>
  <si>
    <t>运行距离（公里）</t>
    <phoneticPr fontId="1" type="noConversion"/>
  </si>
  <si>
    <t>G80</t>
    <phoneticPr fontId="1" type="noConversion"/>
  </si>
  <si>
    <t>长沙南</t>
    <phoneticPr fontId="1" type="noConversion"/>
  </si>
  <si>
    <t>石家庄</t>
    <phoneticPr fontId="1" type="noConversion"/>
  </si>
  <si>
    <t>G70</t>
    <phoneticPr fontId="1" type="noConversion"/>
  </si>
  <si>
    <t>韶关</t>
    <phoneticPr fontId="1" type="noConversion"/>
  </si>
  <si>
    <t>郴州西</t>
    <phoneticPr fontId="1" type="noConversion"/>
  </si>
  <si>
    <t>衡山西</t>
    <phoneticPr fontId="1" type="noConversion"/>
  </si>
  <si>
    <t>赤壁北</t>
    <phoneticPr fontId="1" type="noConversion"/>
  </si>
  <si>
    <t>武汉</t>
    <phoneticPr fontId="1" type="noConversion"/>
  </si>
  <si>
    <t>安阳东</t>
    <phoneticPr fontId="1" type="noConversion"/>
  </si>
  <si>
    <t>邯郸东</t>
    <phoneticPr fontId="1" type="noConversion"/>
  </si>
  <si>
    <t>保定</t>
    <phoneticPr fontId="1" type="noConversion"/>
  </si>
  <si>
    <t>涿州东</t>
    <phoneticPr fontId="1" type="noConversion"/>
  </si>
  <si>
    <t>G68</t>
    <phoneticPr fontId="1" type="noConversion"/>
  </si>
  <si>
    <t>耒阳西</t>
    <phoneticPr fontId="1" type="noConversion"/>
  </si>
  <si>
    <t>株洲西</t>
    <phoneticPr fontId="1" type="noConversion"/>
  </si>
  <si>
    <t>长沙南</t>
    <phoneticPr fontId="1" type="noConversion"/>
  </si>
  <si>
    <t>岳阳东</t>
    <phoneticPr fontId="1" type="noConversion"/>
  </si>
  <si>
    <t>漯河西</t>
    <phoneticPr fontId="1" type="noConversion"/>
  </si>
  <si>
    <t>许昌东</t>
    <phoneticPr fontId="1" type="noConversion"/>
  </si>
  <si>
    <t>郑州东</t>
    <phoneticPr fontId="1" type="noConversion"/>
  </si>
  <si>
    <t>鹤壁东</t>
    <phoneticPr fontId="1" type="noConversion"/>
  </si>
  <si>
    <t>安阳东</t>
    <phoneticPr fontId="1" type="noConversion"/>
  </si>
  <si>
    <t>石家庄</t>
    <phoneticPr fontId="1" type="noConversion"/>
  </si>
  <si>
    <t>北京西</t>
    <phoneticPr fontId="1" type="noConversion"/>
  </si>
  <si>
    <t>停靠站18</t>
  </si>
  <si>
    <t>到达时间18</t>
  </si>
  <si>
    <t>发车时间18</t>
  </si>
  <si>
    <t>G6</t>
    <phoneticPr fontId="1" type="noConversion"/>
  </si>
  <si>
    <t>上海</t>
    <phoneticPr fontId="1" type="noConversion"/>
  </si>
  <si>
    <t>北京南</t>
    <phoneticPr fontId="1" type="noConversion"/>
  </si>
  <si>
    <t>北京南</t>
    <phoneticPr fontId="1" type="noConversion"/>
  </si>
  <si>
    <t>G5</t>
    <phoneticPr fontId="1" type="noConversion"/>
  </si>
  <si>
    <t>上海</t>
    <phoneticPr fontId="1" type="noConversion"/>
  </si>
  <si>
    <t>天津南</t>
    <phoneticPr fontId="1" type="noConversion"/>
  </si>
  <si>
    <t>济南西</t>
    <phoneticPr fontId="1" type="noConversion"/>
  </si>
  <si>
    <t>南京南</t>
    <phoneticPr fontId="1" type="noConversion"/>
  </si>
  <si>
    <t>G105</t>
    <phoneticPr fontId="1" type="noConversion"/>
  </si>
  <si>
    <t>上海虹桥</t>
    <phoneticPr fontId="1" type="noConversion"/>
  </si>
  <si>
    <t>德州东</t>
    <phoneticPr fontId="1" type="noConversion"/>
  </si>
  <si>
    <t>枣庄</t>
    <phoneticPr fontId="1" type="noConversion"/>
  </si>
  <si>
    <t>徐州东</t>
    <phoneticPr fontId="1" type="noConversion"/>
  </si>
  <si>
    <t>宿州东</t>
    <phoneticPr fontId="1" type="noConversion"/>
  </si>
  <si>
    <t>无锡东</t>
    <phoneticPr fontId="1" type="noConversion"/>
  </si>
  <si>
    <t>苏州北</t>
    <phoneticPr fontId="1" type="noConversion"/>
  </si>
  <si>
    <t>G106</t>
    <phoneticPr fontId="1" type="noConversion"/>
  </si>
  <si>
    <t>镇江南</t>
    <phoneticPr fontId="1" type="noConversion"/>
  </si>
  <si>
    <t>滕州东</t>
    <phoneticPr fontId="1" type="noConversion"/>
  </si>
  <si>
    <t>沧州西</t>
    <phoneticPr fontId="1" type="noConversion"/>
  </si>
  <si>
    <t>G44</t>
    <phoneticPr fontId="1" type="noConversion"/>
  </si>
  <si>
    <t>杭州东</t>
    <phoneticPr fontId="1" type="noConversion"/>
  </si>
  <si>
    <t>嘉兴南</t>
    <phoneticPr fontId="1" type="noConversion"/>
  </si>
  <si>
    <t>嘉善南</t>
    <phoneticPr fontId="1" type="noConversion"/>
  </si>
  <si>
    <t>G35</t>
    <phoneticPr fontId="1" type="noConversion"/>
  </si>
  <si>
    <t>证件号</t>
    <phoneticPr fontId="1" type="noConversion"/>
  </si>
  <si>
    <t>王馨萤</t>
  </si>
  <si>
    <t>身份证</t>
  </si>
  <si>
    <t>110108200211071000</t>
  </si>
  <si>
    <t>黄8</t>
  </si>
  <si>
    <t>31010119821016622X</t>
  </si>
  <si>
    <t>赵9</t>
  </si>
  <si>
    <t>320102197605214031</t>
  </si>
  <si>
    <t>320102197605211535</t>
  </si>
  <si>
    <t>姚沈钟</t>
  </si>
  <si>
    <t>王陈欢</t>
  </si>
  <si>
    <t>110108200211077162</t>
  </si>
  <si>
    <t>李心洁</t>
  </si>
  <si>
    <t>110108200211074842</t>
  </si>
  <si>
    <t>陈铖澄</t>
  </si>
  <si>
    <t>320102197605217590</t>
  </si>
  <si>
    <t>可馨</t>
  </si>
  <si>
    <t>310101198210166625</t>
  </si>
  <si>
    <t>方8</t>
  </si>
  <si>
    <t>程魏苏</t>
  </si>
  <si>
    <t>诗涵</t>
  </si>
  <si>
    <t>310101198210161429</t>
  </si>
  <si>
    <t>徐孙马</t>
  </si>
  <si>
    <t>32010219760521543X</t>
  </si>
  <si>
    <t>付7</t>
  </si>
  <si>
    <t>何8</t>
  </si>
  <si>
    <t>320102197605216512</t>
  </si>
  <si>
    <t>子轩</t>
  </si>
  <si>
    <t>310101198210169244</t>
  </si>
  <si>
    <t>宇轩</t>
  </si>
  <si>
    <t>310101198210161904</t>
  </si>
  <si>
    <t>依诺</t>
  </si>
  <si>
    <t>310101198210162704</t>
  </si>
  <si>
    <t>陈绎暄</t>
  </si>
  <si>
    <t>110108200211076987</t>
  </si>
  <si>
    <t>梓涵</t>
  </si>
  <si>
    <t>110101199007136372</t>
  </si>
  <si>
    <t>宇航</t>
  </si>
  <si>
    <t>310101198210164726</t>
  </si>
  <si>
    <t>石金</t>
  </si>
  <si>
    <t>雨桐</t>
  </si>
  <si>
    <t>310101198210164427</t>
  </si>
  <si>
    <t>110108200211072927</t>
  </si>
  <si>
    <t>陈那颜</t>
  </si>
  <si>
    <t>刘陈杨</t>
  </si>
  <si>
    <t>320102197605211674</t>
  </si>
  <si>
    <t>郭7</t>
  </si>
  <si>
    <t>320102197605216299</t>
  </si>
  <si>
    <t>子涵</t>
  </si>
  <si>
    <t>310101198210162827</t>
  </si>
  <si>
    <t>陈芳听</t>
  </si>
  <si>
    <t>320102197605217654</t>
  </si>
  <si>
    <t>王雅腾</t>
  </si>
  <si>
    <t>宋唐许</t>
  </si>
  <si>
    <t>李圣杰</t>
  </si>
  <si>
    <t>110108200211074789</t>
  </si>
  <si>
    <t>郑梁谢</t>
  </si>
  <si>
    <t>320102197605217232</t>
  </si>
  <si>
    <t>子萱</t>
  </si>
  <si>
    <t>310101198210167468</t>
  </si>
  <si>
    <t>姜催谭</t>
  </si>
  <si>
    <t>朱胡</t>
  </si>
  <si>
    <t>320102197605215958</t>
  </si>
  <si>
    <t>310101198210167740</t>
  </si>
  <si>
    <t>子墨</t>
  </si>
  <si>
    <t>310101198210168145</t>
  </si>
  <si>
    <t>110108200211073540</t>
  </si>
  <si>
    <t>110108200211074586</t>
  </si>
  <si>
    <t>吴周</t>
  </si>
  <si>
    <t>320102197605215018</t>
  </si>
  <si>
    <t>王真圆</t>
  </si>
  <si>
    <t>陈泊菲</t>
  </si>
  <si>
    <t>320102197605216838</t>
  </si>
  <si>
    <t>110108200211076709</t>
  </si>
  <si>
    <t>310101198210165745</t>
  </si>
  <si>
    <t>王宫茹</t>
  </si>
  <si>
    <t>110108200211078907</t>
  </si>
  <si>
    <t>高罗</t>
  </si>
  <si>
    <t>320102197605216993</t>
  </si>
  <si>
    <t>欣妍</t>
  </si>
  <si>
    <t>31010119821016294X</t>
  </si>
  <si>
    <t>陈泊贤</t>
  </si>
  <si>
    <t>田董潘</t>
  </si>
  <si>
    <t>于杜叶</t>
  </si>
  <si>
    <t>彭曾肖</t>
  </si>
  <si>
    <t>陈泊凡</t>
  </si>
  <si>
    <t>110108200211072660</t>
  </si>
  <si>
    <t>浩宇</t>
  </si>
  <si>
    <t>110101199007138298</t>
  </si>
  <si>
    <t>陈警云</t>
  </si>
  <si>
    <t>李慧珍</t>
  </si>
  <si>
    <t>110101199007135337</t>
  </si>
  <si>
    <t>陈泊夕</t>
  </si>
  <si>
    <t>陈来君</t>
  </si>
  <si>
    <t>王芬杰</t>
  </si>
  <si>
    <t>11010820021107878X</t>
  </si>
  <si>
    <t>王兮莫</t>
  </si>
  <si>
    <t>110108200211079061</t>
  </si>
  <si>
    <t>贾夏</t>
  </si>
  <si>
    <t>王语维</t>
  </si>
  <si>
    <t>欣怡</t>
  </si>
  <si>
    <t>110101199007138597</t>
  </si>
  <si>
    <t>浩然</t>
  </si>
  <si>
    <t>310101198210160987</t>
  </si>
  <si>
    <t>李翊君</t>
  </si>
  <si>
    <t>110108200211075204</t>
  </si>
  <si>
    <t>邹9</t>
  </si>
  <si>
    <t>陈泊兮</t>
  </si>
  <si>
    <t>一诺</t>
  </si>
  <si>
    <t>110101199007137754</t>
  </si>
  <si>
    <t>陈寅坤</t>
  </si>
  <si>
    <t>佳怡</t>
  </si>
  <si>
    <t>310101198210167206</t>
  </si>
  <si>
    <t>陈泊亿</t>
  </si>
  <si>
    <t>陈泊芝</t>
  </si>
  <si>
    <t>联系人电话</t>
  </si>
  <si>
    <t>孙权</t>
  </si>
  <si>
    <t>紧急联系人</t>
  </si>
  <si>
    <t>姓名</t>
  </si>
  <si>
    <t>证件号</t>
  </si>
  <si>
    <t>证件类型</t>
  </si>
  <si>
    <t>联系电话</t>
  </si>
  <si>
    <t>Y1212675</t>
  </si>
  <si>
    <t>护照</t>
  </si>
  <si>
    <t>G8884448</t>
  </si>
  <si>
    <t>G5432178</t>
  </si>
  <si>
    <t>320102197605214033</t>
  </si>
  <si>
    <t>Y1234567</t>
  </si>
  <si>
    <t>李厚霖 </t>
  </si>
  <si>
    <t>110108200211077461</t>
  </si>
  <si>
    <t>李茏怡 </t>
  </si>
  <si>
    <t>李南星 </t>
  </si>
  <si>
    <t>李若彤 </t>
  </si>
  <si>
    <t>李媛媛 </t>
  </si>
  <si>
    <t>马二</t>
  </si>
  <si>
    <t>王李张</t>
  </si>
  <si>
    <t>320102197605211810</t>
  </si>
  <si>
    <t>320102197605214131</t>
  </si>
  <si>
    <t>320102197605216031</t>
  </si>
  <si>
    <t>张一</t>
  </si>
  <si>
    <t>320102197605215718</t>
  </si>
  <si>
    <t>A1245563</t>
  </si>
  <si>
    <t>李丁</t>
    <phoneticPr fontId="1" type="noConversion"/>
  </si>
  <si>
    <t>李修贤</t>
    <phoneticPr fontId="1" type="noConversion"/>
  </si>
  <si>
    <t>李妍瑾</t>
    <phoneticPr fontId="1" type="noConversion"/>
  </si>
  <si>
    <t>王五</t>
    <phoneticPr fontId="1" type="noConversion"/>
  </si>
  <si>
    <t>李三</t>
    <phoneticPr fontId="1" type="noConversion"/>
  </si>
  <si>
    <t>李四</t>
    <phoneticPr fontId="1" type="noConversion"/>
  </si>
  <si>
    <t>张长</t>
    <phoneticPr fontId="1" type="noConversion"/>
  </si>
  <si>
    <t>澄邈</t>
  </si>
  <si>
    <t>浩邈</t>
  </si>
  <si>
    <t>鸿煊</t>
  </si>
  <si>
    <t>辰宇</t>
  </si>
  <si>
    <t>运浩</t>
  </si>
  <si>
    <t>昆颉</t>
  </si>
  <si>
    <t>智杰</t>
  </si>
  <si>
    <t>昊天</t>
  </si>
  <si>
    <t>曦晨</t>
  </si>
  <si>
    <t>曦之</t>
  </si>
  <si>
    <t>旭彬</t>
  </si>
  <si>
    <t>旭东</t>
  </si>
  <si>
    <t>昂然</t>
  </si>
  <si>
    <t>昂雄</t>
  </si>
  <si>
    <t>高朗</t>
  </si>
  <si>
    <t>晋鹏</t>
  </si>
  <si>
    <t>敬曦</t>
  </si>
  <si>
    <t>景天</t>
  </si>
  <si>
    <t>景中</t>
  </si>
  <si>
    <t>浩气</t>
  </si>
  <si>
    <t>浩思</t>
  </si>
  <si>
    <t>鸿骞</t>
  </si>
  <si>
    <t>鸿远</t>
  </si>
  <si>
    <t>辰钊</t>
  </si>
  <si>
    <t>运良</t>
  </si>
  <si>
    <t>运鸿</t>
  </si>
  <si>
    <t>运锋</t>
  </si>
  <si>
    <t>运盛</t>
  </si>
  <si>
    <t>运升</t>
  </si>
  <si>
    <t>运杰</t>
  </si>
  <si>
    <t>湖州</t>
    <phoneticPr fontId="1" type="noConversion"/>
  </si>
  <si>
    <t>红色的数据自己选用</t>
    <phoneticPr fontId="1" type="noConversion"/>
  </si>
  <si>
    <t>订单号</t>
    <phoneticPr fontId="1" type="noConversion"/>
  </si>
  <si>
    <t>乘车日期</t>
    <phoneticPr fontId="1" type="noConversion"/>
  </si>
  <si>
    <t>乘客姓名</t>
    <phoneticPr fontId="1" type="noConversion"/>
  </si>
  <si>
    <t>开车时间</t>
    <phoneticPr fontId="1" type="noConversion"/>
  </si>
  <si>
    <t>座位等级</t>
    <phoneticPr fontId="1" type="noConversion"/>
  </si>
  <si>
    <t>座位号</t>
    <phoneticPr fontId="1" type="noConversion"/>
  </si>
  <si>
    <t>证件类别</t>
    <phoneticPr fontId="1" type="noConversion"/>
  </si>
  <si>
    <t>二等座</t>
    <phoneticPr fontId="1" type="noConversion"/>
  </si>
  <si>
    <t>一等座</t>
    <phoneticPr fontId="1" type="noConversion"/>
  </si>
  <si>
    <t>到达时间</t>
    <phoneticPr fontId="1" type="noConversion"/>
  </si>
  <si>
    <t>票价</t>
    <phoneticPr fontId="1" type="noConversion"/>
  </si>
  <si>
    <t>里程1</t>
  </si>
  <si>
    <t>里程2</t>
  </si>
  <si>
    <t>里程3</t>
  </si>
  <si>
    <t>里程4</t>
  </si>
  <si>
    <t>里程5</t>
  </si>
  <si>
    <t>里程6</t>
  </si>
  <si>
    <t>里程7</t>
  </si>
  <si>
    <t>里程8</t>
  </si>
  <si>
    <t>里程9</t>
  </si>
  <si>
    <t>里程10</t>
  </si>
  <si>
    <t>里程11</t>
  </si>
  <si>
    <t>里程12</t>
  </si>
  <si>
    <t>里程13</t>
  </si>
  <si>
    <t>里程14</t>
  </si>
  <si>
    <t>里程15</t>
  </si>
  <si>
    <t>里程16</t>
  </si>
  <si>
    <t>里程17</t>
  </si>
  <si>
    <t>里程18</t>
  </si>
  <si>
    <t>停运信息</t>
    <phoneticPr fontId="1" type="noConversion"/>
  </si>
  <si>
    <t>正常</t>
  </si>
  <si>
    <t>正常</t>
    <phoneticPr fontId="1" type="noConversion"/>
  </si>
  <si>
    <t>北京南</t>
  </si>
  <si>
    <t>上海</t>
  </si>
  <si>
    <t>天津南</t>
  </si>
  <si>
    <t>济南西</t>
  </si>
  <si>
    <t>南京南</t>
  </si>
  <si>
    <t>G55</t>
    <phoneticPr fontId="1" type="noConversion"/>
  </si>
  <si>
    <t>停运</t>
    <phoneticPr fontId="1" type="noConversion"/>
  </si>
  <si>
    <t>到达时间</t>
    <phoneticPr fontId="1" type="noConversion"/>
  </si>
  <si>
    <t>G35</t>
    <phoneticPr fontId="1" type="noConversion"/>
  </si>
  <si>
    <t xml:space="preserve">北京南 </t>
  </si>
  <si>
    <t>杭州东</t>
    <phoneticPr fontId="1" type="noConversion"/>
  </si>
  <si>
    <t>沧州西</t>
    <phoneticPr fontId="1" type="noConversion"/>
  </si>
  <si>
    <t>济南西</t>
    <phoneticPr fontId="1" type="noConversion"/>
  </si>
  <si>
    <t>滕州东</t>
    <phoneticPr fontId="1" type="noConversion"/>
  </si>
  <si>
    <t>徐州东</t>
    <phoneticPr fontId="1" type="noConversion"/>
  </si>
  <si>
    <t xml:space="preserve">湖州 </t>
    <phoneticPr fontId="1" type="noConversion"/>
  </si>
  <si>
    <t>长兴</t>
    <phoneticPr fontId="1" type="noConversion"/>
  </si>
  <si>
    <t>南京南</t>
    <phoneticPr fontId="1" type="noConversion"/>
  </si>
  <si>
    <t>蚌埠南</t>
    <phoneticPr fontId="1" type="noConversion"/>
  </si>
  <si>
    <t>衡山西</t>
    <phoneticPr fontId="1" type="noConversion"/>
  </si>
  <si>
    <t>句容西</t>
    <phoneticPr fontId="1" type="noConversion"/>
  </si>
  <si>
    <t>护照</t>
    <phoneticPr fontId="1" type="noConversion"/>
  </si>
  <si>
    <t>徐州东</t>
    <phoneticPr fontId="1" type="noConversion"/>
  </si>
  <si>
    <t>济南西</t>
    <phoneticPr fontId="1" type="noConversion"/>
  </si>
  <si>
    <t>蚌埠南</t>
    <phoneticPr fontId="1" type="noConversion"/>
  </si>
  <si>
    <t>20210119-0035-001</t>
    <phoneticPr fontId="1" type="noConversion"/>
  </si>
  <si>
    <t>20210119-0035-002</t>
  </si>
  <si>
    <t>20210119-0035-003</t>
  </si>
  <si>
    <t>20210119-0035-004</t>
  </si>
  <si>
    <t>20210119-0035-005</t>
  </si>
  <si>
    <t>20210119-0035-006</t>
  </si>
  <si>
    <t>20210123-0035-001</t>
    <phoneticPr fontId="1" type="noConversion"/>
  </si>
  <si>
    <t>20210123-0035-002</t>
  </si>
  <si>
    <t>20210123-0035-003</t>
  </si>
  <si>
    <t>20210123-0035-004</t>
  </si>
  <si>
    <t>南京南</t>
    <phoneticPr fontId="1" type="noConversion"/>
  </si>
  <si>
    <t>湖州</t>
    <phoneticPr fontId="1" type="noConversion"/>
  </si>
  <si>
    <t>杭州东</t>
    <phoneticPr fontId="1" type="noConversion"/>
  </si>
  <si>
    <t>句容西</t>
    <phoneticPr fontId="1" type="noConversion"/>
  </si>
  <si>
    <t>杭州东</t>
    <phoneticPr fontId="1" type="noConversion"/>
  </si>
  <si>
    <t>20210119-0035-007</t>
  </si>
  <si>
    <t>20210119-0035-008</t>
  </si>
  <si>
    <t>20210119-0035-009</t>
  </si>
  <si>
    <t>20210119-0035-010</t>
  </si>
  <si>
    <t>20210119-0035-011</t>
  </si>
  <si>
    <t>20210119-0035-012</t>
  </si>
  <si>
    <t>20210119-0035-013</t>
  </si>
  <si>
    <t>20210119-0035-014</t>
  </si>
  <si>
    <t>20210119-0035-015</t>
  </si>
  <si>
    <t>20210207-0079-001</t>
    <phoneticPr fontId="1" type="noConversion"/>
  </si>
  <si>
    <t>20210207-0079-002</t>
  </si>
  <si>
    <t>20210207-0079-003</t>
  </si>
  <si>
    <t>20210207-0079-004</t>
  </si>
  <si>
    <t>20210207-0079-005</t>
  </si>
  <si>
    <t>20210207-0079-006</t>
  </si>
  <si>
    <t>20210207-0079-007</t>
  </si>
  <si>
    <t>20210207-0079-008</t>
  </si>
  <si>
    <t>20210207-0079-009</t>
  </si>
  <si>
    <t>20210207-0079-011</t>
  </si>
  <si>
    <t>20210207-0079-012</t>
  </si>
  <si>
    <t>20210207-0079-013</t>
  </si>
  <si>
    <t>20210207-0079-014</t>
  </si>
  <si>
    <t>20210207-0079-015</t>
  </si>
  <si>
    <t>20210203-0065-001</t>
    <phoneticPr fontId="1" type="noConversion"/>
  </si>
  <si>
    <t>20210203-0065-002</t>
  </si>
  <si>
    <t>20210203-0065-003</t>
  </si>
  <si>
    <t>20210203-0065-004</t>
  </si>
  <si>
    <t>20210203-0065-005</t>
  </si>
  <si>
    <t>20210203-0065-006</t>
  </si>
  <si>
    <t>20210203-0065-007</t>
  </si>
  <si>
    <t>20210203-0065-008</t>
  </si>
  <si>
    <t>20210203-0065-009</t>
  </si>
  <si>
    <t>20210203-0065-010</t>
  </si>
  <si>
    <t>20210203-0065-011</t>
  </si>
  <si>
    <t>20210128-0080-001</t>
    <phoneticPr fontId="1" type="noConversion"/>
  </si>
  <si>
    <t>20210128-0068-001</t>
    <phoneticPr fontId="1" type="noConversion"/>
  </si>
  <si>
    <t>20210128-0070-001</t>
    <phoneticPr fontId="1" type="noConversion"/>
  </si>
  <si>
    <t>320102197605216783</t>
    <phoneticPr fontId="1" type="noConversion"/>
  </si>
  <si>
    <t>20210207-0079-010</t>
    <phoneticPr fontId="1" type="noConversion"/>
  </si>
  <si>
    <t>20210207-0079-016</t>
    <phoneticPr fontId="1" type="noConversion"/>
  </si>
  <si>
    <t>20210207-0079-017</t>
    <phoneticPr fontId="1" type="noConversion"/>
  </si>
  <si>
    <t>20210207-0079-018</t>
    <phoneticPr fontId="1" type="noConversion"/>
  </si>
  <si>
    <t>20210207-0079-019</t>
  </si>
  <si>
    <t>20210207-0079-020</t>
  </si>
  <si>
    <t>20210203-0065-012</t>
  </si>
  <si>
    <t>一等座</t>
    <phoneticPr fontId="1" type="noConversion"/>
  </si>
  <si>
    <t>20210226-0006-001</t>
    <phoneticPr fontId="1" type="noConversion"/>
  </si>
  <si>
    <t>20210226-0006-002</t>
  </si>
  <si>
    <t>20210226-0006-003</t>
  </si>
  <si>
    <t>20210226-0006-004</t>
  </si>
  <si>
    <t>20210226-0006-005</t>
  </si>
  <si>
    <t>20210226-0006-006</t>
  </si>
  <si>
    <t>20210226-0006-007</t>
  </si>
  <si>
    <t>20210226-0006-008</t>
  </si>
  <si>
    <t>20210226-0006-009</t>
  </si>
  <si>
    <t>20210226-0006-010</t>
  </si>
  <si>
    <t>20210226-0006-011</t>
  </si>
  <si>
    <t>20210226-0006-012</t>
  </si>
  <si>
    <t>20210226-0006-013</t>
  </si>
  <si>
    <t>商务座</t>
    <phoneticPr fontId="1" type="noConversion"/>
  </si>
  <si>
    <t>20210119-0105-001</t>
    <phoneticPr fontId="1" type="noConversion"/>
  </si>
  <si>
    <t>20210119-0105-002</t>
    <phoneticPr fontId="1" type="noConversion"/>
  </si>
  <si>
    <t>20210119-0005-001</t>
    <phoneticPr fontId="1" type="noConversion"/>
  </si>
  <si>
    <t>20210208-0106-001</t>
    <phoneticPr fontId="1" type="noConversion"/>
  </si>
  <si>
    <t>Y1212675</t>
    <phoneticPr fontId="1" type="noConversion"/>
  </si>
  <si>
    <t>A1234563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</si>
</sst>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h:mm;@"/>
    <numFmt numFmtId="177" formatCode="0_ "/>
    <numFmt numFmtId="178" formatCode="0;[Red]0"/>
    <numFmt numFmtId="179" formatCode="0.0_ "/>
    <numFmt numFmtId="180" formatCode="0.0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2577E3"/>
      <name val="Arial"/>
      <family val="2"/>
    </font>
    <font>
      <sz val="11"/>
      <color rgb="FF999999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.5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.5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4"/>
    </xf>
    <xf numFmtId="0" fontId="7" fillId="0" borderId="0" xfId="0" applyFont="1" applyAlignment="1">
      <alignment horizontal="left" vertical="center" wrapText="1" indent="5"/>
    </xf>
    <xf numFmtId="20" fontId="7" fillId="0" borderId="0" xfId="0" applyNumberFormat="1" applyFont="1" applyAlignment="1">
      <alignment horizontal="left" vertical="center" wrapText="1" indent="5"/>
    </xf>
    <xf numFmtId="176" fontId="0" fillId="0" borderId="0" xfId="0" applyNumberFormat="1">
      <alignment vertical="center"/>
    </xf>
    <xf numFmtId="176" fontId="5" fillId="0" borderId="0" xfId="0" applyNumberFormat="1" applyFont="1" applyAlignment="1">
      <alignment horizontal="left" vertical="center" wrapText="1" indent="5"/>
    </xf>
    <xf numFmtId="176" fontId="4" fillId="0" borderId="0" xfId="0" applyNumberFormat="1" applyFont="1" applyAlignment="1">
      <alignment horizontal="left" vertical="center" wrapText="1" indent="5"/>
    </xf>
    <xf numFmtId="0" fontId="8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horizontal="justify" vertical="center" wrapText="1"/>
    </xf>
    <xf numFmtId="176" fontId="8" fillId="0" borderId="0" xfId="0" applyNumberFormat="1" applyFont="1">
      <alignment vertical="center"/>
    </xf>
    <xf numFmtId="176" fontId="7" fillId="0" borderId="0" xfId="0" applyNumberFormat="1" applyFont="1" applyAlignment="1">
      <alignment horizontal="left" vertical="center" wrapText="1" indent="5"/>
    </xf>
    <xf numFmtId="176" fontId="10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8" fillId="2" borderId="1" xfId="0" applyFont="1" applyFill="1" applyBorder="1">
      <alignment vertical="center"/>
    </xf>
    <xf numFmtId="20" fontId="0" fillId="2" borderId="1" xfId="0" applyNumberFormat="1" applyFill="1" applyBorder="1">
      <alignment vertical="center"/>
    </xf>
    <xf numFmtId="0" fontId="10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179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178" fontId="14" fillId="0" borderId="1" xfId="0" applyNumberFormat="1" applyFont="1" applyBorder="1">
      <alignment vertical="center"/>
    </xf>
    <xf numFmtId="0" fontId="14" fillId="0" borderId="1" xfId="0" applyFont="1" applyBorder="1" applyAlignment="1">
      <alignment vertical="center"/>
    </xf>
    <xf numFmtId="20" fontId="14" fillId="0" borderId="1" xfId="0" applyNumberFormat="1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>
      <alignment vertical="center"/>
    </xf>
    <xf numFmtId="20" fontId="14" fillId="0" borderId="0" xfId="0" applyNumberFormat="1" applyFont="1">
      <alignment vertical="center"/>
    </xf>
    <xf numFmtId="0" fontId="16" fillId="0" borderId="0" xfId="0" applyFont="1">
      <alignment vertical="center"/>
    </xf>
    <xf numFmtId="176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8" fontId="14" fillId="3" borderId="1" xfId="0" applyNumberFormat="1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4" fillId="3" borderId="1" xfId="0" applyFont="1" applyFill="1" applyBorder="1" applyAlignment="1">
      <alignment vertical="center"/>
    </xf>
    <xf numFmtId="20" fontId="14" fillId="3" borderId="1" xfId="0" applyNumberFormat="1" applyFont="1" applyFill="1" applyBorder="1">
      <alignment vertical="center"/>
    </xf>
    <xf numFmtId="0" fontId="14" fillId="3" borderId="0" xfId="0" applyFont="1" applyFill="1">
      <alignment vertical="center"/>
    </xf>
    <xf numFmtId="20" fontId="14" fillId="3" borderId="0" xfId="0" applyNumberFormat="1" applyFont="1" applyFill="1">
      <alignment vertical="center"/>
    </xf>
    <xf numFmtId="0" fontId="16" fillId="3" borderId="0" xfId="0" applyFont="1" applyFill="1">
      <alignment vertical="center"/>
    </xf>
    <xf numFmtId="177" fontId="14" fillId="3" borderId="0" xfId="0" applyNumberFormat="1" applyFont="1" applyFill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/>
    </xf>
    <xf numFmtId="176" fontId="17" fillId="0" borderId="0" xfId="0" applyNumberFormat="1" applyFont="1" applyAlignment="1">
      <alignment horizontal="left" vertical="center" wrapText="1" indent="5"/>
    </xf>
    <xf numFmtId="176" fontId="16" fillId="0" borderId="0" xfId="0" applyNumberFormat="1" applyFont="1">
      <alignment vertical="center"/>
    </xf>
    <xf numFmtId="0" fontId="14" fillId="3" borderId="1" xfId="0" quotePrefix="1" applyFont="1" applyFill="1" applyBorder="1">
      <alignment vertical="center"/>
    </xf>
    <xf numFmtId="178" fontId="14" fillId="4" borderId="1" xfId="0" applyNumberFormat="1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vertical="center"/>
    </xf>
    <xf numFmtId="20" fontId="14" fillId="4" borderId="1" xfId="0" applyNumberFormat="1" applyFont="1" applyFill="1" applyBorder="1">
      <alignment vertical="center"/>
    </xf>
    <xf numFmtId="176" fontId="14" fillId="4" borderId="1" xfId="0" applyNumberFormat="1" applyFont="1" applyFill="1" applyBorder="1">
      <alignment vertical="center"/>
    </xf>
    <xf numFmtId="0" fontId="14" fillId="4" borderId="0" xfId="0" applyFont="1" applyFill="1">
      <alignment vertical="center"/>
    </xf>
    <xf numFmtId="20" fontId="14" fillId="4" borderId="0" xfId="0" applyNumberFormat="1" applyFont="1" applyFill="1">
      <alignment vertical="center"/>
    </xf>
    <xf numFmtId="0" fontId="16" fillId="4" borderId="0" xfId="0" applyFont="1" applyFill="1">
      <alignment vertical="center"/>
    </xf>
    <xf numFmtId="176" fontId="14" fillId="4" borderId="0" xfId="0" applyNumberFormat="1" applyFont="1" applyFill="1">
      <alignment vertical="center"/>
    </xf>
    <xf numFmtId="177" fontId="14" fillId="4" borderId="0" xfId="0" applyNumberFormat="1" applyFont="1" applyFill="1">
      <alignment vertical="center"/>
    </xf>
    <xf numFmtId="0" fontId="14" fillId="2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vertical="center"/>
    </xf>
    <xf numFmtId="0" fontId="14" fillId="5" borderId="1" xfId="0" applyFont="1" applyFill="1" applyBorder="1">
      <alignment vertical="center"/>
    </xf>
    <xf numFmtId="0" fontId="14" fillId="5" borderId="1" xfId="0" applyFont="1" applyFill="1" applyBorder="1" applyAlignment="1">
      <alignment vertical="center"/>
    </xf>
    <xf numFmtId="176" fontId="14" fillId="5" borderId="1" xfId="0" applyNumberFormat="1" applyFont="1" applyFill="1" applyBorder="1">
      <alignment vertical="center"/>
    </xf>
    <xf numFmtId="0" fontId="14" fillId="5" borderId="0" xfId="0" applyFont="1" applyFill="1">
      <alignment vertical="center"/>
    </xf>
    <xf numFmtId="176" fontId="14" fillId="5" borderId="0" xfId="0" applyNumberFormat="1" applyFont="1" applyFill="1">
      <alignment vertical="center"/>
    </xf>
    <xf numFmtId="0" fontId="16" fillId="5" borderId="0" xfId="0" applyFont="1" applyFill="1">
      <alignment vertical="center"/>
    </xf>
    <xf numFmtId="20" fontId="14" fillId="5" borderId="0" xfId="0" applyNumberFormat="1" applyFont="1" applyFill="1">
      <alignment vertical="center"/>
    </xf>
    <xf numFmtId="177" fontId="14" fillId="5" borderId="0" xfId="0" applyNumberFormat="1" applyFont="1" applyFill="1">
      <alignment vertical="center"/>
    </xf>
    <xf numFmtId="0" fontId="14" fillId="6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14" fillId="6" borderId="1" xfId="0" applyFont="1" applyFill="1" applyBorder="1" applyAlignment="1">
      <alignment vertical="center"/>
    </xf>
    <xf numFmtId="20" fontId="14" fillId="6" borderId="1" xfId="0" applyNumberFormat="1" applyFont="1" applyFill="1" applyBorder="1">
      <alignment vertical="center"/>
    </xf>
    <xf numFmtId="0" fontId="14" fillId="6" borderId="0" xfId="0" applyFont="1" applyFill="1">
      <alignment vertical="center"/>
    </xf>
    <xf numFmtId="20" fontId="14" fillId="6" borderId="0" xfId="0" applyNumberFormat="1" applyFont="1" applyFill="1">
      <alignment vertical="center"/>
    </xf>
    <xf numFmtId="0" fontId="16" fillId="6" borderId="0" xfId="0" applyFont="1" applyFill="1">
      <alignment vertical="center"/>
    </xf>
    <xf numFmtId="177" fontId="14" fillId="6" borderId="0" xfId="0" applyNumberFormat="1" applyFont="1" applyFill="1">
      <alignment vertical="center"/>
    </xf>
    <xf numFmtId="0" fontId="14" fillId="7" borderId="1" xfId="0" applyFont="1" applyFill="1" applyBorder="1">
      <alignment vertical="center"/>
    </xf>
    <xf numFmtId="0" fontId="14" fillId="7" borderId="1" xfId="0" applyFont="1" applyFill="1" applyBorder="1" applyAlignment="1">
      <alignment vertical="center"/>
    </xf>
    <xf numFmtId="0" fontId="14" fillId="7" borderId="0" xfId="0" applyFont="1" applyFill="1">
      <alignment vertical="center"/>
    </xf>
    <xf numFmtId="20" fontId="14" fillId="7" borderId="0" xfId="0" applyNumberFormat="1" applyFont="1" applyFill="1">
      <alignment vertical="center"/>
    </xf>
    <xf numFmtId="0" fontId="16" fillId="7" borderId="0" xfId="0" applyFont="1" applyFill="1">
      <alignment vertical="center"/>
    </xf>
    <xf numFmtId="176" fontId="14" fillId="7" borderId="0" xfId="0" applyNumberFormat="1" applyFont="1" applyFill="1">
      <alignment vertical="center"/>
    </xf>
    <xf numFmtId="177" fontId="14" fillId="7" borderId="0" xfId="0" applyNumberFormat="1" applyFont="1" applyFill="1">
      <alignment vertical="center"/>
    </xf>
    <xf numFmtId="20" fontId="14" fillId="0" borderId="1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20" fontId="14" fillId="0" borderId="0" xfId="0" applyNumberFormat="1" applyFont="1" applyFill="1">
      <alignment vertical="center"/>
    </xf>
    <xf numFmtId="0" fontId="16" fillId="0" borderId="0" xfId="0" applyFont="1" applyFill="1">
      <alignment vertical="center"/>
    </xf>
    <xf numFmtId="176" fontId="14" fillId="0" borderId="0" xfId="0" applyNumberFormat="1" applyFont="1" applyFill="1">
      <alignment vertical="center"/>
    </xf>
    <xf numFmtId="177" fontId="14" fillId="0" borderId="0" xfId="0" applyNumberFormat="1" applyFont="1" applyFill="1">
      <alignment vertical="center"/>
    </xf>
    <xf numFmtId="180" fontId="14" fillId="4" borderId="1" xfId="0" applyNumberFormat="1" applyFont="1" applyFill="1" applyBorder="1">
      <alignment vertical="center"/>
    </xf>
    <xf numFmtId="180" fontId="14" fillId="3" borderId="1" xfId="0" applyNumberFormat="1" applyFont="1" applyFill="1" applyBorder="1">
      <alignment vertical="center"/>
    </xf>
    <xf numFmtId="180" fontId="14" fillId="0" borderId="1" xfId="0" applyNumberFormat="1" applyFont="1" applyBorder="1">
      <alignment vertical="center"/>
    </xf>
    <xf numFmtId="180" fontId="14" fillId="7" borderId="1" xfId="0" applyNumberFormat="1" applyFont="1" applyFill="1" applyBorder="1">
      <alignment vertical="center"/>
    </xf>
    <xf numFmtId="180" fontId="14" fillId="6" borderId="1" xfId="0" applyNumberFormat="1" applyFont="1" applyFill="1" applyBorder="1">
      <alignment vertical="center"/>
    </xf>
    <xf numFmtId="180" fontId="14" fillId="0" borderId="1" xfId="0" applyNumberFormat="1" applyFont="1" applyFill="1" applyBorder="1">
      <alignment vertical="center"/>
    </xf>
    <xf numFmtId="180" fontId="0" fillId="2" borderId="1" xfId="0" applyNumberFormat="1" applyFill="1" applyBorder="1">
      <alignment vertical="center"/>
    </xf>
    <xf numFmtId="20" fontId="14" fillId="5" borderId="1" xfId="0" applyNumberFormat="1" applyFont="1" applyFill="1" applyBorder="1">
      <alignment vertical="center"/>
    </xf>
    <xf numFmtId="20" fontId="14" fillId="5" borderId="1" xfId="0" applyNumberFormat="1" applyFont="1" applyFill="1" applyBorder="1" applyAlignment="1">
      <alignment vertical="center"/>
    </xf>
    <xf numFmtId="20" fontId="14" fillId="0" borderId="1" xfId="0" applyNumberFormat="1" applyFont="1" applyFill="1" applyBorder="1" applyAlignment="1">
      <alignment vertical="center"/>
    </xf>
    <xf numFmtId="20" fontId="14" fillId="7" borderId="1" xfId="0" applyNumberFormat="1" applyFont="1" applyFill="1" applyBorder="1">
      <alignment vertical="center"/>
    </xf>
    <xf numFmtId="20" fontId="14" fillId="0" borderId="1" xfId="0" applyNumberFormat="1" applyFont="1" applyBorder="1" applyAlignment="1">
      <alignment vertical="center"/>
    </xf>
    <xf numFmtId="0" fontId="16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76" fontId="0" fillId="2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3"/>
  <sheetViews>
    <sheetView topLeftCell="BM1" workbookViewId="0">
      <selection activeCell="F6" sqref="F6"/>
    </sheetView>
  </sheetViews>
  <sheetFormatPr defaultRowHeight="14" x14ac:dyDescent="0.25"/>
  <cols>
    <col min="1" max="1" width="5.453125" customWidth="1"/>
    <col min="2" max="2" width="9.90625" customWidth="1"/>
    <col min="3" max="3" width="9.08984375" customWidth="1"/>
    <col min="4" max="4" width="6" style="8" customWidth="1"/>
    <col min="5" max="5" width="5.6328125" style="8" customWidth="1"/>
    <col min="6" max="7" width="6.36328125" customWidth="1"/>
    <col min="8" max="8" width="5" customWidth="1"/>
    <col min="9" max="10" width="4.08984375" style="10" customWidth="1"/>
    <col min="11" max="11" width="5" style="19" customWidth="1"/>
    <col min="12" max="12" width="7.453125" customWidth="1"/>
    <col min="13" max="13" width="7.08984375" bestFit="1" customWidth="1"/>
    <col min="14" max="14" width="7" customWidth="1"/>
    <col min="15" max="15" width="3.90625" customWidth="1"/>
    <col min="16" max="16" width="8" style="121" customWidth="1"/>
    <col min="17" max="18" width="6.6328125" customWidth="1"/>
    <col min="19" max="19" width="8.08984375" customWidth="1"/>
    <col min="20" max="20" width="6.90625" style="121" customWidth="1"/>
    <col min="21" max="22" width="6.36328125" customWidth="1"/>
    <col min="23" max="23" width="7.26953125" customWidth="1"/>
    <col min="24" max="24" width="8.08984375" style="121" customWidth="1"/>
    <col min="25" max="26" width="6.36328125" customWidth="1"/>
    <col min="27" max="27" width="7.453125" customWidth="1"/>
    <col min="28" max="28" width="7" style="121" customWidth="1"/>
    <col min="29" max="31" width="6.7265625" customWidth="1"/>
    <col min="32" max="32" width="7.7265625" style="121" customWidth="1"/>
    <col min="33" max="35" width="6.453125" customWidth="1"/>
    <col min="36" max="36" width="7.36328125" style="121" customWidth="1"/>
    <col min="37" max="38" width="6.7265625" customWidth="1"/>
    <col min="39" max="39" width="8.26953125" customWidth="1"/>
    <col min="40" max="40" width="6.453125" style="121" customWidth="1"/>
    <col min="41" max="41" width="6.26953125" customWidth="1"/>
    <col min="42" max="42" width="6.6328125" customWidth="1"/>
    <col min="43" max="43" width="8.90625" customWidth="1"/>
    <col min="44" max="44" width="8.26953125" style="121" customWidth="1"/>
    <col min="45" max="46" width="6.36328125" customWidth="1"/>
    <col min="47" max="47" width="8.453125" customWidth="1"/>
    <col min="48" max="48" width="8.7265625" style="121"/>
    <col min="49" max="50" width="6.36328125" customWidth="1"/>
    <col min="51" max="51" width="8.90625" customWidth="1"/>
    <col min="52" max="52" width="6.6328125" style="125" customWidth="1"/>
    <col min="53" max="54" width="6.90625" customWidth="1"/>
    <col min="56" max="56" width="7.36328125" style="125" customWidth="1"/>
    <col min="57" max="57" width="6.26953125" customWidth="1"/>
    <col min="58" max="58" width="6.453125" customWidth="1"/>
    <col min="59" max="59" width="6.26953125" customWidth="1"/>
    <col min="60" max="60" width="6.453125" style="125" customWidth="1"/>
    <col min="61" max="62" width="6.08984375" customWidth="1"/>
    <col min="63" max="63" width="6.26953125" customWidth="1"/>
    <col min="64" max="64" width="4.90625" style="128" customWidth="1"/>
    <col min="65" max="65" width="6.08984375" customWidth="1"/>
    <col min="66" max="66" width="6.36328125" customWidth="1"/>
    <col min="67" max="67" width="6.54296875" customWidth="1"/>
    <col min="68" max="68" width="6.26953125" style="125" customWidth="1"/>
    <col min="69" max="69" width="6.36328125" customWidth="1"/>
    <col min="70" max="70" width="6.08984375" customWidth="1"/>
    <col min="71" max="71" width="5.08984375" customWidth="1"/>
    <col min="72" max="72" width="7.1796875" style="125" customWidth="1"/>
    <col min="73" max="73" width="6.36328125" customWidth="1"/>
    <col min="74" max="74" width="6.6328125" customWidth="1"/>
    <col min="75" max="75" width="5.36328125" customWidth="1"/>
    <col min="76" max="76" width="7.08984375" style="125" customWidth="1"/>
    <col min="77" max="77" width="6.453125" customWidth="1"/>
    <col min="78" max="78" width="6.6328125" customWidth="1"/>
    <col min="79" max="79" width="5.36328125" customWidth="1"/>
    <col min="80" max="80" width="5" style="125" customWidth="1"/>
    <col min="81" max="82" width="6.08984375" customWidth="1"/>
    <col min="83" max="83" width="5.54296875" customWidth="1"/>
  </cols>
  <sheetData>
    <row r="1" spans="1:83" s="36" customFormat="1" ht="56" customHeight="1" x14ac:dyDescent="0.25">
      <c r="A1" s="33" t="s">
        <v>0</v>
      </c>
      <c r="B1" s="34" t="s">
        <v>1</v>
      </c>
      <c r="C1" s="34" t="s">
        <v>2</v>
      </c>
      <c r="D1" s="35" t="s">
        <v>91</v>
      </c>
      <c r="E1" s="35" t="s">
        <v>356</v>
      </c>
      <c r="F1" s="34" t="s">
        <v>3</v>
      </c>
      <c r="G1" s="34" t="s">
        <v>366</v>
      </c>
      <c r="H1" s="34" t="s">
        <v>4</v>
      </c>
      <c r="I1" s="35" t="s">
        <v>7</v>
      </c>
      <c r="J1" s="35" t="s">
        <v>6</v>
      </c>
      <c r="K1" s="34" t="s">
        <v>5</v>
      </c>
      <c r="L1" s="34" t="s">
        <v>8</v>
      </c>
      <c r="M1" s="34" t="s">
        <v>9</v>
      </c>
      <c r="N1" s="34" t="s">
        <v>47</v>
      </c>
      <c r="O1" s="34" t="s">
        <v>338</v>
      </c>
      <c r="P1" s="118" t="s">
        <v>10</v>
      </c>
      <c r="Q1" s="34" t="s">
        <v>11</v>
      </c>
      <c r="R1" s="34" t="s">
        <v>48</v>
      </c>
      <c r="S1" s="34" t="s">
        <v>339</v>
      </c>
      <c r="T1" s="118" t="s">
        <v>12</v>
      </c>
      <c r="U1" s="34" t="s">
        <v>13</v>
      </c>
      <c r="V1" s="34" t="s">
        <v>49</v>
      </c>
      <c r="W1" s="34" t="s">
        <v>340</v>
      </c>
      <c r="X1" s="118" t="s">
        <v>14</v>
      </c>
      <c r="Y1" s="34" t="s">
        <v>15</v>
      </c>
      <c r="Z1" s="34" t="s">
        <v>50</v>
      </c>
      <c r="AA1" s="34" t="s">
        <v>341</v>
      </c>
      <c r="AB1" s="118" t="s">
        <v>16</v>
      </c>
      <c r="AC1" s="34" t="s">
        <v>17</v>
      </c>
      <c r="AD1" s="34" t="s">
        <v>51</v>
      </c>
      <c r="AE1" s="34" t="s">
        <v>342</v>
      </c>
      <c r="AF1" s="118" t="s">
        <v>18</v>
      </c>
      <c r="AG1" s="34" t="s">
        <v>19</v>
      </c>
      <c r="AH1" s="34" t="s">
        <v>52</v>
      </c>
      <c r="AI1" s="34" t="s">
        <v>343</v>
      </c>
      <c r="AJ1" s="118" t="s">
        <v>20</v>
      </c>
      <c r="AK1" s="34" t="s">
        <v>21</v>
      </c>
      <c r="AL1" s="34" t="s">
        <v>53</v>
      </c>
      <c r="AM1" s="34" t="s">
        <v>344</v>
      </c>
      <c r="AN1" s="118" t="s">
        <v>22</v>
      </c>
      <c r="AO1" s="34" t="s">
        <v>23</v>
      </c>
      <c r="AP1" s="34" t="s">
        <v>54</v>
      </c>
      <c r="AQ1" s="34" t="s">
        <v>345</v>
      </c>
      <c r="AR1" s="118" t="s">
        <v>24</v>
      </c>
      <c r="AS1" s="34" t="s">
        <v>25</v>
      </c>
      <c r="AT1" s="34" t="s">
        <v>55</v>
      </c>
      <c r="AU1" s="34" t="s">
        <v>346</v>
      </c>
      <c r="AV1" s="118" t="s">
        <v>26</v>
      </c>
      <c r="AW1" s="34" t="s">
        <v>27</v>
      </c>
      <c r="AX1" s="34" t="s">
        <v>56</v>
      </c>
      <c r="AY1" s="34" t="s">
        <v>347</v>
      </c>
      <c r="AZ1" s="122" t="s">
        <v>28</v>
      </c>
      <c r="BA1" s="34" t="s">
        <v>29</v>
      </c>
      <c r="BB1" s="34" t="s">
        <v>57</v>
      </c>
      <c r="BC1" s="34" t="s">
        <v>348</v>
      </c>
      <c r="BD1" s="122" t="s">
        <v>30</v>
      </c>
      <c r="BE1" s="34" t="s">
        <v>31</v>
      </c>
      <c r="BF1" s="34" t="s">
        <v>58</v>
      </c>
      <c r="BG1" s="34" t="s">
        <v>349</v>
      </c>
      <c r="BH1" s="122" t="s">
        <v>32</v>
      </c>
      <c r="BI1" s="34" t="s">
        <v>33</v>
      </c>
      <c r="BJ1" s="34" t="s">
        <v>77</v>
      </c>
      <c r="BK1" s="34" t="s">
        <v>350</v>
      </c>
      <c r="BL1" s="122" t="s">
        <v>34</v>
      </c>
      <c r="BM1" s="34" t="s">
        <v>35</v>
      </c>
      <c r="BN1" s="34" t="s">
        <v>78</v>
      </c>
      <c r="BO1" s="34" t="s">
        <v>351</v>
      </c>
      <c r="BP1" s="122" t="s">
        <v>36</v>
      </c>
      <c r="BQ1" s="34" t="s">
        <v>37</v>
      </c>
      <c r="BR1" s="34" t="s">
        <v>79</v>
      </c>
      <c r="BS1" s="34" t="s">
        <v>352</v>
      </c>
      <c r="BT1" s="122" t="s">
        <v>38</v>
      </c>
      <c r="BU1" s="34" t="s">
        <v>39</v>
      </c>
      <c r="BV1" s="34" t="s">
        <v>80</v>
      </c>
      <c r="BW1" s="34" t="s">
        <v>353</v>
      </c>
      <c r="BX1" s="122" t="s">
        <v>81</v>
      </c>
      <c r="BY1" s="34" t="s">
        <v>82</v>
      </c>
      <c r="BZ1" s="34" t="s">
        <v>83</v>
      </c>
      <c r="CA1" s="34" t="s">
        <v>354</v>
      </c>
      <c r="CB1" s="122" t="s">
        <v>117</v>
      </c>
      <c r="CC1" s="34" t="s">
        <v>118</v>
      </c>
      <c r="CD1" s="34" t="s">
        <v>119</v>
      </c>
      <c r="CE1" s="34" t="s">
        <v>355</v>
      </c>
    </row>
    <row r="2" spans="1:83" x14ac:dyDescent="0.25">
      <c r="A2" s="25" t="s">
        <v>40</v>
      </c>
      <c r="B2" s="25" t="s">
        <v>42</v>
      </c>
      <c r="C2" s="25" t="s">
        <v>44</v>
      </c>
      <c r="D2" s="26">
        <v>2298</v>
      </c>
      <c r="E2" s="26" t="s">
        <v>358</v>
      </c>
      <c r="F2" s="27">
        <v>0.41666666666666669</v>
      </c>
      <c r="G2" s="27">
        <v>0.75347222222222221</v>
      </c>
      <c r="H2" s="25">
        <v>6</v>
      </c>
      <c r="I2" s="28">
        <v>2</v>
      </c>
      <c r="J2" s="28">
        <v>3</v>
      </c>
      <c r="K2" s="29">
        <v>15</v>
      </c>
      <c r="L2" s="25" t="s">
        <v>42</v>
      </c>
      <c r="M2" s="27">
        <v>0.41666666666666669</v>
      </c>
      <c r="N2" s="27">
        <v>0.41666666666666669</v>
      </c>
      <c r="O2" s="25">
        <v>0</v>
      </c>
      <c r="P2" s="119" t="s">
        <v>46</v>
      </c>
      <c r="Q2" s="27">
        <v>0.46319444444444446</v>
      </c>
      <c r="R2" s="27">
        <v>0.46458333333333335</v>
      </c>
      <c r="S2" s="30">
        <v>281</v>
      </c>
      <c r="T2" s="119" t="s">
        <v>60</v>
      </c>
      <c r="U2" s="27">
        <v>0.52152777777777781</v>
      </c>
      <c r="V2" s="27">
        <v>0.52361111111111114</v>
      </c>
      <c r="W2" s="31">
        <v>669</v>
      </c>
      <c r="X2" s="119" t="s">
        <v>62</v>
      </c>
      <c r="Y2" s="27">
        <v>0.59513888888888888</v>
      </c>
      <c r="Z2" s="27">
        <v>0.59722222222222221</v>
      </c>
      <c r="AA2" s="31">
        <v>1229</v>
      </c>
      <c r="AB2" s="119" t="s">
        <v>64</v>
      </c>
      <c r="AC2" s="27">
        <v>0.65277777777777779</v>
      </c>
      <c r="AD2" s="27">
        <v>0.65625</v>
      </c>
      <c r="AE2" s="31">
        <v>1591</v>
      </c>
      <c r="AF2" s="119" t="s">
        <v>44</v>
      </c>
      <c r="AG2" s="27">
        <v>0.75347222222222221</v>
      </c>
      <c r="AH2" s="27">
        <v>0.75347222222222221</v>
      </c>
      <c r="AI2" s="25">
        <v>2298</v>
      </c>
      <c r="AJ2" s="119"/>
      <c r="AK2" s="25"/>
      <c r="AL2" s="25"/>
      <c r="AM2" s="25"/>
      <c r="AN2" s="119"/>
      <c r="AO2" s="25"/>
      <c r="AP2" s="25"/>
      <c r="AQ2" s="25"/>
      <c r="AR2" s="119"/>
      <c r="AS2" s="25"/>
      <c r="AT2" s="25"/>
      <c r="AU2" s="25"/>
      <c r="AV2" s="119"/>
      <c r="AW2" s="25"/>
      <c r="AX2" s="25"/>
      <c r="AY2" s="25"/>
      <c r="AZ2" s="123"/>
      <c r="BA2" s="25"/>
      <c r="BB2" s="25"/>
      <c r="BC2" s="25"/>
      <c r="BD2" s="123"/>
      <c r="BE2" s="25"/>
      <c r="BF2" s="25"/>
      <c r="BG2" s="25"/>
      <c r="BH2" s="123"/>
      <c r="BI2" s="25"/>
      <c r="BJ2" s="25"/>
      <c r="BK2" s="25"/>
      <c r="BL2" s="126"/>
      <c r="BM2" s="25"/>
      <c r="BN2" s="25"/>
      <c r="BO2" s="25"/>
      <c r="BP2" s="123"/>
      <c r="BQ2" s="25"/>
      <c r="BR2" s="25"/>
      <c r="BS2" s="25"/>
      <c r="BT2" s="123"/>
      <c r="BU2" s="25"/>
      <c r="BV2" s="25"/>
      <c r="BW2" s="25"/>
      <c r="BX2" s="123"/>
      <c r="BY2" s="25"/>
      <c r="BZ2" s="25"/>
      <c r="CA2" s="25"/>
      <c r="CB2" s="123"/>
      <c r="CC2" s="25"/>
      <c r="CD2" s="25"/>
      <c r="CE2" s="25"/>
    </row>
    <row r="3" spans="1:83" ht="28" x14ac:dyDescent="0.25">
      <c r="A3" s="25" t="s">
        <v>65</v>
      </c>
      <c r="B3" s="25" t="s">
        <v>42</v>
      </c>
      <c r="C3" s="25" t="s">
        <v>67</v>
      </c>
      <c r="D3" s="26">
        <v>2414</v>
      </c>
      <c r="E3" s="26" t="s">
        <v>358</v>
      </c>
      <c r="F3" s="27">
        <v>0.43958333333333338</v>
      </c>
      <c r="G3" s="27">
        <v>0.89444444444444438</v>
      </c>
      <c r="H3" s="25">
        <v>17</v>
      </c>
      <c r="I3" s="28">
        <v>2</v>
      </c>
      <c r="J3" s="28">
        <v>4</v>
      </c>
      <c r="K3" s="29">
        <v>18</v>
      </c>
      <c r="L3" s="25" t="s">
        <v>42</v>
      </c>
      <c r="M3" s="27">
        <v>0.43958333333333338</v>
      </c>
      <c r="N3" s="27">
        <v>0.43958333333333338</v>
      </c>
      <c r="O3" s="25">
        <v>0</v>
      </c>
      <c r="P3" s="119" t="s">
        <v>68</v>
      </c>
      <c r="Q3" s="32">
        <v>0.4680555555555555</v>
      </c>
      <c r="R3" s="32">
        <v>0.4694444444444445</v>
      </c>
      <c r="S3" s="30">
        <v>139</v>
      </c>
      <c r="T3" s="119" t="s">
        <v>45</v>
      </c>
      <c r="U3" s="32">
        <v>0.49444444444444446</v>
      </c>
      <c r="V3" s="32">
        <v>0.4993055555555555</v>
      </c>
      <c r="W3" s="31">
        <v>281</v>
      </c>
      <c r="X3" s="119" t="s">
        <v>69</v>
      </c>
      <c r="Y3" s="32">
        <v>0.51874999999999993</v>
      </c>
      <c r="Z3" s="32">
        <v>0.5229166666666667</v>
      </c>
      <c r="AA3" s="31">
        <v>403</v>
      </c>
      <c r="AB3" s="119" t="s">
        <v>70</v>
      </c>
      <c r="AC3" s="32">
        <v>0.54236111111111118</v>
      </c>
      <c r="AD3" s="32">
        <v>0.54375000000000007</v>
      </c>
      <c r="AE3" s="31">
        <v>516</v>
      </c>
      <c r="AF3" s="119" t="s">
        <v>59</v>
      </c>
      <c r="AG3" s="32">
        <v>0.57291666666666663</v>
      </c>
      <c r="AH3" s="32">
        <v>0.57708333333333328</v>
      </c>
      <c r="AI3" s="25">
        <v>668.9</v>
      </c>
      <c r="AJ3" s="119" t="s">
        <v>71</v>
      </c>
      <c r="AK3" s="32">
        <v>0.6</v>
      </c>
      <c r="AL3" s="32">
        <v>0.60138888888888886</v>
      </c>
      <c r="AM3" s="25">
        <v>828.6</v>
      </c>
      <c r="AN3" s="119" t="s">
        <v>72</v>
      </c>
      <c r="AO3" s="32">
        <v>0.62847222222222221</v>
      </c>
      <c r="AP3" s="32">
        <v>0.62986111111111109</v>
      </c>
      <c r="AQ3" s="30">
        <v>977.6</v>
      </c>
      <c r="AR3" s="119" t="s">
        <v>61</v>
      </c>
      <c r="AS3" s="32">
        <v>0.66041666666666665</v>
      </c>
      <c r="AT3" s="32">
        <v>0.67013888888888884</v>
      </c>
      <c r="AU3" s="25">
        <v>1229</v>
      </c>
      <c r="AV3" s="119" t="s">
        <v>73</v>
      </c>
      <c r="AW3" s="32">
        <v>0.68680555555555556</v>
      </c>
      <c r="AX3" s="32">
        <v>0.68819444444444444</v>
      </c>
      <c r="AY3" s="30">
        <v>1243.3</v>
      </c>
      <c r="AZ3" s="123" t="s">
        <v>74</v>
      </c>
      <c r="BA3" s="32">
        <v>0.70972222222222225</v>
      </c>
      <c r="BB3" s="32">
        <v>0.71111111111111114</v>
      </c>
      <c r="BC3" s="30">
        <v>1345.5</v>
      </c>
      <c r="BD3" s="123" t="s">
        <v>63</v>
      </c>
      <c r="BE3" s="32">
        <v>0.73402777777777783</v>
      </c>
      <c r="BF3" s="32">
        <v>0.73611111111111116</v>
      </c>
      <c r="BG3" s="31">
        <v>1591</v>
      </c>
      <c r="BH3" s="123" t="s">
        <v>378</v>
      </c>
      <c r="BI3" s="32">
        <v>0.75624999999999998</v>
      </c>
      <c r="BJ3" s="32">
        <v>0.75763888888888886</v>
      </c>
      <c r="BK3" s="31">
        <v>1756</v>
      </c>
      <c r="BL3" s="126" t="s">
        <v>75</v>
      </c>
      <c r="BM3" s="32">
        <v>0.78611111111111109</v>
      </c>
      <c r="BN3" s="32">
        <v>0.78749999999999998</v>
      </c>
      <c r="BO3" s="31">
        <v>1921</v>
      </c>
      <c r="BP3" s="123" t="s">
        <v>76</v>
      </c>
      <c r="BQ3" s="32">
        <v>0.82777777777777783</v>
      </c>
      <c r="BR3" s="32">
        <v>0.82916666666666661</v>
      </c>
      <c r="BS3" s="25">
        <v>2108</v>
      </c>
      <c r="BT3" s="123" t="s">
        <v>43</v>
      </c>
      <c r="BU3" s="32">
        <v>0.85</v>
      </c>
      <c r="BV3" s="32">
        <v>0.85486111111111107</v>
      </c>
      <c r="BW3" s="25">
        <v>2298</v>
      </c>
      <c r="BX3" s="123" t="s">
        <v>66</v>
      </c>
      <c r="BY3" s="32">
        <v>0.89444444444444438</v>
      </c>
      <c r="BZ3" s="27">
        <v>0.89444444444444438</v>
      </c>
      <c r="CA3" s="25">
        <v>2414</v>
      </c>
      <c r="CB3" s="123"/>
      <c r="CC3" s="25"/>
      <c r="CD3" s="25"/>
      <c r="CE3" s="25"/>
    </row>
    <row r="4" spans="1:83" ht="16" customHeight="1" x14ac:dyDescent="0.25">
      <c r="A4" s="25" t="s">
        <v>89</v>
      </c>
      <c r="B4" s="25" t="s">
        <v>42</v>
      </c>
      <c r="C4" s="25" t="s">
        <v>90</v>
      </c>
      <c r="D4" s="26">
        <v>2298</v>
      </c>
      <c r="E4" s="26" t="s">
        <v>358</v>
      </c>
      <c r="F4" s="27">
        <v>0.54652777777777783</v>
      </c>
      <c r="G4" s="27">
        <v>0.93611111111111101</v>
      </c>
      <c r="H4" s="25">
        <v>12</v>
      </c>
      <c r="I4" s="28">
        <v>2</v>
      </c>
      <c r="J4" s="28">
        <v>7</v>
      </c>
      <c r="K4" s="29">
        <v>13</v>
      </c>
      <c r="L4" s="25" t="s">
        <v>41</v>
      </c>
      <c r="M4" s="32">
        <v>0.54652777777777783</v>
      </c>
      <c r="N4" s="32">
        <v>0.54652777777777783</v>
      </c>
      <c r="O4" s="25">
        <v>0</v>
      </c>
      <c r="P4" s="119" t="s">
        <v>84</v>
      </c>
      <c r="Q4" s="32">
        <v>0.56736111111111109</v>
      </c>
      <c r="R4" s="32">
        <v>0.56874999999999998</v>
      </c>
      <c r="S4" s="30">
        <v>83</v>
      </c>
      <c r="T4" s="119" t="s">
        <v>85</v>
      </c>
      <c r="U4" s="32">
        <v>0.58888888888888891</v>
      </c>
      <c r="V4" s="32">
        <v>0.59722222222222221</v>
      </c>
      <c r="W4" s="31">
        <v>201</v>
      </c>
      <c r="X4" s="119" t="s">
        <v>45</v>
      </c>
      <c r="Y4" s="32">
        <v>0.61319444444444449</v>
      </c>
      <c r="Z4" s="32">
        <v>0.6166666666666667</v>
      </c>
      <c r="AA4" s="31">
        <v>281</v>
      </c>
      <c r="AB4" s="119" t="s">
        <v>59</v>
      </c>
      <c r="AC4" s="32">
        <v>0.67847222222222225</v>
      </c>
      <c r="AD4" s="32">
        <v>0.68055555555555547</v>
      </c>
      <c r="AE4" s="31">
        <v>669</v>
      </c>
      <c r="AF4" s="119" t="s">
        <v>86</v>
      </c>
      <c r="AG4" s="32">
        <v>0.71458333333333324</v>
      </c>
      <c r="AH4" s="32">
        <v>0.71597222222222223</v>
      </c>
      <c r="AI4" s="25">
        <v>802.6</v>
      </c>
      <c r="AJ4" s="119" t="s">
        <v>61</v>
      </c>
      <c r="AK4" s="32">
        <v>0.76180555555555562</v>
      </c>
      <c r="AL4" s="32">
        <v>0.76458333333333339</v>
      </c>
      <c r="AM4" s="25">
        <v>1229</v>
      </c>
      <c r="AN4" s="119" t="s">
        <v>74</v>
      </c>
      <c r="AO4" s="32">
        <v>0.79861111111111116</v>
      </c>
      <c r="AP4" s="32">
        <v>0.79999999999999993</v>
      </c>
      <c r="AQ4" s="30">
        <v>1345.5</v>
      </c>
      <c r="AR4" s="119" t="s">
        <v>87</v>
      </c>
      <c r="AS4" s="32">
        <v>0.81388888888888899</v>
      </c>
      <c r="AT4" s="32">
        <v>0.81527777777777777</v>
      </c>
      <c r="AU4" s="25">
        <v>1426.7</v>
      </c>
      <c r="AV4" s="119" t="s">
        <v>63</v>
      </c>
      <c r="AW4" s="32">
        <v>0.82847222222222217</v>
      </c>
      <c r="AX4" s="32">
        <v>0.83124999999999993</v>
      </c>
      <c r="AY4" s="31">
        <v>1591</v>
      </c>
      <c r="AZ4" s="123" t="s">
        <v>88</v>
      </c>
      <c r="BA4" s="32">
        <v>0.8569444444444444</v>
      </c>
      <c r="BB4" s="32">
        <v>0.85833333333333339</v>
      </c>
      <c r="BC4" s="30">
        <v>1768.5</v>
      </c>
      <c r="BD4" s="123" t="s">
        <v>43</v>
      </c>
      <c r="BE4" s="32">
        <v>0.93611111111111101</v>
      </c>
      <c r="BF4" s="27">
        <v>0.93611111111111101</v>
      </c>
      <c r="BG4" s="25">
        <v>2298</v>
      </c>
      <c r="BH4" s="123"/>
      <c r="BI4" s="25"/>
      <c r="BJ4" s="25"/>
      <c r="BK4" s="31"/>
      <c r="BL4" s="126"/>
      <c r="BM4" s="25"/>
      <c r="BN4" s="25"/>
      <c r="BO4" s="25"/>
      <c r="BP4" s="123"/>
      <c r="BQ4" s="25"/>
      <c r="BR4" s="25"/>
      <c r="BS4" s="25"/>
      <c r="BT4" s="123"/>
      <c r="BU4" s="25"/>
      <c r="BV4" s="25"/>
      <c r="BW4" s="25"/>
      <c r="BX4" s="123"/>
      <c r="BY4" s="25"/>
      <c r="BZ4" s="25"/>
      <c r="CA4" s="25"/>
      <c r="CB4" s="123"/>
      <c r="CC4" s="25"/>
      <c r="CD4" s="25"/>
      <c r="CE4" s="25"/>
    </row>
    <row r="5" spans="1:83" x14ac:dyDescent="0.25">
      <c r="A5" s="25" t="s">
        <v>92</v>
      </c>
      <c r="B5" s="25" t="s">
        <v>44</v>
      </c>
      <c r="C5" s="25" t="s">
        <v>42</v>
      </c>
      <c r="D5" s="26">
        <v>2298</v>
      </c>
      <c r="E5" s="26" t="s">
        <v>358</v>
      </c>
      <c r="F5" s="27">
        <v>0.375</v>
      </c>
      <c r="G5" s="27">
        <v>0.7090277777777777</v>
      </c>
      <c r="H5" s="25">
        <v>6</v>
      </c>
      <c r="I5" s="28">
        <v>3</v>
      </c>
      <c r="J5" s="28">
        <v>8</v>
      </c>
      <c r="K5" s="29">
        <v>20</v>
      </c>
      <c r="L5" s="25" t="s">
        <v>44</v>
      </c>
      <c r="M5" s="27">
        <v>0.375</v>
      </c>
      <c r="N5" s="27">
        <v>0.375</v>
      </c>
      <c r="O5" s="25">
        <v>0</v>
      </c>
      <c r="P5" s="119" t="s">
        <v>93</v>
      </c>
      <c r="Q5" s="27">
        <v>0.47013888888888888</v>
      </c>
      <c r="R5" s="27">
        <v>0.47222222222222227</v>
      </c>
      <c r="S5" s="30">
        <v>707</v>
      </c>
      <c r="T5" s="119" t="s">
        <v>62</v>
      </c>
      <c r="U5" s="27">
        <v>0.52638888888888891</v>
      </c>
      <c r="V5" s="27">
        <v>0.52847222222222223</v>
      </c>
      <c r="W5" s="31">
        <v>1069</v>
      </c>
      <c r="X5" s="119" t="s">
        <v>60</v>
      </c>
      <c r="Y5" s="27">
        <v>0.60138888888888886</v>
      </c>
      <c r="Z5" s="27">
        <v>0.60347222222222219</v>
      </c>
      <c r="AA5" s="31">
        <v>1605</v>
      </c>
      <c r="AB5" s="119" t="s">
        <v>94</v>
      </c>
      <c r="AC5" s="27">
        <v>0.66041666666666665</v>
      </c>
      <c r="AD5" s="27">
        <v>0.66249999999999998</v>
      </c>
      <c r="AE5" s="31">
        <v>2017</v>
      </c>
      <c r="AF5" s="119" t="s">
        <v>42</v>
      </c>
      <c r="AG5" s="27">
        <v>0.7090277777777777</v>
      </c>
      <c r="AH5" s="27">
        <v>0.7090277777777777</v>
      </c>
      <c r="AI5" s="25">
        <v>2298</v>
      </c>
      <c r="AJ5" s="119"/>
      <c r="AK5" s="25"/>
      <c r="AL5" s="25"/>
      <c r="AM5" s="25"/>
      <c r="AN5" s="119"/>
      <c r="AO5" s="25"/>
      <c r="AP5" s="25"/>
      <c r="AQ5" s="30"/>
      <c r="AR5" s="119"/>
      <c r="AS5" s="25"/>
      <c r="AT5" s="25"/>
      <c r="AU5" s="25"/>
      <c r="AV5" s="119"/>
      <c r="AW5" s="25"/>
      <c r="AX5" s="25"/>
      <c r="AY5" s="31"/>
      <c r="AZ5" s="123"/>
      <c r="BA5" s="25"/>
      <c r="BB5" s="25"/>
      <c r="BC5" s="30"/>
      <c r="BD5" s="123"/>
      <c r="BE5" s="25"/>
      <c r="BF5" s="25"/>
      <c r="BG5" s="25"/>
      <c r="BH5" s="123"/>
      <c r="BI5" s="25"/>
      <c r="BJ5" s="25"/>
      <c r="BK5" s="31"/>
      <c r="BL5" s="126"/>
      <c r="BM5" s="25"/>
      <c r="BN5" s="25"/>
      <c r="BO5" s="25"/>
      <c r="BP5" s="123"/>
      <c r="BQ5" s="25"/>
      <c r="BR5" s="25"/>
      <c r="BS5" s="25"/>
      <c r="BT5" s="123"/>
      <c r="BU5" s="25"/>
      <c r="BV5" s="25"/>
      <c r="BW5" s="25"/>
      <c r="BX5" s="123"/>
      <c r="BY5" s="25"/>
      <c r="BZ5" s="25"/>
      <c r="CA5" s="25"/>
      <c r="CB5" s="123"/>
      <c r="CC5" s="25"/>
      <c r="CD5" s="25"/>
      <c r="CE5" s="25"/>
    </row>
    <row r="6" spans="1:83" ht="28" x14ac:dyDescent="0.25">
      <c r="A6" s="25" t="s">
        <v>105</v>
      </c>
      <c r="B6" s="25" t="s">
        <v>67</v>
      </c>
      <c r="C6" s="25" t="s">
        <v>42</v>
      </c>
      <c r="D6" s="26">
        <v>2414</v>
      </c>
      <c r="E6" s="26" t="s">
        <v>358</v>
      </c>
      <c r="F6" s="27">
        <v>0.42430555555555555</v>
      </c>
      <c r="G6" s="27">
        <v>0.88194444444444453</v>
      </c>
      <c r="H6" s="25">
        <v>18</v>
      </c>
      <c r="I6" s="28">
        <v>3</v>
      </c>
      <c r="J6" s="28">
        <v>6</v>
      </c>
      <c r="K6" s="29">
        <v>15</v>
      </c>
      <c r="L6" s="25" t="s">
        <v>67</v>
      </c>
      <c r="M6" s="27">
        <v>0.42430555555555555</v>
      </c>
      <c r="N6" s="27">
        <v>0.42430555555555555</v>
      </c>
      <c r="O6" s="25">
        <v>0</v>
      </c>
      <c r="P6" s="119" t="s">
        <v>44</v>
      </c>
      <c r="Q6" s="32">
        <v>0.46249999999999997</v>
      </c>
      <c r="R6" s="32">
        <v>0.47013888888888888</v>
      </c>
      <c r="S6" s="30">
        <v>116</v>
      </c>
      <c r="T6" s="119" t="s">
        <v>96</v>
      </c>
      <c r="U6" s="32">
        <v>0.50555555555555554</v>
      </c>
      <c r="V6" s="32">
        <v>0.50694444444444442</v>
      </c>
      <c r="W6" s="31">
        <v>320</v>
      </c>
      <c r="X6" s="119" t="s">
        <v>106</v>
      </c>
      <c r="Y6" s="32">
        <v>0.5395833333333333</v>
      </c>
      <c r="Z6" s="32">
        <v>0.54097222222222219</v>
      </c>
      <c r="AA6" s="31">
        <v>589</v>
      </c>
      <c r="AB6" s="119" t="s">
        <v>107</v>
      </c>
      <c r="AC6" s="32">
        <v>0.56805555555555554</v>
      </c>
      <c r="AD6" s="32">
        <v>0.56944444444444442</v>
      </c>
      <c r="AE6" s="31">
        <v>746.9</v>
      </c>
      <c r="AF6" s="119" t="s">
        <v>108</v>
      </c>
      <c r="AG6" s="32">
        <v>0.58263888888888882</v>
      </c>
      <c r="AH6" s="32">
        <v>0.58472222222222225</v>
      </c>
      <c r="AI6" s="25">
        <v>796.7</v>
      </c>
      <c r="AJ6" s="119" t="s">
        <v>109</v>
      </c>
      <c r="AK6" s="32">
        <v>0.60763888888888895</v>
      </c>
      <c r="AL6" s="32">
        <v>0.60902777777777783</v>
      </c>
      <c r="AM6" s="30">
        <v>904.8</v>
      </c>
      <c r="AN6" s="119" t="s">
        <v>62</v>
      </c>
      <c r="AO6" s="32">
        <v>0.64444444444444449</v>
      </c>
      <c r="AP6" s="32">
        <v>0.64861111111111114</v>
      </c>
      <c r="AQ6" s="30">
        <v>1184.8</v>
      </c>
      <c r="AR6" s="119" t="s">
        <v>72</v>
      </c>
      <c r="AS6" s="32">
        <v>0.67847222222222225</v>
      </c>
      <c r="AT6" s="32">
        <v>0.67986111111111114</v>
      </c>
      <c r="AU6" s="30">
        <v>1298</v>
      </c>
      <c r="AV6" s="119" t="s">
        <v>86</v>
      </c>
      <c r="AW6" s="32">
        <v>0.6972222222222223</v>
      </c>
      <c r="AX6" s="32">
        <v>0.69861111111111107</v>
      </c>
      <c r="AY6" s="30">
        <v>1406.9</v>
      </c>
      <c r="AZ6" s="123" t="s">
        <v>110</v>
      </c>
      <c r="BA6" s="32">
        <v>0.71111111111111114</v>
      </c>
      <c r="BB6" s="32">
        <v>0.71250000000000002</v>
      </c>
      <c r="BC6" s="30">
        <v>1587</v>
      </c>
      <c r="BD6" s="123" t="s">
        <v>111</v>
      </c>
      <c r="BE6" s="32">
        <v>0.72361111111111109</v>
      </c>
      <c r="BF6" s="32">
        <v>0.72499999999999998</v>
      </c>
      <c r="BG6" s="31">
        <v>1687</v>
      </c>
      <c r="BH6" s="123" t="s">
        <v>112</v>
      </c>
      <c r="BI6" s="32">
        <v>0.74097222222222225</v>
      </c>
      <c r="BJ6" s="32">
        <v>0.74513888888888891</v>
      </c>
      <c r="BK6" s="31">
        <v>1721</v>
      </c>
      <c r="BL6" s="126" t="s">
        <v>113</v>
      </c>
      <c r="BM6" s="32">
        <v>0.76666666666666661</v>
      </c>
      <c r="BN6" s="32">
        <v>0.7680555555555556</v>
      </c>
      <c r="BO6" s="31">
        <v>1853</v>
      </c>
      <c r="BP6" s="123" t="s">
        <v>114</v>
      </c>
      <c r="BQ6" s="32">
        <v>0.77847222222222223</v>
      </c>
      <c r="BR6" s="32">
        <v>0.78263888888888899</v>
      </c>
      <c r="BS6" s="25">
        <v>1902</v>
      </c>
      <c r="BT6" s="123" t="s">
        <v>115</v>
      </c>
      <c r="BU6" s="32">
        <v>0.81805555555555554</v>
      </c>
      <c r="BV6" s="32">
        <v>0.82638888888888884</v>
      </c>
      <c r="BW6" s="25">
        <v>2100</v>
      </c>
      <c r="BX6" s="123" t="s">
        <v>104</v>
      </c>
      <c r="BY6" s="32">
        <v>0.86249999999999993</v>
      </c>
      <c r="BZ6" s="27">
        <v>0.86388888888888893</v>
      </c>
      <c r="CA6" s="25">
        <v>2303</v>
      </c>
      <c r="CB6" s="123" t="s">
        <v>116</v>
      </c>
      <c r="CC6" s="27">
        <v>0.88194444444444453</v>
      </c>
      <c r="CD6" s="27">
        <v>0.88194444444444453</v>
      </c>
      <c r="CE6" s="25">
        <v>2414</v>
      </c>
    </row>
    <row r="7" spans="1:83" x14ac:dyDescent="0.25">
      <c r="A7" s="25" t="s">
        <v>95</v>
      </c>
      <c r="B7" s="25" t="s">
        <v>90</v>
      </c>
      <c r="C7" s="25" t="s">
        <v>42</v>
      </c>
      <c r="D7" s="26">
        <v>2298</v>
      </c>
      <c r="E7" s="26" t="s">
        <v>358</v>
      </c>
      <c r="F7" s="27">
        <v>0.53472222222222221</v>
      </c>
      <c r="G7" s="27">
        <v>0.93541666666666667</v>
      </c>
      <c r="H7" s="25">
        <v>16</v>
      </c>
      <c r="I7" s="28">
        <v>2</v>
      </c>
      <c r="J7" s="28">
        <v>5</v>
      </c>
      <c r="K7" s="29">
        <v>15</v>
      </c>
      <c r="L7" s="25" t="s">
        <v>43</v>
      </c>
      <c r="M7" s="27">
        <v>0.53472222222222221</v>
      </c>
      <c r="N7" s="27">
        <v>0.53472222222222221</v>
      </c>
      <c r="O7" s="25">
        <v>0</v>
      </c>
      <c r="P7" s="119" t="s">
        <v>96</v>
      </c>
      <c r="Q7" s="27">
        <v>0.57013888888888886</v>
      </c>
      <c r="R7" s="27">
        <v>0.57152777777777775</v>
      </c>
      <c r="S7" s="30">
        <v>227</v>
      </c>
      <c r="T7" s="119" t="s">
        <v>97</v>
      </c>
      <c r="U7" s="27">
        <v>0.59305555555555556</v>
      </c>
      <c r="V7" s="27">
        <v>0.59444444444444444</v>
      </c>
      <c r="W7" s="31">
        <v>377</v>
      </c>
      <c r="X7" s="119" t="s">
        <v>98</v>
      </c>
      <c r="Y7" s="27">
        <v>0.62291666666666667</v>
      </c>
      <c r="Z7" s="27">
        <v>0.625</v>
      </c>
      <c r="AA7" s="30">
        <v>571.20000000000005</v>
      </c>
      <c r="AB7" s="119" t="s">
        <v>63</v>
      </c>
      <c r="AC7" s="27">
        <v>0.64930555555555558</v>
      </c>
      <c r="AD7" s="27">
        <v>0.65138888888888891</v>
      </c>
      <c r="AE7" s="31">
        <v>707</v>
      </c>
      <c r="AF7" s="119" t="s">
        <v>99</v>
      </c>
      <c r="AG7" s="27">
        <v>0.68611111111111101</v>
      </c>
      <c r="AH7" s="27">
        <v>0.6875</v>
      </c>
      <c r="AI7" s="25">
        <v>886.6</v>
      </c>
      <c r="AJ7" s="119" t="s">
        <v>100</v>
      </c>
      <c r="AK7" s="27">
        <v>0.71111111111111114</v>
      </c>
      <c r="AL7" s="27">
        <v>0.71319444444444446</v>
      </c>
      <c r="AM7" s="30">
        <v>1069</v>
      </c>
      <c r="AN7" s="119" t="s">
        <v>72</v>
      </c>
      <c r="AO7" s="27">
        <v>0.74305555555555547</v>
      </c>
      <c r="AP7" s="27">
        <v>0.74444444444444446</v>
      </c>
      <c r="AQ7" s="30">
        <v>1190.9000000000001</v>
      </c>
      <c r="AR7" s="119" t="s">
        <v>86</v>
      </c>
      <c r="AS7" s="27">
        <v>0.76180555555555562</v>
      </c>
      <c r="AT7" s="27">
        <v>0.7631944444444444</v>
      </c>
      <c r="AU7" s="30">
        <v>1294.5999999999999</v>
      </c>
      <c r="AV7" s="119" t="s">
        <v>59</v>
      </c>
      <c r="AW7" s="27">
        <v>0.79583333333333339</v>
      </c>
      <c r="AX7" s="27">
        <v>0.80138888888888893</v>
      </c>
      <c r="AY7" s="31">
        <v>1605</v>
      </c>
      <c r="AZ7" s="123" t="s">
        <v>101</v>
      </c>
      <c r="BA7" s="27">
        <v>0.82986111111111116</v>
      </c>
      <c r="BB7" s="27">
        <v>0.83124999999999993</v>
      </c>
      <c r="BC7" s="30">
        <v>1831</v>
      </c>
      <c r="BD7" s="123" t="s">
        <v>102</v>
      </c>
      <c r="BE7" s="27">
        <v>0.84305555555555556</v>
      </c>
      <c r="BF7" s="27">
        <v>0.84444444444444444</v>
      </c>
      <c r="BG7" s="25">
        <v>1890</v>
      </c>
      <c r="BH7" s="123" t="s">
        <v>45</v>
      </c>
      <c r="BI7" s="27">
        <v>0.87222222222222223</v>
      </c>
      <c r="BJ7" s="27">
        <v>0.875</v>
      </c>
      <c r="BK7" s="31">
        <v>2017</v>
      </c>
      <c r="BL7" s="126" t="s">
        <v>103</v>
      </c>
      <c r="BM7" s="27">
        <v>0.9</v>
      </c>
      <c r="BN7" s="27">
        <v>0.90138888888888891</v>
      </c>
      <c r="BO7" s="31">
        <v>2065</v>
      </c>
      <c r="BP7" s="123" t="s">
        <v>104</v>
      </c>
      <c r="BQ7" s="27">
        <v>0.9159722222222223</v>
      </c>
      <c r="BR7" s="27">
        <v>0.91736111111111107</v>
      </c>
      <c r="BS7" s="25">
        <v>2106.4</v>
      </c>
      <c r="BT7" s="123" t="s">
        <v>42</v>
      </c>
      <c r="BU7" s="27">
        <v>0.93541666666666667</v>
      </c>
      <c r="BV7" s="27">
        <v>0.93541666666666667</v>
      </c>
      <c r="BW7" s="25">
        <v>2298</v>
      </c>
      <c r="BX7" s="123"/>
      <c r="BY7" s="25"/>
      <c r="BZ7" s="25"/>
      <c r="CA7" s="25"/>
      <c r="CB7" s="123"/>
      <c r="CC7" s="25"/>
      <c r="CD7" s="25"/>
      <c r="CE7" s="25"/>
    </row>
    <row r="8" spans="1:83" x14ac:dyDescent="0.25">
      <c r="A8" s="25" t="s">
        <v>120</v>
      </c>
      <c r="B8" s="25" t="s">
        <v>121</v>
      </c>
      <c r="C8" s="25" t="s">
        <v>122</v>
      </c>
      <c r="D8" s="26">
        <v>1213</v>
      </c>
      <c r="E8" s="26" t="s">
        <v>358</v>
      </c>
      <c r="F8" s="27">
        <v>0.29166666666666669</v>
      </c>
      <c r="G8" s="27">
        <v>0.48333333333333334</v>
      </c>
      <c r="H8" s="25">
        <v>5</v>
      </c>
      <c r="I8" s="28">
        <v>3</v>
      </c>
      <c r="J8" s="28">
        <v>7</v>
      </c>
      <c r="K8" s="29">
        <v>18</v>
      </c>
      <c r="L8" s="25" t="s">
        <v>125</v>
      </c>
      <c r="M8" s="27">
        <v>0.29166666666666669</v>
      </c>
      <c r="N8" s="27">
        <v>0.29166666666666669</v>
      </c>
      <c r="O8" s="25">
        <v>0</v>
      </c>
      <c r="P8" s="119" t="s">
        <v>136</v>
      </c>
      <c r="Q8" s="27">
        <v>0.30902777777777779</v>
      </c>
      <c r="R8" s="27">
        <v>0.31041666666666667</v>
      </c>
      <c r="S8" s="30">
        <v>85.6</v>
      </c>
      <c r="T8" s="119" t="s">
        <v>128</v>
      </c>
      <c r="U8" s="27">
        <v>0.34097222222222223</v>
      </c>
      <c r="V8" s="27">
        <v>0.34236111111111112</v>
      </c>
      <c r="W8" s="30">
        <v>298.8</v>
      </c>
      <c r="X8" s="119" t="s">
        <v>127</v>
      </c>
      <c r="Y8" s="27">
        <v>0.42430555555555555</v>
      </c>
      <c r="Z8" s="27">
        <v>0.42569444444444443</v>
      </c>
      <c r="AA8" s="31">
        <v>912</v>
      </c>
      <c r="AB8" s="119" t="s">
        <v>123</v>
      </c>
      <c r="AC8" s="27">
        <v>0.48333333333333334</v>
      </c>
      <c r="AD8" s="27">
        <v>0.48333333333333334</v>
      </c>
      <c r="AE8" s="31">
        <v>1213</v>
      </c>
      <c r="AF8" s="119"/>
      <c r="AG8" s="25"/>
      <c r="AH8" s="25"/>
      <c r="AI8" s="25"/>
      <c r="AJ8" s="119"/>
      <c r="AK8" s="25"/>
      <c r="AL8" s="25"/>
      <c r="AM8" s="30"/>
      <c r="AN8" s="119"/>
      <c r="AO8" s="25"/>
      <c r="AP8" s="25"/>
      <c r="AQ8" s="30"/>
      <c r="AR8" s="119"/>
      <c r="AS8" s="25"/>
      <c r="AT8" s="25"/>
      <c r="AU8" s="30"/>
      <c r="AV8" s="119"/>
      <c r="AW8" s="25"/>
      <c r="AX8" s="25"/>
      <c r="AY8" s="31"/>
      <c r="AZ8" s="123"/>
      <c r="BA8" s="25"/>
      <c r="BB8" s="25"/>
      <c r="BC8" s="30"/>
      <c r="BD8" s="123"/>
      <c r="BE8" s="25"/>
      <c r="BF8" s="25"/>
      <c r="BG8" s="25"/>
      <c r="BH8" s="123"/>
      <c r="BI8" s="25"/>
      <c r="BJ8" s="25"/>
      <c r="BK8" s="31"/>
      <c r="BL8" s="126"/>
      <c r="BM8" s="25"/>
      <c r="BN8" s="25"/>
      <c r="BO8" s="25"/>
      <c r="BP8" s="123"/>
      <c r="BQ8" s="25"/>
      <c r="BR8" s="25"/>
      <c r="BS8" s="25"/>
      <c r="BT8" s="123"/>
      <c r="BU8" s="25"/>
      <c r="BV8" s="25"/>
      <c r="BW8" s="25"/>
      <c r="BX8" s="123"/>
      <c r="BY8" s="25"/>
      <c r="BZ8" s="25"/>
      <c r="CA8" s="25"/>
      <c r="CB8" s="123"/>
      <c r="CC8" s="25"/>
      <c r="CD8" s="25"/>
      <c r="CE8" s="25"/>
    </row>
    <row r="9" spans="1:83" x14ac:dyDescent="0.25">
      <c r="A9" s="25" t="s">
        <v>124</v>
      </c>
      <c r="B9" s="25" t="s">
        <v>123</v>
      </c>
      <c r="C9" s="25" t="s">
        <v>125</v>
      </c>
      <c r="D9" s="26">
        <v>1213</v>
      </c>
      <c r="E9" s="26" t="s">
        <v>358</v>
      </c>
      <c r="F9" s="27">
        <v>0.29166666666666669</v>
      </c>
      <c r="G9" s="27">
        <v>0.4861111111111111</v>
      </c>
      <c r="H9" s="25">
        <v>5</v>
      </c>
      <c r="I9" s="28">
        <v>3</v>
      </c>
      <c r="J9" s="28">
        <v>9</v>
      </c>
      <c r="K9" s="29">
        <v>15</v>
      </c>
      <c r="L9" s="25" t="s">
        <v>123</v>
      </c>
      <c r="M9" s="27">
        <v>0.29166666666666669</v>
      </c>
      <c r="N9" s="27">
        <v>0.29166666666666669</v>
      </c>
      <c r="O9" s="25">
        <v>0</v>
      </c>
      <c r="P9" s="120" t="s">
        <v>126</v>
      </c>
      <c r="Q9" s="27">
        <v>0.31319444444444444</v>
      </c>
      <c r="R9" s="27">
        <v>0.31458333333333333</v>
      </c>
      <c r="S9" s="30">
        <v>122</v>
      </c>
      <c r="T9" s="120" t="s">
        <v>127</v>
      </c>
      <c r="U9" s="27">
        <v>0.35416666666666669</v>
      </c>
      <c r="V9" s="27">
        <v>0.35555555555555557</v>
      </c>
      <c r="W9" s="30">
        <v>420.6</v>
      </c>
      <c r="X9" s="120" t="s">
        <v>128</v>
      </c>
      <c r="Y9" s="32">
        <v>0.4375</v>
      </c>
      <c r="Z9" s="32">
        <v>0.43888888888888888</v>
      </c>
      <c r="AA9" s="31">
        <v>1023</v>
      </c>
      <c r="AB9" s="120" t="s">
        <v>125</v>
      </c>
      <c r="AC9" s="27">
        <v>0.4861111111111111</v>
      </c>
      <c r="AD9" s="27">
        <v>0.4861111111111111</v>
      </c>
      <c r="AE9" s="31">
        <v>1213</v>
      </c>
      <c r="AF9" s="120"/>
      <c r="AG9" s="25"/>
      <c r="AH9" s="25"/>
      <c r="AI9" s="25"/>
      <c r="AJ9" s="120"/>
      <c r="AK9" s="25"/>
      <c r="AL9" s="25"/>
      <c r="AM9" s="30"/>
      <c r="AN9" s="120"/>
      <c r="AO9" s="25"/>
      <c r="AP9" s="25"/>
      <c r="AQ9" s="30"/>
      <c r="AR9" s="120"/>
      <c r="AS9" s="25"/>
      <c r="AT9" s="25"/>
      <c r="AU9" s="30"/>
      <c r="AV9" s="120"/>
      <c r="AW9" s="25"/>
      <c r="AX9" s="25"/>
      <c r="AY9" s="31"/>
      <c r="AZ9" s="124"/>
      <c r="BA9" s="25"/>
      <c r="BB9" s="25"/>
      <c r="BC9" s="30"/>
      <c r="BD9" s="124"/>
      <c r="BE9" s="31"/>
      <c r="BF9" s="25"/>
      <c r="BG9" s="32"/>
      <c r="BH9" s="124"/>
      <c r="BI9" s="25"/>
      <c r="BJ9" s="25"/>
      <c r="BK9" s="31"/>
      <c r="BL9" s="127"/>
      <c r="BM9" s="25"/>
      <c r="BN9" s="25"/>
      <c r="BO9" s="32"/>
      <c r="BP9" s="124"/>
      <c r="BQ9" s="25"/>
      <c r="BR9" s="25"/>
      <c r="BS9" s="25"/>
      <c r="BT9" s="124"/>
      <c r="BU9" s="25"/>
      <c r="BV9" s="25"/>
      <c r="BW9" s="25"/>
      <c r="BX9" s="123"/>
      <c r="BY9" s="25"/>
      <c r="BZ9" s="25"/>
      <c r="CA9" s="25"/>
      <c r="CB9" s="123"/>
      <c r="CC9" s="25"/>
      <c r="CD9" s="25"/>
      <c r="CE9" s="25"/>
    </row>
    <row r="10" spans="1:83" x14ac:dyDescent="0.25">
      <c r="A10" s="25" t="s">
        <v>129</v>
      </c>
      <c r="B10" s="25" t="s">
        <v>123</v>
      </c>
      <c r="C10" s="25" t="s">
        <v>130</v>
      </c>
      <c r="D10" s="26">
        <v>1197</v>
      </c>
      <c r="E10" s="26" t="s">
        <v>358</v>
      </c>
      <c r="F10" s="27">
        <v>0.30555555555555552</v>
      </c>
      <c r="G10" s="27">
        <v>0.54722222222222217</v>
      </c>
      <c r="H10" s="25">
        <v>10</v>
      </c>
      <c r="I10" s="28">
        <v>2</v>
      </c>
      <c r="J10" s="28">
        <v>8</v>
      </c>
      <c r="K10" s="29">
        <v>15</v>
      </c>
      <c r="L10" s="25" t="s">
        <v>123</v>
      </c>
      <c r="M10" s="27">
        <v>0.30555555555555552</v>
      </c>
      <c r="N10" s="27">
        <v>0.30555555555555552</v>
      </c>
      <c r="O10" s="25">
        <v>0</v>
      </c>
      <c r="P10" s="120" t="s">
        <v>126</v>
      </c>
      <c r="Q10" s="27">
        <v>0.32916666666666666</v>
      </c>
      <c r="R10" s="27">
        <v>0.33055555555555555</v>
      </c>
      <c r="S10" s="30">
        <v>122</v>
      </c>
      <c r="T10" s="120" t="s">
        <v>131</v>
      </c>
      <c r="U10" s="27">
        <v>0.3611111111111111</v>
      </c>
      <c r="V10" s="27">
        <v>0.36319444444444443</v>
      </c>
      <c r="W10" s="31">
        <v>307.8</v>
      </c>
      <c r="X10" s="120" t="s">
        <v>127</v>
      </c>
      <c r="Y10" s="32">
        <v>0.37986111111111115</v>
      </c>
      <c r="Z10" s="32">
        <v>0.38125000000000003</v>
      </c>
      <c r="AA10" s="30">
        <v>420.6</v>
      </c>
      <c r="AB10" s="120" t="s">
        <v>132</v>
      </c>
      <c r="AC10" s="27">
        <v>0.41666666666666669</v>
      </c>
      <c r="AD10" s="27">
        <v>0.42291666666666666</v>
      </c>
      <c r="AE10" s="25">
        <v>512.4</v>
      </c>
      <c r="AF10" s="120" t="s">
        <v>133</v>
      </c>
      <c r="AG10" s="27">
        <v>0.43541666666666662</v>
      </c>
      <c r="AH10" s="27">
        <v>0.4375</v>
      </c>
      <c r="AI10" s="25">
        <v>692</v>
      </c>
      <c r="AJ10" s="120" t="s">
        <v>134</v>
      </c>
      <c r="AK10" s="27">
        <v>0.45069444444444445</v>
      </c>
      <c r="AL10" s="27">
        <v>0.45208333333333334</v>
      </c>
      <c r="AM10" s="30">
        <v>865</v>
      </c>
      <c r="AN10" s="120" t="s">
        <v>128</v>
      </c>
      <c r="AO10" s="27">
        <v>0.49374999999999997</v>
      </c>
      <c r="AP10" s="27">
        <v>0.49513888888888885</v>
      </c>
      <c r="AQ10" s="30">
        <v>1023</v>
      </c>
      <c r="AR10" s="120" t="s">
        <v>135</v>
      </c>
      <c r="AS10" s="27">
        <v>0.52569444444444446</v>
      </c>
      <c r="AT10" s="27">
        <v>0.52708333333333335</v>
      </c>
      <c r="AU10" s="30">
        <v>1106</v>
      </c>
      <c r="AV10" s="120" t="s">
        <v>130</v>
      </c>
      <c r="AW10" s="27">
        <v>0.54722222222222217</v>
      </c>
      <c r="AX10" s="27">
        <v>0.54722222222222217</v>
      </c>
      <c r="AY10" s="31">
        <v>1197</v>
      </c>
      <c r="AZ10" s="124"/>
      <c r="BA10" s="25"/>
      <c r="BB10" s="25"/>
      <c r="BC10" s="30"/>
      <c r="BD10" s="123"/>
      <c r="BE10" s="25"/>
      <c r="BF10" s="25"/>
      <c r="BG10" s="25"/>
      <c r="BH10" s="123"/>
      <c r="BI10" s="25"/>
      <c r="BJ10" s="25"/>
      <c r="BK10" s="31"/>
      <c r="BL10" s="126"/>
      <c r="BM10" s="25"/>
      <c r="BN10" s="25"/>
      <c r="BO10" s="25"/>
      <c r="BP10" s="123"/>
      <c r="BQ10" s="25"/>
      <c r="BR10" s="25"/>
      <c r="BS10" s="25"/>
      <c r="BT10" s="123"/>
      <c r="BU10" s="25"/>
      <c r="BV10" s="25"/>
      <c r="BW10" s="25"/>
      <c r="BX10" s="123"/>
      <c r="BY10" s="25"/>
      <c r="BZ10" s="25"/>
      <c r="CA10" s="25"/>
      <c r="CB10" s="123"/>
      <c r="CC10" s="25"/>
      <c r="CD10" s="25"/>
      <c r="CE10" s="25"/>
    </row>
    <row r="11" spans="1:83" x14ac:dyDescent="0.25">
      <c r="A11" s="25" t="s">
        <v>137</v>
      </c>
      <c r="B11" s="25" t="s">
        <v>130</v>
      </c>
      <c r="C11" s="25" t="s">
        <v>123</v>
      </c>
      <c r="D11" s="26">
        <v>1197</v>
      </c>
      <c r="E11" s="26" t="s">
        <v>358</v>
      </c>
      <c r="F11" s="32">
        <v>0.3</v>
      </c>
      <c r="G11" s="32">
        <v>0.55069444444444449</v>
      </c>
      <c r="H11" s="25">
        <v>10</v>
      </c>
      <c r="I11" s="28">
        <v>5</v>
      </c>
      <c r="J11" s="28">
        <v>10</v>
      </c>
      <c r="K11" s="29">
        <v>24</v>
      </c>
      <c r="L11" s="25" t="s">
        <v>130</v>
      </c>
      <c r="M11" s="27">
        <v>0.3</v>
      </c>
      <c r="N11" s="27">
        <v>0.3</v>
      </c>
      <c r="O11" s="25">
        <v>0</v>
      </c>
      <c r="P11" s="119" t="s">
        <v>136</v>
      </c>
      <c r="Q11" s="27">
        <v>0.31736111111111115</v>
      </c>
      <c r="R11" s="27">
        <v>0.31875000000000003</v>
      </c>
      <c r="S11" s="30">
        <v>83.5</v>
      </c>
      <c r="T11" s="119" t="s">
        <v>138</v>
      </c>
      <c r="U11" s="27">
        <v>0.34236111111111112</v>
      </c>
      <c r="V11" s="27">
        <v>0.34375</v>
      </c>
      <c r="W11" s="31">
        <v>120</v>
      </c>
      <c r="X11" s="119" t="s">
        <v>128</v>
      </c>
      <c r="Y11" s="27">
        <v>0.35694444444444445</v>
      </c>
      <c r="Z11" s="27">
        <v>0.35902777777777778</v>
      </c>
      <c r="AA11" s="31">
        <v>174</v>
      </c>
      <c r="AB11" s="119" t="s">
        <v>134</v>
      </c>
      <c r="AC11" s="27">
        <v>0.40069444444444446</v>
      </c>
      <c r="AD11" s="27">
        <v>0.40208333333333335</v>
      </c>
      <c r="AE11" s="25">
        <v>369.6</v>
      </c>
      <c r="AF11" s="120" t="s">
        <v>133</v>
      </c>
      <c r="AG11" s="27">
        <v>0.4145833333333333</v>
      </c>
      <c r="AH11" s="27">
        <v>0.42777777777777781</v>
      </c>
      <c r="AI11" s="25">
        <v>626</v>
      </c>
      <c r="AJ11" s="119" t="s">
        <v>139</v>
      </c>
      <c r="AK11" s="27">
        <v>0.44513888888888892</v>
      </c>
      <c r="AL11" s="27">
        <v>0.44722222222222219</v>
      </c>
      <c r="AM11" s="30">
        <v>705</v>
      </c>
      <c r="AN11" s="119" t="s">
        <v>127</v>
      </c>
      <c r="AO11" s="27">
        <v>0.4777777777777778</v>
      </c>
      <c r="AP11" s="27">
        <v>0.47916666666666669</v>
      </c>
      <c r="AQ11" s="30">
        <v>776.4</v>
      </c>
      <c r="AR11" s="120" t="s">
        <v>140</v>
      </c>
      <c r="AS11" s="27">
        <v>0.51111111111111118</v>
      </c>
      <c r="AT11" s="27">
        <v>0.5131944444444444</v>
      </c>
      <c r="AU11" s="30">
        <v>805.8</v>
      </c>
      <c r="AV11" s="119" t="s">
        <v>123</v>
      </c>
      <c r="AW11" s="27">
        <v>0.55069444444444449</v>
      </c>
      <c r="AX11" s="27">
        <v>0.55069444444444449</v>
      </c>
      <c r="AY11" s="31">
        <v>1197</v>
      </c>
      <c r="AZ11" s="123"/>
      <c r="BA11" s="25"/>
      <c r="BB11" s="25"/>
      <c r="BC11" s="30"/>
      <c r="BD11" s="123"/>
      <c r="BE11" s="25"/>
      <c r="BF11" s="25"/>
      <c r="BG11" s="25"/>
      <c r="BH11" s="123"/>
      <c r="BI11" s="25"/>
      <c r="BJ11" s="25"/>
      <c r="BK11" s="31"/>
      <c r="BL11" s="126"/>
      <c r="BM11" s="25"/>
      <c r="BN11" s="25"/>
      <c r="BO11" s="25"/>
      <c r="BP11" s="123"/>
      <c r="BQ11" s="25"/>
      <c r="BR11" s="25"/>
      <c r="BS11" s="25"/>
      <c r="BT11" s="123"/>
      <c r="BU11" s="25"/>
      <c r="BV11" s="25"/>
      <c r="BW11" s="25"/>
      <c r="BX11" s="123"/>
      <c r="BY11" s="25"/>
      <c r="BZ11" s="25"/>
      <c r="CA11" s="25"/>
      <c r="CB11" s="123"/>
      <c r="CC11" s="25"/>
      <c r="CD11" s="25"/>
      <c r="CE11" s="25"/>
    </row>
    <row r="12" spans="1:83" x14ac:dyDescent="0.25">
      <c r="A12" s="25" t="s">
        <v>141</v>
      </c>
      <c r="B12" s="25" t="s">
        <v>142</v>
      </c>
      <c r="C12" s="25" t="s">
        <v>123</v>
      </c>
      <c r="D12" s="26">
        <v>1279</v>
      </c>
      <c r="E12" s="26" t="s">
        <v>365</v>
      </c>
      <c r="F12" s="32">
        <v>0.67708333333333337</v>
      </c>
      <c r="G12" s="32">
        <v>0.96319444444444446</v>
      </c>
      <c r="H12" s="25">
        <v>13</v>
      </c>
      <c r="I12" s="28">
        <v>3</v>
      </c>
      <c r="J12" s="28">
        <v>12</v>
      </c>
      <c r="K12" s="29">
        <v>15</v>
      </c>
      <c r="L12" s="25" t="s">
        <v>142</v>
      </c>
      <c r="M12" s="27">
        <v>0.67708333333333337</v>
      </c>
      <c r="N12" s="27">
        <v>0.67708333333333337</v>
      </c>
      <c r="O12" s="25">
        <v>0</v>
      </c>
      <c r="P12" s="119" t="s">
        <v>143</v>
      </c>
      <c r="Q12" s="27">
        <v>0.69305555555555554</v>
      </c>
      <c r="R12" s="27">
        <v>0.69444444444444453</v>
      </c>
      <c r="S12" s="30">
        <v>75</v>
      </c>
      <c r="T12" s="119" t="s">
        <v>144</v>
      </c>
      <c r="U12" s="27">
        <v>0.7006944444444444</v>
      </c>
      <c r="V12" s="27">
        <v>0.70208333333333339</v>
      </c>
      <c r="W12" s="30">
        <v>98.5</v>
      </c>
      <c r="X12" s="119" t="s">
        <v>130</v>
      </c>
      <c r="Y12" s="27">
        <v>0.71805555555555556</v>
      </c>
      <c r="Z12" s="27">
        <v>0.72430555555555554</v>
      </c>
      <c r="AA12" s="31">
        <v>159</v>
      </c>
      <c r="AB12" s="119" t="s">
        <v>136</v>
      </c>
      <c r="AC12" s="27">
        <v>0.7402777777777777</v>
      </c>
      <c r="AD12" s="27">
        <v>0.7416666666666667</v>
      </c>
      <c r="AE12" s="31">
        <v>180</v>
      </c>
      <c r="AF12" s="120" t="s">
        <v>135</v>
      </c>
      <c r="AG12" s="27">
        <v>0.74861111111111101</v>
      </c>
      <c r="AH12" s="27">
        <v>0.75</v>
      </c>
      <c r="AI12" s="25">
        <v>208.9</v>
      </c>
      <c r="AJ12" s="119" t="s">
        <v>138</v>
      </c>
      <c r="AK12" s="27">
        <v>0.77083333333333337</v>
      </c>
      <c r="AL12" s="27">
        <v>0.77222222222222225</v>
      </c>
      <c r="AM12" s="30">
        <v>230</v>
      </c>
      <c r="AN12" s="119" t="s">
        <v>128</v>
      </c>
      <c r="AO12" s="27">
        <v>0.78472222222222221</v>
      </c>
      <c r="AP12" s="27">
        <v>0.78611111111111109</v>
      </c>
      <c r="AQ12" s="25">
        <v>276.60000000000002</v>
      </c>
      <c r="AR12" s="120" t="s">
        <v>133</v>
      </c>
      <c r="AS12" s="27">
        <v>0.83750000000000002</v>
      </c>
      <c r="AT12" s="27">
        <v>0.84375</v>
      </c>
      <c r="AU12" s="30">
        <v>587</v>
      </c>
      <c r="AV12" s="119" t="s">
        <v>132</v>
      </c>
      <c r="AW12" s="27">
        <v>0.85625000000000007</v>
      </c>
      <c r="AX12" s="27">
        <v>0.85763888888888884</v>
      </c>
      <c r="AY12" s="31">
        <v>702</v>
      </c>
      <c r="AZ12" s="123" t="s">
        <v>127</v>
      </c>
      <c r="BA12" s="27">
        <v>0.89374999999999993</v>
      </c>
      <c r="BB12" s="27">
        <v>0.89513888888888893</v>
      </c>
      <c r="BC12" s="30">
        <v>873</v>
      </c>
      <c r="BD12" s="123" t="s">
        <v>126</v>
      </c>
      <c r="BE12" s="27">
        <v>0.93888888888888899</v>
      </c>
      <c r="BF12" s="27">
        <v>0.94027777777777777</v>
      </c>
      <c r="BG12" s="25">
        <v>1159</v>
      </c>
      <c r="BH12" s="123" t="s">
        <v>123</v>
      </c>
      <c r="BI12" s="27">
        <v>0.96319444444444446</v>
      </c>
      <c r="BJ12" s="27">
        <v>0.96319444444444446</v>
      </c>
      <c r="BK12" s="31">
        <v>1279</v>
      </c>
      <c r="BL12" s="126"/>
      <c r="BM12" s="25"/>
      <c r="BN12" s="25"/>
      <c r="BO12" s="25"/>
      <c r="BP12" s="123"/>
      <c r="BQ12" s="25"/>
      <c r="BR12" s="25"/>
      <c r="BS12" s="25"/>
      <c r="BT12" s="123"/>
      <c r="BU12" s="25"/>
      <c r="BV12" s="25"/>
      <c r="BW12" s="25"/>
      <c r="BX12" s="123"/>
      <c r="BY12" s="25"/>
      <c r="BZ12" s="25"/>
      <c r="CA12" s="25"/>
      <c r="CB12" s="123"/>
      <c r="CC12" s="25"/>
      <c r="CD12" s="25"/>
      <c r="CE12" s="25"/>
    </row>
    <row r="13" spans="1:83" x14ac:dyDescent="0.25">
      <c r="A13" s="25" t="s">
        <v>364</v>
      </c>
      <c r="B13" s="25" t="s">
        <v>359</v>
      </c>
      <c r="C13" s="32" t="s">
        <v>360</v>
      </c>
      <c r="D13" s="26">
        <v>1213</v>
      </c>
      <c r="E13" s="26" t="s">
        <v>357</v>
      </c>
      <c r="F13" s="32">
        <v>0.45833333333333331</v>
      </c>
      <c r="G13" s="32">
        <v>0.65277777777777779</v>
      </c>
      <c r="H13" s="25">
        <v>5</v>
      </c>
      <c r="I13" s="28">
        <v>3</v>
      </c>
      <c r="J13" s="28">
        <v>9</v>
      </c>
      <c r="K13" s="29">
        <v>15</v>
      </c>
      <c r="L13" s="25" t="s">
        <v>359</v>
      </c>
      <c r="M13" s="27">
        <v>0.45833333333333331</v>
      </c>
      <c r="N13" s="27">
        <v>0.45833333333333331</v>
      </c>
      <c r="O13" s="25">
        <v>0</v>
      </c>
      <c r="P13" s="119" t="s">
        <v>361</v>
      </c>
      <c r="Q13" s="27">
        <v>0.47986111111111113</v>
      </c>
      <c r="R13" s="27">
        <v>0.48125000000000001</v>
      </c>
      <c r="S13" s="30">
        <v>122</v>
      </c>
      <c r="T13" s="119" t="s">
        <v>362</v>
      </c>
      <c r="U13" s="27">
        <v>0.52083333333333337</v>
      </c>
      <c r="V13" s="27">
        <v>0.52222222222222225</v>
      </c>
      <c r="W13" s="30">
        <v>420.6</v>
      </c>
      <c r="X13" s="119" t="s">
        <v>363</v>
      </c>
      <c r="Y13" s="27">
        <v>0.60416666666666663</v>
      </c>
      <c r="Z13" s="27">
        <v>0.60555555555555551</v>
      </c>
      <c r="AA13" s="31">
        <v>1023</v>
      </c>
      <c r="AB13" s="119" t="s">
        <v>360</v>
      </c>
      <c r="AC13" s="27">
        <v>0.65277777777777779</v>
      </c>
      <c r="AD13" s="27">
        <v>0.65277777777777779</v>
      </c>
      <c r="AE13" s="31">
        <v>1213</v>
      </c>
      <c r="AF13" s="120"/>
      <c r="AG13" s="27"/>
      <c r="AH13" s="27"/>
      <c r="AI13" s="25"/>
      <c r="AJ13" s="119"/>
      <c r="AK13" s="27"/>
      <c r="AL13" s="27"/>
      <c r="AM13" s="25"/>
      <c r="AN13" s="119"/>
      <c r="AO13" s="27"/>
      <c r="AP13" s="27"/>
      <c r="AQ13" s="25"/>
      <c r="AR13" s="120"/>
      <c r="AS13" s="27"/>
      <c r="AT13" s="27"/>
      <c r="AU13" s="25"/>
      <c r="AV13" s="119"/>
      <c r="AW13" s="27"/>
      <c r="AX13" s="27"/>
      <c r="AY13" s="31"/>
      <c r="AZ13" s="123"/>
      <c r="BA13" s="27"/>
      <c r="BB13" s="25"/>
      <c r="BC13" s="25"/>
      <c r="BD13" s="123"/>
      <c r="BE13" s="25"/>
      <c r="BF13" s="25"/>
      <c r="BG13" s="25"/>
      <c r="BH13" s="123"/>
      <c r="BI13" s="25"/>
      <c r="BJ13" s="25"/>
      <c r="BK13" s="25"/>
      <c r="BL13" s="126"/>
      <c r="BM13" s="25"/>
      <c r="BN13" s="25"/>
      <c r="BO13" s="25"/>
      <c r="BP13" s="123"/>
      <c r="BQ13" s="25"/>
      <c r="BR13" s="25"/>
      <c r="BS13" s="25"/>
      <c r="BT13" s="123"/>
      <c r="BU13" s="25"/>
      <c r="BV13" s="25"/>
      <c r="BW13" s="25"/>
      <c r="BX13" s="123"/>
      <c r="BY13" s="25"/>
      <c r="BZ13" s="25"/>
      <c r="CA13" s="25"/>
      <c r="CB13" s="123"/>
      <c r="CC13" s="25"/>
      <c r="CD13" s="25"/>
      <c r="CE13" s="25"/>
    </row>
    <row r="14" spans="1:83" x14ac:dyDescent="0.25">
      <c r="A14" s="25" t="s">
        <v>367</v>
      </c>
      <c r="B14" s="25" t="s">
        <v>368</v>
      </c>
      <c r="C14" s="32" t="s">
        <v>369</v>
      </c>
      <c r="D14" s="26">
        <v>1279</v>
      </c>
      <c r="E14" s="26" t="s">
        <v>357</v>
      </c>
      <c r="F14" s="32">
        <v>0.63194444444444442</v>
      </c>
      <c r="G14" s="32">
        <v>0.87083333333333324</v>
      </c>
      <c r="H14" s="25">
        <v>11</v>
      </c>
      <c r="I14" s="28">
        <v>2</v>
      </c>
      <c r="J14" s="28">
        <v>3</v>
      </c>
      <c r="K14" s="29">
        <v>12</v>
      </c>
      <c r="L14" s="25" t="s">
        <v>359</v>
      </c>
      <c r="M14" s="27">
        <v>0.63194444444444442</v>
      </c>
      <c r="N14" s="27">
        <v>0.63194444444444442</v>
      </c>
      <c r="O14" s="25">
        <v>0</v>
      </c>
      <c r="P14" s="119" t="s">
        <v>370</v>
      </c>
      <c r="Q14" s="27">
        <v>0.66736111111111107</v>
      </c>
      <c r="R14" s="27">
        <v>0.66875000000000007</v>
      </c>
      <c r="S14" s="30">
        <v>210</v>
      </c>
      <c r="T14" s="119" t="s">
        <v>371</v>
      </c>
      <c r="U14" s="27">
        <v>0.7006944444444444</v>
      </c>
      <c r="V14" s="27">
        <v>0.70208333333333339</v>
      </c>
      <c r="W14" s="30">
        <v>420.6</v>
      </c>
      <c r="X14" s="119" t="s">
        <v>372</v>
      </c>
      <c r="Y14" s="27">
        <v>0.7319444444444444</v>
      </c>
      <c r="Z14" s="27">
        <v>0.73472222222222217</v>
      </c>
      <c r="AA14" s="31">
        <v>510</v>
      </c>
      <c r="AB14" s="119" t="s">
        <v>373</v>
      </c>
      <c r="AC14" s="27">
        <v>0.75208333333333333</v>
      </c>
      <c r="AD14" s="27">
        <v>0.75347222222222221</v>
      </c>
      <c r="AE14" s="31">
        <v>692</v>
      </c>
      <c r="AF14" s="119" t="s">
        <v>377</v>
      </c>
      <c r="AG14" s="27">
        <v>0.77916666666666667</v>
      </c>
      <c r="AH14" s="27">
        <v>0.78402777777777777</v>
      </c>
      <c r="AI14" s="25">
        <v>848</v>
      </c>
      <c r="AJ14" s="119" t="s">
        <v>376</v>
      </c>
      <c r="AK14" s="27">
        <v>0.8125</v>
      </c>
      <c r="AL14" s="27">
        <v>0.81388888888888899</v>
      </c>
      <c r="AM14" s="30">
        <v>1023</v>
      </c>
      <c r="AN14" s="120" t="s">
        <v>379</v>
      </c>
      <c r="AO14" s="27">
        <v>0.8222222222222223</v>
      </c>
      <c r="AP14" s="27">
        <v>0.82361111111111107</v>
      </c>
      <c r="AQ14" s="25">
        <v>1039</v>
      </c>
      <c r="AR14" s="119" t="s">
        <v>375</v>
      </c>
      <c r="AS14" s="27">
        <v>0.84722222222222221</v>
      </c>
      <c r="AT14" s="27">
        <v>0.84861111111111109</v>
      </c>
      <c r="AU14" s="30">
        <v>1185</v>
      </c>
      <c r="AV14" s="119" t="s">
        <v>374</v>
      </c>
      <c r="AW14" s="27">
        <v>0.85486111111111107</v>
      </c>
      <c r="AX14" s="27">
        <v>0.85625000000000007</v>
      </c>
      <c r="AY14" s="31">
        <v>1208</v>
      </c>
      <c r="AZ14" s="123" t="s">
        <v>369</v>
      </c>
      <c r="BA14" s="27">
        <v>0.87083333333333324</v>
      </c>
      <c r="BB14" s="27">
        <v>0.87083333333333324</v>
      </c>
      <c r="BC14" s="25">
        <v>1279</v>
      </c>
      <c r="BD14" s="123"/>
      <c r="BE14" s="25"/>
      <c r="BF14" s="25"/>
      <c r="BG14" s="25"/>
      <c r="BH14" s="123"/>
      <c r="BI14" s="25"/>
      <c r="BJ14" s="25"/>
      <c r="BK14" s="25"/>
      <c r="BL14" s="126"/>
      <c r="BM14" s="25"/>
      <c r="BN14" s="25"/>
      <c r="BO14" s="25"/>
      <c r="BP14" s="123"/>
      <c r="BQ14" s="25"/>
      <c r="BR14" s="25"/>
      <c r="BS14" s="25"/>
      <c r="BT14" s="123"/>
      <c r="BU14" s="25"/>
      <c r="BV14" s="25"/>
      <c r="BW14" s="25"/>
      <c r="BX14" s="123"/>
      <c r="BY14" s="25"/>
      <c r="BZ14" s="25"/>
      <c r="CA14" s="25"/>
      <c r="CB14" s="123"/>
      <c r="CC14" s="25"/>
      <c r="CD14" s="25"/>
      <c r="CE14" s="25"/>
    </row>
    <row r="15" spans="1:83" x14ac:dyDescent="0.25">
      <c r="C15" s="5"/>
      <c r="D15" s="16"/>
      <c r="E15" s="16"/>
      <c r="F15" s="5"/>
      <c r="G15" s="5"/>
    </row>
    <row r="17" spans="2:9" x14ac:dyDescent="0.25">
      <c r="C17" s="5"/>
      <c r="D17" s="16"/>
      <c r="E17" s="16"/>
      <c r="F17" s="5"/>
      <c r="G17" s="5"/>
      <c r="I17" s="10" t="s">
        <v>326</v>
      </c>
    </row>
    <row r="18" spans="2:9" x14ac:dyDescent="0.25">
      <c r="B18" s="5"/>
      <c r="C18" s="5"/>
      <c r="D18" s="16"/>
      <c r="E18" s="16"/>
      <c r="F18" s="5"/>
      <c r="G18" s="5"/>
    </row>
    <row r="19" spans="2:9" x14ac:dyDescent="0.25">
      <c r="C19" s="5"/>
      <c r="D19" s="16"/>
      <c r="E19" s="16"/>
      <c r="F19" s="5"/>
      <c r="G19" s="5"/>
    </row>
    <row r="20" spans="2:9" x14ac:dyDescent="0.25">
      <c r="C20" s="5"/>
      <c r="D20" s="16"/>
      <c r="E20" s="16"/>
      <c r="F20" s="5"/>
      <c r="G20" s="5"/>
    </row>
    <row r="22" spans="2:9" x14ac:dyDescent="0.25">
      <c r="C22" s="5"/>
      <c r="D22" s="16"/>
      <c r="E22" s="16"/>
      <c r="F22" s="5"/>
      <c r="G22" s="5"/>
    </row>
    <row r="23" spans="2:9" x14ac:dyDescent="0.25">
      <c r="C23" s="5"/>
      <c r="D23" s="16"/>
      <c r="E23" s="16"/>
      <c r="F23" s="5"/>
      <c r="G23" s="5"/>
    </row>
    <row r="24" spans="2:9" x14ac:dyDescent="0.25">
      <c r="C24" s="5"/>
      <c r="D24" s="16"/>
      <c r="E24" s="16"/>
      <c r="F24" s="5"/>
      <c r="G24" s="5"/>
    </row>
    <row r="25" spans="2:9" x14ac:dyDescent="0.25">
      <c r="C25" s="5"/>
      <c r="D25" s="16"/>
      <c r="E25" s="16"/>
      <c r="F25" s="5"/>
      <c r="G25" s="5"/>
    </row>
    <row r="27" spans="2:9" x14ac:dyDescent="0.25">
      <c r="C27" s="5"/>
      <c r="D27" s="16"/>
      <c r="E27" s="16"/>
      <c r="F27" s="5"/>
      <c r="G27" s="5"/>
    </row>
    <row r="28" spans="2:9" x14ac:dyDescent="0.25">
      <c r="C28" s="5"/>
      <c r="D28" s="16"/>
      <c r="E28" s="16"/>
      <c r="F28" s="5"/>
      <c r="G28" s="5"/>
    </row>
    <row r="29" spans="2:9" x14ac:dyDescent="0.25">
      <c r="C29" s="5"/>
      <c r="D29" s="16"/>
      <c r="E29" s="16"/>
      <c r="F29" s="5"/>
      <c r="G29" s="5"/>
    </row>
    <row r="30" spans="2:9" x14ac:dyDescent="0.25">
      <c r="C30" s="5"/>
      <c r="D30" s="16"/>
      <c r="E30" s="16"/>
      <c r="F30" s="5"/>
      <c r="G30" s="5"/>
    </row>
    <row r="32" spans="2:9" x14ac:dyDescent="0.25">
      <c r="C32" s="5"/>
      <c r="D32" s="16"/>
      <c r="E32" s="16"/>
      <c r="F32" s="5"/>
      <c r="G32" s="5"/>
    </row>
    <row r="33" spans="3:7" x14ac:dyDescent="0.25">
      <c r="C33" s="5"/>
      <c r="D33" s="16"/>
      <c r="E33" s="16"/>
      <c r="F33" s="5"/>
      <c r="G33" s="5"/>
    </row>
    <row r="34" spans="3:7" x14ac:dyDescent="0.25">
      <c r="C34" s="5"/>
      <c r="D34" s="16"/>
      <c r="E34" s="16"/>
      <c r="F34" s="5"/>
      <c r="G34" s="5"/>
    </row>
    <row r="35" spans="3:7" x14ac:dyDescent="0.25">
      <c r="C35" s="5"/>
      <c r="D35" s="16"/>
      <c r="E35" s="16"/>
      <c r="F35" s="5"/>
      <c r="G35" s="5"/>
    </row>
    <row r="37" spans="3:7" x14ac:dyDescent="0.25">
      <c r="C37" s="5"/>
      <c r="D37" s="16"/>
      <c r="E37" s="16"/>
      <c r="F37" s="5"/>
      <c r="G37" s="5"/>
    </row>
    <row r="38" spans="3:7" x14ac:dyDescent="0.25">
      <c r="C38" s="5"/>
      <c r="D38" s="16"/>
      <c r="E38" s="16"/>
      <c r="F38" s="5"/>
      <c r="G38" s="5"/>
    </row>
    <row r="39" spans="3:7" x14ac:dyDescent="0.25">
      <c r="C39" s="5"/>
      <c r="D39" s="16"/>
      <c r="E39" s="16"/>
      <c r="F39" s="5"/>
      <c r="G39" s="5"/>
    </row>
    <row r="40" spans="3:7" x14ac:dyDescent="0.25">
      <c r="C40" s="5"/>
      <c r="D40" s="16"/>
      <c r="E40" s="16"/>
      <c r="F40" s="5"/>
      <c r="G40" s="5"/>
    </row>
    <row r="42" spans="3:7" x14ac:dyDescent="0.25">
      <c r="C42" s="5"/>
      <c r="D42" s="16"/>
      <c r="E42" s="16"/>
      <c r="F42" s="5"/>
      <c r="G42" s="5"/>
    </row>
    <row r="43" spans="3:7" x14ac:dyDescent="0.25">
      <c r="C43" s="5"/>
      <c r="D43" s="16"/>
      <c r="E43" s="16"/>
      <c r="F43" s="5"/>
      <c r="G43" s="5"/>
    </row>
    <row r="44" spans="3:7" x14ac:dyDescent="0.25">
      <c r="C44" s="5"/>
      <c r="D44" s="16"/>
      <c r="E44" s="16"/>
      <c r="F44" s="5"/>
      <c r="G44" s="5"/>
    </row>
    <row r="45" spans="3:7" x14ac:dyDescent="0.25">
      <c r="C45" s="5"/>
      <c r="D45" s="16"/>
      <c r="E45" s="16"/>
      <c r="F45" s="5"/>
      <c r="G45" s="5"/>
    </row>
    <row r="47" spans="3:7" x14ac:dyDescent="0.25">
      <c r="C47" s="5"/>
      <c r="D47" s="16"/>
      <c r="E47" s="16"/>
      <c r="F47" s="5"/>
      <c r="G47" s="5"/>
    </row>
    <row r="48" spans="3:7" x14ac:dyDescent="0.25">
      <c r="C48" s="5"/>
      <c r="D48" s="16"/>
      <c r="E48" s="16"/>
      <c r="F48" s="5"/>
      <c r="G48" s="5"/>
    </row>
    <row r="49" spans="3:7" x14ac:dyDescent="0.25">
      <c r="C49" s="5"/>
      <c r="D49" s="16"/>
      <c r="E49" s="16"/>
      <c r="F49" s="5"/>
      <c r="G49" s="5"/>
    </row>
    <row r="50" spans="3:7" x14ac:dyDescent="0.25">
      <c r="C50" s="5"/>
      <c r="D50" s="16"/>
      <c r="E50" s="16"/>
      <c r="F50" s="5"/>
      <c r="G50" s="5"/>
    </row>
    <row r="52" spans="3:7" x14ac:dyDescent="0.25">
      <c r="C52" s="5"/>
      <c r="D52" s="16"/>
      <c r="E52" s="16"/>
      <c r="F52" s="5"/>
      <c r="G52" s="5"/>
    </row>
    <row r="53" spans="3:7" x14ac:dyDescent="0.25">
      <c r="C53" s="5"/>
      <c r="D53" s="16"/>
      <c r="E53" s="16"/>
      <c r="F53" s="5"/>
      <c r="G53" s="5"/>
    </row>
    <row r="54" spans="3:7" x14ac:dyDescent="0.25">
      <c r="C54" s="5"/>
      <c r="D54" s="16"/>
      <c r="E54" s="16"/>
      <c r="F54" s="5"/>
      <c r="G54" s="5"/>
    </row>
    <row r="55" spans="3:7" x14ac:dyDescent="0.25">
      <c r="C55" s="5"/>
      <c r="D55" s="16"/>
      <c r="E55" s="16"/>
      <c r="F55" s="5"/>
      <c r="G55" s="5"/>
    </row>
    <row r="57" spans="3:7" x14ac:dyDescent="0.25">
      <c r="C57" s="5"/>
      <c r="D57" s="16"/>
      <c r="E57" s="16"/>
      <c r="F57" s="5"/>
      <c r="G57" s="5"/>
    </row>
    <row r="58" spans="3:7" x14ac:dyDescent="0.25">
      <c r="C58" s="5"/>
      <c r="D58" s="16"/>
      <c r="E58" s="16"/>
      <c r="F58" s="5"/>
      <c r="G58" s="5"/>
    </row>
    <row r="59" spans="3:7" x14ac:dyDescent="0.25">
      <c r="C59" s="5"/>
      <c r="D59" s="16"/>
      <c r="E59" s="16"/>
      <c r="F59" s="5"/>
      <c r="G59" s="5"/>
    </row>
    <row r="60" spans="3:7" x14ac:dyDescent="0.25">
      <c r="C60" s="5"/>
      <c r="D60" s="16"/>
      <c r="E60" s="16"/>
      <c r="F60" s="5"/>
      <c r="G60" s="5"/>
    </row>
    <row r="62" spans="3:7" x14ac:dyDescent="0.25">
      <c r="C62" s="5"/>
      <c r="D62" s="16"/>
      <c r="E62" s="16"/>
      <c r="F62" s="5"/>
      <c r="G62" s="5"/>
    </row>
    <row r="63" spans="3:7" x14ac:dyDescent="0.25">
      <c r="C63" s="5"/>
      <c r="D63" s="16"/>
      <c r="E63" s="16"/>
      <c r="F63" s="5"/>
      <c r="G63" s="5"/>
    </row>
    <row r="64" spans="3:7" x14ac:dyDescent="0.25">
      <c r="C64" s="5"/>
      <c r="D64" s="16"/>
      <c r="E64" s="16"/>
      <c r="F64" s="5"/>
      <c r="G64" s="5"/>
    </row>
    <row r="65" spans="2:7" x14ac:dyDescent="0.25">
      <c r="C65" s="5"/>
      <c r="D65" s="16"/>
      <c r="E65" s="16"/>
      <c r="F65" s="5"/>
      <c r="G65" s="5"/>
    </row>
    <row r="66" spans="2:7" x14ac:dyDescent="0.25">
      <c r="F66" s="5"/>
      <c r="G66" s="5"/>
    </row>
    <row r="67" spans="2:7" x14ac:dyDescent="0.25">
      <c r="F67" s="5"/>
      <c r="G67" s="5"/>
    </row>
    <row r="68" spans="2:7" x14ac:dyDescent="0.25">
      <c r="B68" s="6"/>
      <c r="F68" s="5"/>
      <c r="G68" s="5"/>
    </row>
    <row r="69" spans="2:7" x14ac:dyDescent="0.25">
      <c r="B69" s="1"/>
      <c r="C69" s="6"/>
      <c r="D69" s="17"/>
      <c r="E69" s="17"/>
      <c r="F69" s="7"/>
      <c r="G69" s="7"/>
    </row>
    <row r="70" spans="2:7" x14ac:dyDescent="0.25">
      <c r="B70" s="2"/>
    </row>
    <row r="71" spans="2:7" x14ac:dyDescent="0.25">
      <c r="B71" s="3"/>
    </row>
    <row r="72" spans="2:7" x14ac:dyDescent="0.25">
      <c r="B72" s="4"/>
      <c r="F72" s="5"/>
      <c r="G72" s="5"/>
    </row>
    <row r="73" spans="2:7" x14ac:dyDescent="0.25">
      <c r="B73" s="4"/>
      <c r="F73" s="5"/>
      <c r="G73" s="5"/>
    </row>
    <row r="74" spans="2:7" x14ac:dyDescent="0.25">
      <c r="B74" s="3"/>
    </row>
    <row r="75" spans="2:7" x14ac:dyDescent="0.25">
      <c r="B75" s="2"/>
    </row>
    <row r="76" spans="2:7" x14ac:dyDescent="0.25">
      <c r="B76" s="3"/>
    </row>
    <row r="77" spans="2:7" x14ac:dyDescent="0.25">
      <c r="B77" s="4"/>
      <c r="F77" s="5"/>
      <c r="G77" s="5"/>
    </row>
    <row r="78" spans="2:7" x14ac:dyDescent="0.25">
      <c r="B78" s="4"/>
      <c r="F78" s="5"/>
      <c r="G78" s="5"/>
    </row>
    <row r="79" spans="2:7" x14ac:dyDescent="0.25">
      <c r="B79" s="3"/>
    </row>
    <row r="80" spans="2:7" x14ac:dyDescent="0.25">
      <c r="B80" s="2"/>
    </row>
    <row r="81" spans="2:9" x14ac:dyDescent="0.25">
      <c r="B81" s="3"/>
    </row>
    <row r="82" spans="2:9" x14ac:dyDescent="0.25">
      <c r="B82" s="4"/>
      <c r="F82" s="5"/>
      <c r="G82" s="5"/>
    </row>
    <row r="83" spans="2:9" x14ac:dyDescent="0.25">
      <c r="B83" s="4"/>
      <c r="F83" s="5"/>
      <c r="G83" s="5"/>
    </row>
    <row r="84" spans="2:9" x14ac:dyDescent="0.25">
      <c r="B84" s="3"/>
    </row>
    <row r="85" spans="2:9" x14ac:dyDescent="0.25">
      <c r="B85" s="2"/>
    </row>
    <row r="86" spans="2:9" x14ac:dyDescent="0.25">
      <c r="B86" s="3"/>
    </row>
    <row r="87" spans="2:9" x14ac:dyDescent="0.25">
      <c r="B87" s="4"/>
      <c r="F87" s="5"/>
      <c r="G87" s="5"/>
    </row>
    <row r="88" spans="2:9" x14ac:dyDescent="0.25">
      <c r="B88" s="4"/>
      <c r="F88" s="5"/>
      <c r="G88" s="5"/>
    </row>
    <row r="89" spans="2:9" x14ac:dyDescent="0.25">
      <c r="B89" s="3"/>
    </row>
    <row r="90" spans="2:9" x14ac:dyDescent="0.25">
      <c r="B90" s="2"/>
    </row>
    <row r="91" spans="2:9" x14ac:dyDescent="0.25">
      <c r="B91" s="3"/>
      <c r="H91" s="5"/>
      <c r="I91" s="18"/>
    </row>
    <row r="92" spans="2:9" x14ac:dyDescent="0.25">
      <c r="B92" s="4"/>
      <c r="F92" s="5"/>
      <c r="G92" s="5"/>
      <c r="H92" s="5"/>
    </row>
    <row r="93" spans="2:9" x14ac:dyDescent="0.25">
      <c r="B93" s="4"/>
      <c r="F93" s="5"/>
      <c r="G93" s="5"/>
    </row>
  </sheetData>
  <phoneticPr fontId="1" type="noConversion"/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A43" zoomScale="115" zoomScaleNormal="115" workbookViewId="0">
      <selection activeCell="I10" sqref="I10"/>
    </sheetView>
  </sheetViews>
  <sheetFormatPr defaultRowHeight="14" x14ac:dyDescent="0.25"/>
  <cols>
    <col min="1" max="1" width="19.453125" customWidth="1"/>
    <col min="2" max="2" width="9.90625" style="9" customWidth="1"/>
    <col min="3" max="3" width="9.7265625" customWidth="1"/>
    <col min="4" max="4" width="13" customWidth="1"/>
    <col min="5" max="5" width="10.08984375" customWidth="1"/>
    <col min="6" max="6" width="13" customWidth="1"/>
  </cols>
  <sheetData>
    <row r="1" spans="1:9" x14ac:dyDescent="0.25">
      <c r="A1" s="12" t="s">
        <v>265</v>
      </c>
      <c r="B1" s="11" t="s">
        <v>264</v>
      </c>
      <c r="C1" s="12" t="s">
        <v>266</v>
      </c>
      <c r="D1" s="12" t="s">
        <v>267</v>
      </c>
      <c r="E1" s="12" t="s">
        <v>263</v>
      </c>
      <c r="F1" s="12" t="s">
        <v>261</v>
      </c>
    </row>
    <row r="2" spans="1:9" x14ac:dyDescent="0.25">
      <c r="A2" s="21" t="s">
        <v>151</v>
      </c>
      <c r="B2" s="20" t="s">
        <v>288</v>
      </c>
      <c r="C2" s="21" t="s">
        <v>148</v>
      </c>
      <c r="D2" s="21">
        <v>16532903789</v>
      </c>
      <c r="E2" s="20" t="s">
        <v>229</v>
      </c>
      <c r="F2" s="21">
        <v>16686356428</v>
      </c>
    </row>
    <row r="3" spans="1:9" ht="16" x14ac:dyDescent="0.25">
      <c r="A3" s="21" t="s">
        <v>268</v>
      </c>
      <c r="B3" s="20" t="s">
        <v>288</v>
      </c>
      <c r="C3" s="21" t="s">
        <v>269</v>
      </c>
      <c r="D3" s="21">
        <v>14737615485</v>
      </c>
      <c r="E3" s="22" t="s">
        <v>305</v>
      </c>
      <c r="F3" s="21">
        <v>17858413554</v>
      </c>
    </row>
    <row r="4" spans="1:9" x14ac:dyDescent="0.25">
      <c r="A4" s="21" t="s">
        <v>149</v>
      </c>
      <c r="B4" s="20" t="s">
        <v>288</v>
      </c>
      <c r="C4" s="21" t="s">
        <v>148</v>
      </c>
      <c r="D4" s="21">
        <v>13011111111</v>
      </c>
      <c r="E4" s="21" t="s">
        <v>291</v>
      </c>
      <c r="F4" s="21">
        <v>18026595600</v>
      </c>
    </row>
    <row r="5" spans="1:9" s="10" customFormat="1" x14ac:dyDescent="0.25">
      <c r="A5" s="24" t="s">
        <v>247</v>
      </c>
      <c r="B5" s="23" t="s">
        <v>246</v>
      </c>
      <c r="C5" s="24" t="s">
        <v>148</v>
      </c>
      <c r="D5" s="24">
        <v>16663740352</v>
      </c>
      <c r="E5" s="23" t="s">
        <v>231</v>
      </c>
      <c r="F5" s="24">
        <v>18820141469</v>
      </c>
    </row>
    <row r="6" spans="1:9" s="10" customFormat="1" x14ac:dyDescent="0.25">
      <c r="A6" s="24" t="s">
        <v>255</v>
      </c>
      <c r="B6" s="23" t="s">
        <v>254</v>
      </c>
      <c r="C6" s="24" t="s">
        <v>148</v>
      </c>
      <c r="D6" s="24">
        <v>14164938299</v>
      </c>
      <c r="E6" s="23" t="s">
        <v>256</v>
      </c>
      <c r="F6" s="24">
        <v>14164556100</v>
      </c>
    </row>
    <row r="7" spans="1:9" s="10" customFormat="1" x14ac:dyDescent="0.25">
      <c r="A7" s="24" t="s">
        <v>182</v>
      </c>
      <c r="B7" s="23" t="s">
        <v>181</v>
      </c>
      <c r="C7" s="24" t="s">
        <v>148</v>
      </c>
      <c r="D7" s="24">
        <v>17258261118</v>
      </c>
      <c r="E7" s="23" t="s">
        <v>155</v>
      </c>
      <c r="F7" s="24">
        <v>13778911499</v>
      </c>
    </row>
    <row r="8" spans="1:9" x14ac:dyDescent="0.25">
      <c r="A8" s="24" t="s">
        <v>251</v>
      </c>
      <c r="B8" s="20" t="s">
        <v>250</v>
      </c>
      <c r="C8" s="24" t="s">
        <v>148</v>
      </c>
      <c r="D8" s="24">
        <v>13559822300</v>
      </c>
      <c r="E8" s="23" t="s">
        <v>179</v>
      </c>
      <c r="F8" s="24">
        <v>16366780099</v>
      </c>
    </row>
    <row r="9" spans="1:9" x14ac:dyDescent="0.25">
      <c r="A9" s="24" t="s">
        <v>201</v>
      </c>
      <c r="B9" s="20" t="s">
        <v>200</v>
      </c>
      <c r="C9" s="24" t="s">
        <v>148</v>
      </c>
      <c r="D9" s="24">
        <v>15188691385</v>
      </c>
      <c r="E9" s="24" t="s">
        <v>279</v>
      </c>
      <c r="F9" s="21">
        <v>13507768292</v>
      </c>
    </row>
    <row r="10" spans="1:9" x14ac:dyDescent="0.25">
      <c r="A10" s="24" t="s">
        <v>159</v>
      </c>
      <c r="B10" s="23" t="s">
        <v>158</v>
      </c>
      <c r="C10" s="24" t="s">
        <v>148</v>
      </c>
      <c r="D10" s="24">
        <v>15191803034</v>
      </c>
      <c r="E10" s="24" t="s">
        <v>279</v>
      </c>
      <c r="F10" s="21">
        <v>13507768292</v>
      </c>
      <c r="I10" s="8"/>
    </row>
    <row r="11" spans="1:9" s="10" customFormat="1" x14ac:dyDescent="0.25">
      <c r="A11" s="24" t="s">
        <v>234</v>
      </c>
      <c r="B11" s="23" t="s">
        <v>233</v>
      </c>
      <c r="C11" s="24" t="s">
        <v>148</v>
      </c>
      <c r="D11" s="24">
        <v>14514783218</v>
      </c>
      <c r="E11" s="23" t="s">
        <v>206</v>
      </c>
      <c r="F11" s="24">
        <v>15807005756</v>
      </c>
    </row>
    <row r="12" spans="1:9" x14ac:dyDescent="0.25">
      <c r="A12" s="21" t="s">
        <v>237</v>
      </c>
      <c r="B12" s="20" t="s">
        <v>236</v>
      </c>
      <c r="C12" s="24" t="s">
        <v>148</v>
      </c>
      <c r="D12" s="24">
        <v>18558203662</v>
      </c>
      <c r="E12" s="20" t="s">
        <v>179</v>
      </c>
      <c r="F12" s="24">
        <v>16366780099</v>
      </c>
    </row>
    <row r="13" spans="1:9" x14ac:dyDescent="0.25">
      <c r="A13" s="21" t="s">
        <v>219</v>
      </c>
      <c r="B13" s="20" t="s">
        <v>279</v>
      </c>
      <c r="C13" s="21" t="s">
        <v>148</v>
      </c>
      <c r="D13" s="21">
        <v>13507768292</v>
      </c>
      <c r="E13" s="20" t="s">
        <v>155</v>
      </c>
      <c r="F13" s="21">
        <v>13778911499</v>
      </c>
    </row>
    <row r="14" spans="1:9" ht="16" x14ac:dyDescent="0.25">
      <c r="A14" s="21" t="s">
        <v>209</v>
      </c>
      <c r="B14" s="20" t="s">
        <v>262</v>
      </c>
      <c r="C14" s="21" t="s">
        <v>148</v>
      </c>
      <c r="D14" s="21">
        <v>13708349714</v>
      </c>
      <c r="E14" s="22" t="s">
        <v>317</v>
      </c>
      <c r="F14" s="21">
        <v>13996016606</v>
      </c>
    </row>
    <row r="15" spans="1:9" x14ac:dyDescent="0.25">
      <c r="A15" s="84" t="s">
        <v>220</v>
      </c>
      <c r="B15" s="20" t="s">
        <v>262</v>
      </c>
      <c r="C15" s="21" t="s">
        <v>148</v>
      </c>
      <c r="D15" s="21">
        <v>15144180275</v>
      </c>
      <c r="E15" s="20" t="s">
        <v>239</v>
      </c>
      <c r="F15" s="21">
        <v>14103169419</v>
      </c>
    </row>
    <row r="16" spans="1:9" s="8" customFormat="1" ht="16" x14ac:dyDescent="0.25">
      <c r="A16" s="21" t="s">
        <v>273</v>
      </c>
      <c r="B16" s="20" t="s">
        <v>244</v>
      </c>
      <c r="C16" s="21" t="s">
        <v>269</v>
      </c>
      <c r="D16" s="21">
        <v>13506076155</v>
      </c>
      <c r="E16" s="22" t="s">
        <v>312</v>
      </c>
      <c r="F16" s="21">
        <v>13975676217</v>
      </c>
    </row>
    <row r="17" spans="1:6" ht="16" x14ac:dyDescent="0.25">
      <c r="A17" s="21" t="s">
        <v>270</v>
      </c>
      <c r="B17" s="20" t="s">
        <v>164</v>
      </c>
      <c r="C17" s="21" t="s">
        <v>269</v>
      </c>
      <c r="D17" s="21">
        <v>17747488718</v>
      </c>
      <c r="E17" s="22" t="s">
        <v>313</v>
      </c>
      <c r="F17" s="21">
        <v>17172447679</v>
      </c>
    </row>
    <row r="18" spans="1:6" ht="16" x14ac:dyDescent="0.25">
      <c r="A18" s="21" t="s">
        <v>271</v>
      </c>
      <c r="B18" s="20" t="s">
        <v>170</v>
      </c>
      <c r="C18" s="21" t="s">
        <v>269</v>
      </c>
      <c r="D18" s="21">
        <v>14818787450</v>
      </c>
      <c r="E18" s="22" t="s">
        <v>309</v>
      </c>
      <c r="F18" s="21">
        <v>18983774583</v>
      </c>
    </row>
    <row r="19" spans="1:6" ht="16" x14ac:dyDescent="0.25">
      <c r="A19" s="14" t="s">
        <v>193</v>
      </c>
      <c r="B19" s="13" t="s">
        <v>238</v>
      </c>
      <c r="C19" s="14" t="s">
        <v>148</v>
      </c>
      <c r="D19" s="14">
        <v>18905771366</v>
      </c>
      <c r="E19" s="15" t="s">
        <v>296</v>
      </c>
      <c r="F19" s="14">
        <v>17486469267</v>
      </c>
    </row>
    <row r="20" spans="1:6" ht="16" x14ac:dyDescent="0.25">
      <c r="A20" s="14" t="s">
        <v>172</v>
      </c>
      <c r="B20" s="13" t="s">
        <v>253</v>
      </c>
      <c r="C20" s="14" t="s">
        <v>148</v>
      </c>
      <c r="D20" s="14">
        <v>16080612376</v>
      </c>
      <c r="E20" s="15" t="s">
        <v>298</v>
      </c>
      <c r="F20" s="14">
        <v>16642927128</v>
      </c>
    </row>
    <row r="21" spans="1:6" ht="16" x14ac:dyDescent="0.25">
      <c r="A21" s="14" t="s">
        <v>218</v>
      </c>
      <c r="B21" s="13" t="s">
        <v>227</v>
      </c>
      <c r="C21" s="14" t="s">
        <v>148</v>
      </c>
      <c r="D21" s="14">
        <v>14465698558</v>
      </c>
      <c r="E21" s="15" t="s">
        <v>300</v>
      </c>
      <c r="F21" s="14">
        <v>16185858381</v>
      </c>
    </row>
    <row r="22" spans="1:6" ht="16" x14ac:dyDescent="0.25">
      <c r="A22" s="14" t="s">
        <v>224</v>
      </c>
      <c r="B22" s="13" t="s">
        <v>259</v>
      </c>
      <c r="C22" s="14" t="s">
        <v>148</v>
      </c>
      <c r="D22" s="14">
        <v>15893384963</v>
      </c>
      <c r="E22" s="15" t="s">
        <v>301</v>
      </c>
      <c r="F22" s="14">
        <v>15963059318</v>
      </c>
    </row>
    <row r="23" spans="1:6" ht="16" x14ac:dyDescent="0.25">
      <c r="A23" s="14" t="s">
        <v>203</v>
      </c>
      <c r="B23" s="13" t="s">
        <v>260</v>
      </c>
      <c r="C23" s="14" t="s">
        <v>148</v>
      </c>
      <c r="D23" s="14">
        <v>15806673463</v>
      </c>
      <c r="E23" s="15" t="s">
        <v>303</v>
      </c>
      <c r="F23" s="14">
        <v>16700012834</v>
      </c>
    </row>
    <row r="24" spans="1:6" ht="16" x14ac:dyDescent="0.25">
      <c r="A24" s="14" t="s">
        <v>161</v>
      </c>
      <c r="B24" s="13" t="s">
        <v>160</v>
      </c>
      <c r="C24" s="14" t="s">
        <v>148</v>
      </c>
      <c r="D24" s="14">
        <v>13518821741</v>
      </c>
      <c r="E24" s="15" t="s">
        <v>310</v>
      </c>
      <c r="F24" s="14">
        <v>16772327862</v>
      </c>
    </row>
    <row r="25" spans="1:6" ht="16" x14ac:dyDescent="0.25">
      <c r="A25" s="14" t="s">
        <v>197</v>
      </c>
      <c r="B25" s="13" t="s">
        <v>196</v>
      </c>
      <c r="C25" s="14" t="s">
        <v>148</v>
      </c>
      <c r="D25" s="14">
        <v>14974549078</v>
      </c>
      <c r="E25" s="15" t="s">
        <v>308</v>
      </c>
      <c r="F25" s="14">
        <v>13022309814</v>
      </c>
    </row>
    <row r="26" spans="1:6" ht="16" x14ac:dyDescent="0.25">
      <c r="A26" s="14" t="s">
        <v>224</v>
      </c>
      <c r="B26" s="13" t="s">
        <v>223</v>
      </c>
      <c r="C26" s="14" t="s">
        <v>148</v>
      </c>
      <c r="D26" s="14">
        <v>15593228745</v>
      </c>
      <c r="E26" s="15" t="s">
        <v>302</v>
      </c>
      <c r="F26" s="14">
        <v>13703033119</v>
      </c>
    </row>
    <row r="27" spans="1:6" ht="16" x14ac:dyDescent="0.25">
      <c r="A27" s="14" t="s">
        <v>193</v>
      </c>
      <c r="B27" s="13" t="s">
        <v>192</v>
      </c>
      <c r="C27" s="14" t="s">
        <v>148</v>
      </c>
      <c r="D27" s="14">
        <v>16927714349</v>
      </c>
      <c r="E27" s="15" t="s">
        <v>297</v>
      </c>
      <c r="F27" s="14">
        <v>13173267665</v>
      </c>
    </row>
    <row r="28" spans="1:6" ht="16" x14ac:dyDescent="0.25">
      <c r="A28" s="14" t="s">
        <v>249</v>
      </c>
      <c r="B28" s="13" t="s">
        <v>248</v>
      </c>
      <c r="C28" s="14" t="s">
        <v>148</v>
      </c>
      <c r="D28" s="14">
        <v>18203291737</v>
      </c>
      <c r="E28" s="15" t="s">
        <v>297</v>
      </c>
      <c r="F28" s="14">
        <v>13173267665</v>
      </c>
    </row>
    <row r="29" spans="1:6" x14ac:dyDescent="0.25">
      <c r="A29" s="14" t="s">
        <v>169</v>
      </c>
      <c r="B29" s="13" t="s">
        <v>168</v>
      </c>
      <c r="C29" s="14" t="s">
        <v>148</v>
      </c>
      <c r="D29" s="14">
        <v>16276281694</v>
      </c>
      <c r="E29" s="13" t="s">
        <v>231</v>
      </c>
      <c r="F29" s="14">
        <v>18820141469</v>
      </c>
    </row>
    <row r="30" spans="1:6" ht="16" x14ac:dyDescent="0.25">
      <c r="A30" s="14" t="s">
        <v>172</v>
      </c>
      <c r="B30" s="13" t="s">
        <v>171</v>
      </c>
      <c r="C30" s="14" t="s">
        <v>148</v>
      </c>
      <c r="D30" s="14">
        <v>14309418779</v>
      </c>
      <c r="E30" s="15" t="s">
        <v>299</v>
      </c>
      <c r="F30" s="14">
        <v>13313874173</v>
      </c>
    </row>
    <row r="31" spans="1:6" x14ac:dyDescent="0.25">
      <c r="A31" s="14" t="s">
        <v>272</v>
      </c>
      <c r="B31" s="13" t="s">
        <v>150</v>
      </c>
      <c r="C31" s="14" t="s">
        <v>148</v>
      </c>
      <c r="D31" s="14">
        <v>14436746538</v>
      </c>
      <c r="E31" s="14" t="s">
        <v>291</v>
      </c>
      <c r="F31" s="14">
        <v>18026595600</v>
      </c>
    </row>
    <row r="32" spans="1:6" x14ac:dyDescent="0.25">
      <c r="A32" s="14" t="s">
        <v>258</v>
      </c>
      <c r="B32" s="13" t="s">
        <v>257</v>
      </c>
      <c r="C32" s="14" t="s">
        <v>148</v>
      </c>
      <c r="D32" s="14">
        <v>14093350435</v>
      </c>
      <c r="E32" s="13" t="s">
        <v>165</v>
      </c>
      <c r="F32" s="14">
        <v>16568210823</v>
      </c>
    </row>
    <row r="33" spans="1:6" x14ac:dyDescent="0.25">
      <c r="A33" s="14" t="s">
        <v>163</v>
      </c>
      <c r="B33" s="13" t="s">
        <v>162</v>
      </c>
      <c r="C33" s="14" t="s">
        <v>148</v>
      </c>
      <c r="D33" s="14">
        <v>14584201775</v>
      </c>
      <c r="E33" s="13" t="s">
        <v>189</v>
      </c>
      <c r="F33" s="14">
        <v>17611199625</v>
      </c>
    </row>
    <row r="34" spans="1:6" x14ac:dyDescent="0.25">
      <c r="A34" s="14" t="s">
        <v>275</v>
      </c>
      <c r="B34" s="13" t="s">
        <v>274</v>
      </c>
      <c r="C34" s="14" t="s">
        <v>148</v>
      </c>
      <c r="D34" s="14">
        <v>13550691611</v>
      </c>
      <c r="E34" s="13" t="s">
        <v>231</v>
      </c>
      <c r="F34" s="14">
        <v>18820141469</v>
      </c>
    </row>
    <row r="35" spans="1:6" x14ac:dyDescent="0.25">
      <c r="A35" s="14" t="s">
        <v>212</v>
      </c>
      <c r="B35" s="13" t="s">
        <v>276</v>
      </c>
      <c r="C35" s="14" t="s">
        <v>148</v>
      </c>
      <c r="D35" s="14">
        <v>14617269123</v>
      </c>
      <c r="E35" s="14" t="s">
        <v>294</v>
      </c>
      <c r="F35" s="14">
        <v>13507768292</v>
      </c>
    </row>
    <row r="36" spans="1:6" x14ac:dyDescent="0.25">
      <c r="A36" s="14" t="s">
        <v>213</v>
      </c>
      <c r="B36" s="13" t="s">
        <v>277</v>
      </c>
      <c r="C36" s="14" t="s">
        <v>148</v>
      </c>
      <c r="D36" s="14">
        <v>17894410319</v>
      </c>
      <c r="E36" s="14" t="s">
        <v>278</v>
      </c>
      <c r="F36" s="14">
        <v>16978211184</v>
      </c>
    </row>
    <row r="37" spans="1:6" x14ac:dyDescent="0.25">
      <c r="A37" s="14" t="s">
        <v>232</v>
      </c>
      <c r="B37" s="13" t="s">
        <v>289</v>
      </c>
      <c r="C37" s="14" t="s">
        <v>148</v>
      </c>
      <c r="D37" s="14">
        <v>16409184366</v>
      </c>
      <c r="E37" s="14" t="s">
        <v>292</v>
      </c>
      <c r="F37" s="14">
        <v>13343618997</v>
      </c>
    </row>
    <row r="38" spans="1:6" x14ac:dyDescent="0.25">
      <c r="A38" s="14" t="s">
        <v>188</v>
      </c>
      <c r="B38" s="13" t="s">
        <v>290</v>
      </c>
      <c r="C38" s="14" t="s">
        <v>148</v>
      </c>
      <c r="D38" s="14">
        <v>14407354145</v>
      </c>
      <c r="E38" s="14" t="s">
        <v>293</v>
      </c>
      <c r="F38" s="14">
        <v>15469879946</v>
      </c>
    </row>
    <row r="39" spans="1:6" x14ac:dyDescent="0.25">
      <c r="A39" s="14" t="s">
        <v>191</v>
      </c>
      <c r="B39" s="13" t="s">
        <v>190</v>
      </c>
      <c r="C39" s="14" t="s">
        <v>148</v>
      </c>
      <c r="D39" s="14">
        <v>14761976839</v>
      </c>
      <c r="E39" s="14" t="s">
        <v>198</v>
      </c>
      <c r="F39" s="14">
        <v>18695269886</v>
      </c>
    </row>
    <row r="40" spans="1:6" x14ac:dyDescent="0.25">
      <c r="A40" s="14" t="s">
        <v>180</v>
      </c>
      <c r="B40" s="13" t="s">
        <v>280</v>
      </c>
      <c r="C40" s="14" t="s">
        <v>148</v>
      </c>
      <c r="D40" s="14">
        <v>18829394873</v>
      </c>
      <c r="E40" s="13" t="s">
        <v>256</v>
      </c>
      <c r="F40" s="14">
        <v>14164556100</v>
      </c>
    </row>
    <row r="41" spans="1:6" ht="16" x14ac:dyDescent="0.25">
      <c r="A41" s="14" t="s">
        <v>167</v>
      </c>
      <c r="B41" s="13" t="s">
        <v>166</v>
      </c>
      <c r="C41" s="14" t="s">
        <v>148</v>
      </c>
      <c r="D41" s="14">
        <v>17987778910</v>
      </c>
      <c r="E41" s="15" t="s">
        <v>298</v>
      </c>
      <c r="F41" s="14">
        <v>16642927128</v>
      </c>
    </row>
    <row r="42" spans="1:6" ht="16" x14ac:dyDescent="0.25">
      <c r="A42" s="14" t="s">
        <v>464</v>
      </c>
      <c r="B42" s="13" t="s">
        <v>185</v>
      </c>
      <c r="C42" s="14" t="s">
        <v>269</v>
      </c>
      <c r="D42" s="14">
        <v>17463672552</v>
      </c>
      <c r="E42" s="15" t="s">
        <v>311</v>
      </c>
      <c r="F42" s="14">
        <v>18255063619</v>
      </c>
    </row>
    <row r="43" spans="1:6" ht="16" x14ac:dyDescent="0.25">
      <c r="A43" s="45" t="s">
        <v>161</v>
      </c>
      <c r="B43" s="13" t="s">
        <v>199</v>
      </c>
      <c r="C43" s="14" t="s">
        <v>148</v>
      </c>
      <c r="D43" s="14">
        <v>18259618800</v>
      </c>
      <c r="E43" s="15" t="s">
        <v>304</v>
      </c>
      <c r="F43" s="14">
        <v>15535909190</v>
      </c>
    </row>
    <row r="44" spans="1:6" x14ac:dyDescent="0.25">
      <c r="A44" s="14" t="s">
        <v>157</v>
      </c>
      <c r="B44" s="13" t="s">
        <v>156</v>
      </c>
      <c r="C44" s="14" t="s">
        <v>148</v>
      </c>
      <c r="D44" s="14">
        <v>17761685166</v>
      </c>
      <c r="E44" s="13" t="s">
        <v>206</v>
      </c>
      <c r="F44" s="14">
        <v>15807005756</v>
      </c>
    </row>
    <row r="45" spans="1:6" ht="16" x14ac:dyDescent="0.25">
      <c r="A45" s="14" t="s">
        <v>241</v>
      </c>
      <c r="B45" s="13" t="s">
        <v>240</v>
      </c>
      <c r="C45" s="14" t="s">
        <v>148</v>
      </c>
      <c r="D45" s="14">
        <v>17554686996</v>
      </c>
      <c r="E45" s="15" t="s">
        <v>314</v>
      </c>
      <c r="F45" s="14">
        <v>17661953087</v>
      </c>
    </row>
    <row r="46" spans="1:6" x14ac:dyDescent="0.25">
      <c r="A46" s="14" t="s">
        <v>222</v>
      </c>
      <c r="B46" s="13" t="s">
        <v>221</v>
      </c>
      <c r="C46" s="14" t="s">
        <v>148</v>
      </c>
      <c r="D46" s="14">
        <v>14615288397</v>
      </c>
      <c r="E46" s="14" t="s">
        <v>291</v>
      </c>
      <c r="F46" s="14">
        <v>18026595600</v>
      </c>
    </row>
    <row r="47" spans="1:6" x14ac:dyDescent="0.25">
      <c r="A47" s="14" t="s">
        <v>154</v>
      </c>
      <c r="B47" s="13" t="s">
        <v>281</v>
      </c>
      <c r="C47" s="14" t="s">
        <v>148</v>
      </c>
      <c r="D47" s="14">
        <v>17109297623</v>
      </c>
      <c r="E47" s="13" t="s">
        <v>231</v>
      </c>
      <c r="F47" s="14">
        <v>18820141469</v>
      </c>
    </row>
    <row r="48" spans="1:6" ht="16" x14ac:dyDescent="0.25">
      <c r="A48" s="14" t="s">
        <v>243</v>
      </c>
      <c r="B48" s="13" t="s">
        <v>242</v>
      </c>
      <c r="C48" s="14" t="s">
        <v>148</v>
      </c>
      <c r="D48" s="14">
        <v>17036433892</v>
      </c>
      <c r="E48" s="15" t="s">
        <v>296</v>
      </c>
      <c r="F48" s="14">
        <v>17486469267</v>
      </c>
    </row>
    <row r="49" spans="1:6" ht="16" x14ac:dyDescent="0.25">
      <c r="A49" s="14" t="s">
        <v>282</v>
      </c>
      <c r="B49" s="13" t="s">
        <v>147</v>
      </c>
      <c r="C49" s="14" t="s">
        <v>148</v>
      </c>
      <c r="D49" s="14">
        <v>16700012834</v>
      </c>
      <c r="E49" s="15" t="s">
        <v>320</v>
      </c>
      <c r="F49" s="14">
        <v>14554819008</v>
      </c>
    </row>
    <row r="50" spans="1:6" ht="16" x14ac:dyDescent="0.25">
      <c r="A50" s="14" t="s">
        <v>283</v>
      </c>
      <c r="B50" s="13" t="s">
        <v>245</v>
      </c>
      <c r="C50" s="14" t="s">
        <v>148</v>
      </c>
      <c r="D50" s="14">
        <v>15485234692</v>
      </c>
      <c r="E50" s="15" t="s">
        <v>322</v>
      </c>
      <c r="F50" s="14">
        <v>17115353122</v>
      </c>
    </row>
    <row r="51" spans="1:6" ht="16" x14ac:dyDescent="0.25">
      <c r="A51" s="14" t="s">
        <v>284</v>
      </c>
      <c r="B51" s="13" t="s">
        <v>216</v>
      </c>
      <c r="C51" s="14" t="s">
        <v>148</v>
      </c>
      <c r="D51" s="14">
        <v>16254384774</v>
      </c>
      <c r="E51" s="15" t="s">
        <v>295</v>
      </c>
      <c r="F51" s="14">
        <v>16290573118</v>
      </c>
    </row>
    <row r="52" spans="1:6" ht="16" x14ac:dyDescent="0.25">
      <c r="A52" s="14" t="s">
        <v>215</v>
      </c>
      <c r="B52" s="13" t="s">
        <v>214</v>
      </c>
      <c r="C52" s="14" t="s">
        <v>148</v>
      </c>
      <c r="D52" s="14">
        <v>16968073746</v>
      </c>
      <c r="E52" s="15" t="s">
        <v>323</v>
      </c>
      <c r="F52" s="14">
        <v>15905550063</v>
      </c>
    </row>
    <row r="53" spans="1:6" x14ac:dyDescent="0.25">
      <c r="A53" s="14" t="s">
        <v>226</v>
      </c>
      <c r="B53" s="13" t="s">
        <v>225</v>
      </c>
      <c r="C53" s="14" t="s">
        <v>148</v>
      </c>
      <c r="D53" s="14">
        <v>18458160175</v>
      </c>
      <c r="E53" s="13" t="s">
        <v>230</v>
      </c>
      <c r="F53" s="14">
        <v>18744976653</v>
      </c>
    </row>
    <row r="54" spans="1:6" ht="16" x14ac:dyDescent="0.25">
      <c r="A54" s="14" t="s">
        <v>178</v>
      </c>
      <c r="B54" s="13" t="s">
        <v>177</v>
      </c>
      <c r="C54" s="14" t="s">
        <v>148</v>
      </c>
      <c r="D54" s="14">
        <v>13069685387</v>
      </c>
      <c r="E54" s="15" t="s">
        <v>316</v>
      </c>
      <c r="F54" s="14">
        <v>14212322598</v>
      </c>
    </row>
    <row r="55" spans="1:6" x14ac:dyDescent="0.25">
      <c r="A55" s="14" t="s">
        <v>184</v>
      </c>
      <c r="B55" s="13" t="s">
        <v>183</v>
      </c>
      <c r="C55" s="14" t="s">
        <v>148</v>
      </c>
      <c r="D55" s="14">
        <v>14365947733</v>
      </c>
      <c r="E55" s="13" t="s">
        <v>228</v>
      </c>
      <c r="F55" s="14">
        <v>15825775164</v>
      </c>
    </row>
    <row r="56" spans="1:6" ht="16" x14ac:dyDescent="0.25">
      <c r="A56" s="14" t="s">
        <v>176</v>
      </c>
      <c r="B56" s="13" t="s">
        <v>175</v>
      </c>
      <c r="C56" s="14" t="s">
        <v>148</v>
      </c>
      <c r="D56" s="14">
        <v>16379117136</v>
      </c>
      <c r="E56" s="15" t="s">
        <v>299</v>
      </c>
      <c r="F56" s="14">
        <v>13313874173</v>
      </c>
    </row>
    <row r="57" spans="1:6" x14ac:dyDescent="0.25">
      <c r="A57" s="14" t="s">
        <v>187</v>
      </c>
      <c r="B57" s="13" t="s">
        <v>186</v>
      </c>
      <c r="C57" s="14" t="s">
        <v>148</v>
      </c>
      <c r="D57" s="14">
        <v>15570547548</v>
      </c>
      <c r="E57" s="13" t="s">
        <v>235</v>
      </c>
      <c r="F57" s="14">
        <v>18004809521</v>
      </c>
    </row>
    <row r="58" spans="1:6" ht="16" x14ac:dyDescent="0.25">
      <c r="A58" s="14" t="s">
        <v>286</v>
      </c>
      <c r="B58" s="13" t="s">
        <v>285</v>
      </c>
      <c r="C58" s="14" t="s">
        <v>148</v>
      </c>
      <c r="D58" s="14">
        <v>14920298216</v>
      </c>
      <c r="E58" s="15" t="s">
        <v>324</v>
      </c>
      <c r="F58" s="14">
        <v>14216146988</v>
      </c>
    </row>
    <row r="59" spans="1:6" ht="16" x14ac:dyDescent="0.25">
      <c r="A59" s="14" t="s">
        <v>153</v>
      </c>
      <c r="B59" s="13" t="s">
        <v>152</v>
      </c>
      <c r="C59" s="14" t="s">
        <v>148</v>
      </c>
      <c r="D59" s="14">
        <v>15193994699</v>
      </c>
      <c r="E59" s="15" t="s">
        <v>321</v>
      </c>
      <c r="F59" s="14">
        <v>18958028779</v>
      </c>
    </row>
    <row r="60" spans="1:6" ht="16" x14ac:dyDescent="0.25">
      <c r="A60" s="14" t="s">
        <v>203</v>
      </c>
      <c r="B60" s="13" t="s">
        <v>202</v>
      </c>
      <c r="C60" s="14" t="s">
        <v>148</v>
      </c>
      <c r="D60" s="14">
        <v>18332546971</v>
      </c>
      <c r="E60" s="15" t="s">
        <v>307</v>
      </c>
      <c r="F60" s="14">
        <v>16190968053</v>
      </c>
    </row>
    <row r="61" spans="1:6" x14ac:dyDescent="0.25">
      <c r="A61" s="14" t="s">
        <v>208</v>
      </c>
      <c r="B61" s="13" t="s">
        <v>207</v>
      </c>
      <c r="C61" s="14" t="s">
        <v>148</v>
      </c>
      <c r="D61" s="14">
        <v>14591207686</v>
      </c>
      <c r="E61" s="14" t="s">
        <v>217</v>
      </c>
      <c r="F61" s="14">
        <v>16700012834</v>
      </c>
    </row>
    <row r="62" spans="1:6" x14ac:dyDescent="0.25">
      <c r="A62" s="14" t="s">
        <v>195</v>
      </c>
      <c r="B62" s="13" t="s">
        <v>194</v>
      </c>
      <c r="C62" s="14" t="s">
        <v>148</v>
      </c>
      <c r="D62" s="14">
        <v>14506904877</v>
      </c>
      <c r="E62" s="14" t="s">
        <v>291</v>
      </c>
      <c r="F62" s="14">
        <v>18026595600</v>
      </c>
    </row>
    <row r="63" spans="1:6" ht="16" x14ac:dyDescent="0.25">
      <c r="A63" s="14" t="s">
        <v>211</v>
      </c>
      <c r="B63" s="13" t="s">
        <v>210</v>
      </c>
      <c r="C63" s="14" t="s">
        <v>148</v>
      </c>
      <c r="D63" s="14">
        <v>17019175314</v>
      </c>
      <c r="E63" s="15" t="s">
        <v>318</v>
      </c>
      <c r="F63" s="14">
        <v>17381069719</v>
      </c>
    </row>
    <row r="64" spans="1:6" ht="16" x14ac:dyDescent="0.25">
      <c r="A64" s="14" t="s">
        <v>174</v>
      </c>
      <c r="B64" s="13" t="s">
        <v>173</v>
      </c>
      <c r="C64" s="14" t="s">
        <v>148</v>
      </c>
      <c r="D64" s="14">
        <v>13092394894</v>
      </c>
      <c r="E64" s="15" t="s">
        <v>319</v>
      </c>
      <c r="F64" s="14">
        <v>16700012834</v>
      </c>
    </row>
    <row r="65" spans="1:6" ht="16" x14ac:dyDescent="0.25">
      <c r="A65" s="14" t="s">
        <v>205</v>
      </c>
      <c r="B65" s="13" t="s">
        <v>204</v>
      </c>
      <c r="C65" s="14" t="s">
        <v>148</v>
      </c>
      <c r="D65" s="14">
        <v>18894521220</v>
      </c>
      <c r="E65" s="15" t="s">
        <v>315</v>
      </c>
      <c r="F65" s="14">
        <v>16217892566</v>
      </c>
    </row>
    <row r="66" spans="1:6" ht="16" x14ac:dyDescent="0.25">
      <c r="A66" s="14" t="s">
        <v>287</v>
      </c>
      <c r="B66" s="13" t="s">
        <v>252</v>
      </c>
      <c r="C66" s="14" t="s">
        <v>269</v>
      </c>
      <c r="D66" s="14">
        <v>14418787249</v>
      </c>
      <c r="E66" s="15" t="s">
        <v>306</v>
      </c>
      <c r="F66" s="14">
        <v>16105993382</v>
      </c>
    </row>
  </sheetData>
  <sortState xmlns:xlrd2="http://schemas.microsoft.com/office/spreadsheetml/2017/richdata2" ref="B2:W117">
    <sortCondition ref="B19:B117"/>
    <sortCondition ref="F19:F1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35"/>
  <sheetViews>
    <sheetView tabSelected="1" topLeftCell="A28" workbookViewId="0">
      <pane ySplit="555" topLeftCell="A64" activePane="bottomLeft"/>
      <selection activeCell="A2" sqref="A1:M1048576"/>
      <selection pane="bottomLeft" activeCell="K76" sqref="K76"/>
    </sheetView>
  </sheetViews>
  <sheetFormatPr defaultRowHeight="14" x14ac:dyDescent="0.25"/>
  <cols>
    <col min="1" max="1" width="19.453125" style="40" customWidth="1"/>
    <col min="2" max="2" width="11.26953125" style="40" customWidth="1"/>
    <col min="3" max="3" width="5" style="40" customWidth="1"/>
    <col min="4" max="4" width="8.90625" style="40" customWidth="1"/>
    <col min="5" max="5" width="7.36328125" style="40" customWidth="1"/>
    <col min="6" max="6" width="8.7265625" style="40"/>
    <col min="7" max="7" width="21.7265625" style="40" customWidth="1"/>
    <col min="8" max="11" width="8.7265625" style="40"/>
    <col min="12" max="12" width="7.08984375" style="40" customWidth="1"/>
    <col min="13" max="13" width="7.54296875" style="40" customWidth="1"/>
    <col min="14" max="14" width="10.7265625" style="40" customWidth="1"/>
    <col min="15" max="15" width="10.36328125" style="40" customWidth="1"/>
    <col min="16" max="16" width="9.453125" style="40" customWidth="1"/>
    <col min="17" max="17" width="9.453125" style="47" customWidth="1"/>
    <col min="18" max="18" width="10" style="47" customWidth="1"/>
    <col min="19" max="21" width="8.7265625" style="47"/>
    <col min="22" max="22" width="8.7265625" style="40"/>
    <col min="23" max="23" width="7.453125" style="40" customWidth="1"/>
    <col min="24" max="25" width="8.7265625" style="40"/>
    <col min="26" max="26" width="7.26953125" style="40" customWidth="1"/>
    <col min="27" max="16384" width="8.7265625" style="40"/>
  </cols>
  <sheetData>
    <row r="1" spans="1:94" x14ac:dyDescent="0.25">
      <c r="A1" s="37" t="s">
        <v>327</v>
      </c>
      <c r="B1" s="37" t="s">
        <v>328</v>
      </c>
      <c r="C1" s="37" t="s">
        <v>0</v>
      </c>
      <c r="D1" s="38" t="s">
        <v>1</v>
      </c>
      <c r="E1" s="38" t="s">
        <v>2</v>
      </c>
      <c r="F1" s="37" t="s">
        <v>333</v>
      </c>
      <c r="G1" s="37" t="s">
        <v>146</v>
      </c>
      <c r="H1" s="37" t="s">
        <v>329</v>
      </c>
      <c r="I1" s="37" t="s">
        <v>330</v>
      </c>
      <c r="J1" s="37" t="s">
        <v>336</v>
      </c>
      <c r="K1" s="37" t="s">
        <v>331</v>
      </c>
      <c r="L1" s="37" t="s">
        <v>332</v>
      </c>
      <c r="M1" s="38" t="s">
        <v>337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</row>
    <row r="2" spans="1:94" s="68" customFormat="1" x14ac:dyDescent="0.25">
      <c r="A2" s="76" t="s">
        <v>384</v>
      </c>
      <c r="B2" s="76">
        <v>20210119</v>
      </c>
      <c r="C2" s="76" t="s">
        <v>145</v>
      </c>
      <c r="D2" s="76" t="s">
        <v>122</v>
      </c>
      <c r="E2" s="76" t="s">
        <v>381</v>
      </c>
      <c r="F2" s="76" t="s">
        <v>148</v>
      </c>
      <c r="G2" s="76" t="s">
        <v>174</v>
      </c>
      <c r="H2" s="77" t="s">
        <v>173</v>
      </c>
      <c r="I2" s="112">
        <v>0.63194444444444442</v>
      </c>
      <c r="J2" s="113">
        <v>0.75208333333333333</v>
      </c>
      <c r="K2" s="77" t="s">
        <v>334</v>
      </c>
      <c r="L2" s="73">
        <v>1</v>
      </c>
      <c r="M2" s="117">
        <f>692*0.46</f>
        <v>318.32</v>
      </c>
      <c r="N2" s="79"/>
      <c r="O2" s="80"/>
      <c r="P2" s="79"/>
      <c r="Q2" s="81"/>
      <c r="R2" s="81"/>
      <c r="S2" s="81"/>
      <c r="T2" s="81"/>
      <c r="U2" s="81"/>
      <c r="V2" s="79"/>
      <c r="W2" s="79"/>
      <c r="X2" s="79"/>
      <c r="Y2" s="82"/>
      <c r="Z2" s="79"/>
      <c r="AA2" s="79"/>
      <c r="AB2" s="82"/>
      <c r="AC2" s="82"/>
      <c r="AD2" s="83"/>
      <c r="AE2" s="79"/>
      <c r="AF2" s="82"/>
      <c r="AG2" s="82"/>
      <c r="AH2" s="83"/>
      <c r="AI2" s="79"/>
      <c r="AJ2" s="82"/>
      <c r="AK2" s="82"/>
      <c r="AL2" s="83"/>
      <c r="AM2" s="79"/>
      <c r="AN2" s="82"/>
      <c r="AO2" s="82"/>
      <c r="AP2" s="83"/>
      <c r="AQ2" s="80"/>
      <c r="AR2" s="82"/>
      <c r="AS2" s="82"/>
      <c r="AT2" s="79"/>
      <c r="AU2" s="79"/>
      <c r="AV2" s="82"/>
      <c r="AW2" s="82"/>
      <c r="AX2" s="79"/>
      <c r="AY2" s="79"/>
      <c r="AZ2" s="82"/>
      <c r="BA2" s="82"/>
      <c r="BB2" s="79"/>
      <c r="BC2" s="80"/>
      <c r="BD2" s="82"/>
      <c r="BE2" s="82"/>
      <c r="BF2" s="79"/>
      <c r="BG2" s="79"/>
      <c r="BH2" s="82"/>
      <c r="BI2" s="82"/>
      <c r="BJ2" s="83"/>
      <c r="BK2" s="79"/>
      <c r="BL2" s="82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</row>
    <row r="3" spans="1:94" s="68" customFormat="1" x14ac:dyDescent="0.25">
      <c r="A3" s="76" t="s">
        <v>385</v>
      </c>
      <c r="B3" s="76">
        <v>20210119</v>
      </c>
      <c r="C3" s="76" t="s">
        <v>145</v>
      </c>
      <c r="D3" s="76" t="s">
        <v>122</v>
      </c>
      <c r="E3" s="76" t="s">
        <v>381</v>
      </c>
      <c r="F3" s="76" t="s">
        <v>148</v>
      </c>
      <c r="G3" s="76" t="s">
        <v>205</v>
      </c>
      <c r="H3" s="77" t="s">
        <v>204</v>
      </c>
      <c r="I3" s="112">
        <v>0.63194444444444442</v>
      </c>
      <c r="J3" s="113">
        <v>0.75208333333333333</v>
      </c>
      <c r="K3" s="77" t="s">
        <v>334</v>
      </c>
      <c r="L3" s="73">
        <v>2</v>
      </c>
      <c r="M3" s="117">
        <f>692*0.46</f>
        <v>318.32</v>
      </c>
      <c r="N3" s="80"/>
      <c r="O3" s="80"/>
      <c r="P3" s="79"/>
      <c r="Q3" s="81"/>
      <c r="R3" s="81"/>
      <c r="S3" s="81"/>
      <c r="T3" s="81"/>
      <c r="U3" s="81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</row>
    <row r="4" spans="1:94" s="68" customFormat="1" x14ac:dyDescent="0.25">
      <c r="A4" s="76" t="s">
        <v>386</v>
      </c>
      <c r="B4" s="76">
        <v>20210119</v>
      </c>
      <c r="C4" s="76" t="s">
        <v>145</v>
      </c>
      <c r="D4" s="76" t="s">
        <v>382</v>
      </c>
      <c r="E4" s="78" t="s">
        <v>128</v>
      </c>
      <c r="F4" s="76" t="s">
        <v>269</v>
      </c>
      <c r="G4" s="76" t="s">
        <v>287</v>
      </c>
      <c r="H4" s="77" t="s">
        <v>252</v>
      </c>
      <c r="I4" s="112">
        <v>0.70208333333333339</v>
      </c>
      <c r="J4" s="113">
        <v>0.8125</v>
      </c>
      <c r="K4" s="77" t="s">
        <v>334</v>
      </c>
      <c r="L4" s="73">
        <v>3</v>
      </c>
      <c r="M4" s="117">
        <f>(1023-420.6)*0.46</f>
        <v>277.10399999999998</v>
      </c>
      <c r="N4" s="80"/>
      <c r="O4" s="80"/>
      <c r="P4" s="79"/>
      <c r="Q4" s="81"/>
      <c r="R4" s="81"/>
      <c r="S4" s="81"/>
      <c r="T4" s="81"/>
      <c r="U4" s="81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</row>
    <row r="5" spans="1:94" s="68" customFormat="1" x14ac:dyDescent="0.25">
      <c r="A5" s="76" t="s">
        <v>387</v>
      </c>
      <c r="B5" s="76">
        <v>20210119</v>
      </c>
      <c r="C5" s="76" t="s">
        <v>145</v>
      </c>
      <c r="D5" s="76" t="s">
        <v>382</v>
      </c>
      <c r="E5" s="78" t="s">
        <v>128</v>
      </c>
      <c r="F5" s="76" t="s">
        <v>148</v>
      </c>
      <c r="G5" s="76" t="s">
        <v>243</v>
      </c>
      <c r="H5" s="77" t="s">
        <v>242</v>
      </c>
      <c r="I5" s="112">
        <v>0.70208333333333339</v>
      </c>
      <c r="J5" s="113">
        <v>0.8125</v>
      </c>
      <c r="K5" s="77" t="s">
        <v>334</v>
      </c>
      <c r="L5" s="73">
        <v>4</v>
      </c>
      <c r="M5" s="117">
        <f>(1023-420.6)*0.46</f>
        <v>277.10399999999998</v>
      </c>
      <c r="N5" s="79"/>
      <c r="O5" s="79"/>
      <c r="P5" s="79"/>
      <c r="Q5" s="81"/>
      <c r="R5" s="81"/>
      <c r="S5" s="81"/>
      <c r="T5" s="81"/>
      <c r="U5" s="81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</row>
    <row r="6" spans="1:94" s="68" customFormat="1" x14ac:dyDescent="0.25">
      <c r="A6" s="76" t="s">
        <v>388</v>
      </c>
      <c r="B6" s="76">
        <v>20210119</v>
      </c>
      <c r="C6" s="76" t="s">
        <v>145</v>
      </c>
      <c r="D6" s="76" t="s">
        <v>382</v>
      </c>
      <c r="E6" s="78" t="s">
        <v>128</v>
      </c>
      <c r="F6" s="76" t="s">
        <v>148</v>
      </c>
      <c r="G6" s="76" t="s">
        <v>282</v>
      </c>
      <c r="H6" s="77" t="s">
        <v>147</v>
      </c>
      <c r="I6" s="112">
        <v>0.70208333333333339</v>
      </c>
      <c r="J6" s="113">
        <v>0.8125</v>
      </c>
      <c r="K6" s="77" t="s">
        <v>334</v>
      </c>
      <c r="L6" s="73">
        <v>5</v>
      </c>
      <c r="M6" s="117">
        <f>(1023-420.6)*0.46</f>
        <v>277.10399999999998</v>
      </c>
      <c r="N6" s="80"/>
      <c r="O6" s="80"/>
      <c r="P6" s="79"/>
      <c r="Q6" s="81"/>
      <c r="R6" s="81"/>
      <c r="S6" s="81"/>
      <c r="T6" s="81"/>
      <c r="U6" s="81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</row>
    <row r="7" spans="1:94" s="68" customFormat="1" x14ac:dyDescent="0.25">
      <c r="A7" s="76" t="s">
        <v>389</v>
      </c>
      <c r="B7" s="76">
        <v>20210119</v>
      </c>
      <c r="C7" s="76" t="s">
        <v>145</v>
      </c>
      <c r="D7" s="76" t="s">
        <v>382</v>
      </c>
      <c r="E7" s="78" t="s">
        <v>128</v>
      </c>
      <c r="F7" s="76" t="s">
        <v>148</v>
      </c>
      <c r="G7" s="76" t="s">
        <v>283</v>
      </c>
      <c r="H7" s="77" t="s">
        <v>245</v>
      </c>
      <c r="I7" s="112">
        <v>0.70208333333333339</v>
      </c>
      <c r="J7" s="113">
        <v>0.8125</v>
      </c>
      <c r="K7" s="77" t="s">
        <v>334</v>
      </c>
      <c r="L7" s="73">
        <v>6</v>
      </c>
      <c r="M7" s="117">
        <f>(1023-420.6)*0.46</f>
        <v>277.10399999999998</v>
      </c>
      <c r="N7" s="80"/>
      <c r="O7" s="80"/>
      <c r="P7" s="79"/>
      <c r="Q7" s="81"/>
      <c r="R7" s="81"/>
      <c r="S7" s="81"/>
      <c r="T7" s="81"/>
      <c r="U7" s="81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</row>
    <row r="8" spans="1:94" s="68" customFormat="1" x14ac:dyDescent="0.25">
      <c r="A8" s="76" t="s">
        <v>399</v>
      </c>
      <c r="B8" s="76">
        <v>20210119</v>
      </c>
      <c r="C8" s="76" t="s">
        <v>145</v>
      </c>
      <c r="D8" s="76" t="s">
        <v>133</v>
      </c>
      <c r="E8" s="78" t="s">
        <v>142</v>
      </c>
      <c r="F8" s="76" t="s">
        <v>148</v>
      </c>
      <c r="G8" s="76" t="s">
        <v>284</v>
      </c>
      <c r="H8" s="77" t="s">
        <v>216</v>
      </c>
      <c r="I8" s="112">
        <v>0.75347222222222221</v>
      </c>
      <c r="J8" s="113">
        <v>0.87083333333333324</v>
      </c>
      <c r="K8" s="77" t="s">
        <v>334</v>
      </c>
      <c r="L8" s="73">
        <v>1</v>
      </c>
      <c r="M8" s="117">
        <f>(1079-692)*0.46</f>
        <v>178.02</v>
      </c>
      <c r="N8" s="80"/>
      <c r="O8" s="80"/>
      <c r="P8" s="79"/>
      <c r="Q8" s="81"/>
      <c r="R8" s="81"/>
      <c r="S8" s="81"/>
      <c r="T8" s="81"/>
      <c r="U8" s="81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</row>
    <row r="9" spans="1:94" s="68" customFormat="1" x14ac:dyDescent="0.25">
      <c r="A9" s="76" t="s">
        <v>400</v>
      </c>
      <c r="B9" s="76">
        <v>20210119</v>
      </c>
      <c r="C9" s="76" t="s">
        <v>145</v>
      </c>
      <c r="D9" s="76" t="s">
        <v>133</v>
      </c>
      <c r="E9" s="78" t="s">
        <v>142</v>
      </c>
      <c r="F9" s="76" t="s">
        <v>148</v>
      </c>
      <c r="G9" s="76" t="s">
        <v>215</v>
      </c>
      <c r="H9" s="77" t="s">
        <v>214</v>
      </c>
      <c r="I9" s="112">
        <v>0.75347222222222221</v>
      </c>
      <c r="J9" s="113">
        <v>0.87083333333333324</v>
      </c>
      <c r="K9" s="77" t="s">
        <v>334</v>
      </c>
      <c r="L9" s="73">
        <v>2</v>
      </c>
      <c r="M9" s="117">
        <f>(1079-692)*0.46</f>
        <v>178.02</v>
      </c>
      <c r="N9" s="80"/>
      <c r="O9" s="80"/>
      <c r="P9" s="79"/>
      <c r="Q9" s="81"/>
      <c r="R9" s="81"/>
      <c r="S9" s="81"/>
      <c r="T9" s="81"/>
      <c r="U9" s="81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</row>
    <row r="10" spans="1:94" s="68" customFormat="1" x14ac:dyDescent="0.25">
      <c r="A10" s="76" t="s">
        <v>401</v>
      </c>
      <c r="B10" s="76">
        <v>20210119</v>
      </c>
      <c r="C10" s="76" t="s">
        <v>145</v>
      </c>
      <c r="D10" s="76" t="s">
        <v>133</v>
      </c>
      <c r="E10" s="78" t="s">
        <v>142</v>
      </c>
      <c r="F10" s="76" t="s">
        <v>148</v>
      </c>
      <c r="G10" s="76" t="s">
        <v>226</v>
      </c>
      <c r="H10" s="77" t="s">
        <v>225</v>
      </c>
      <c r="I10" s="112">
        <v>0.75347222222222221</v>
      </c>
      <c r="J10" s="113">
        <v>0.87083333333333324</v>
      </c>
      <c r="K10" s="77" t="s">
        <v>334</v>
      </c>
      <c r="L10" s="73">
        <v>7</v>
      </c>
      <c r="M10" s="117">
        <f>(1079-692)*0.46</f>
        <v>178.02</v>
      </c>
      <c r="N10" s="80"/>
      <c r="O10" s="80"/>
      <c r="P10" s="79"/>
      <c r="Q10" s="81"/>
      <c r="R10" s="81"/>
      <c r="S10" s="81"/>
      <c r="T10" s="81"/>
      <c r="U10" s="81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</row>
    <row r="11" spans="1:94" s="68" customFormat="1" x14ac:dyDescent="0.25">
      <c r="A11" s="76" t="s">
        <v>402</v>
      </c>
      <c r="B11" s="76">
        <v>20210119</v>
      </c>
      <c r="C11" s="76" t="s">
        <v>145</v>
      </c>
      <c r="D11" s="76" t="s">
        <v>383</v>
      </c>
      <c r="E11" s="76" t="s">
        <v>325</v>
      </c>
      <c r="F11" s="76" t="s">
        <v>148</v>
      </c>
      <c r="G11" s="76" t="s">
        <v>178</v>
      </c>
      <c r="H11" s="77" t="s">
        <v>177</v>
      </c>
      <c r="I11" s="112">
        <v>0.78402777777777777</v>
      </c>
      <c r="J11" s="113">
        <v>0.85486111111111107</v>
      </c>
      <c r="K11" s="77" t="s">
        <v>334</v>
      </c>
      <c r="L11" s="73">
        <v>8</v>
      </c>
      <c r="M11" s="117">
        <f>(1208-848)*0.46</f>
        <v>165.6</v>
      </c>
      <c r="N11" s="80"/>
      <c r="O11" s="80"/>
      <c r="P11" s="79"/>
      <c r="Q11" s="81"/>
      <c r="R11" s="81"/>
      <c r="S11" s="81"/>
      <c r="T11" s="81"/>
      <c r="U11" s="81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</row>
    <row r="12" spans="1:94" s="68" customFormat="1" x14ac:dyDescent="0.25">
      <c r="A12" s="76" t="s">
        <v>403</v>
      </c>
      <c r="B12" s="76">
        <v>20210119</v>
      </c>
      <c r="C12" s="76" t="s">
        <v>145</v>
      </c>
      <c r="D12" s="76" t="s">
        <v>397</v>
      </c>
      <c r="E12" s="76" t="s">
        <v>398</v>
      </c>
      <c r="F12" s="76" t="s">
        <v>148</v>
      </c>
      <c r="G12" s="76" t="s">
        <v>213</v>
      </c>
      <c r="H12" s="77" t="s">
        <v>277</v>
      </c>
      <c r="I12" s="112">
        <v>0.82361111111111107</v>
      </c>
      <c r="J12" s="113">
        <v>0.87083333333333324</v>
      </c>
      <c r="K12" s="77" t="s">
        <v>334</v>
      </c>
      <c r="L12" s="73">
        <v>3</v>
      </c>
      <c r="M12" s="117">
        <f>(1279-1039)*0.46</f>
        <v>110.4</v>
      </c>
      <c r="N12" s="80"/>
      <c r="O12" s="80"/>
      <c r="P12" s="79"/>
      <c r="Q12" s="81"/>
      <c r="R12" s="81"/>
      <c r="S12" s="81"/>
      <c r="T12" s="81"/>
      <c r="U12" s="81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</row>
    <row r="13" spans="1:94" s="68" customFormat="1" x14ac:dyDescent="0.25">
      <c r="A13" s="76" t="s">
        <v>404</v>
      </c>
      <c r="B13" s="76">
        <v>20210119</v>
      </c>
      <c r="C13" s="76" t="s">
        <v>145</v>
      </c>
      <c r="D13" s="76" t="s">
        <v>397</v>
      </c>
      <c r="E13" s="76" t="s">
        <v>398</v>
      </c>
      <c r="F13" s="76" t="s">
        <v>148</v>
      </c>
      <c r="G13" s="76" t="s">
        <v>232</v>
      </c>
      <c r="H13" s="77" t="s">
        <v>289</v>
      </c>
      <c r="I13" s="112">
        <v>0.82361111111111107</v>
      </c>
      <c r="J13" s="113">
        <v>0.87083333333333324</v>
      </c>
      <c r="K13" s="77" t="s">
        <v>334</v>
      </c>
      <c r="L13" s="73">
        <v>4</v>
      </c>
      <c r="M13" s="117">
        <f>(1279-1039)*0.46</f>
        <v>110.4</v>
      </c>
      <c r="N13" s="80"/>
      <c r="O13" s="80"/>
      <c r="P13" s="79"/>
      <c r="Q13" s="81"/>
      <c r="R13" s="81"/>
      <c r="S13" s="81"/>
      <c r="T13" s="81"/>
      <c r="U13" s="81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</row>
    <row r="14" spans="1:94" x14ac:dyDescent="0.25">
      <c r="A14" s="76" t="s">
        <v>405</v>
      </c>
      <c r="B14" s="76">
        <v>20210119</v>
      </c>
      <c r="C14" s="76" t="s">
        <v>145</v>
      </c>
      <c r="D14" s="76" t="s">
        <v>122</v>
      </c>
      <c r="E14" s="76" t="s">
        <v>142</v>
      </c>
      <c r="F14" s="76" t="s">
        <v>148</v>
      </c>
      <c r="G14" s="76" t="s">
        <v>188</v>
      </c>
      <c r="H14" s="77" t="s">
        <v>290</v>
      </c>
      <c r="I14" s="112">
        <v>0.63194444444444442</v>
      </c>
      <c r="J14" s="113">
        <v>0.87083333333333324</v>
      </c>
      <c r="K14" s="77" t="s">
        <v>334</v>
      </c>
      <c r="L14" s="73">
        <v>9</v>
      </c>
      <c r="M14" s="117">
        <f>588.3</f>
        <v>588.29999999999995</v>
      </c>
      <c r="N14" s="80"/>
      <c r="O14" s="80"/>
      <c r="P14" s="79"/>
      <c r="Q14" s="81"/>
      <c r="R14" s="81"/>
      <c r="S14" s="81"/>
      <c r="T14" s="81"/>
      <c r="U14" s="81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</row>
    <row r="15" spans="1:94" x14ac:dyDescent="0.25">
      <c r="A15" s="76" t="s">
        <v>406</v>
      </c>
      <c r="B15" s="76">
        <v>20210119</v>
      </c>
      <c r="C15" s="76" t="s">
        <v>145</v>
      </c>
      <c r="D15" s="76" t="s">
        <v>122</v>
      </c>
      <c r="E15" s="76" t="s">
        <v>142</v>
      </c>
      <c r="F15" s="76" t="s">
        <v>148</v>
      </c>
      <c r="G15" s="76" t="s">
        <v>191</v>
      </c>
      <c r="H15" s="77" t="s">
        <v>190</v>
      </c>
      <c r="I15" s="112">
        <v>0.63194444444444442</v>
      </c>
      <c r="J15" s="113">
        <v>0.87083333333333324</v>
      </c>
      <c r="K15" s="77" t="s">
        <v>334</v>
      </c>
      <c r="L15" s="73">
        <v>10</v>
      </c>
      <c r="M15" s="117">
        <f>588.3</f>
        <v>588.29999999999995</v>
      </c>
      <c r="N15" s="80"/>
      <c r="O15" s="80"/>
      <c r="P15" s="79"/>
      <c r="Q15" s="81"/>
      <c r="R15" s="81"/>
      <c r="S15" s="81"/>
      <c r="T15" s="81"/>
      <c r="U15" s="81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</row>
    <row r="16" spans="1:94" x14ac:dyDescent="0.25">
      <c r="A16" s="76" t="s">
        <v>407</v>
      </c>
      <c r="B16" s="76">
        <v>20210119</v>
      </c>
      <c r="C16" s="76" t="s">
        <v>145</v>
      </c>
      <c r="D16" s="76" t="s">
        <v>122</v>
      </c>
      <c r="E16" s="76" t="s">
        <v>142</v>
      </c>
      <c r="F16" s="76" t="s">
        <v>148</v>
      </c>
      <c r="G16" s="14" t="s">
        <v>180</v>
      </c>
      <c r="H16" s="77" t="s">
        <v>280</v>
      </c>
      <c r="I16" s="112">
        <v>0.63194444444444442</v>
      </c>
      <c r="J16" s="113">
        <v>0.87083333333333324</v>
      </c>
      <c r="K16" s="77" t="s">
        <v>334</v>
      </c>
      <c r="L16" s="73">
        <v>11</v>
      </c>
      <c r="M16" s="117">
        <f>588.3</f>
        <v>588.29999999999995</v>
      </c>
      <c r="N16" s="80"/>
      <c r="O16" s="80"/>
      <c r="P16" s="79"/>
      <c r="Q16" s="81"/>
      <c r="R16" s="81"/>
      <c r="S16" s="81"/>
      <c r="T16" s="81"/>
      <c r="U16" s="81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</row>
    <row r="17" spans="1:94" x14ac:dyDescent="0.25">
      <c r="A17" s="45" t="s">
        <v>390</v>
      </c>
      <c r="B17" s="45">
        <v>20210123</v>
      </c>
      <c r="C17" s="45" t="s">
        <v>145</v>
      </c>
      <c r="D17" s="45" t="s">
        <v>122</v>
      </c>
      <c r="E17" s="45" t="s">
        <v>381</v>
      </c>
      <c r="F17" s="45" t="s">
        <v>148</v>
      </c>
      <c r="G17" s="45" t="s">
        <v>167</v>
      </c>
      <c r="H17" s="44" t="s">
        <v>166</v>
      </c>
      <c r="I17" s="99">
        <v>0.63194444444444442</v>
      </c>
      <c r="J17" s="114">
        <v>0.75208333333333333</v>
      </c>
      <c r="K17" s="44" t="s">
        <v>334</v>
      </c>
      <c r="L17" s="45">
        <v>1</v>
      </c>
      <c r="M17" s="110">
        <f>692*0.46</f>
        <v>318.32</v>
      </c>
      <c r="N17" s="103"/>
      <c r="O17" s="103"/>
      <c r="P17" s="100"/>
      <c r="Q17" s="102"/>
      <c r="R17" s="102"/>
      <c r="S17" s="102"/>
      <c r="T17" s="102"/>
      <c r="U17" s="102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</row>
    <row r="18" spans="1:94" x14ac:dyDescent="0.25">
      <c r="A18" s="45" t="s">
        <v>391</v>
      </c>
      <c r="B18" s="45">
        <v>20210123</v>
      </c>
      <c r="C18" s="45" t="s">
        <v>145</v>
      </c>
      <c r="D18" s="45" t="s">
        <v>122</v>
      </c>
      <c r="E18" s="45" t="s">
        <v>394</v>
      </c>
      <c r="F18" s="45" t="s">
        <v>269</v>
      </c>
      <c r="G18" s="45" t="s">
        <v>464</v>
      </c>
      <c r="H18" s="44" t="s">
        <v>185</v>
      </c>
      <c r="I18" s="99">
        <v>0.63194444444444442</v>
      </c>
      <c r="J18" s="114">
        <v>0.8125</v>
      </c>
      <c r="K18" s="44" t="s">
        <v>334</v>
      </c>
      <c r="L18" s="45">
        <v>2</v>
      </c>
      <c r="M18" s="110">
        <f>1023*0.46</f>
        <v>470.58000000000004</v>
      </c>
      <c r="N18" s="103"/>
      <c r="O18" s="103"/>
      <c r="P18" s="100"/>
      <c r="Q18" s="102"/>
      <c r="R18" s="102"/>
      <c r="S18" s="102"/>
      <c r="T18" s="102"/>
      <c r="U18" s="102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</row>
    <row r="19" spans="1:94" x14ac:dyDescent="0.25">
      <c r="A19" s="45" t="s">
        <v>392</v>
      </c>
      <c r="B19" s="45">
        <v>20210123</v>
      </c>
      <c r="C19" s="45" t="s">
        <v>145</v>
      </c>
      <c r="D19" s="45" t="s">
        <v>133</v>
      </c>
      <c r="E19" s="45" t="s">
        <v>395</v>
      </c>
      <c r="F19" s="45" t="s">
        <v>148</v>
      </c>
      <c r="G19" s="45" t="s">
        <v>161</v>
      </c>
      <c r="H19" s="44" t="s">
        <v>199</v>
      </c>
      <c r="I19" s="99">
        <v>0.75347222222222221</v>
      </c>
      <c r="J19" s="114">
        <v>0.85486111111111107</v>
      </c>
      <c r="K19" s="44" t="s">
        <v>334</v>
      </c>
      <c r="L19" s="45">
        <v>1</v>
      </c>
      <c r="M19" s="110">
        <f>(1208-692)*0.46</f>
        <v>237.36</v>
      </c>
      <c r="N19" s="100"/>
      <c r="O19" s="100"/>
      <c r="P19" s="100"/>
      <c r="Q19" s="102"/>
      <c r="R19" s="102"/>
      <c r="S19" s="102"/>
      <c r="T19" s="102"/>
      <c r="U19" s="102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</row>
    <row r="20" spans="1:94" x14ac:dyDescent="0.25">
      <c r="A20" s="45" t="s">
        <v>393</v>
      </c>
      <c r="B20" s="45">
        <v>20210123</v>
      </c>
      <c r="C20" s="45" t="s">
        <v>145</v>
      </c>
      <c r="D20" s="45" t="s">
        <v>394</v>
      </c>
      <c r="E20" s="45" t="s">
        <v>396</v>
      </c>
      <c r="F20" s="45" t="s">
        <v>148</v>
      </c>
      <c r="G20" s="45" t="s">
        <v>157</v>
      </c>
      <c r="H20" s="44" t="s">
        <v>156</v>
      </c>
      <c r="I20" s="99">
        <v>0.81388888888888899</v>
      </c>
      <c r="J20" s="114">
        <v>0.87083333333333324</v>
      </c>
      <c r="K20" s="44" t="s">
        <v>334</v>
      </c>
      <c r="L20" s="45">
        <v>2</v>
      </c>
      <c r="M20" s="110">
        <f>(1279-1023)*0.46</f>
        <v>117.76</v>
      </c>
      <c r="N20" s="103"/>
      <c r="O20" s="103"/>
      <c r="P20" s="100"/>
      <c r="Q20" s="102"/>
      <c r="R20" s="102"/>
      <c r="S20" s="102"/>
      <c r="T20" s="102"/>
      <c r="U20" s="102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</row>
    <row r="21" spans="1:94" x14ac:dyDescent="0.25">
      <c r="A21" s="92" t="s">
        <v>459</v>
      </c>
      <c r="B21" s="76">
        <v>20210119</v>
      </c>
      <c r="C21" s="92" t="s">
        <v>129</v>
      </c>
      <c r="D21" s="92" t="s">
        <v>123</v>
      </c>
      <c r="E21" s="92" t="s">
        <v>130</v>
      </c>
      <c r="F21" s="92" t="s">
        <v>148</v>
      </c>
      <c r="G21" s="92" t="s">
        <v>208</v>
      </c>
      <c r="H21" s="93" t="s">
        <v>207</v>
      </c>
      <c r="I21" s="115">
        <v>0.30555555555555552</v>
      </c>
      <c r="J21" s="115">
        <v>0.54722222222222217</v>
      </c>
      <c r="K21" s="93" t="s">
        <v>334</v>
      </c>
      <c r="L21" s="92">
        <v>1</v>
      </c>
      <c r="M21" s="108">
        <v>550.6</v>
      </c>
      <c r="N21" s="94"/>
      <c r="O21" s="95"/>
      <c r="P21" s="94"/>
      <c r="Q21" s="96"/>
      <c r="R21" s="96"/>
      <c r="S21" s="96"/>
      <c r="T21" s="96"/>
      <c r="U21" s="96"/>
      <c r="V21" s="94"/>
      <c r="W21" s="94"/>
      <c r="X21" s="94"/>
      <c r="Y21" s="95"/>
      <c r="Z21" s="94"/>
      <c r="AA21" s="97"/>
      <c r="AB21" s="95"/>
      <c r="AC21" s="95"/>
      <c r="AD21" s="98"/>
      <c r="AE21" s="97"/>
      <c r="AF21" s="95"/>
      <c r="AG21" s="95"/>
      <c r="AH21" s="98"/>
      <c r="AI21" s="97"/>
      <c r="AJ21" s="97"/>
      <c r="AK21" s="97"/>
      <c r="AL21" s="98"/>
      <c r="AM21" s="97"/>
      <c r="AN21" s="95"/>
      <c r="AO21" s="95"/>
      <c r="AP21" s="98"/>
      <c r="AQ21" s="97"/>
      <c r="AR21" s="95"/>
      <c r="AS21" s="95"/>
      <c r="AT21" s="97"/>
      <c r="AU21" s="97"/>
      <c r="AV21" s="95"/>
      <c r="AW21" s="95"/>
      <c r="AX21" s="97"/>
      <c r="AY21" s="97"/>
      <c r="AZ21" s="95"/>
      <c r="BA21" s="95"/>
      <c r="BB21" s="97"/>
      <c r="BC21" s="97"/>
      <c r="BD21" s="95"/>
      <c r="BE21" s="95"/>
      <c r="BF21" s="97"/>
      <c r="BG21" s="97"/>
      <c r="BH21" s="95"/>
      <c r="BI21" s="94"/>
      <c r="BJ21" s="97"/>
      <c r="BK21" s="97"/>
      <c r="BL21" s="94"/>
      <c r="BM21" s="94"/>
      <c r="BN21" s="97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</row>
    <row r="22" spans="1:94" x14ac:dyDescent="0.25">
      <c r="A22" s="92" t="s">
        <v>460</v>
      </c>
      <c r="B22" s="76">
        <v>20210119</v>
      </c>
      <c r="C22" s="92" t="s">
        <v>129</v>
      </c>
      <c r="D22" s="92" t="s">
        <v>123</v>
      </c>
      <c r="E22" s="92" t="s">
        <v>130</v>
      </c>
      <c r="F22" s="92" t="s">
        <v>148</v>
      </c>
      <c r="G22" s="92" t="s">
        <v>195</v>
      </c>
      <c r="H22" s="93" t="s">
        <v>194</v>
      </c>
      <c r="I22" s="115">
        <v>0.30555555555555552</v>
      </c>
      <c r="J22" s="115">
        <v>0.54722222222222217</v>
      </c>
      <c r="K22" s="93" t="s">
        <v>334</v>
      </c>
      <c r="L22" s="92">
        <v>2</v>
      </c>
      <c r="M22" s="108">
        <v>550.6</v>
      </c>
      <c r="N22" s="94"/>
      <c r="O22" s="97"/>
      <c r="P22" s="94"/>
      <c r="Q22" s="96"/>
      <c r="R22" s="96"/>
      <c r="S22" s="96"/>
      <c r="T22" s="96"/>
      <c r="U22" s="96"/>
      <c r="V22" s="94"/>
      <c r="W22" s="94"/>
      <c r="X22" s="94"/>
      <c r="Y22" s="95"/>
      <c r="Z22" s="94"/>
      <c r="AA22" s="94"/>
      <c r="AB22" s="95"/>
      <c r="AC22" s="95"/>
      <c r="AD22" s="98"/>
      <c r="AE22" s="94"/>
      <c r="AF22" s="95"/>
      <c r="AG22" s="95"/>
      <c r="AH22" s="98"/>
      <c r="AI22" s="94"/>
      <c r="AJ22" s="95"/>
      <c r="AK22" s="95"/>
      <c r="AL22" s="98"/>
      <c r="AM22" s="94"/>
      <c r="AN22" s="95"/>
      <c r="AO22" s="95"/>
      <c r="AP22" s="98"/>
      <c r="AQ22" s="97"/>
      <c r="AR22" s="95"/>
      <c r="AS22" s="95"/>
      <c r="AT22" s="94"/>
      <c r="AU22" s="94"/>
      <c r="AV22" s="95"/>
      <c r="AW22" s="95"/>
      <c r="AX22" s="94"/>
      <c r="AY22" s="94"/>
      <c r="AZ22" s="95"/>
      <c r="BA22" s="95"/>
      <c r="BB22" s="94"/>
      <c r="BC22" s="97"/>
      <c r="BD22" s="95"/>
      <c r="BE22" s="95"/>
      <c r="BF22" s="94"/>
      <c r="BG22" s="94"/>
      <c r="BH22" s="95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4"/>
      <c r="CP22" s="94"/>
    </row>
    <row r="23" spans="1:94" x14ac:dyDescent="0.25">
      <c r="A23" s="41" t="s">
        <v>434</v>
      </c>
      <c r="B23" s="37">
        <v>20210128</v>
      </c>
      <c r="C23" s="37" t="s">
        <v>105</v>
      </c>
      <c r="D23" s="37" t="s">
        <v>67</v>
      </c>
      <c r="E23" s="37" t="s">
        <v>42</v>
      </c>
      <c r="F23" s="37" t="s">
        <v>148</v>
      </c>
      <c r="G23" s="37" t="s">
        <v>249</v>
      </c>
      <c r="H23" s="42" t="s">
        <v>248</v>
      </c>
      <c r="I23" s="43">
        <v>0.42430555555555555</v>
      </c>
      <c r="J23" s="43">
        <v>0.88194444444444453</v>
      </c>
      <c r="K23" s="44" t="s">
        <v>334</v>
      </c>
      <c r="L23" s="45">
        <v>1</v>
      </c>
      <c r="M23" s="111">
        <v>1180.5999999999999</v>
      </c>
      <c r="O23" s="46"/>
      <c r="Y23" s="46"/>
      <c r="AB23" s="48"/>
      <c r="AC23" s="48"/>
      <c r="AD23" s="49"/>
      <c r="AF23" s="48"/>
      <c r="AG23" s="48"/>
      <c r="AH23" s="49"/>
      <c r="AJ23" s="48"/>
      <c r="AK23" s="48"/>
      <c r="AL23" s="49"/>
      <c r="AN23" s="48"/>
      <c r="AO23" s="48"/>
      <c r="AP23" s="49"/>
      <c r="AR23" s="48"/>
      <c r="AS23" s="48"/>
      <c r="AV23" s="48"/>
      <c r="AW23" s="48"/>
      <c r="AZ23" s="48"/>
      <c r="BA23" s="48"/>
      <c r="BD23" s="48"/>
      <c r="BE23" s="48"/>
      <c r="BH23" s="48"/>
      <c r="BI23" s="48"/>
      <c r="BL23" s="48"/>
      <c r="BM23" s="48"/>
      <c r="BP23" s="48"/>
      <c r="BQ23" s="48"/>
      <c r="BR23" s="49"/>
      <c r="BT23" s="48"/>
      <c r="BU23" s="48"/>
      <c r="BX23" s="48"/>
      <c r="BY23" s="48"/>
      <c r="CB23" s="48"/>
      <c r="CC23" s="48"/>
      <c r="CF23" s="48"/>
      <c r="CG23" s="48"/>
      <c r="CJ23" s="48"/>
      <c r="CK23" s="46"/>
      <c r="CN23" s="46"/>
    </row>
    <row r="24" spans="1:94" x14ac:dyDescent="0.25">
      <c r="A24" s="41" t="s">
        <v>435</v>
      </c>
      <c r="B24" s="37">
        <v>20210128</v>
      </c>
      <c r="C24" s="37" t="s">
        <v>95</v>
      </c>
      <c r="D24" s="37" t="s">
        <v>44</v>
      </c>
      <c r="E24" s="37" t="s">
        <v>42</v>
      </c>
      <c r="F24" s="58" t="s">
        <v>148</v>
      </c>
      <c r="G24" s="24" t="s">
        <v>247</v>
      </c>
      <c r="H24" s="59" t="s">
        <v>246</v>
      </c>
      <c r="I24" s="43">
        <v>0.53472222222222221</v>
      </c>
      <c r="J24" s="43">
        <v>0.93541666666666667</v>
      </c>
      <c r="K24" s="44" t="s">
        <v>334</v>
      </c>
      <c r="L24" s="45">
        <v>1</v>
      </c>
      <c r="M24" s="107">
        <v>1065</v>
      </c>
      <c r="O24" s="46"/>
      <c r="Y24" s="46"/>
      <c r="AB24" s="46"/>
      <c r="AC24" s="46"/>
      <c r="AD24" s="49"/>
      <c r="AF24" s="46"/>
      <c r="AG24" s="46"/>
      <c r="AH24" s="49"/>
      <c r="AJ24" s="46"/>
      <c r="AK24" s="46"/>
      <c r="AL24" s="49"/>
      <c r="AN24" s="46"/>
      <c r="AO24" s="46"/>
      <c r="AP24" s="49"/>
      <c r="AR24" s="46"/>
      <c r="AS24" s="46"/>
      <c r="AV24" s="46"/>
      <c r="AW24" s="46"/>
      <c r="AZ24" s="46"/>
      <c r="BA24" s="46"/>
      <c r="BD24" s="46"/>
      <c r="BE24" s="46"/>
      <c r="BH24" s="46"/>
      <c r="BI24" s="46"/>
      <c r="BL24" s="46"/>
      <c r="BM24" s="46"/>
      <c r="BP24" s="46"/>
      <c r="BQ24" s="46"/>
      <c r="BT24" s="46"/>
      <c r="BU24" s="46"/>
      <c r="BX24" s="46"/>
      <c r="BY24" s="46"/>
      <c r="CB24" s="46"/>
      <c r="CC24" s="46"/>
      <c r="CF24" s="46"/>
    </row>
    <row r="25" spans="1:94" x14ac:dyDescent="0.25">
      <c r="A25" s="41" t="s">
        <v>433</v>
      </c>
      <c r="B25" s="37">
        <v>20210128</v>
      </c>
      <c r="C25" s="37" t="s">
        <v>92</v>
      </c>
      <c r="D25" s="37" t="s">
        <v>44</v>
      </c>
      <c r="E25" s="37" t="s">
        <v>42</v>
      </c>
      <c r="F25" s="37" t="s">
        <v>269</v>
      </c>
      <c r="G25" s="37" t="s">
        <v>463</v>
      </c>
      <c r="H25" s="42" t="s">
        <v>288</v>
      </c>
      <c r="I25" s="43">
        <v>0.375</v>
      </c>
      <c r="J25" s="43">
        <v>0.7090277777777777</v>
      </c>
      <c r="K25" s="44" t="s">
        <v>334</v>
      </c>
      <c r="L25" s="45">
        <v>1</v>
      </c>
      <c r="M25" s="107">
        <v>1065</v>
      </c>
      <c r="O25" s="46"/>
      <c r="Y25" s="46"/>
      <c r="AB25" s="46"/>
      <c r="AC25" s="46"/>
      <c r="AD25" s="49"/>
      <c r="AF25" s="46"/>
      <c r="AG25" s="46"/>
      <c r="AH25" s="49"/>
      <c r="AJ25" s="46"/>
      <c r="AK25" s="46"/>
      <c r="AL25" s="49"/>
      <c r="AN25" s="46"/>
      <c r="AO25" s="46"/>
      <c r="AP25" s="49"/>
      <c r="AR25" s="46"/>
    </row>
    <row r="26" spans="1:94" x14ac:dyDescent="0.25">
      <c r="A26" s="63" t="s">
        <v>422</v>
      </c>
      <c r="B26" s="64">
        <v>20210203</v>
      </c>
      <c r="C26" s="64" t="s">
        <v>65</v>
      </c>
      <c r="D26" s="64" t="s">
        <v>42</v>
      </c>
      <c r="E26" s="64" t="s">
        <v>67</v>
      </c>
      <c r="F26" s="64" t="s">
        <v>148</v>
      </c>
      <c r="G26" s="64" t="s">
        <v>249</v>
      </c>
      <c r="H26" s="65" t="s">
        <v>248</v>
      </c>
      <c r="I26" s="66">
        <v>0.43958333333333338</v>
      </c>
      <c r="J26" s="67">
        <v>0.89444444444444438</v>
      </c>
      <c r="K26" s="65" t="s">
        <v>334</v>
      </c>
      <c r="L26" s="64">
        <v>1</v>
      </c>
      <c r="M26" s="111">
        <v>1180.5999999999999</v>
      </c>
      <c r="N26" s="68"/>
      <c r="O26" s="69"/>
      <c r="P26" s="68"/>
      <c r="Q26" s="70"/>
      <c r="R26" s="70"/>
      <c r="S26" s="70"/>
      <c r="T26" s="70"/>
      <c r="U26" s="70"/>
      <c r="V26" s="68"/>
      <c r="W26" s="68"/>
      <c r="X26" s="68"/>
      <c r="Y26" s="69"/>
      <c r="Z26" s="68"/>
      <c r="AA26" s="68"/>
      <c r="AB26" s="71"/>
      <c r="AC26" s="71"/>
      <c r="AD26" s="68"/>
      <c r="AE26" s="68"/>
      <c r="AF26" s="71"/>
      <c r="AG26" s="71"/>
      <c r="AH26" s="72"/>
      <c r="AI26" s="68"/>
      <c r="AJ26" s="71"/>
      <c r="AK26" s="71"/>
      <c r="AL26" s="72"/>
      <c r="AM26" s="68"/>
      <c r="AN26" s="71"/>
      <c r="AO26" s="71"/>
      <c r="AP26" s="72"/>
      <c r="AQ26" s="68"/>
      <c r="AR26" s="71"/>
      <c r="AS26" s="71"/>
      <c r="AT26" s="68"/>
      <c r="AU26" s="68"/>
      <c r="AV26" s="71"/>
      <c r="AW26" s="71"/>
      <c r="AX26" s="68"/>
      <c r="AY26" s="68"/>
      <c r="AZ26" s="71"/>
      <c r="BA26" s="71"/>
      <c r="BB26" s="68"/>
      <c r="BC26" s="68"/>
      <c r="BD26" s="71"/>
      <c r="BE26" s="71"/>
      <c r="BF26" s="68"/>
      <c r="BG26" s="68"/>
      <c r="BH26" s="71"/>
      <c r="BI26" s="71"/>
      <c r="BJ26" s="68"/>
      <c r="BK26" s="68"/>
      <c r="BL26" s="71"/>
      <c r="BM26" s="71"/>
      <c r="BN26" s="68"/>
      <c r="BO26" s="68"/>
      <c r="BP26" s="71"/>
      <c r="BQ26" s="71"/>
      <c r="BR26" s="72"/>
      <c r="BS26" s="68"/>
      <c r="BT26" s="71"/>
      <c r="BU26" s="71"/>
      <c r="BV26" s="68"/>
      <c r="BW26" s="68"/>
      <c r="BX26" s="71"/>
      <c r="BY26" s="71"/>
      <c r="BZ26" s="68"/>
      <c r="CA26" s="68"/>
      <c r="CB26" s="71"/>
      <c r="CC26" s="71"/>
      <c r="CD26" s="68"/>
      <c r="CE26" s="68"/>
      <c r="CF26" s="71"/>
      <c r="CG26" s="71"/>
      <c r="CH26" s="68"/>
      <c r="CI26" s="68"/>
      <c r="CJ26" s="71"/>
      <c r="CK26" s="68"/>
      <c r="CL26" s="68"/>
      <c r="CM26" s="68"/>
      <c r="CN26" s="68"/>
      <c r="CO26" s="68"/>
      <c r="CP26" s="68"/>
    </row>
    <row r="27" spans="1:94" x14ac:dyDescent="0.25">
      <c r="A27" s="63" t="s">
        <v>423</v>
      </c>
      <c r="B27" s="64">
        <v>20210203</v>
      </c>
      <c r="C27" s="64" t="s">
        <v>65</v>
      </c>
      <c r="D27" s="64" t="s">
        <v>42</v>
      </c>
      <c r="E27" s="64" t="s">
        <v>67</v>
      </c>
      <c r="F27" s="64" t="s">
        <v>148</v>
      </c>
      <c r="G27" s="64" t="s">
        <v>275</v>
      </c>
      <c r="H27" s="65" t="s">
        <v>274</v>
      </c>
      <c r="I27" s="66">
        <v>0.5229166666666667</v>
      </c>
      <c r="J27" s="67">
        <v>0.78611111111111109</v>
      </c>
      <c r="K27" s="65" t="s">
        <v>334</v>
      </c>
      <c r="L27" s="64">
        <v>2</v>
      </c>
      <c r="M27" s="111">
        <v>1180.5999999999999</v>
      </c>
      <c r="N27" s="68"/>
      <c r="O27" s="69"/>
      <c r="P27" s="68"/>
      <c r="Q27" s="70"/>
      <c r="R27" s="70"/>
      <c r="S27" s="70"/>
      <c r="T27" s="70"/>
      <c r="U27" s="70"/>
      <c r="V27" s="68"/>
      <c r="W27" s="68"/>
      <c r="X27" s="68"/>
      <c r="Y27" s="69"/>
      <c r="Z27" s="68"/>
      <c r="AA27" s="68"/>
      <c r="AB27" s="71"/>
      <c r="AC27" s="71"/>
      <c r="AD27" s="68"/>
      <c r="AE27" s="68"/>
      <c r="AF27" s="71"/>
      <c r="AG27" s="71"/>
      <c r="AH27" s="72"/>
      <c r="AI27" s="68"/>
      <c r="AJ27" s="71"/>
      <c r="AK27" s="71"/>
      <c r="AL27" s="72"/>
      <c r="AM27" s="68"/>
      <c r="AN27" s="71"/>
      <c r="AO27" s="71"/>
      <c r="AP27" s="72"/>
      <c r="AQ27" s="68"/>
      <c r="AR27" s="71"/>
      <c r="AS27" s="71"/>
      <c r="AT27" s="68"/>
      <c r="AU27" s="68"/>
      <c r="AV27" s="71"/>
      <c r="AW27" s="71"/>
      <c r="AX27" s="68"/>
      <c r="AY27" s="68"/>
      <c r="AZ27" s="71"/>
      <c r="BA27" s="71"/>
      <c r="BB27" s="68"/>
      <c r="BC27" s="68"/>
      <c r="BD27" s="71"/>
      <c r="BE27" s="71"/>
      <c r="BF27" s="68"/>
      <c r="BG27" s="68"/>
      <c r="BH27" s="71"/>
      <c r="BI27" s="71"/>
      <c r="BJ27" s="68"/>
      <c r="BK27" s="68"/>
      <c r="BL27" s="71"/>
      <c r="BM27" s="71"/>
      <c r="BN27" s="68"/>
      <c r="BO27" s="68"/>
      <c r="BP27" s="71"/>
      <c r="BQ27" s="71"/>
      <c r="BR27" s="72"/>
      <c r="BS27" s="68"/>
      <c r="BT27" s="71"/>
      <c r="BU27" s="71"/>
      <c r="BV27" s="68"/>
      <c r="BW27" s="68"/>
      <c r="BX27" s="71"/>
      <c r="BY27" s="71"/>
      <c r="BZ27" s="68"/>
      <c r="CA27" s="68"/>
      <c r="CB27" s="71"/>
      <c r="CC27" s="71"/>
      <c r="CD27" s="68"/>
      <c r="CE27" s="68"/>
      <c r="CF27" s="71"/>
      <c r="CG27" s="71"/>
      <c r="CH27" s="68"/>
      <c r="CI27" s="68"/>
      <c r="CJ27" s="71"/>
      <c r="CK27" s="68"/>
      <c r="CL27" s="68"/>
      <c r="CM27" s="68"/>
      <c r="CN27" s="68"/>
      <c r="CO27" s="68"/>
      <c r="CP27" s="68"/>
    </row>
    <row r="28" spans="1:94" x14ac:dyDescent="0.25">
      <c r="A28" s="63" t="s">
        <v>424</v>
      </c>
      <c r="B28" s="64">
        <v>20210203</v>
      </c>
      <c r="C28" s="64" t="s">
        <v>65</v>
      </c>
      <c r="D28" s="64" t="s">
        <v>42</v>
      </c>
      <c r="E28" s="64" t="s">
        <v>67</v>
      </c>
      <c r="F28" s="64" t="s">
        <v>148</v>
      </c>
      <c r="G28" s="64" t="s">
        <v>212</v>
      </c>
      <c r="H28" s="65" t="s">
        <v>276</v>
      </c>
      <c r="I28" s="66">
        <v>0.43958333333333338</v>
      </c>
      <c r="J28" s="67">
        <v>0.89444444444444438</v>
      </c>
      <c r="K28" s="65" t="s">
        <v>334</v>
      </c>
      <c r="L28" s="64">
        <v>3</v>
      </c>
      <c r="M28" s="111">
        <v>1180.5999999999999</v>
      </c>
      <c r="N28" s="68"/>
      <c r="O28" s="69"/>
      <c r="P28" s="68"/>
      <c r="Q28" s="70"/>
      <c r="R28" s="70"/>
      <c r="S28" s="70"/>
      <c r="T28" s="70"/>
      <c r="U28" s="70"/>
      <c r="V28" s="68"/>
      <c r="W28" s="68"/>
      <c r="X28" s="68"/>
      <c r="Y28" s="69"/>
      <c r="Z28" s="68"/>
      <c r="AA28" s="68"/>
      <c r="AB28" s="71"/>
      <c r="AC28" s="71"/>
      <c r="AD28" s="68"/>
      <c r="AE28" s="68"/>
      <c r="AF28" s="71"/>
      <c r="AG28" s="71"/>
      <c r="AH28" s="72"/>
      <c r="AI28" s="68"/>
      <c r="AJ28" s="71"/>
      <c r="AK28" s="71"/>
      <c r="AL28" s="72"/>
      <c r="AM28" s="68"/>
      <c r="AN28" s="71"/>
      <c r="AO28" s="71"/>
      <c r="AP28" s="72"/>
      <c r="AQ28" s="68"/>
      <c r="AR28" s="71"/>
      <c r="AS28" s="71"/>
      <c r="AT28" s="68"/>
      <c r="AU28" s="68"/>
      <c r="AV28" s="71"/>
      <c r="AW28" s="71"/>
      <c r="AX28" s="68"/>
      <c r="AY28" s="68"/>
      <c r="AZ28" s="71"/>
      <c r="BA28" s="71"/>
      <c r="BB28" s="68"/>
      <c r="BC28" s="68"/>
      <c r="BD28" s="71"/>
      <c r="BE28" s="71"/>
      <c r="BF28" s="68"/>
      <c r="BG28" s="68"/>
      <c r="BH28" s="71"/>
      <c r="BI28" s="71"/>
      <c r="BJ28" s="68"/>
      <c r="BK28" s="68"/>
      <c r="BL28" s="71"/>
      <c r="BM28" s="71"/>
      <c r="BN28" s="68"/>
      <c r="BO28" s="68"/>
      <c r="BP28" s="71"/>
      <c r="BQ28" s="71"/>
      <c r="BR28" s="72"/>
      <c r="BS28" s="68"/>
      <c r="BT28" s="71"/>
      <c r="BU28" s="71"/>
      <c r="BV28" s="68"/>
      <c r="BW28" s="68"/>
      <c r="BX28" s="71"/>
      <c r="BY28" s="71"/>
      <c r="BZ28" s="68"/>
      <c r="CA28" s="68"/>
      <c r="CB28" s="71"/>
      <c r="CC28" s="71"/>
      <c r="CD28" s="68"/>
      <c r="CE28" s="68"/>
      <c r="CF28" s="71"/>
      <c r="CG28" s="71"/>
      <c r="CH28" s="68"/>
      <c r="CI28" s="68"/>
      <c r="CJ28" s="71"/>
      <c r="CK28" s="68"/>
      <c r="CL28" s="68"/>
      <c r="CM28" s="68"/>
      <c r="CN28" s="68"/>
      <c r="CO28" s="68"/>
      <c r="CP28" s="68"/>
    </row>
    <row r="29" spans="1:94" x14ac:dyDescent="0.25">
      <c r="A29" s="63" t="s">
        <v>425</v>
      </c>
      <c r="B29" s="64">
        <v>20210203</v>
      </c>
      <c r="C29" s="64" t="s">
        <v>65</v>
      </c>
      <c r="D29" s="64" t="s">
        <v>42</v>
      </c>
      <c r="E29" s="64" t="s">
        <v>43</v>
      </c>
      <c r="F29" s="64" t="s">
        <v>148</v>
      </c>
      <c r="G29" s="64" t="s">
        <v>213</v>
      </c>
      <c r="H29" s="65" t="s">
        <v>277</v>
      </c>
      <c r="I29" s="66">
        <v>0.43958333333333338</v>
      </c>
      <c r="J29" s="67">
        <v>0.85</v>
      </c>
      <c r="K29" s="65" t="s">
        <v>334</v>
      </c>
      <c r="L29" s="64">
        <v>4</v>
      </c>
      <c r="M29" s="105">
        <f>2298*0.46</f>
        <v>1057.0800000000002</v>
      </c>
      <c r="N29" s="68"/>
      <c r="O29" s="69"/>
      <c r="P29" s="68"/>
      <c r="Q29" s="70"/>
      <c r="R29" s="70"/>
      <c r="S29" s="70"/>
      <c r="T29" s="70"/>
      <c r="U29" s="70"/>
      <c r="V29" s="68"/>
      <c r="W29" s="68"/>
      <c r="X29" s="68"/>
      <c r="Y29" s="69"/>
      <c r="Z29" s="68"/>
      <c r="AA29" s="68"/>
      <c r="AB29" s="71"/>
      <c r="AC29" s="71"/>
      <c r="AD29" s="68"/>
      <c r="AE29" s="68"/>
      <c r="AF29" s="71"/>
      <c r="AG29" s="71"/>
      <c r="AH29" s="72"/>
      <c r="AI29" s="68"/>
      <c r="AJ29" s="71"/>
      <c r="AK29" s="71"/>
      <c r="AL29" s="72"/>
      <c r="AM29" s="68"/>
      <c r="AN29" s="71"/>
      <c r="AO29" s="71"/>
      <c r="AP29" s="72"/>
      <c r="AQ29" s="68"/>
      <c r="AR29" s="71"/>
      <c r="AS29" s="71"/>
      <c r="AT29" s="68"/>
      <c r="AU29" s="68"/>
      <c r="AV29" s="71"/>
      <c r="AW29" s="71"/>
      <c r="AX29" s="68"/>
      <c r="AY29" s="68"/>
      <c r="AZ29" s="71"/>
      <c r="BA29" s="71"/>
      <c r="BB29" s="68"/>
      <c r="BC29" s="68"/>
      <c r="BD29" s="71"/>
      <c r="BE29" s="71"/>
      <c r="BF29" s="68"/>
      <c r="BG29" s="68"/>
      <c r="BH29" s="71"/>
      <c r="BI29" s="71"/>
      <c r="BJ29" s="68"/>
      <c r="BK29" s="68"/>
      <c r="BL29" s="71"/>
      <c r="BM29" s="71"/>
      <c r="BN29" s="68"/>
      <c r="BO29" s="68"/>
      <c r="BP29" s="71"/>
      <c r="BQ29" s="71"/>
      <c r="BR29" s="72"/>
      <c r="BS29" s="68"/>
      <c r="BT29" s="71"/>
      <c r="BU29" s="71"/>
      <c r="BV29" s="68"/>
      <c r="BW29" s="68"/>
      <c r="BX29" s="71"/>
      <c r="BY29" s="71"/>
      <c r="BZ29" s="68"/>
      <c r="CA29" s="68"/>
      <c r="CB29" s="71"/>
      <c r="CC29" s="71"/>
      <c r="CD29" s="68"/>
      <c r="CE29" s="68"/>
      <c r="CF29" s="71"/>
      <c r="CG29" s="71"/>
      <c r="CH29" s="68"/>
      <c r="CI29" s="68"/>
      <c r="CJ29" s="71"/>
      <c r="CK29" s="68"/>
      <c r="CL29" s="68"/>
      <c r="CM29" s="68"/>
      <c r="CN29" s="68"/>
      <c r="CO29" s="68"/>
      <c r="CP29" s="68"/>
    </row>
    <row r="30" spans="1:94" s="54" customFormat="1" x14ac:dyDescent="0.25">
      <c r="A30" s="63" t="s">
        <v>426</v>
      </c>
      <c r="B30" s="64">
        <v>20210203</v>
      </c>
      <c r="C30" s="64" t="s">
        <v>65</v>
      </c>
      <c r="D30" s="64" t="s">
        <v>42</v>
      </c>
      <c r="E30" s="64" t="s">
        <v>43</v>
      </c>
      <c r="F30" s="64" t="s">
        <v>148</v>
      </c>
      <c r="G30" s="64" t="s">
        <v>232</v>
      </c>
      <c r="H30" s="65" t="s">
        <v>289</v>
      </c>
      <c r="I30" s="66">
        <v>0.43958333333333338</v>
      </c>
      <c r="J30" s="67">
        <v>0.85</v>
      </c>
      <c r="K30" s="65" t="s">
        <v>334</v>
      </c>
      <c r="L30" s="64">
        <v>5</v>
      </c>
      <c r="M30" s="105">
        <f>2298*0.46</f>
        <v>1057.0800000000002</v>
      </c>
      <c r="N30" s="68"/>
      <c r="O30" s="69"/>
      <c r="P30" s="68"/>
      <c r="Q30" s="70"/>
      <c r="R30" s="70"/>
      <c r="S30" s="70"/>
      <c r="T30" s="70"/>
      <c r="U30" s="70"/>
      <c r="V30" s="68"/>
      <c r="W30" s="68"/>
      <c r="X30" s="68"/>
      <c r="Y30" s="69"/>
      <c r="Z30" s="68"/>
      <c r="AA30" s="68"/>
      <c r="AB30" s="71"/>
      <c r="AC30" s="71"/>
      <c r="AD30" s="68"/>
      <c r="AE30" s="68"/>
      <c r="AF30" s="71"/>
      <c r="AG30" s="71"/>
      <c r="AH30" s="72"/>
      <c r="AI30" s="68"/>
      <c r="AJ30" s="71"/>
      <c r="AK30" s="71"/>
      <c r="AL30" s="72"/>
      <c r="AM30" s="68"/>
      <c r="AN30" s="71"/>
      <c r="AO30" s="71"/>
      <c r="AP30" s="72"/>
      <c r="AQ30" s="68"/>
      <c r="AR30" s="71"/>
      <c r="AS30" s="71"/>
      <c r="AT30" s="68"/>
      <c r="AU30" s="68"/>
      <c r="AV30" s="71"/>
      <c r="AW30" s="71"/>
      <c r="AX30" s="68"/>
      <c r="AY30" s="68"/>
      <c r="AZ30" s="71"/>
      <c r="BA30" s="71"/>
      <c r="BB30" s="68"/>
      <c r="BC30" s="68"/>
      <c r="BD30" s="71"/>
      <c r="BE30" s="71"/>
      <c r="BF30" s="68"/>
      <c r="BG30" s="68"/>
      <c r="BH30" s="71"/>
      <c r="BI30" s="71"/>
      <c r="BJ30" s="68"/>
      <c r="BK30" s="68"/>
      <c r="BL30" s="71"/>
      <c r="BM30" s="71"/>
      <c r="BN30" s="68"/>
      <c r="BO30" s="68"/>
      <c r="BP30" s="71"/>
      <c r="BQ30" s="71"/>
      <c r="BR30" s="72"/>
      <c r="BS30" s="68"/>
      <c r="BT30" s="71"/>
      <c r="BU30" s="71"/>
      <c r="BV30" s="68"/>
      <c r="BW30" s="68"/>
      <c r="BX30" s="71"/>
      <c r="BY30" s="71"/>
      <c r="BZ30" s="68"/>
      <c r="CA30" s="68"/>
      <c r="CB30" s="71"/>
      <c r="CC30" s="71"/>
      <c r="CD30" s="68"/>
      <c r="CE30" s="68"/>
      <c r="CF30" s="71"/>
      <c r="CG30" s="71"/>
      <c r="CH30" s="68"/>
      <c r="CI30" s="68"/>
      <c r="CJ30" s="71"/>
      <c r="CK30" s="68"/>
      <c r="CL30" s="68"/>
      <c r="CM30" s="68"/>
      <c r="CN30" s="68"/>
      <c r="CO30" s="68"/>
      <c r="CP30" s="68"/>
    </row>
    <row r="31" spans="1:94" s="54" customFormat="1" x14ac:dyDescent="0.25">
      <c r="A31" s="63" t="s">
        <v>427</v>
      </c>
      <c r="B31" s="64">
        <v>20210203</v>
      </c>
      <c r="C31" s="64" t="s">
        <v>65</v>
      </c>
      <c r="D31" s="64" t="s">
        <v>42</v>
      </c>
      <c r="E31" s="64" t="s">
        <v>43</v>
      </c>
      <c r="F31" s="64" t="s">
        <v>148</v>
      </c>
      <c r="G31" s="64" t="s">
        <v>188</v>
      </c>
      <c r="H31" s="65" t="s">
        <v>290</v>
      </c>
      <c r="I31" s="66">
        <v>0.43958333333333338</v>
      </c>
      <c r="J31" s="67">
        <v>0.85</v>
      </c>
      <c r="K31" s="65" t="s">
        <v>334</v>
      </c>
      <c r="L31" s="64">
        <v>6</v>
      </c>
      <c r="M31" s="105">
        <f>2298*0.46</f>
        <v>1057.0800000000002</v>
      </c>
      <c r="N31" s="68"/>
      <c r="O31" s="69"/>
      <c r="P31" s="68"/>
      <c r="Q31" s="70"/>
      <c r="R31" s="70"/>
      <c r="S31" s="70"/>
      <c r="T31" s="70"/>
      <c r="U31" s="70"/>
      <c r="V31" s="68"/>
      <c r="W31" s="68"/>
      <c r="X31" s="68"/>
      <c r="Y31" s="69"/>
      <c r="Z31" s="68"/>
      <c r="AA31" s="68"/>
      <c r="AB31" s="71"/>
      <c r="AC31" s="71"/>
      <c r="AD31" s="68"/>
      <c r="AE31" s="68"/>
      <c r="AF31" s="71"/>
      <c r="AG31" s="71"/>
      <c r="AH31" s="72"/>
      <c r="AI31" s="68"/>
      <c r="AJ31" s="71"/>
      <c r="AK31" s="71"/>
      <c r="AL31" s="72"/>
      <c r="AM31" s="68"/>
      <c r="AN31" s="71"/>
      <c r="AO31" s="71"/>
      <c r="AP31" s="72"/>
      <c r="AQ31" s="68"/>
      <c r="AR31" s="71"/>
      <c r="AS31" s="71"/>
      <c r="AT31" s="68"/>
      <c r="AU31" s="68"/>
      <c r="AV31" s="71"/>
      <c r="AW31" s="71"/>
      <c r="AX31" s="68"/>
      <c r="AY31" s="68"/>
      <c r="AZ31" s="71"/>
      <c r="BA31" s="71"/>
      <c r="BB31" s="68"/>
      <c r="BC31" s="68"/>
      <c r="BD31" s="71"/>
      <c r="BE31" s="71"/>
      <c r="BF31" s="68"/>
      <c r="BG31" s="68"/>
      <c r="BH31" s="71"/>
      <c r="BI31" s="71"/>
      <c r="BJ31" s="68"/>
      <c r="BK31" s="68"/>
      <c r="BL31" s="71"/>
      <c r="BM31" s="71"/>
      <c r="BN31" s="68"/>
      <c r="BO31" s="68"/>
      <c r="BP31" s="71"/>
      <c r="BQ31" s="71"/>
      <c r="BR31" s="72"/>
      <c r="BS31" s="68"/>
      <c r="BT31" s="71"/>
      <c r="BU31" s="71"/>
      <c r="BV31" s="68"/>
      <c r="BW31" s="68"/>
      <c r="BX31" s="71"/>
      <c r="BY31" s="71"/>
      <c r="BZ31" s="68"/>
      <c r="CA31" s="68"/>
      <c r="CB31" s="71"/>
      <c r="CC31" s="71"/>
      <c r="CD31" s="68"/>
      <c r="CE31" s="68"/>
      <c r="CF31" s="71"/>
      <c r="CG31" s="71"/>
      <c r="CH31" s="68"/>
      <c r="CI31" s="68"/>
      <c r="CJ31" s="71"/>
      <c r="CK31" s="68"/>
      <c r="CL31" s="68"/>
      <c r="CM31" s="68"/>
      <c r="CN31" s="68"/>
      <c r="CO31" s="68"/>
      <c r="CP31" s="68"/>
    </row>
    <row r="32" spans="1:94" s="54" customFormat="1" x14ac:dyDescent="0.25">
      <c r="A32" s="63" t="s">
        <v>428</v>
      </c>
      <c r="B32" s="64">
        <v>20210203</v>
      </c>
      <c r="C32" s="64" t="s">
        <v>65</v>
      </c>
      <c r="D32" s="64" t="s">
        <v>42</v>
      </c>
      <c r="E32" s="64" t="s">
        <v>43</v>
      </c>
      <c r="F32" s="64" t="s">
        <v>148</v>
      </c>
      <c r="G32" s="64" t="s">
        <v>191</v>
      </c>
      <c r="H32" s="65" t="s">
        <v>190</v>
      </c>
      <c r="I32" s="66">
        <v>0.43958333333333338</v>
      </c>
      <c r="J32" s="67">
        <v>0.85</v>
      </c>
      <c r="K32" s="65" t="s">
        <v>334</v>
      </c>
      <c r="L32" s="64">
        <v>7</v>
      </c>
      <c r="M32" s="105">
        <f>2298*0.46</f>
        <v>1057.0800000000002</v>
      </c>
      <c r="N32" s="68"/>
      <c r="O32" s="69"/>
      <c r="P32" s="68"/>
      <c r="Q32" s="70"/>
      <c r="R32" s="70"/>
      <c r="S32" s="70"/>
      <c r="T32" s="70"/>
      <c r="U32" s="70"/>
      <c r="V32" s="68"/>
      <c r="W32" s="68"/>
      <c r="X32" s="68"/>
      <c r="Y32" s="69"/>
      <c r="Z32" s="68"/>
      <c r="AA32" s="68"/>
      <c r="AB32" s="71"/>
      <c r="AC32" s="71"/>
      <c r="AD32" s="68"/>
      <c r="AE32" s="68"/>
      <c r="AF32" s="71"/>
      <c r="AG32" s="71"/>
      <c r="AH32" s="72"/>
      <c r="AI32" s="68"/>
      <c r="AJ32" s="71"/>
      <c r="AK32" s="71"/>
      <c r="AL32" s="72"/>
      <c r="AM32" s="68"/>
      <c r="AN32" s="71"/>
      <c r="AO32" s="71"/>
      <c r="AP32" s="72"/>
      <c r="AQ32" s="68"/>
      <c r="AR32" s="71"/>
      <c r="AS32" s="71"/>
      <c r="AT32" s="68"/>
      <c r="AU32" s="68"/>
      <c r="AV32" s="71"/>
      <c r="AW32" s="71"/>
      <c r="AX32" s="68"/>
      <c r="AY32" s="68"/>
      <c r="AZ32" s="71"/>
      <c r="BA32" s="71"/>
      <c r="BB32" s="68"/>
      <c r="BC32" s="68"/>
      <c r="BD32" s="71"/>
      <c r="BE32" s="71"/>
      <c r="BF32" s="68"/>
      <c r="BG32" s="68"/>
      <c r="BH32" s="71"/>
      <c r="BI32" s="71"/>
      <c r="BJ32" s="68"/>
      <c r="BK32" s="68"/>
      <c r="BL32" s="71"/>
      <c r="BM32" s="71"/>
      <c r="BN32" s="68"/>
      <c r="BO32" s="68"/>
      <c r="BP32" s="71"/>
      <c r="BQ32" s="71"/>
      <c r="BR32" s="72"/>
      <c r="BS32" s="68"/>
      <c r="BT32" s="71"/>
      <c r="BU32" s="71"/>
      <c r="BV32" s="68"/>
      <c r="BW32" s="68"/>
      <c r="BX32" s="71"/>
      <c r="BY32" s="71"/>
      <c r="BZ32" s="68"/>
      <c r="CA32" s="68"/>
      <c r="CB32" s="71"/>
      <c r="CC32" s="71"/>
      <c r="CD32" s="68"/>
      <c r="CE32" s="68"/>
      <c r="CF32" s="71"/>
      <c r="CG32" s="71"/>
      <c r="CH32" s="68"/>
      <c r="CI32" s="68"/>
      <c r="CJ32" s="71"/>
      <c r="CK32" s="68"/>
      <c r="CL32" s="68"/>
      <c r="CM32" s="68"/>
      <c r="CN32" s="68"/>
      <c r="CO32" s="68"/>
      <c r="CP32" s="68"/>
    </row>
    <row r="33" spans="1:94" s="54" customFormat="1" x14ac:dyDescent="0.25">
      <c r="A33" s="63" t="s">
        <v>429</v>
      </c>
      <c r="B33" s="64">
        <v>20210203</v>
      </c>
      <c r="C33" s="64" t="s">
        <v>65</v>
      </c>
      <c r="D33" s="64" t="s">
        <v>42</v>
      </c>
      <c r="E33" s="64" t="s">
        <v>43</v>
      </c>
      <c r="F33" s="64" t="s">
        <v>148</v>
      </c>
      <c r="G33" s="14" t="s">
        <v>180</v>
      </c>
      <c r="H33" s="65" t="s">
        <v>280</v>
      </c>
      <c r="I33" s="66">
        <v>0.43958333333333338</v>
      </c>
      <c r="J33" s="67">
        <v>0.85</v>
      </c>
      <c r="K33" s="65" t="s">
        <v>334</v>
      </c>
      <c r="L33" s="64">
        <v>8</v>
      </c>
      <c r="M33" s="105">
        <f>2298*0.46</f>
        <v>1057.0800000000002</v>
      </c>
      <c r="N33" s="68"/>
      <c r="O33" s="69"/>
      <c r="P33" s="68"/>
      <c r="Q33" s="70"/>
      <c r="R33" s="70"/>
      <c r="S33" s="70"/>
      <c r="T33" s="70"/>
      <c r="U33" s="70"/>
      <c r="V33" s="68"/>
      <c r="W33" s="68"/>
      <c r="X33" s="68"/>
      <c r="Y33" s="69"/>
      <c r="Z33" s="68"/>
      <c r="AA33" s="68"/>
      <c r="AB33" s="71"/>
      <c r="AC33" s="71"/>
      <c r="AD33" s="68"/>
      <c r="AE33" s="68"/>
      <c r="AF33" s="71"/>
      <c r="AG33" s="71"/>
      <c r="AH33" s="72"/>
      <c r="AI33" s="68"/>
      <c r="AJ33" s="71"/>
      <c r="AK33" s="71"/>
      <c r="AL33" s="72"/>
      <c r="AM33" s="68"/>
      <c r="AN33" s="71"/>
      <c r="AO33" s="71"/>
      <c r="AP33" s="72"/>
      <c r="AQ33" s="68"/>
      <c r="AR33" s="71"/>
      <c r="AS33" s="71"/>
      <c r="AT33" s="68"/>
      <c r="AU33" s="68"/>
      <c r="AV33" s="71"/>
      <c r="AW33" s="71"/>
      <c r="AX33" s="68"/>
      <c r="AY33" s="68"/>
      <c r="AZ33" s="71"/>
      <c r="BA33" s="71"/>
      <c r="BB33" s="68"/>
      <c r="BC33" s="68"/>
      <c r="BD33" s="71"/>
      <c r="BE33" s="71"/>
      <c r="BF33" s="68"/>
      <c r="BG33" s="68"/>
      <c r="BH33" s="71"/>
      <c r="BI33" s="71"/>
      <c r="BJ33" s="68"/>
      <c r="BK33" s="68"/>
      <c r="BL33" s="71"/>
      <c r="BM33" s="71"/>
      <c r="BN33" s="68"/>
      <c r="BO33" s="68"/>
      <c r="BP33" s="71"/>
      <c r="BQ33" s="71"/>
      <c r="BR33" s="72"/>
      <c r="BS33" s="68"/>
      <c r="BT33" s="71"/>
      <c r="BU33" s="71"/>
      <c r="BV33" s="68"/>
      <c r="BW33" s="68"/>
      <c r="BX33" s="71"/>
      <c r="BY33" s="71"/>
      <c r="BZ33" s="68"/>
      <c r="CA33" s="68"/>
      <c r="CB33" s="71"/>
      <c r="CC33" s="71"/>
      <c r="CD33" s="68"/>
      <c r="CE33" s="68"/>
      <c r="CF33" s="71"/>
      <c r="CG33" s="71"/>
      <c r="CH33" s="68"/>
      <c r="CI33" s="68"/>
      <c r="CJ33" s="71"/>
      <c r="CK33" s="68"/>
      <c r="CL33" s="68"/>
      <c r="CM33" s="68"/>
      <c r="CN33" s="68"/>
      <c r="CO33" s="68"/>
      <c r="CP33" s="68"/>
    </row>
    <row r="34" spans="1:94" x14ac:dyDescent="0.25">
      <c r="A34" s="63" t="s">
        <v>430</v>
      </c>
      <c r="B34" s="64">
        <v>20210203</v>
      </c>
      <c r="C34" s="64" t="s">
        <v>65</v>
      </c>
      <c r="D34" s="64" t="s">
        <v>42</v>
      </c>
      <c r="E34" s="64" t="s">
        <v>62</v>
      </c>
      <c r="F34" s="64" t="s">
        <v>148</v>
      </c>
      <c r="G34" s="64" t="s">
        <v>167</v>
      </c>
      <c r="H34" s="65" t="s">
        <v>166</v>
      </c>
      <c r="I34" s="66">
        <v>0.43958333333333338</v>
      </c>
      <c r="J34" s="67">
        <v>0.66041666666666665</v>
      </c>
      <c r="K34" s="65" t="s">
        <v>334</v>
      </c>
      <c r="L34" s="64">
        <v>9</v>
      </c>
      <c r="M34" s="105">
        <f>1229*0.46</f>
        <v>565.34</v>
      </c>
      <c r="N34" s="68"/>
      <c r="O34" s="69"/>
      <c r="P34" s="68"/>
      <c r="Q34" s="70"/>
      <c r="R34" s="70"/>
      <c r="S34" s="70"/>
      <c r="T34" s="70"/>
      <c r="U34" s="70"/>
      <c r="V34" s="68"/>
      <c r="W34" s="68"/>
      <c r="X34" s="68"/>
      <c r="Y34" s="69"/>
      <c r="Z34" s="68"/>
      <c r="AA34" s="68"/>
      <c r="AB34" s="71"/>
      <c r="AC34" s="71"/>
      <c r="AD34" s="68"/>
      <c r="AE34" s="68"/>
      <c r="AF34" s="71"/>
      <c r="AG34" s="71"/>
      <c r="AH34" s="72"/>
      <c r="AI34" s="68"/>
      <c r="AJ34" s="71"/>
      <c r="AK34" s="71"/>
      <c r="AL34" s="72"/>
      <c r="AM34" s="68"/>
      <c r="AN34" s="71"/>
      <c r="AO34" s="71"/>
      <c r="AP34" s="72"/>
      <c r="AQ34" s="68"/>
      <c r="AR34" s="71"/>
      <c r="AS34" s="71"/>
      <c r="AT34" s="68"/>
      <c r="AU34" s="68"/>
      <c r="AV34" s="71"/>
      <c r="AW34" s="71"/>
      <c r="AX34" s="68"/>
      <c r="AY34" s="68"/>
      <c r="AZ34" s="71"/>
      <c r="BA34" s="71"/>
      <c r="BB34" s="68"/>
      <c r="BC34" s="68"/>
      <c r="BD34" s="71"/>
      <c r="BE34" s="71"/>
      <c r="BF34" s="68"/>
      <c r="BG34" s="68"/>
      <c r="BH34" s="71"/>
      <c r="BI34" s="71"/>
      <c r="BJ34" s="68"/>
      <c r="BK34" s="68"/>
      <c r="BL34" s="71"/>
      <c r="BM34" s="71"/>
      <c r="BN34" s="68"/>
      <c r="BO34" s="68"/>
      <c r="BP34" s="71"/>
      <c r="BQ34" s="71"/>
      <c r="BR34" s="72"/>
      <c r="BS34" s="68"/>
      <c r="BT34" s="71"/>
      <c r="BU34" s="71"/>
      <c r="BV34" s="68"/>
      <c r="BW34" s="68"/>
      <c r="BX34" s="71"/>
      <c r="BY34" s="71"/>
      <c r="BZ34" s="68"/>
      <c r="CA34" s="68"/>
      <c r="CB34" s="71"/>
      <c r="CC34" s="71"/>
      <c r="CD34" s="68"/>
      <c r="CE34" s="68"/>
      <c r="CF34" s="71"/>
      <c r="CG34" s="71"/>
      <c r="CH34" s="68"/>
      <c r="CI34" s="68"/>
      <c r="CJ34" s="71"/>
      <c r="CK34" s="68"/>
      <c r="CL34" s="68"/>
      <c r="CM34" s="68"/>
      <c r="CN34" s="68"/>
      <c r="CO34" s="68"/>
      <c r="CP34" s="68"/>
    </row>
    <row r="35" spans="1:94" x14ac:dyDescent="0.25">
      <c r="A35" s="63" t="s">
        <v>431</v>
      </c>
      <c r="B35" s="64">
        <v>20210203</v>
      </c>
      <c r="C35" s="64" t="s">
        <v>65</v>
      </c>
      <c r="D35" s="64" t="s">
        <v>69</v>
      </c>
      <c r="E35" s="64" t="s">
        <v>67</v>
      </c>
      <c r="F35" s="64" t="s">
        <v>269</v>
      </c>
      <c r="G35" s="64" t="s">
        <v>464</v>
      </c>
      <c r="H35" s="65" t="s">
        <v>185</v>
      </c>
      <c r="I35" s="66">
        <v>0.5229166666666667</v>
      </c>
      <c r="J35" s="66">
        <v>0.89444444444444438</v>
      </c>
      <c r="K35" s="65" t="s">
        <v>334</v>
      </c>
      <c r="L35" s="64">
        <v>10</v>
      </c>
      <c r="M35" s="105">
        <f>(2414-403)*0.46</f>
        <v>925.06000000000006</v>
      </c>
      <c r="N35" s="68"/>
      <c r="O35" s="69"/>
      <c r="P35" s="68"/>
      <c r="Q35" s="70"/>
      <c r="R35" s="70"/>
      <c r="S35" s="70"/>
      <c r="T35" s="70"/>
      <c r="U35" s="70"/>
      <c r="V35" s="68"/>
      <c r="W35" s="68"/>
      <c r="X35" s="68"/>
      <c r="Y35" s="69"/>
      <c r="Z35" s="68"/>
      <c r="AA35" s="68"/>
      <c r="AB35" s="71"/>
      <c r="AC35" s="71"/>
      <c r="AD35" s="68"/>
      <c r="AE35" s="68"/>
      <c r="AF35" s="71"/>
      <c r="AG35" s="71"/>
      <c r="AH35" s="72"/>
      <c r="AI35" s="68"/>
      <c r="AJ35" s="71"/>
      <c r="AK35" s="71"/>
      <c r="AL35" s="72"/>
      <c r="AM35" s="68"/>
      <c r="AN35" s="71"/>
      <c r="AO35" s="71"/>
      <c r="AP35" s="72"/>
      <c r="AQ35" s="68"/>
      <c r="AR35" s="71"/>
      <c r="AS35" s="71"/>
      <c r="AT35" s="68"/>
      <c r="AU35" s="68"/>
      <c r="AV35" s="71"/>
      <c r="AW35" s="71"/>
      <c r="AX35" s="68"/>
      <c r="AY35" s="68"/>
      <c r="AZ35" s="71"/>
      <c r="BA35" s="71"/>
      <c r="BB35" s="68"/>
      <c r="BC35" s="68"/>
      <c r="BD35" s="71"/>
      <c r="BE35" s="71"/>
      <c r="BF35" s="68"/>
      <c r="BG35" s="68"/>
      <c r="BH35" s="71"/>
      <c r="BI35" s="71"/>
      <c r="BJ35" s="68"/>
      <c r="BK35" s="68"/>
      <c r="BL35" s="71"/>
      <c r="BM35" s="71"/>
      <c r="BN35" s="68"/>
      <c r="BO35" s="68"/>
      <c r="BP35" s="71"/>
      <c r="BQ35" s="71"/>
      <c r="BR35" s="72"/>
      <c r="BS35" s="68"/>
      <c r="BT35" s="71"/>
      <c r="BU35" s="71"/>
      <c r="BV35" s="68"/>
      <c r="BW35" s="68"/>
      <c r="BX35" s="71"/>
      <c r="BY35" s="71"/>
      <c r="BZ35" s="68"/>
      <c r="CA35" s="68"/>
      <c r="CB35" s="71"/>
      <c r="CC35" s="71"/>
      <c r="CD35" s="68"/>
      <c r="CE35" s="68"/>
      <c r="CF35" s="71"/>
      <c r="CG35" s="71"/>
      <c r="CH35" s="68"/>
      <c r="CI35" s="68"/>
      <c r="CJ35" s="71"/>
      <c r="CK35" s="68"/>
      <c r="CL35" s="68"/>
      <c r="CM35" s="68"/>
      <c r="CN35" s="68"/>
      <c r="CO35" s="68"/>
      <c r="CP35" s="68"/>
    </row>
    <row r="36" spans="1:94" x14ac:dyDescent="0.25">
      <c r="A36" s="63" t="s">
        <v>432</v>
      </c>
      <c r="B36" s="64">
        <v>20210203</v>
      </c>
      <c r="C36" s="64" t="s">
        <v>65</v>
      </c>
      <c r="D36" s="64" t="s">
        <v>59</v>
      </c>
      <c r="E36" s="64" t="s">
        <v>76</v>
      </c>
      <c r="F36" s="64" t="s">
        <v>148</v>
      </c>
      <c r="G36" s="64" t="s">
        <v>169</v>
      </c>
      <c r="H36" s="65" t="s">
        <v>168</v>
      </c>
      <c r="I36" s="66">
        <v>0.57708333333333328</v>
      </c>
      <c r="J36" s="66">
        <v>0.82777777777777783</v>
      </c>
      <c r="K36" s="65" t="s">
        <v>334</v>
      </c>
      <c r="L36" s="64">
        <v>11</v>
      </c>
      <c r="M36" s="105">
        <f>(2108-688.9)*0.46</f>
        <v>652.78599999999994</v>
      </c>
      <c r="N36" s="68"/>
      <c r="O36" s="69"/>
      <c r="P36" s="68"/>
      <c r="Q36" s="70"/>
      <c r="R36" s="70"/>
      <c r="S36" s="70"/>
      <c r="T36" s="70"/>
      <c r="U36" s="70"/>
      <c r="V36" s="68"/>
      <c r="W36" s="68"/>
      <c r="X36" s="68"/>
      <c r="Y36" s="71"/>
      <c r="Z36" s="68"/>
      <c r="AA36" s="68"/>
      <c r="AB36" s="71"/>
      <c r="AC36" s="71"/>
      <c r="AD36" s="68"/>
      <c r="AE36" s="68"/>
      <c r="AF36" s="71"/>
      <c r="AG36" s="71"/>
      <c r="AH36" s="72"/>
      <c r="AI36" s="68"/>
      <c r="AJ36" s="71"/>
      <c r="AK36" s="71"/>
      <c r="AL36" s="72"/>
      <c r="AM36" s="68"/>
      <c r="AN36" s="71"/>
      <c r="AO36" s="71"/>
      <c r="AP36" s="72"/>
      <c r="AQ36" s="68"/>
      <c r="AR36" s="71"/>
      <c r="AS36" s="71"/>
      <c r="AT36" s="68"/>
      <c r="AU36" s="68"/>
      <c r="AV36" s="71"/>
      <c r="AW36" s="71"/>
      <c r="AX36" s="68"/>
      <c r="AY36" s="68"/>
      <c r="AZ36" s="71"/>
      <c r="BA36" s="71"/>
      <c r="BB36" s="68"/>
      <c r="BC36" s="68"/>
      <c r="BD36" s="71"/>
      <c r="BE36" s="71"/>
      <c r="BF36" s="68"/>
      <c r="BG36" s="68"/>
      <c r="BH36" s="71"/>
      <c r="BI36" s="71"/>
      <c r="BJ36" s="72"/>
      <c r="BK36" s="68"/>
      <c r="BL36" s="71"/>
      <c r="BM36" s="71"/>
      <c r="BN36" s="68"/>
      <c r="BO36" s="68"/>
      <c r="BP36" s="71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</row>
    <row r="37" spans="1:94" s="79" customFormat="1" x14ac:dyDescent="0.25">
      <c r="A37" s="63" t="s">
        <v>443</v>
      </c>
      <c r="B37" s="64">
        <v>20210203</v>
      </c>
      <c r="C37" s="64" t="s">
        <v>65</v>
      </c>
      <c r="D37" s="64" t="s">
        <v>42</v>
      </c>
      <c r="E37" s="64" t="s">
        <v>62</v>
      </c>
      <c r="F37" s="64" t="s">
        <v>148</v>
      </c>
      <c r="G37" s="14" t="s">
        <v>172</v>
      </c>
      <c r="H37" s="13" t="s">
        <v>171</v>
      </c>
      <c r="I37" s="66">
        <v>0.43958333333333338</v>
      </c>
      <c r="J37" s="67">
        <v>0.66041666666666665</v>
      </c>
      <c r="K37" s="65" t="s">
        <v>444</v>
      </c>
      <c r="L37" s="64">
        <v>1</v>
      </c>
      <c r="M37" s="105">
        <f>1229*0.6</f>
        <v>737.4</v>
      </c>
      <c r="N37" s="68"/>
      <c r="O37" s="69"/>
      <c r="P37" s="68"/>
      <c r="Q37" s="70"/>
      <c r="R37" s="70"/>
      <c r="S37" s="70"/>
      <c r="T37" s="70"/>
      <c r="U37" s="70"/>
      <c r="V37" s="68"/>
      <c r="W37" s="68"/>
      <c r="X37" s="68"/>
      <c r="Y37" s="71"/>
      <c r="Z37" s="68"/>
      <c r="AA37" s="68"/>
      <c r="AB37" s="71"/>
      <c r="AC37" s="71"/>
      <c r="AD37" s="68"/>
      <c r="AE37" s="68"/>
      <c r="AF37" s="71"/>
      <c r="AG37" s="71"/>
      <c r="AH37" s="72"/>
      <c r="AI37" s="68"/>
      <c r="AJ37" s="71"/>
      <c r="AK37" s="71"/>
      <c r="AL37" s="72"/>
      <c r="AM37" s="68"/>
      <c r="AN37" s="71"/>
      <c r="AO37" s="71"/>
      <c r="AP37" s="72"/>
      <c r="AQ37" s="68"/>
      <c r="AR37" s="71"/>
      <c r="AS37" s="71"/>
      <c r="AT37" s="68"/>
      <c r="AU37" s="68"/>
      <c r="AV37" s="71"/>
      <c r="AW37" s="71"/>
      <c r="AX37" s="68"/>
      <c r="AY37" s="68"/>
      <c r="AZ37" s="71"/>
      <c r="BA37" s="71"/>
      <c r="BB37" s="68"/>
      <c r="BC37" s="68"/>
      <c r="BD37" s="71"/>
      <c r="BE37" s="71"/>
      <c r="BF37" s="68"/>
      <c r="BG37" s="68"/>
      <c r="BH37" s="71"/>
      <c r="BI37" s="71"/>
      <c r="BJ37" s="72"/>
      <c r="BK37" s="68"/>
      <c r="BL37" s="71"/>
      <c r="BM37" s="71"/>
      <c r="BN37" s="68"/>
      <c r="BO37" s="68"/>
      <c r="BP37" s="71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</row>
    <row r="38" spans="1:94" s="79" customFormat="1" x14ac:dyDescent="0.25">
      <c r="A38" s="50" t="s">
        <v>408</v>
      </c>
      <c r="B38" s="51">
        <v>20210207</v>
      </c>
      <c r="C38" s="51" t="s">
        <v>40</v>
      </c>
      <c r="D38" s="51" t="s">
        <v>42</v>
      </c>
      <c r="E38" s="51" t="s">
        <v>44</v>
      </c>
      <c r="F38" s="51" t="s">
        <v>148</v>
      </c>
      <c r="G38" s="51" t="s">
        <v>151</v>
      </c>
      <c r="H38" s="52" t="s">
        <v>288</v>
      </c>
      <c r="I38" s="53">
        <v>0.41666666666666669</v>
      </c>
      <c r="J38" s="53">
        <v>0.75347222222222221</v>
      </c>
      <c r="K38" s="52" t="s">
        <v>334</v>
      </c>
      <c r="L38" s="51">
        <v>1</v>
      </c>
      <c r="M38" s="111">
        <v>1065</v>
      </c>
      <c r="N38" s="40"/>
      <c r="O38" s="46"/>
      <c r="P38" s="40"/>
      <c r="Q38" s="47"/>
      <c r="R38" s="47"/>
      <c r="S38" s="47"/>
      <c r="T38" s="47"/>
      <c r="U38" s="47"/>
      <c r="V38" s="40"/>
      <c r="W38" s="40"/>
      <c r="X38" s="40"/>
      <c r="Y38" s="46"/>
      <c r="Z38" s="40"/>
      <c r="AA38" s="40"/>
      <c r="AB38" s="46"/>
      <c r="AC38" s="46"/>
      <c r="AD38" s="49"/>
      <c r="AE38" s="40"/>
      <c r="AF38" s="46"/>
      <c r="AG38" s="46"/>
      <c r="AH38" s="49"/>
      <c r="AI38" s="40"/>
      <c r="AJ38" s="46"/>
      <c r="AK38" s="46"/>
      <c r="AL38" s="49"/>
      <c r="AM38" s="40"/>
      <c r="AN38" s="46"/>
      <c r="AO38" s="46"/>
      <c r="AP38" s="49"/>
      <c r="AQ38" s="40"/>
      <c r="AR38" s="46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</row>
    <row r="39" spans="1:94" s="79" customFormat="1" x14ac:dyDescent="0.25">
      <c r="A39" s="50" t="s">
        <v>409</v>
      </c>
      <c r="B39" s="51">
        <v>20210207</v>
      </c>
      <c r="C39" s="51" t="s">
        <v>40</v>
      </c>
      <c r="D39" s="51" t="s">
        <v>42</v>
      </c>
      <c r="E39" s="51" t="s">
        <v>44</v>
      </c>
      <c r="F39" s="51" t="s">
        <v>269</v>
      </c>
      <c r="G39" s="51" t="s">
        <v>268</v>
      </c>
      <c r="H39" s="52" t="s">
        <v>288</v>
      </c>
      <c r="I39" s="53">
        <v>0.41666666666666669</v>
      </c>
      <c r="J39" s="53">
        <v>0.75347222222222221</v>
      </c>
      <c r="K39" s="52" t="s">
        <v>334</v>
      </c>
      <c r="L39" s="51">
        <v>2</v>
      </c>
      <c r="M39" s="111">
        <v>1065</v>
      </c>
      <c r="N39" s="40"/>
      <c r="O39" s="46"/>
      <c r="P39" s="40"/>
      <c r="Q39" s="47"/>
      <c r="R39" s="47"/>
      <c r="S39" s="47"/>
      <c r="T39" s="47"/>
      <c r="U39" s="47"/>
      <c r="V39" s="40"/>
      <c r="W39" s="40"/>
      <c r="X39" s="40"/>
      <c r="Y39" s="46"/>
      <c r="Z39" s="40"/>
      <c r="AA39" s="40"/>
      <c r="AB39" s="46"/>
      <c r="AC39" s="46"/>
      <c r="AD39" s="49"/>
      <c r="AE39" s="40"/>
      <c r="AF39" s="46"/>
      <c r="AG39" s="46"/>
      <c r="AH39" s="49"/>
      <c r="AI39" s="40"/>
      <c r="AJ39" s="46"/>
      <c r="AK39" s="46"/>
      <c r="AL39" s="49"/>
      <c r="AM39" s="40"/>
      <c r="AN39" s="46"/>
      <c r="AO39" s="46"/>
      <c r="AP39" s="49"/>
      <c r="AQ39" s="40"/>
      <c r="AR39" s="46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</row>
    <row r="40" spans="1:94" s="79" customFormat="1" x14ac:dyDescent="0.25">
      <c r="A40" s="50" t="s">
        <v>410</v>
      </c>
      <c r="B40" s="51">
        <v>20210207</v>
      </c>
      <c r="C40" s="51" t="s">
        <v>40</v>
      </c>
      <c r="D40" s="51" t="s">
        <v>42</v>
      </c>
      <c r="E40" s="51" t="s">
        <v>44</v>
      </c>
      <c r="F40" s="51" t="s">
        <v>148</v>
      </c>
      <c r="G40" s="51" t="s">
        <v>149</v>
      </c>
      <c r="H40" s="52" t="s">
        <v>288</v>
      </c>
      <c r="I40" s="53">
        <v>0.41666666666666669</v>
      </c>
      <c r="J40" s="53">
        <v>0.75347222222222221</v>
      </c>
      <c r="K40" s="52" t="s">
        <v>334</v>
      </c>
      <c r="L40" s="51">
        <v>3</v>
      </c>
      <c r="M40" s="111">
        <v>1065</v>
      </c>
      <c r="N40" s="40"/>
      <c r="O40" s="46"/>
      <c r="P40" s="40"/>
      <c r="Q40" s="47"/>
      <c r="R40" s="47"/>
      <c r="S40" s="47"/>
      <c r="T40" s="47"/>
      <c r="U40" s="47"/>
      <c r="V40" s="40"/>
      <c r="W40" s="40"/>
      <c r="X40" s="40"/>
      <c r="Y40" s="46"/>
      <c r="Z40" s="40"/>
      <c r="AA40" s="40"/>
      <c r="AB40" s="46"/>
      <c r="AC40" s="46"/>
      <c r="AD40" s="49"/>
      <c r="AE40" s="40"/>
      <c r="AF40" s="46"/>
      <c r="AG40" s="46"/>
      <c r="AH40" s="49"/>
      <c r="AI40" s="40"/>
      <c r="AJ40" s="46"/>
      <c r="AK40" s="46"/>
      <c r="AL40" s="49"/>
      <c r="AM40" s="40"/>
      <c r="AN40" s="46"/>
      <c r="AO40" s="46"/>
      <c r="AP40" s="49"/>
      <c r="AQ40" s="40"/>
      <c r="AR40" s="46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</row>
    <row r="41" spans="1:94" s="79" customFormat="1" x14ac:dyDescent="0.25">
      <c r="A41" s="50" t="s">
        <v>411</v>
      </c>
      <c r="B41" s="51">
        <v>20210207</v>
      </c>
      <c r="C41" s="51" t="s">
        <v>40</v>
      </c>
      <c r="D41" s="51" t="s">
        <v>42</v>
      </c>
      <c r="E41" s="51" t="s">
        <v>44</v>
      </c>
      <c r="F41" s="74" t="s">
        <v>148</v>
      </c>
      <c r="G41" s="74" t="s">
        <v>247</v>
      </c>
      <c r="H41" s="75" t="s">
        <v>246</v>
      </c>
      <c r="I41" s="53">
        <v>0.41666666666666669</v>
      </c>
      <c r="J41" s="53">
        <v>0.75347222222222221</v>
      </c>
      <c r="K41" s="52" t="s">
        <v>334</v>
      </c>
      <c r="L41" s="51">
        <v>4</v>
      </c>
      <c r="M41" s="111">
        <v>1065</v>
      </c>
      <c r="N41" s="40"/>
      <c r="O41" s="46"/>
      <c r="P41" s="40"/>
      <c r="Q41" s="47"/>
      <c r="R41" s="47"/>
      <c r="S41" s="47"/>
      <c r="T41" s="47"/>
      <c r="U41" s="47"/>
      <c r="V41" s="40"/>
      <c r="W41" s="40"/>
      <c r="X41" s="40"/>
      <c r="Y41" s="46"/>
      <c r="Z41" s="40"/>
      <c r="AA41" s="40"/>
      <c r="AB41" s="46"/>
      <c r="AC41" s="46"/>
      <c r="AD41" s="49"/>
      <c r="AE41" s="40"/>
      <c r="AF41" s="46"/>
      <c r="AG41" s="46"/>
      <c r="AH41" s="49"/>
      <c r="AI41" s="40"/>
      <c r="AJ41" s="46"/>
      <c r="AK41" s="46"/>
      <c r="AL41" s="49"/>
      <c r="AM41" s="40"/>
      <c r="AN41" s="46"/>
      <c r="AO41" s="46"/>
      <c r="AP41" s="49"/>
      <c r="AQ41" s="40"/>
      <c r="AR41" s="46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</row>
    <row r="42" spans="1:94" s="79" customFormat="1" x14ac:dyDescent="0.25">
      <c r="A42" s="50" t="s">
        <v>412</v>
      </c>
      <c r="B42" s="51">
        <v>20210207</v>
      </c>
      <c r="C42" s="51" t="s">
        <v>40</v>
      </c>
      <c r="D42" s="51" t="s">
        <v>42</v>
      </c>
      <c r="E42" s="51" t="s">
        <v>44</v>
      </c>
      <c r="F42" s="74" t="s">
        <v>148</v>
      </c>
      <c r="G42" s="74" t="s">
        <v>255</v>
      </c>
      <c r="H42" s="75" t="s">
        <v>254</v>
      </c>
      <c r="I42" s="53">
        <v>0.41666666666666669</v>
      </c>
      <c r="J42" s="53">
        <v>0.75347222222222221</v>
      </c>
      <c r="K42" s="52" t="s">
        <v>334</v>
      </c>
      <c r="L42" s="51">
        <v>5</v>
      </c>
      <c r="M42" s="111">
        <v>1065</v>
      </c>
      <c r="N42" s="40"/>
      <c r="O42" s="46"/>
      <c r="P42" s="40"/>
      <c r="Q42" s="47"/>
      <c r="R42" s="47"/>
      <c r="S42" s="47"/>
      <c r="T42" s="47"/>
      <c r="U42" s="47"/>
      <c r="V42" s="40"/>
      <c r="W42" s="40"/>
      <c r="X42" s="40"/>
      <c r="Y42" s="46"/>
      <c r="Z42" s="40"/>
      <c r="AA42" s="40"/>
      <c r="AB42" s="46"/>
      <c r="AC42" s="46"/>
      <c r="AD42" s="49"/>
      <c r="AE42" s="40"/>
      <c r="AF42" s="46"/>
      <c r="AG42" s="46"/>
      <c r="AH42" s="49"/>
      <c r="AI42" s="40"/>
      <c r="AJ42" s="46"/>
      <c r="AK42" s="46"/>
      <c r="AL42" s="49"/>
      <c r="AM42" s="40"/>
      <c r="AN42" s="46"/>
      <c r="AO42" s="46"/>
      <c r="AP42" s="49"/>
      <c r="AQ42" s="40"/>
      <c r="AR42" s="46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</row>
    <row r="43" spans="1:94" s="79" customFormat="1" x14ac:dyDescent="0.25">
      <c r="A43" s="50" t="s">
        <v>413</v>
      </c>
      <c r="B43" s="51">
        <v>20210207</v>
      </c>
      <c r="C43" s="51" t="s">
        <v>40</v>
      </c>
      <c r="D43" s="51" t="s">
        <v>42</v>
      </c>
      <c r="E43" s="51" t="s">
        <v>44</v>
      </c>
      <c r="F43" s="74" t="s">
        <v>148</v>
      </c>
      <c r="G43" s="74" t="s">
        <v>182</v>
      </c>
      <c r="H43" s="75" t="s">
        <v>181</v>
      </c>
      <c r="I43" s="53">
        <v>0.41666666666666669</v>
      </c>
      <c r="J43" s="53">
        <v>0.59513888888888888</v>
      </c>
      <c r="K43" s="52" t="s">
        <v>334</v>
      </c>
      <c r="L43" s="51">
        <v>6</v>
      </c>
      <c r="M43" s="111">
        <v>1065</v>
      </c>
      <c r="N43" s="40"/>
      <c r="O43" s="46"/>
      <c r="P43" s="40"/>
      <c r="Q43" s="47"/>
      <c r="R43" s="47"/>
      <c r="S43" s="47"/>
      <c r="T43" s="47"/>
      <c r="U43" s="47"/>
      <c r="V43" s="40"/>
      <c r="W43" s="40"/>
      <c r="X43" s="40"/>
      <c r="Y43" s="46"/>
      <c r="Z43" s="40"/>
      <c r="AA43" s="40"/>
      <c r="AB43" s="46"/>
      <c r="AC43" s="46"/>
      <c r="AD43" s="49"/>
      <c r="AE43" s="40"/>
      <c r="AF43" s="46"/>
      <c r="AG43" s="46"/>
      <c r="AH43" s="49"/>
      <c r="AI43" s="40"/>
      <c r="AJ43" s="46"/>
      <c r="AK43" s="46"/>
      <c r="AL43" s="49"/>
      <c r="AM43" s="40"/>
      <c r="AN43" s="46"/>
      <c r="AO43" s="46"/>
      <c r="AP43" s="49"/>
      <c r="AQ43" s="40"/>
      <c r="AR43" s="46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</row>
    <row r="44" spans="1:94" s="79" customFormat="1" x14ac:dyDescent="0.25">
      <c r="A44" s="50" t="s">
        <v>414</v>
      </c>
      <c r="B44" s="51">
        <v>20210207</v>
      </c>
      <c r="C44" s="51" t="s">
        <v>40</v>
      </c>
      <c r="D44" s="51" t="s">
        <v>42</v>
      </c>
      <c r="E44" s="51" t="s">
        <v>44</v>
      </c>
      <c r="F44" s="74" t="s">
        <v>148</v>
      </c>
      <c r="G44" s="74" t="s">
        <v>251</v>
      </c>
      <c r="H44" s="52" t="s">
        <v>250</v>
      </c>
      <c r="I44" s="53">
        <v>0.41666666666666669</v>
      </c>
      <c r="J44" s="53">
        <v>0.59513888888888888</v>
      </c>
      <c r="K44" s="52" t="s">
        <v>334</v>
      </c>
      <c r="L44" s="51">
        <v>7</v>
      </c>
      <c r="M44" s="111">
        <v>1065</v>
      </c>
      <c r="N44" s="40"/>
      <c r="O44" s="46"/>
      <c r="P44" s="40"/>
      <c r="Q44" s="47"/>
      <c r="R44" s="47"/>
      <c r="S44" s="47"/>
      <c r="T44" s="47"/>
      <c r="U44" s="47"/>
      <c r="V44" s="40"/>
      <c r="W44" s="40"/>
      <c r="X44" s="40"/>
      <c r="Y44" s="46"/>
      <c r="Z44" s="40"/>
      <c r="AA44" s="40"/>
      <c r="AB44" s="46"/>
      <c r="AC44" s="46"/>
      <c r="AD44" s="49"/>
      <c r="AE44" s="40"/>
      <c r="AF44" s="46"/>
      <c r="AG44" s="46"/>
      <c r="AH44" s="49"/>
      <c r="AI44" s="40"/>
      <c r="AJ44" s="46"/>
      <c r="AK44" s="46"/>
      <c r="AL44" s="49"/>
      <c r="AM44" s="40"/>
      <c r="AN44" s="46"/>
      <c r="AO44" s="46"/>
      <c r="AP44" s="49"/>
      <c r="AQ44" s="40"/>
      <c r="AR44" s="46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</row>
    <row r="45" spans="1:94" s="79" customFormat="1" x14ac:dyDescent="0.25">
      <c r="A45" s="50" t="s">
        <v>415</v>
      </c>
      <c r="B45" s="51">
        <v>20210207</v>
      </c>
      <c r="C45" s="51" t="s">
        <v>40</v>
      </c>
      <c r="D45" s="51" t="s">
        <v>42</v>
      </c>
      <c r="E45" s="51" t="s">
        <v>44</v>
      </c>
      <c r="F45" s="74" t="s">
        <v>148</v>
      </c>
      <c r="G45" s="74" t="s">
        <v>201</v>
      </c>
      <c r="H45" s="52" t="s">
        <v>200</v>
      </c>
      <c r="I45" s="53">
        <v>0.46458333333333335</v>
      </c>
      <c r="J45" s="53">
        <v>0.59513888888888888</v>
      </c>
      <c r="K45" s="52" t="s">
        <v>334</v>
      </c>
      <c r="L45" s="51">
        <v>8</v>
      </c>
      <c r="M45" s="111">
        <v>1065</v>
      </c>
      <c r="N45" s="40"/>
      <c r="O45" s="46"/>
      <c r="P45" s="40"/>
      <c r="Q45" s="47"/>
      <c r="R45" s="47"/>
      <c r="S45" s="47"/>
      <c r="T45" s="47"/>
      <c r="U45" s="47"/>
      <c r="V45" s="40"/>
      <c r="W45" s="40"/>
      <c r="X45" s="40"/>
      <c r="Y45" s="46"/>
      <c r="Z45" s="40"/>
      <c r="AA45" s="40"/>
      <c r="AB45" s="46"/>
      <c r="AC45" s="46"/>
      <c r="AD45" s="49"/>
      <c r="AE45" s="40"/>
      <c r="AF45" s="46"/>
      <c r="AG45" s="46"/>
      <c r="AH45" s="49"/>
      <c r="AI45" s="40"/>
      <c r="AJ45" s="46"/>
      <c r="AK45" s="46"/>
      <c r="AL45" s="49"/>
      <c r="AM45" s="40"/>
      <c r="AN45" s="46"/>
      <c r="AO45" s="46"/>
      <c r="AP45" s="49"/>
      <c r="AQ45" s="40"/>
      <c r="AR45" s="46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</row>
    <row r="46" spans="1:94" s="79" customFormat="1" x14ac:dyDescent="0.25">
      <c r="A46" s="50" t="s">
        <v>416</v>
      </c>
      <c r="B46" s="51">
        <v>20210207</v>
      </c>
      <c r="C46" s="51" t="s">
        <v>40</v>
      </c>
      <c r="D46" s="51" t="s">
        <v>42</v>
      </c>
      <c r="E46" s="51" t="s">
        <v>44</v>
      </c>
      <c r="F46" s="74" t="s">
        <v>148</v>
      </c>
      <c r="G46" s="74" t="s">
        <v>159</v>
      </c>
      <c r="H46" s="75" t="s">
        <v>158</v>
      </c>
      <c r="I46" s="53">
        <v>0.46458333333333335</v>
      </c>
      <c r="J46" s="53">
        <v>0.75347222222222221</v>
      </c>
      <c r="K46" s="52" t="s">
        <v>334</v>
      </c>
      <c r="L46" s="51">
        <v>9</v>
      </c>
      <c r="M46" s="111">
        <v>1065</v>
      </c>
      <c r="N46" s="40"/>
      <c r="O46" s="46"/>
      <c r="P46" s="40"/>
      <c r="Q46" s="47"/>
      <c r="R46" s="47"/>
      <c r="S46" s="47"/>
      <c r="T46" s="47"/>
      <c r="U46" s="47"/>
      <c r="V46" s="40"/>
      <c r="W46" s="40"/>
      <c r="X46" s="40"/>
      <c r="Y46" s="46"/>
      <c r="Z46" s="40"/>
      <c r="AA46" s="40"/>
      <c r="AB46" s="46"/>
      <c r="AC46" s="46"/>
      <c r="AD46" s="49"/>
      <c r="AE46" s="40"/>
      <c r="AF46" s="46"/>
      <c r="AG46" s="46"/>
      <c r="AH46" s="49"/>
      <c r="AI46" s="40"/>
      <c r="AJ46" s="46"/>
      <c r="AK46" s="46"/>
      <c r="AL46" s="49"/>
      <c r="AM46" s="40"/>
      <c r="AN46" s="46"/>
      <c r="AO46" s="46"/>
      <c r="AP46" s="49"/>
      <c r="AQ46" s="40"/>
      <c r="AR46" s="46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</row>
    <row r="47" spans="1:94" s="79" customFormat="1" x14ac:dyDescent="0.25">
      <c r="A47" s="50" t="s">
        <v>437</v>
      </c>
      <c r="B47" s="51">
        <v>20210207</v>
      </c>
      <c r="C47" s="51" t="s">
        <v>40</v>
      </c>
      <c r="D47" s="51" t="s">
        <v>42</v>
      </c>
      <c r="E47" s="51" t="s">
        <v>44</v>
      </c>
      <c r="F47" s="51" t="s">
        <v>148</v>
      </c>
      <c r="G47" s="62" t="s">
        <v>436</v>
      </c>
      <c r="H47" s="52" t="s">
        <v>223</v>
      </c>
      <c r="I47" s="53">
        <v>0.46458333333333335</v>
      </c>
      <c r="J47" s="53">
        <v>0.65277777777777779</v>
      </c>
      <c r="K47" s="52" t="s">
        <v>458</v>
      </c>
      <c r="L47" s="51">
        <v>1</v>
      </c>
      <c r="M47" s="28">
        <v>2800</v>
      </c>
      <c r="N47" s="54"/>
      <c r="O47" s="55"/>
      <c r="P47" s="54"/>
      <c r="Q47" s="56"/>
      <c r="R47" s="56"/>
      <c r="S47" s="56"/>
      <c r="T47" s="56"/>
      <c r="U47" s="56"/>
      <c r="V47" s="54"/>
      <c r="W47" s="54"/>
      <c r="X47" s="54"/>
      <c r="Y47" s="55"/>
      <c r="Z47" s="54"/>
      <c r="AA47" s="54"/>
      <c r="AB47" s="55"/>
      <c r="AC47" s="55"/>
      <c r="AD47" s="57"/>
      <c r="AE47" s="54"/>
      <c r="AF47" s="55"/>
      <c r="AG47" s="55"/>
      <c r="AH47" s="57"/>
      <c r="AI47" s="54"/>
      <c r="AJ47" s="55"/>
      <c r="AK47" s="55"/>
      <c r="AL47" s="57"/>
      <c r="AM47" s="54"/>
      <c r="AN47" s="55"/>
      <c r="AO47" s="55"/>
      <c r="AP47" s="57"/>
      <c r="AQ47" s="54"/>
      <c r="AR47" s="55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</row>
    <row r="48" spans="1:94" s="79" customFormat="1" x14ac:dyDescent="0.25">
      <c r="A48" s="50" t="s">
        <v>417</v>
      </c>
      <c r="B48" s="51">
        <v>20210207</v>
      </c>
      <c r="C48" s="51" t="s">
        <v>40</v>
      </c>
      <c r="D48" s="51" t="s">
        <v>42</v>
      </c>
      <c r="E48" s="51" t="s">
        <v>44</v>
      </c>
      <c r="F48" s="74" t="s">
        <v>148</v>
      </c>
      <c r="G48" s="51" t="s">
        <v>237</v>
      </c>
      <c r="H48" s="52" t="s">
        <v>236</v>
      </c>
      <c r="I48" s="53">
        <v>0.46458333333333335</v>
      </c>
      <c r="J48" s="53">
        <v>0.65277777777777779</v>
      </c>
      <c r="K48" s="52" t="s">
        <v>334</v>
      </c>
      <c r="L48" s="51">
        <v>10</v>
      </c>
      <c r="M48" s="111">
        <v>1065</v>
      </c>
      <c r="N48" s="40"/>
      <c r="O48" s="46"/>
      <c r="P48" s="40"/>
      <c r="Q48" s="47"/>
      <c r="R48" s="47"/>
      <c r="S48" s="47"/>
      <c r="T48" s="47"/>
      <c r="U48" s="47"/>
      <c r="V48" s="40"/>
      <c r="W48" s="40"/>
      <c r="X48" s="40"/>
      <c r="Y48" s="46"/>
      <c r="Z48" s="40"/>
      <c r="AA48" s="40"/>
      <c r="AB48" s="46"/>
      <c r="AC48" s="46"/>
      <c r="AD48" s="49"/>
      <c r="AE48" s="40"/>
      <c r="AF48" s="46"/>
      <c r="AG48" s="46"/>
      <c r="AH48" s="49"/>
      <c r="AI48" s="40"/>
      <c r="AJ48" s="46"/>
      <c r="AK48" s="46"/>
      <c r="AL48" s="49"/>
      <c r="AM48" s="40"/>
      <c r="AN48" s="46"/>
      <c r="AO48" s="46"/>
      <c r="AP48" s="49"/>
      <c r="AQ48" s="40"/>
      <c r="AR48" s="46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</row>
    <row r="49" spans="1:94" s="79" customFormat="1" x14ac:dyDescent="0.25">
      <c r="A49" s="50" t="s">
        <v>418</v>
      </c>
      <c r="B49" s="51">
        <v>20210207</v>
      </c>
      <c r="C49" s="51" t="s">
        <v>40</v>
      </c>
      <c r="D49" s="51" t="s">
        <v>42</v>
      </c>
      <c r="E49" s="51" t="s">
        <v>44</v>
      </c>
      <c r="F49" s="51" t="s">
        <v>148</v>
      </c>
      <c r="G49" s="51" t="s">
        <v>219</v>
      </c>
      <c r="H49" s="52" t="s">
        <v>279</v>
      </c>
      <c r="I49" s="53">
        <v>0.46458333333333335</v>
      </c>
      <c r="J49" s="53">
        <v>0.65277777777777779</v>
      </c>
      <c r="K49" s="52" t="s">
        <v>334</v>
      </c>
      <c r="L49" s="51">
        <v>11</v>
      </c>
      <c r="M49" s="111">
        <v>1065</v>
      </c>
      <c r="N49" s="40"/>
      <c r="O49" s="46"/>
      <c r="P49" s="40"/>
      <c r="Q49" s="47"/>
      <c r="R49" s="47"/>
      <c r="S49" s="47"/>
      <c r="T49" s="47"/>
      <c r="U49" s="47"/>
      <c r="V49" s="40"/>
      <c r="W49" s="40"/>
      <c r="X49" s="40"/>
      <c r="Y49" s="46"/>
      <c r="Z49" s="40"/>
      <c r="AA49" s="40"/>
      <c r="AB49" s="46"/>
      <c r="AC49" s="46"/>
      <c r="AD49" s="49"/>
      <c r="AE49" s="40"/>
      <c r="AF49" s="46"/>
      <c r="AG49" s="46"/>
      <c r="AH49" s="49"/>
      <c r="AI49" s="40"/>
      <c r="AJ49" s="46"/>
      <c r="AK49" s="46"/>
      <c r="AL49" s="49"/>
      <c r="AM49" s="40"/>
      <c r="AN49" s="46"/>
      <c r="AO49" s="46"/>
      <c r="AP49" s="49"/>
      <c r="AQ49" s="40"/>
      <c r="AR49" s="46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</row>
    <row r="50" spans="1:94" s="79" customFormat="1" x14ac:dyDescent="0.25">
      <c r="A50" s="50" t="s">
        <v>419</v>
      </c>
      <c r="B50" s="51">
        <v>20210207</v>
      </c>
      <c r="C50" s="51" t="s">
        <v>40</v>
      </c>
      <c r="D50" s="51" t="s">
        <v>42</v>
      </c>
      <c r="E50" s="51" t="s">
        <v>44</v>
      </c>
      <c r="F50" s="51" t="s">
        <v>148</v>
      </c>
      <c r="G50" s="51" t="s">
        <v>224</v>
      </c>
      <c r="H50" s="52" t="s">
        <v>259</v>
      </c>
      <c r="I50" s="53">
        <v>0.41666666666666669</v>
      </c>
      <c r="J50" s="53">
        <v>0.75347222222222221</v>
      </c>
      <c r="K50" s="52" t="s">
        <v>334</v>
      </c>
      <c r="L50" s="51">
        <v>12</v>
      </c>
      <c r="M50" s="111">
        <v>1065</v>
      </c>
      <c r="N50" s="54"/>
      <c r="O50" s="55"/>
      <c r="P50" s="54"/>
      <c r="Q50" s="56"/>
      <c r="R50" s="56"/>
      <c r="S50" s="56"/>
      <c r="T50" s="56"/>
      <c r="U50" s="56"/>
      <c r="V50" s="54"/>
      <c r="W50" s="54"/>
      <c r="X50" s="54"/>
      <c r="Y50" s="55"/>
      <c r="Z50" s="54"/>
      <c r="AA50" s="54"/>
      <c r="AB50" s="55"/>
      <c r="AC50" s="55"/>
      <c r="AD50" s="57"/>
      <c r="AE50" s="54"/>
      <c r="AF50" s="55"/>
      <c r="AG50" s="55"/>
      <c r="AH50" s="57"/>
      <c r="AI50" s="54"/>
      <c r="AJ50" s="55"/>
      <c r="AK50" s="55"/>
      <c r="AL50" s="57"/>
      <c r="AM50" s="54"/>
      <c r="AN50" s="55"/>
      <c r="AO50" s="55"/>
      <c r="AP50" s="57"/>
      <c r="AQ50" s="54"/>
      <c r="AR50" s="55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</row>
    <row r="51" spans="1:94" s="79" customFormat="1" x14ac:dyDescent="0.25">
      <c r="A51" s="50" t="s">
        <v>420</v>
      </c>
      <c r="B51" s="51">
        <v>20210207</v>
      </c>
      <c r="C51" s="51" t="s">
        <v>40</v>
      </c>
      <c r="D51" s="51" t="s">
        <v>42</v>
      </c>
      <c r="E51" s="51" t="s">
        <v>44</v>
      </c>
      <c r="F51" s="51" t="s">
        <v>148</v>
      </c>
      <c r="G51" s="51" t="s">
        <v>203</v>
      </c>
      <c r="H51" s="52" t="s">
        <v>260</v>
      </c>
      <c r="I51" s="53">
        <v>0.41666666666666669</v>
      </c>
      <c r="J51" s="53">
        <v>0.75347222222222221</v>
      </c>
      <c r="K51" s="52" t="s">
        <v>334</v>
      </c>
      <c r="L51" s="51">
        <v>13</v>
      </c>
      <c r="M51" s="111">
        <v>1065</v>
      </c>
      <c r="N51" s="40"/>
      <c r="O51" s="46"/>
      <c r="P51" s="40"/>
      <c r="Q51" s="47"/>
      <c r="R51" s="47"/>
      <c r="S51" s="47"/>
      <c r="T51" s="47"/>
      <c r="U51" s="47"/>
      <c r="V51" s="40"/>
      <c r="W51" s="40"/>
      <c r="X51" s="40"/>
      <c r="Y51" s="46"/>
      <c r="Z51" s="40"/>
      <c r="AA51" s="40"/>
      <c r="AB51" s="46"/>
      <c r="AC51" s="46"/>
      <c r="AD51" s="49"/>
      <c r="AE51" s="40"/>
      <c r="AF51" s="46"/>
      <c r="AG51" s="46"/>
      <c r="AH51" s="49"/>
      <c r="AI51" s="40"/>
      <c r="AJ51" s="46"/>
      <c r="AK51" s="46"/>
      <c r="AL51" s="49"/>
      <c r="AM51" s="40"/>
      <c r="AN51" s="46"/>
      <c r="AO51" s="46"/>
      <c r="AP51" s="49"/>
      <c r="AQ51" s="40"/>
      <c r="AR51" s="46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</row>
    <row r="52" spans="1:94" s="100" customFormat="1" x14ac:dyDescent="0.25">
      <c r="A52" s="50" t="s">
        <v>421</v>
      </c>
      <c r="B52" s="51">
        <v>20210207</v>
      </c>
      <c r="C52" s="51" t="s">
        <v>40</v>
      </c>
      <c r="D52" s="51" t="s">
        <v>42</v>
      </c>
      <c r="E52" s="51" t="s">
        <v>44</v>
      </c>
      <c r="F52" s="51" t="s">
        <v>148</v>
      </c>
      <c r="G52" s="51" t="s">
        <v>161</v>
      </c>
      <c r="H52" s="52" t="s">
        <v>160</v>
      </c>
      <c r="I52" s="53">
        <v>0.41666666666666669</v>
      </c>
      <c r="J52" s="53">
        <v>0.75347222222222221</v>
      </c>
      <c r="K52" s="52" t="s">
        <v>334</v>
      </c>
      <c r="L52" s="51">
        <v>14</v>
      </c>
      <c r="M52" s="111">
        <v>1065</v>
      </c>
      <c r="N52" s="40"/>
      <c r="O52" s="46"/>
      <c r="P52" s="40"/>
      <c r="Q52" s="47"/>
      <c r="R52" s="47"/>
      <c r="S52" s="47"/>
      <c r="T52" s="47"/>
      <c r="U52" s="47"/>
      <c r="V52" s="40"/>
      <c r="W52" s="40"/>
      <c r="X52" s="40"/>
      <c r="Y52" s="46"/>
      <c r="Z52" s="40"/>
      <c r="AA52" s="40"/>
      <c r="AB52" s="46"/>
      <c r="AC52" s="46"/>
      <c r="AD52" s="49"/>
      <c r="AE52" s="40"/>
      <c r="AF52" s="46"/>
      <c r="AG52" s="46"/>
      <c r="AH52" s="49"/>
      <c r="AI52" s="40"/>
      <c r="AJ52" s="46"/>
      <c r="AK52" s="46"/>
      <c r="AL52" s="49"/>
      <c r="AM52" s="40"/>
      <c r="AN52" s="46"/>
      <c r="AO52" s="46"/>
      <c r="AP52" s="49"/>
      <c r="AQ52" s="40"/>
      <c r="AR52" s="46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</row>
    <row r="53" spans="1:94" s="100" customFormat="1" x14ac:dyDescent="0.25">
      <c r="A53" s="50" t="s">
        <v>438</v>
      </c>
      <c r="B53" s="51">
        <v>20210207</v>
      </c>
      <c r="C53" s="51" t="s">
        <v>40</v>
      </c>
      <c r="D53" s="51" t="s">
        <v>42</v>
      </c>
      <c r="E53" s="51" t="s">
        <v>44</v>
      </c>
      <c r="F53" s="74" t="s">
        <v>148</v>
      </c>
      <c r="G53" s="74" t="s">
        <v>234</v>
      </c>
      <c r="H53" s="75" t="s">
        <v>233</v>
      </c>
      <c r="I53" s="53">
        <v>0.46458333333333335</v>
      </c>
      <c r="J53" s="53">
        <v>0.65277777777777779</v>
      </c>
      <c r="K53" s="52" t="s">
        <v>334</v>
      </c>
      <c r="L53" s="51">
        <v>15</v>
      </c>
      <c r="M53" s="111">
        <v>1065</v>
      </c>
      <c r="N53" s="40"/>
      <c r="O53" s="46"/>
      <c r="P53" s="40"/>
      <c r="Q53" s="47"/>
      <c r="R53" s="47"/>
      <c r="S53" s="47"/>
      <c r="T53" s="47"/>
      <c r="U53" s="47"/>
      <c r="V53" s="40"/>
      <c r="W53" s="40"/>
      <c r="X53" s="40"/>
      <c r="Y53" s="46"/>
      <c r="Z53" s="40"/>
      <c r="AA53" s="40"/>
      <c r="AB53" s="46"/>
      <c r="AC53" s="46"/>
      <c r="AD53" s="49"/>
      <c r="AE53" s="40"/>
      <c r="AF53" s="46"/>
      <c r="AG53" s="46"/>
      <c r="AH53" s="49"/>
      <c r="AI53" s="40"/>
      <c r="AJ53" s="46"/>
      <c r="AK53" s="46"/>
      <c r="AL53" s="49"/>
      <c r="AM53" s="40"/>
      <c r="AN53" s="46"/>
      <c r="AO53" s="46"/>
      <c r="AP53" s="49"/>
      <c r="AQ53" s="40"/>
      <c r="AR53" s="46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</row>
    <row r="54" spans="1:94" s="100" customFormat="1" x14ac:dyDescent="0.25">
      <c r="A54" s="50" t="s">
        <v>439</v>
      </c>
      <c r="B54" s="51">
        <v>20210207</v>
      </c>
      <c r="C54" s="51" t="s">
        <v>40</v>
      </c>
      <c r="D54" s="51" t="s">
        <v>42</v>
      </c>
      <c r="E54" s="51" t="s">
        <v>44</v>
      </c>
      <c r="F54" s="51" t="s">
        <v>148</v>
      </c>
      <c r="G54" s="51" t="s">
        <v>193</v>
      </c>
      <c r="H54" s="52" t="s">
        <v>192</v>
      </c>
      <c r="I54" s="53">
        <v>0.46458333333333335</v>
      </c>
      <c r="J54" s="53">
        <v>0.75347222222222221</v>
      </c>
      <c r="K54" s="52" t="s">
        <v>335</v>
      </c>
      <c r="L54" s="51">
        <v>2</v>
      </c>
      <c r="M54" s="28">
        <v>1400.5</v>
      </c>
      <c r="N54" s="54"/>
      <c r="O54" s="55"/>
      <c r="P54" s="54"/>
      <c r="Q54" s="56"/>
      <c r="R54" s="56"/>
      <c r="S54" s="56"/>
      <c r="T54" s="56"/>
      <c r="U54" s="56"/>
      <c r="V54" s="54"/>
      <c r="W54" s="54"/>
      <c r="X54" s="54"/>
      <c r="Y54" s="55"/>
      <c r="Z54" s="54"/>
      <c r="AA54" s="54"/>
      <c r="AB54" s="55"/>
      <c r="AC54" s="55"/>
      <c r="AD54" s="57"/>
      <c r="AE54" s="54"/>
      <c r="AF54" s="55"/>
      <c r="AG54" s="55"/>
      <c r="AH54" s="57"/>
      <c r="AI54" s="54"/>
      <c r="AJ54" s="55"/>
      <c r="AK54" s="55"/>
      <c r="AL54" s="57"/>
      <c r="AM54" s="54"/>
      <c r="AN54" s="55"/>
      <c r="AO54" s="55"/>
      <c r="AP54" s="57"/>
      <c r="AQ54" s="54"/>
      <c r="AR54" s="55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</row>
    <row r="55" spans="1:94" s="100" customFormat="1" x14ac:dyDescent="0.25">
      <c r="A55" s="50" t="s">
        <v>440</v>
      </c>
      <c r="B55" s="51">
        <v>20210207</v>
      </c>
      <c r="C55" s="51" t="s">
        <v>40</v>
      </c>
      <c r="D55" s="51" t="s">
        <v>42</v>
      </c>
      <c r="E55" s="51" t="s">
        <v>44</v>
      </c>
      <c r="F55" s="51" t="s">
        <v>148</v>
      </c>
      <c r="G55" s="51" t="s">
        <v>197</v>
      </c>
      <c r="H55" s="52" t="s">
        <v>196</v>
      </c>
      <c r="I55" s="53">
        <v>0.41666666666666669</v>
      </c>
      <c r="J55" s="53">
        <v>0.75347222222222221</v>
      </c>
      <c r="K55" s="52" t="s">
        <v>335</v>
      </c>
      <c r="L55" s="51">
        <v>1</v>
      </c>
      <c r="M55" s="28">
        <v>1400.5</v>
      </c>
      <c r="N55" s="54"/>
      <c r="O55" s="55"/>
      <c r="P55" s="54"/>
      <c r="Q55" s="56"/>
      <c r="R55" s="56"/>
      <c r="S55" s="56"/>
      <c r="T55" s="56"/>
      <c r="U55" s="56"/>
      <c r="V55" s="54"/>
      <c r="W55" s="54"/>
      <c r="X55" s="54"/>
      <c r="Y55" s="55"/>
      <c r="Z55" s="54"/>
      <c r="AA55" s="54"/>
      <c r="AB55" s="55"/>
      <c r="AC55" s="55"/>
      <c r="AD55" s="57"/>
      <c r="AE55" s="54"/>
      <c r="AF55" s="55"/>
      <c r="AG55" s="55"/>
      <c r="AH55" s="57"/>
      <c r="AI55" s="54"/>
      <c r="AJ55" s="55"/>
      <c r="AK55" s="55"/>
      <c r="AL55" s="57"/>
      <c r="AM55" s="54"/>
      <c r="AN55" s="55"/>
      <c r="AO55" s="55"/>
      <c r="AP55" s="57"/>
      <c r="AQ55" s="54"/>
      <c r="AR55" s="55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</row>
    <row r="56" spans="1:94" s="94" customFormat="1" x14ac:dyDescent="0.25">
      <c r="A56" s="50" t="s">
        <v>441</v>
      </c>
      <c r="B56" s="51">
        <v>20210207</v>
      </c>
      <c r="C56" s="51" t="s">
        <v>40</v>
      </c>
      <c r="D56" s="51" t="s">
        <v>46</v>
      </c>
      <c r="E56" s="51" t="s">
        <v>64</v>
      </c>
      <c r="F56" s="51" t="s">
        <v>148</v>
      </c>
      <c r="G56" s="14" t="s">
        <v>272</v>
      </c>
      <c r="H56" s="13" t="s">
        <v>150</v>
      </c>
      <c r="I56" s="53">
        <v>0.46458333333333335</v>
      </c>
      <c r="J56" s="53">
        <v>0.65277777777777779</v>
      </c>
      <c r="K56" s="52" t="s">
        <v>458</v>
      </c>
      <c r="L56" s="51">
        <v>2</v>
      </c>
      <c r="M56" s="106">
        <f>(1591-281)*1.2</f>
        <v>1572</v>
      </c>
      <c r="N56" s="54"/>
      <c r="O56" s="55"/>
      <c r="P56" s="54"/>
      <c r="Q56" s="56"/>
      <c r="R56" s="56"/>
      <c r="S56" s="56"/>
      <c r="T56" s="56"/>
      <c r="U56" s="56"/>
      <c r="V56" s="54"/>
      <c r="W56" s="54"/>
      <c r="X56" s="54"/>
      <c r="Y56" s="55"/>
      <c r="Z56" s="54"/>
      <c r="AA56" s="54"/>
      <c r="AB56" s="55"/>
      <c r="AC56" s="55"/>
      <c r="AD56" s="57"/>
      <c r="AE56" s="54"/>
      <c r="AF56" s="55"/>
      <c r="AG56" s="55"/>
      <c r="AH56" s="57"/>
      <c r="AI56" s="54"/>
      <c r="AJ56" s="55"/>
      <c r="AK56" s="55"/>
      <c r="AL56" s="57"/>
      <c r="AM56" s="54"/>
      <c r="AN56" s="55"/>
      <c r="AO56" s="54"/>
      <c r="AP56" s="57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</row>
    <row r="57" spans="1:94" s="94" customFormat="1" x14ac:dyDescent="0.25">
      <c r="A57" s="50" t="s">
        <v>442</v>
      </c>
      <c r="B57" s="51">
        <v>20210207</v>
      </c>
      <c r="C57" s="51" t="s">
        <v>40</v>
      </c>
      <c r="D57" s="51" t="s">
        <v>42</v>
      </c>
      <c r="E57" s="51" t="s">
        <v>62</v>
      </c>
      <c r="F57" s="51" t="s">
        <v>148</v>
      </c>
      <c r="G57" s="14" t="s">
        <v>286</v>
      </c>
      <c r="H57" s="13" t="s">
        <v>285</v>
      </c>
      <c r="I57" s="53">
        <v>0.41666666666666669</v>
      </c>
      <c r="J57" s="53">
        <v>0.59513888888888888</v>
      </c>
      <c r="K57" s="52" t="s">
        <v>335</v>
      </c>
      <c r="L57" s="51">
        <v>3</v>
      </c>
      <c r="M57" s="106">
        <f>1229*0.6</f>
        <v>737.4</v>
      </c>
      <c r="N57" s="54"/>
      <c r="O57" s="55"/>
      <c r="P57" s="54"/>
      <c r="Q57" s="56"/>
      <c r="R57" s="56"/>
      <c r="S57" s="56"/>
      <c r="T57" s="56"/>
      <c r="U57" s="56"/>
      <c r="V57" s="54"/>
      <c r="W57" s="54"/>
      <c r="X57" s="54"/>
      <c r="Y57" s="55"/>
      <c r="Z57" s="54"/>
      <c r="AA57" s="54"/>
      <c r="AB57" s="55"/>
      <c r="AC57" s="55"/>
      <c r="AD57" s="57"/>
      <c r="AE57" s="54"/>
      <c r="AF57" s="55"/>
      <c r="AG57" s="55"/>
      <c r="AH57" s="57"/>
      <c r="AI57" s="54"/>
      <c r="AJ57" s="55"/>
      <c r="AK57" s="55"/>
      <c r="AL57" s="57"/>
      <c r="AM57" s="54"/>
      <c r="AN57" s="55"/>
      <c r="AO57" s="54"/>
      <c r="AP57" s="57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</row>
    <row r="58" spans="1:94" s="88" customFormat="1" x14ac:dyDescent="0.25">
      <c r="A58" s="45" t="s">
        <v>461</v>
      </c>
      <c r="B58" s="45">
        <v>20210119</v>
      </c>
      <c r="C58" s="45" t="s">
        <v>124</v>
      </c>
      <c r="D58" s="45" t="s">
        <v>123</v>
      </c>
      <c r="E58" s="45" t="s">
        <v>125</v>
      </c>
      <c r="F58" s="45" t="s">
        <v>148</v>
      </c>
      <c r="G58" s="45" t="s">
        <v>203</v>
      </c>
      <c r="H58" s="44" t="s">
        <v>202</v>
      </c>
      <c r="I58" s="99">
        <v>0.29166666666666669</v>
      </c>
      <c r="J58" s="99">
        <v>0.4861111111111111</v>
      </c>
      <c r="K58" s="44" t="s">
        <v>334</v>
      </c>
      <c r="L58" s="45">
        <v>1</v>
      </c>
      <c r="M58" s="110">
        <v>558</v>
      </c>
      <c r="N58" s="100"/>
      <c r="O58" s="101"/>
      <c r="P58" s="100"/>
      <c r="Q58" s="102"/>
      <c r="R58" s="102"/>
      <c r="S58" s="102"/>
      <c r="T58" s="102"/>
      <c r="U58" s="102"/>
      <c r="V58" s="100"/>
      <c r="W58" s="100"/>
      <c r="X58" s="100"/>
      <c r="Y58" s="101"/>
      <c r="Z58" s="100"/>
      <c r="AA58" s="103"/>
      <c r="AB58" s="101"/>
      <c r="AC58" s="101"/>
      <c r="AD58" s="104"/>
      <c r="AE58" s="103"/>
      <c r="AF58" s="101"/>
      <c r="AG58" s="101"/>
      <c r="AH58" s="104"/>
      <c r="AI58" s="103"/>
      <c r="AJ58" s="103"/>
      <c r="AK58" s="103"/>
      <c r="AL58" s="104"/>
      <c r="AM58" s="103"/>
      <c r="AN58" s="101"/>
      <c r="AO58" s="100"/>
      <c r="AP58" s="104"/>
      <c r="AQ58" s="103"/>
      <c r="AR58" s="100"/>
      <c r="AS58" s="100"/>
      <c r="AT58" s="103"/>
      <c r="AU58" s="103"/>
      <c r="AV58" s="100"/>
      <c r="AW58" s="100"/>
      <c r="AX58" s="103"/>
      <c r="AY58" s="103"/>
      <c r="AZ58" s="100"/>
      <c r="BA58" s="100"/>
      <c r="BB58" s="103"/>
      <c r="BC58" s="103"/>
      <c r="BD58" s="100"/>
      <c r="BE58" s="100"/>
      <c r="BF58" s="103"/>
      <c r="BG58" s="103"/>
      <c r="BH58" s="100"/>
      <c r="BI58" s="100"/>
      <c r="BJ58" s="103"/>
      <c r="BK58" s="103"/>
      <c r="BL58" s="100"/>
      <c r="BM58" s="100"/>
      <c r="BN58" s="103"/>
      <c r="BO58" s="103"/>
      <c r="BP58" s="104"/>
      <c r="BQ58" s="100"/>
      <c r="BR58" s="103"/>
      <c r="BS58" s="103"/>
      <c r="BT58" s="100"/>
      <c r="BU58" s="100"/>
      <c r="BV58" s="103"/>
      <c r="BW58" s="103"/>
      <c r="BX58" s="100"/>
      <c r="BY58" s="100"/>
      <c r="BZ58" s="103"/>
      <c r="CA58" s="103"/>
      <c r="CB58" s="100"/>
      <c r="CC58" s="100"/>
      <c r="CD58" s="103"/>
      <c r="CE58" s="103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</row>
    <row r="59" spans="1:94" s="88" customFormat="1" x14ac:dyDescent="0.25">
      <c r="A59" s="84" t="s">
        <v>445</v>
      </c>
      <c r="B59" s="84">
        <v>20210226</v>
      </c>
      <c r="C59" s="84" t="s">
        <v>120</v>
      </c>
      <c r="D59" s="45" t="s">
        <v>121</v>
      </c>
      <c r="E59" s="45" t="s">
        <v>122</v>
      </c>
      <c r="F59" s="85" t="s">
        <v>148</v>
      </c>
      <c r="G59" s="84" t="s">
        <v>237</v>
      </c>
      <c r="H59" s="86" t="s">
        <v>236</v>
      </c>
      <c r="I59" s="87">
        <v>0.29166666666666669</v>
      </c>
      <c r="J59" s="87">
        <v>0.48333333333333334</v>
      </c>
      <c r="K59" s="86" t="s">
        <v>334</v>
      </c>
      <c r="L59" s="45">
        <v>1</v>
      </c>
      <c r="M59" s="109">
        <v>558</v>
      </c>
      <c r="O59" s="89"/>
      <c r="Q59" s="90"/>
      <c r="R59" s="90"/>
      <c r="S59" s="90"/>
      <c r="T59" s="90"/>
      <c r="U59" s="90"/>
      <c r="Y59" s="89"/>
      <c r="AB59" s="89"/>
      <c r="AC59" s="89"/>
      <c r="AD59" s="91"/>
      <c r="AF59" s="89"/>
      <c r="AG59" s="89"/>
      <c r="AH59" s="91"/>
      <c r="AJ59" s="89"/>
      <c r="AK59" s="89"/>
      <c r="AL59" s="91"/>
      <c r="AN59" s="89"/>
      <c r="AP59" s="91"/>
    </row>
    <row r="60" spans="1:94" s="88" customFormat="1" x14ac:dyDescent="0.25">
      <c r="A60" s="84" t="s">
        <v>446</v>
      </c>
      <c r="B60" s="84">
        <v>20210226</v>
      </c>
      <c r="C60" s="84" t="s">
        <v>120</v>
      </c>
      <c r="D60" s="45" t="s">
        <v>121</v>
      </c>
      <c r="E60" s="45" t="s">
        <v>122</v>
      </c>
      <c r="F60" s="84" t="s">
        <v>148</v>
      </c>
      <c r="G60" s="84" t="s">
        <v>219</v>
      </c>
      <c r="H60" s="86" t="s">
        <v>279</v>
      </c>
      <c r="I60" s="87">
        <v>0.29166666666666669</v>
      </c>
      <c r="J60" s="87">
        <v>0.48333333333333334</v>
      </c>
      <c r="K60" s="86" t="s">
        <v>334</v>
      </c>
      <c r="L60" s="45">
        <v>2</v>
      </c>
      <c r="M60" s="109">
        <v>558</v>
      </c>
      <c r="O60" s="89"/>
      <c r="Q60" s="90"/>
      <c r="R60" s="90"/>
      <c r="S60" s="90"/>
      <c r="T60" s="90"/>
      <c r="U60" s="90"/>
      <c r="Y60" s="89"/>
      <c r="AB60" s="89"/>
      <c r="AC60" s="89"/>
      <c r="AD60" s="91"/>
      <c r="AF60" s="89"/>
      <c r="AG60" s="89"/>
      <c r="AH60" s="91"/>
      <c r="AJ60" s="89"/>
      <c r="AK60" s="89"/>
      <c r="AL60" s="91"/>
      <c r="AN60" s="89"/>
      <c r="AP60" s="91"/>
    </row>
    <row r="61" spans="1:94" s="88" customFormat="1" x14ac:dyDescent="0.25">
      <c r="A61" s="84" t="s">
        <v>447</v>
      </c>
      <c r="B61" s="84">
        <v>20210226</v>
      </c>
      <c r="C61" s="84" t="s">
        <v>120</v>
      </c>
      <c r="D61" s="45" t="s">
        <v>121</v>
      </c>
      <c r="E61" s="45" t="s">
        <v>122</v>
      </c>
      <c r="F61" s="84" t="s">
        <v>148</v>
      </c>
      <c r="G61" s="84" t="s">
        <v>209</v>
      </c>
      <c r="H61" s="86" t="s">
        <v>262</v>
      </c>
      <c r="I61" s="87">
        <v>0.29166666666666669</v>
      </c>
      <c r="J61" s="87">
        <v>0.48333333333333334</v>
      </c>
      <c r="K61" s="86" t="s">
        <v>334</v>
      </c>
      <c r="L61" s="45">
        <v>3</v>
      </c>
      <c r="M61" s="109">
        <v>558</v>
      </c>
      <c r="O61" s="89"/>
      <c r="Q61" s="90"/>
      <c r="R61" s="90"/>
      <c r="S61" s="90"/>
      <c r="T61" s="90"/>
      <c r="U61" s="90"/>
      <c r="Y61" s="89"/>
      <c r="AB61" s="89"/>
      <c r="AC61" s="89"/>
      <c r="AD61" s="91"/>
      <c r="AF61" s="89"/>
      <c r="AG61" s="89"/>
      <c r="AH61" s="91"/>
      <c r="AJ61" s="89"/>
      <c r="AK61" s="89"/>
      <c r="AL61" s="91"/>
      <c r="AN61" s="89"/>
      <c r="AP61" s="91"/>
    </row>
    <row r="62" spans="1:94" s="88" customFormat="1" x14ac:dyDescent="0.25">
      <c r="A62" s="84" t="s">
        <v>448</v>
      </c>
      <c r="B62" s="84">
        <v>20210226</v>
      </c>
      <c r="C62" s="84" t="s">
        <v>120</v>
      </c>
      <c r="D62" s="45" t="s">
        <v>121</v>
      </c>
      <c r="E62" s="45" t="s">
        <v>122</v>
      </c>
      <c r="F62" s="84" t="s">
        <v>148</v>
      </c>
      <c r="G62" s="84" t="s">
        <v>220</v>
      </c>
      <c r="H62" s="86" t="s">
        <v>262</v>
      </c>
      <c r="I62" s="87">
        <v>0.29166666666666669</v>
      </c>
      <c r="J62" s="87">
        <v>0.48333333333333334</v>
      </c>
      <c r="K62" s="86" t="s">
        <v>334</v>
      </c>
      <c r="L62" s="45">
        <v>4</v>
      </c>
      <c r="M62" s="109">
        <v>558</v>
      </c>
      <c r="O62" s="89"/>
      <c r="Q62" s="90"/>
      <c r="R62" s="90"/>
      <c r="S62" s="90"/>
      <c r="T62" s="90"/>
      <c r="U62" s="90"/>
      <c r="Y62" s="89"/>
      <c r="AB62" s="89"/>
      <c r="AC62" s="89"/>
      <c r="AD62" s="91"/>
      <c r="AF62" s="89"/>
      <c r="AG62" s="89"/>
      <c r="AH62" s="91"/>
      <c r="AJ62" s="89"/>
      <c r="AK62" s="89"/>
      <c r="AL62" s="91"/>
      <c r="AN62" s="89"/>
      <c r="AP62" s="91"/>
    </row>
    <row r="63" spans="1:94" s="88" customFormat="1" x14ac:dyDescent="0.25">
      <c r="A63" s="84" t="s">
        <v>449</v>
      </c>
      <c r="B63" s="84">
        <v>20210226</v>
      </c>
      <c r="C63" s="84" t="s">
        <v>120</v>
      </c>
      <c r="D63" s="45" t="s">
        <v>121</v>
      </c>
      <c r="E63" s="45" t="s">
        <v>128</v>
      </c>
      <c r="F63" s="84" t="s">
        <v>269</v>
      </c>
      <c r="G63" s="84" t="s">
        <v>273</v>
      </c>
      <c r="H63" s="86" t="s">
        <v>244</v>
      </c>
      <c r="I63" s="87">
        <v>0.29166666666666669</v>
      </c>
      <c r="J63" s="87">
        <v>0.34097222222222223</v>
      </c>
      <c r="K63" s="86" t="s">
        <v>334</v>
      </c>
      <c r="L63" s="45">
        <v>5</v>
      </c>
      <c r="M63" s="109">
        <f>298.8*0.46</f>
        <v>137.44800000000001</v>
      </c>
      <c r="O63" s="89"/>
      <c r="Q63" s="90"/>
      <c r="R63" s="90"/>
      <c r="S63" s="90"/>
      <c r="T63" s="90"/>
      <c r="U63" s="90"/>
      <c r="Y63" s="89"/>
      <c r="AB63" s="89"/>
      <c r="AC63" s="89"/>
      <c r="AD63" s="91"/>
      <c r="AF63" s="89"/>
      <c r="AG63" s="89"/>
      <c r="AH63" s="91"/>
      <c r="AJ63" s="89"/>
      <c r="AK63" s="89"/>
      <c r="AL63" s="91"/>
      <c r="AN63" s="89"/>
      <c r="AP63" s="91"/>
    </row>
    <row r="64" spans="1:94" s="88" customFormat="1" x14ac:dyDescent="0.25">
      <c r="A64" s="84" t="s">
        <v>450</v>
      </c>
      <c r="B64" s="84">
        <v>20210226</v>
      </c>
      <c r="C64" s="84" t="s">
        <v>120</v>
      </c>
      <c r="D64" s="45" t="s">
        <v>121</v>
      </c>
      <c r="E64" s="45" t="s">
        <v>128</v>
      </c>
      <c r="F64" s="84" t="s">
        <v>269</v>
      </c>
      <c r="G64" s="84" t="s">
        <v>270</v>
      </c>
      <c r="H64" s="86" t="s">
        <v>164</v>
      </c>
      <c r="I64" s="87">
        <v>0.29166666666666669</v>
      </c>
      <c r="J64" s="87">
        <v>0.34097222222222223</v>
      </c>
      <c r="K64" s="86" t="s">
        <v>334</v>
      </c>
      <c r="L64" s="45">
        <v>6</v>
      </c>
      <c r="M64" s="109">
        <f>298.8*0.46</f>
        <v>137.44800000000001</v>
      </c>
      <c r="O64" s="89"/>
      <c r="Q64" s="90"/>
      <c r="R64" s="90"/>
      <c r="S64" s="90"/>
      <c r="T64" s="90"/>
      <c r="U64" s="90"/>
      <c r="Y64" s="89"/>
      <c r="AB64" s="89"/>
      <c r="AC64" s="89"/>
      <c r="AD64" s="91"/>
      <c r="AF64" s="89"/>
      <c r="AG64" s="89"/>
      <c r="AH64" s="91"/>
      <c r="AJ64" s="89"/>
      <c r="AK64" s="89"/>
      <c r="AL64" s="91"/>
      <c r="AN64" s="89"/>
      <c r="AP64" s="91"/>
    </row>
    <row r="65" spans="1:94" s="88" customFormat="1" x14ac:dyDescent="0.25">
      <c r="A65" s="84" t="s">
        <v>451</v>
      </c>
      <c r="B65" s="84">
        <v>20210226</v>
      </c>
      <c r="C65" s="84" t="s">
        <v>120</v>
      </c>
      <c r="D65" s="45" t="s">
        <v>121</v>
      </c>
      <c r="E65" s="45" t="s">
        <v>128</v>
      </c>
      <c r="F65" s="84" t="s">
        <v>380</v>
      </c>
      <c r="G65" s="84" t="s">
        <v>271</v>
      </c>
      <c r="H65" s="86" t="s">
        <v>170</v>
      </c>
      <c r="I65" s="87">
        <v>0.29166666666666669</v>
      </c>
      <c r="J65" s="87">
        <v>0.34097222222222223</v>
      </c>
      <c r="K65" s="86" t="s">
        <v>334</v>
      </c>
      <c r="L65" s="45">
        <v>7</v>
      </c>
      <c r="M65" s="109">
        <f>298.8*0.46</f>
        <v>137.44800000000001</v>
      </c>
      <c r="O65" s="89"/>
      <c r="Q65" s="90"/>
      <c r="R65" s="90"/>
      <c r="S65" s="90"/>
      <c r="T65" s="90"/>
      <c r="U65" s="90"/>
      <c r="Y65" s="89"/>
      <c r="AB65" s="89"/>
      <c r="AC65" s="89"/>
      <c r="AD65" s="91"/>
      <c r="AF65" s="89"/>
      <c r="AG65" s="89"/>
      <c r="AH65" s="91"/>
      <c r="AJ65" s="89"/>
      <c r="AK65" s="89"/>
      <c r="AL65" s="91"/>
      <c r="AN65" s="89"/>
      <c r="AP65" s="91"/>
    </row>
    <row r="66" spans="1:94" s="88" customFormat="1" x14ac:dyDescent="0.25">
      <c r="A66" s="84" t="s">
        <v>452</v>
      </c>
      <c r="B66" s="84">
        <v>20210226</v>
      </c>
      <c r="C66" s="84" t="s">
        <v>120</v>
      </c>
      <c r="D66" s="45" t="s">
        <v>128</v>
      </c>
      <c r="E66" s="45" t="s">
        <v>122</v>
      </c>
      <c r="F66" s="84" t="s">
        <v>148</v>
      </c>
      <c r="G66" s="84" t="s">
        <v>193</v>
      </c>
      <c r="H66" s="86" t="s">
        <v>238</v>
      </c>
      <c r="I66" s="87">
        <v>0.34236111111111112</v>
      </c>
      <c r="J66" s="87">
        <v>0.48333333333333334</v>
      </c>
      <c r="K66" s="86" t="s">
        <v>334</v>
      </c>
      <c r="L66" s="45">
        <v>5</v>
      </c>
      <c r="M66" s="109">
        <f>(1213-298.8)*0.46</f>
        <v>420.53200000000004</v>
      </c>
      <c r="O66" s="89"/>
      <c r="Q66" s="90"/>
      <c r="R66" s="90"/>
      <c r="S66" s="90"/>
      <c r="T66" s="90"/>
      <c r="U66" s="90"/>
      <c r="Y66" s="89"/>
      <c r="AB66" s="89"/>
      <c r="AC66" s="89"/>
      <c r="AD66" s="91"/>
      <c r="AF66" s="89"/>
      <c r="AG66" s="89"/>
      <c r="AH66" s="91"/>
      <c r="AJ66" s="89"/>
      <c r="AK66" s="89"/>
      <c r="AL66" s="91"/>
      <c r="AN66" s="89"/>
      <c r="AP66" s="91"/>
    </row>
    <row r="67" spans="1:94" s="88" customFormat="1" x14ac:dyDescent="0.25">
      <c r="A67" s="84" t="s">
        <v>453</v>
      </c>
      <c r="B67" s="84">
        <v>20210226</v>
      </c>
      <c r="C67" s="84" t="s">
        <v>120</v>
      </c>
      <c r="D67" s="45" t="s">
        <v>128</v>
      </c>
      <c r="E67" s="45" t="s">
        <v>122</v>
      </c>
      <c r="F67" s="84" t="s">
        <v>148</v>
      </c>
      <c r="G67" s="84" t="s">
        <v>172</v>
      </c>
      <c r="H67" s="86" t="s">
        <v>253</v>
      </c>
      <c r="I67" s="87">
        <v>0.34236111111111112</v>
      </c>
      <c r="J67" s="87">
        <v>0.48333333333333334</v>
      </c>
      <c r="K67" s="86" t="s">
        <v>334</v>
      </c>
      <c r="L67" s="45">
        <v>6</v>
      </c>
      <c r="M67" s="109">
        <f>(1213-298.8)*0.46</f>
        <v>420.53200000000004</v>
      </c>
      <c r="O67" s="89"/>
      <c r="Q67" s="90"/>
      <c r="R67" s="90"/>
      <c r="S67" s="90"/>
      <c r="T67" s="90"/>
      <c r="U67" s="90"/>
      <c r="Y67" s="89"/>
      <c r="AB67" s="89"/>
      <c r="AC67" s="89"/>
      <c r="AD67" s="91"/>
      <c r="AF67" s="89"/>
      <c r="AG67" s="89"/>
      <c r="AH67" s="91"/>
      <c r="AJ67" s="89"/>
      <c r="AK67" s="89"/>
      <c r="AL67" s="91"/>
      <c r="AN67" s="89"/>
      <c r="AP67" s="91"/>
    </row>
    <row r="68" spans="1:94" s="88" customFormat="1" x14ac:dyDescent="0.25">
      <c r="A68" s="84" t="s">
        <v>454</v>
      </c>
      <c r="B68" s="84">
        <v>20210226</v>
      </c>
      <c r="C68" s="84" t="s">
        <v>120</v>
      </c>
      <c r="D68" s="45" t="s">
        <v>128</v>
      </c>
      <c r="E68" s="45" t="s">
        <v>127</v>
      </c>
      <c r="F68" s="84" t="s">
        <v>148</v>
      </c>
      <c r="G68" s="84" t="s">
        <v>218</v>
      </c>
      <c r="H68" s="86" t="s">
        <v>227</v>
      </c>
      <c r="I68" s="87">
        <v>0.34236111111111112</v>
      </c>
      <c r="J68" s="87">
        <v>0.42430555555555555</v>
      </c>
      <c r="K68" s="86" t="s">
        <v>334</v>
      </c>
      <c r="L68" s="45">
        <v>7</v>
      </c>
      <c r="M68" s="109">
        <f>(912-298.8)*0.46</f>
        <v>282.07200000000006</v>
      </c>
      <c r="O68" s="89"/>
      <c r="Q68" s="90"/>
      <c r="R68" s="90"/>
      <c r="S68" s="90"/>
      <c r="T68" s="90"/>
      <c r="U68" s="90"/>
      <c r="Y68" s="89"/>
      <c r="AB68" s="89"/>
      <c r="AC68" s="89"/>
      <c r="AD68" s="91"/>
      <c r="AF68" s="89"/>
      <c r="AG68" s="89"/>
      <c r="AH68" s="91"/>
      <c r="AJ68" s="89"/>
      <c r="AK68" s="89"/>
      <c r="AL68" s="91"/>
      <c r="AN68" s="89"/>
      <c r="AP68" s="91"/>
    </row>
    <row r="69" spans="1:94" s="88" customFormat="1" x14ac:dyDescent="0.25">
      <c r="A69" s="84" t="s">
        <v>455</v>
      </c>
      <c r="B69" s="84">
        <v>20210226</v>
      </c>
      <c r="C69" s="84" t="s">
        <v>120</v>
      </c>
      <c r="D69" s="45" t="s">
        <v>128</v>
      </c>
      <c r="E69" s="45" t="s">
        <v>127</v>
      </c>
      <c r="F69" s="84" t="s">
        <v>148</v>
      </c>
      <c r="G69" s="84" t="s">
        <v>224</v>
      </c>
      <c r="H69" s="86" t="s">
        <v>259</v>
      </c>
      <c r="I69" s="87">
        <v>0.34236111111111112</v>
      </c>
      <c r="J69" s="87">
        <v>0.42430555555555555</v>
      </c>
      <c r="K69" s="86" t="s">
        <v>334</v>
      </c>
      <c r="L69" s="45">
        <v>8</v>
      </c>
      <c r="M69" s="109">
        <f>(912-298.8)*0.46</f>
        <v>282.07200000000006</v>
      </c>
      <c r="O69" s="89"/>
      <c r="Q69" s="90"/>
      <c r="R69" s="90"/>
      <c r="S69" s="90"/>
      <c r="T69" s="90"/>
      <c r="U69" s="90"/>
      <c r="Y69" s="89"/>
      <c r="AB69" s="89"/>
      <c r="AC69" s="89"/>
      <c r="AD69" s="91"/>
      <c r="AF69" s="89"/>
      <c r="AG69" s="89"/>
      <c r="AH69" s="91"/>
      <c r="AJ69" s="89"/>
      <c r="AK69" s="89"/>
      <c r="AL69" s="91"/>
      <c r="AN69" s="89"/>
      <c r="AP69" s="91"/>
    </row>
    <row r="70" spans="1:94" s="88" customFormat="1" x14ac:dyDescent="0.25">
      <c r="A70" s="84" t="s">
        <v>456</v>
      </c>
      <c r="B70" s="84">
        <v>20210226</v>
      </c>
      <c r="C70" s="84" t="s">
        <v>120</v>
      </c>
      <c r="D70" s="45" t="s">
        <v>127</v>
      </c>
      <c r="E70" s="45" t="s">
        <v>122</v>
      </c>
      <c r="F70" s="84" t="s">
        <v>148</v>
      </c>
      <c r="G70" s="84" t="s">
        <v>286</v>
      </c>
      <c r="H70" s="86" t="s">
        <v>285</v>
      </c>
      <c r="I70" s="87">
        <v>0.42569444444444443</v>
      </c>
      <c r="J70" s="87">
        <v>0.48333333333333334</v>
      </c>
      <c r="K70" s="86" t="s">
        <v>334</v>
      </c>
      <c r="L70" s="45">
        <v>7</v>
      </c>
      <c r="M70" s="109">
        <f>(1213-912)*0.46</f>
        <v>138.46</v>
      </c>
      <c r="O70" s="89"/>
      <c r="Q70" s="90"/>
      <c r="R70" s="90"/>
      <c r="S70" s="90"/>
      <c r="T70" s="90"/>
      <c r="U70" s="90"/>
      <c r="Y70" s="89"/>
      <c r="AB70" s="89"/>
      <c r="AC70" s="89"/>
      <c r="AD70" s="91"/>
      <c r="AF70" s="89"/>
      <c r="AG70" s="89"/>
      <c r="AH70" s="91"/>
      <c r="AJ70" s="89"/>
      <c r="AK70" s="89"/>
      <c r="AL70" s="91"/>
      <c r="AN70" s="89"/>
      <c r="AP70" s="91"/>
    </row>
    <row r="71" spans="1:94" s="100" customFormat="1" x14ac:dyDescent="0.25">
      <c r="A71" s="84" t="s">
        <v>457</v>
      </c>
      <c r="B71" s="84">
        <v>20210226</v>
      </c>
      <c r="C71" s="84" t="s">
        <v>120</v>
      </c>
      <c r="D71" s="45" t="s">
        <v>127</v>
      </c>
      <c r="E71" s="45" t="s">
        <v>122</v>
      </c>
      <c r="F71" s="84" t="s">
        <v>148</v>
      </c>
      <c r="G71" s="84" t="s">
        <v>153</v>
      </c>
      <c r="H71" s="86" t="s">
        <v>152</v>
      </c>
      <c r="I71" s="87">
        <v>0.42569444444444443</v>
      </c>
      <c r="J71" s="87">
        <v>0.48333333333333334</v>
      </c>
      <c r="K71" s="86" t="s">
        <v>334</v>
      </c>
      <c r="L71" s="45">
        <v>8</v>
      </c>
      <c r="M71" s="109">
        <f>(1213-912)*0.46</f>
        <v>138.46</v>
      </c>
      <c r="N71" s="88"/>
      <c r="O71" s="89"/>
      <c r="P71" s="88"/>
      <c r="Q71" s="90"/>
      <c r="R71" s="90"/>
      <c r="S71" s="90"/>
      <c r="T71" s="90"/>
      <c r="U71" s="90"/>
      <c r="V71" s="88"/>
      <c r="W71" s="88"/>
      <c r="X71" s="88"/>
      <c r="Y71" s="89"/>
      <c r="Z71" s="88"/>
      <c r="AA71" s="88"/>
      <c r="AB71" s="89"/>
      <c r="AC71" s="89"/>
      <c r="AD71" s="91"/>
      <c r="AE71" s="88"/>
      <c r="AF71" s="89"/>
      <c r="AG71" s="89"/>
      <c r="AH71" s="91"/>
      <c r="AI71" s="88"/>
      <c r="AJ71" s="89"/>
      <c r="AK71" s="89"/>
      <c r="AL71" s="91"/>
      <c r="AM71" s="88"/>
      <c r="AN71" s="89"/>
      <c r="AO71" s="88"/>
      <c r="AP71" s="91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</row>
    <row r="72" spans="1:94" x14ac:dyDescent="0.25">
      <c r="A72" s="37" t="s">
        <v>462</v>
      </c>
      <c r="B72" s="37">
        <v>20210208</v>
      </c>
      <c r="C72" s="37" t="s">
        <v>137</v>
      </c>
      <c r="D72" s="37" t="s">
        <v>130</v>
      </c>
      <c r="E72" s="37" t="s">
        <v>123</v>
      </c>
      <c r="F72" s="37" t="s">
        <v>148</v>
      </c>
      <c r="G72" s="37" t="s">
        <v>211</v>
      </c>
      <c r="H72" s="42" t="s">
        <v>210</v>
      </c>
      <c r="I72" s="43">
        <v>0.3</v>
      </c>
      <c r="J72" s="116">
        <v>0.55069444444444449</v>
      </c>
      <c r="K72" s="44" t="s">
        <v>334</v>
      </c>
      <c r="L72" s="37">
        <v>1</v>
      </c>
      <c r="M72" s="107">
        <v>550.6</v>
      </c>
      <c r="O72" s="48"/>
      <c r="Y72" s="46"/>
      <c r="AB72" s="46"/>
      <c r="AC72" s="46"/>
      <c r="AD72" s="49"/>
      <c r="AF72" s="46"/>
      <c r="AG72" s="46"/>
      <c r="AH72" s="49"/>
      <c r="AJ72" s="46"/>
      <c r="AK72" s="46"/>
      <c r="AL72" s="49"/>
      <c r="AN72" s="46"/>
      <c r="AO72" s="46"/>
      <c r="AP72" s="49"/>
      <c r="AQ72" s="48"/>
      <c r="AR72" s="46"/>
      <c r="AS72" s="46"/>
      <c r="AV72" s="46"/>
      <c r="AW72" s="46"/>
      <c r="AZ72" s="46"/>
      <c r="BA72" s="46"/>
      <c r="BC72" s="48"/>
      <c r="BD72" s="46"/>
      <c r="BE72" s="46"/>
      <c r="BH72" s="46"/>
      <c r="BI72" s="46"/>
      <c r="BL72" s="46"/>
      <c r="BM72" s="46"/>
      <c r="BP72" s="46"/>
      <c r="BQ72" s="46"/>
      <c r="BT72" s="46"/>
    </row>
    <row r="73" spans="1:94" x14ac:dyDescent="0.25">
      <c r="A73" s="37"/>
      <c r="B73" s="37"/>
      <c r="C73" s="37"/>
      <c r="D73" s="37"/>
      <c r="E73" s="37"/>
      <c r="F73" s="37"/>
      <c r="G73" s="37"/>
      <c r="H73" s="42"/>
      <c r="I73" s="43"/>
      <c r="J73" s="37"/>
      <c r="K73" s="44"/>
      <c r="L73" s="37"/>
      <c r="M73" s="37"/>
      <c r="O73" s="46"/>
      <c r="Y73" s="46"/>
      <c r="AB73" s="46"/>
      <c r="AC73" s="46"/>
      <c r="AD73" s="49"/>
      <c r="AF73" s="46"/>
      <c r="AG73" s="46"/>
      <c r="AH73" s="49"/>
      <c r="AJ73" s="46"/>
      <c r="AK73" s="46"/>
      <c r="AL73" s="49"/>
      <c r="AN73" s="46"/>
      <c r="AP73" s="49"/>
    </row>
    <row r="74" spans="1:94" x14ac:dyDescent="0.25">
      <c r="M74" s="48"/>
      <c r="N74" s="48"/>
      <c r="O74" s="48"/>
    </row>
    <row r="75" spans="1:94" x14ac:dyDescent="0.25">
      <c r="M75" s="48"/>
      <c r="N75" s="48"/>
      <c r="O75" s="48"/>
    </row>
    <row r="76" spans="1:94" x14ac:dyDescent="0.25">
      <c r="M76" s="48"/>
      <c r="N76" s="48"/>
      <c r="O76" s="48"/>
    </row>
    <row r="77" spans="1:94" x14ac:dyDescent="0.25">
      <c r="M77" s="48"/>
      <c r="N77" s="48"/>
      <c r="O77" s="48"/>
    </row>
    <row r="79" spans="1:94" x14ac:dyDescent="0.25">
      <c r="M79" s="48"/>
      <c r="N79" s="48"/>
      <c r="O79" s="48"/>
    </row>
    <row r="80" spans="1:94" x14ac:dyDescent="0.25">
      <c r="M80" s="48"/>
      <c r="N80" s="48"/>
      <c r="O80" s="48"/>
    </row>
    <row r="81" spans="13:15" x14ac:dyDescent="0.25">
      <c r="M81" s="48"/>
      <c r="N81" s="48"/>
      <c r="O81" s="48"/>
    </row>
    <row r="82" spans="13:15" x14ac:dyDescent="0.25">
      <c r="M82" s="48"/>
      <c r="N82" s="48"/>
      <c r="O82" s="48"/>
    </row>
    <row r="84" spans="13:15" x14ac:dyDescent="0.25">
      <c r="M84" s="48"/>
      <c r="N84" s="48"/>
      <c r="O84" s="48"/>
    </row>
    <row r="85" spans="13:15" x14ac:dyDescent="0.25">
      <c r="M85" s="48"/>
      <c r="N85" s="48"/>
      <c r="O85" s="48"/>
    </row>
    <row r="86" spans="13:15" x14ac:dyDescent="0.25">
      <c r="M86" s="48"/>
      <c r="N86" s="48"/>
      <c r="O86" s="48"/>
    </row>
    <row r="87" spans="13:15" x14ac:dyDescent="0.25">
      <c r="M87" s="48"/>
      <c r="N87" s="48"/>
      <c r="O87" s="48"/>
    </row>
    <row r="89" spans="13:15" x14ac:dyDescent="0.25">
      <c r="M89" s="48"/>
      <c r="N89" s="48"/>
      <c r="O89" s="48"/>
    </row>
    <row r="90" spans="13:15" x14ac:dyDescent="0.25">
      <c r="M90" s="48"/>
      <c r="N90" s="48"/>
      <c r="O90" s="48"/>
    </row>
    <row r="91" spans="13:15" x14ac:dyDescent="0.25">
      <c r="M91" s="48"/>
      <c r="N91" s="48"/>
      <c r="O91" s="48"/>
    </row>
    <row r="92" spans="13:15" x14ac:dyDescent="0.25">
      <c r="M92" s="48"/>
      <c r="N92" s="48"/>
      <c r="O92" s="48"/>
    </row>
    <row r="94" spans="13:15" x14ac:dyDescent="0.25">
      <c r="M94" s="48"/>
      <c r="N94" s="48"/>
      <c r="O94" s="48"/>
    </row>
    <row r="95" spans="13:15" x14ac:dyDescent="0.25">
      <c r="M95" s="48"/>
      <c r="N95" s="48"/>
      <c r="O95" s="48"/>
    </row>
    <row r="96" spans="13:15" x14ac:dyDescent="0.25">
      <c r="M96" s="48"/>
      <c r="N96" s="48"/>
      <c r="O96" s="48"/>
    </row>
    <row r="97" spans="13:15" x14ac:dyDescent="0.25">
      <c r="M97" s="48"/>
      <c r="N97" s="48"/>
      <c r="O97" s="48"/>
    </row>
    <row r="99" spans="13:15" x14ac:dyDescent="0.25">
      <c r="M99" s="48"/>
      <c r="N99" s="48"/>
      <c r="O99" s="48"/>
    </row>
    <row r="100" spans="13:15" x14ac:dyDescent="0.25">
      <c r="M100" s="48"/>
      <c r="N100" s="48"/>
      <c r="O100" s="48"/>
    </row>
    <row r="101" spans="13:15" x14ac:dyDescent="0.25">
      <c r="M101" s="48"/>
      <c r="N101" s="48"/>
      <c r="O101" s="48"/>
    </row>
    <row r="102" spans="13:15" x14ac:dyDescent="0.25">
      <c r="M102" s="48"/>
      <c r="N102" s="48"/>
      <c r="O102" s="48"/>
    </row>
    <row r="104" spans="13:15" x14ac:dyDescent="0.25">
      <c r="M104" s="48"/>
      <c r="N104" s="48"/>
      <c r="O104" s="48"/>
    </row>
    <row r="105" spans="13:15" x14ac:dyDescent="0.25">
      <c r="M105" s="48"/>
      <c r="N105" s="48"/>
      <c r="O105" s="48"/>
    </row>
    <row r="106" spans="13:15" x14ac:dyDescent="0.25">
      <c r="M106" s="48"/>
      <c r="N106" s="48"/>
      <c r="O106" s="48"/>
    </row>
    <row r="107" spans="13:15" x14ac:dyDescent="0.25">
      <c r="M107" s="48"/>
      <c r="N107" s="48"/>
      <c r="O107" s="48"/>
    </row>
    <row r="108" spans="13:15" x14ac:dyDescent="0.25">
      <c r="O108" s="48"/>
    </row>
    <row r="109" spans="13:15" x14ac:dyDescent="0.25">
      <c r="O109" s="48"/>
    </row>
    <row r="110" spans="13:15" x14ac:dyDescent="0.25">
      <c r="O110" s="48"/>
    </row>
    <row r="111" spans="13:15" x14ac:dyDescent="0.25">
      <c r="M111" s="60"/>
      <c r="N111" s="60"/>
      <c r="O111" s="60"/>
    </row>
    <row r="114" spans="15:15" x14ac:dyDescent="0.25">
      <c r="O114" s="48"/>
    </row>
    <row r="115" spans="15:15" x14ac:dyDescent="0.25">
      <c r="O115" s="48"/>
    </row>
    <row r="119" spans="15:15" x14ac:dyDescent="0.25">
      <c r="O119" s="48"/>
    </row>
    <row r="120" spans="15:15" x14ac:dyDescent="0.25">
      <c r="O120" s="48"/>
    </row>
    <row r="124" spans="15:15" x14ac:dyDescent="0.25">
      <c r="O124" s="48"/>
    </row>
    <row r="125" spans="15:15" x14ac:dyDescent="0.25">
      <c r="O125" s="48"/>
    </row>
    <row r="129" spans="15:17" x14ac:dyDescent="0.25">
      <c r="O129" s="48"/>
    </row>
    <row r="130" spans="15:17" x14ac:dyDescent="0.25">
      <c r="O130" s="48"/>
    </row>
    <row r="133" spans="15:17" x14ac:dyDescent="0.25">
      <c r="P133" s="48"/>
      <c r="Q133" s="61"/>
    </row>
    <row r="134" spans="15:17" x14ac:dyDescent="0.25">
      <c r="O134" s="48"/>
      <c r="P134" s="48"/>
    </row>
    <row r="135" spans="15:17" x14ac:dyDescent="0.25">
      <c r="O135" s="48"/>
    </row>
  </sheetData>
  <sortState xmlns:xlrd2="http://schemas.microsoft.com/office/spreadsheetml/2017/richdata2" ref="A2:CP137">
    <sortCondition ref="A2:A137"/>
  </sortState>
  <phoneticPr fontId="1" type="noConversion"/>
  <pageMargins left="0.70866141732283472" right="0.70866141732283472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高铁</vt:lpstr>
      <vt:lpstr>乘客</vt:lpstr>
      <vt:lpstr>车票</vt:lpstr>
      <vt:lpstr>高铁!Print_Titles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wmh</dc:creator>
  <cp:lastModifiedBy>wuminhua</cp:lastModifiedBy>
  <cp:lastPrinted>2020-12-03T03:22:23Z</cp:lastPrinted>
  <dcterms:created xsi:type="dcterms:W3CDTF">2020-11-13T01:59:41Z</dcterms:created>
  <dcterms:modified xsi:type="dcterms:W3CDTF">2020-12-08T14:16:08Z</dcterms:modified>
</cp:coreProperties>
</file>