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fra-my.sharepoint.com/personal/julian_payne_environment-agency_gov_uk/Documents/Desktop/L7 Ecology/Dissertation/Data/"/>
    </mc:Choice>
  </mc:AlternateContent>
  <xr:revisionPtr revIDLastSave="694" documentId="13_ncr:1_{7F084442-4CB8-44B9-87CB-982A467211EA}" xr6:coauthVersionLast="47" xr6:coauthVersionMax="47" xr10:uidLastSave="{1B446550-2062-4ADE-9C19-ADA7291FE013}"/>
  <bookViews>
    <workbookView xWindow="1620" yWindow="-15870" windowWidth="25440" windowHeight="15390" activeTab="1" xr2:uid="{BE53BF7B-4EC9-46E4-9F6F-CF880DA7FED3}"/>
  </bookViews>
  <sheets>
    <sheet name="All Profiles" sheetId="3" r:id="rId1"/>
    <sheet name="Profile summary" sheetId="7" r:id="rId2"/>
    <sheet name="HorizonHistoLOI" sheetId="5" r:id="rId3"/>
    <sheet name="HorizonHistoNPOC" sheetId="6" r:id="rId4"/>
    <sheet name="Axe Profiles" sheetId="1" r:id="rId5"/>
    <sheet name="Synderford Profil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7" l="1"/>
  <c r="AG11" i="7"/>
  <c r="AH11" i="7"/>
  <c r="AI11" i="7"/>
  <c r="V18" i="7"/>
  <c r="G11" i="7"/>
  <c r="I11" i="7"/>
  <c r="Q11" i="7"/>
  <c r="B11" i="7"/>
  <c r="AI12" i="7"/>
  <c r="AH12" i="7"/>
  <c r="AG12" i="7"/>
  <c r="AF12" i="7"/>
  <c r="AI8" i="7"/>
  <c r="AH8" i="7"/>
  <c r="AG8" i="7"/>
  <c r="AF8" i="7"/>
  <c r="C12" i="7"/>
  <c r="C19" i="7" s="1"/>
  <c r="C18" i="7" s="1"/>
  <c r="D12" i="7"/>
  <c r="D19" i="7" s="1"/>
  <c r="D18" i="7" s="1"/>
  <c r="E12" i="7"/>
  <c r="E19" i="7" s="1"/>
  <c r="E18" i="7" s="1"/>
  <c r="V12" i="7"/>
  <c r="V19" i="7" s="1"/>
  <c r="F12" i="7"/>
  <c r="F19" i="7" s="1"/>
  <c r="G12" i="7"/>
  <c r="G19" i="7" s="1"/>
  <c r="G18" i="7" s="1"/>
  <c r="H12" i="7"/>
  <c r="H19" i="7" s="1"/>
  <c r="H18" i="7" s="1"/>
  <c r="I12" i="7"/>
  <c r="I19" i="7" s="1"/>
  <c r="I18" i="7" s="1"/>
  <c r="J12" i="7"/>
  <c r="J19" i="7" s="1"/>
  <c r="J18" i="7" s="1"/>
  <c r="K12" i="7"/>
  <c r="K19" i="7" s="1"/>
  <c r="K18" i="7" s="1"/>
  <c r="W12" i="7"/>
  <c r="W26" i="7" s="1"/>
  <c r="W25" i="7" s="1"/>
  <c r="X12" i="7"/>
  <c r="X26" i="7" s="1"/>
  <c r="X25" i="7" s="1"/>
  <c r="Y12" i="7"/>
  <c r="Y26" i="7" s="1"/>
  <c r="Z12" i="7"/>
  <c r="Z26" i="7" s="1"/>
  <c r="Z25" i="7" s="1"/>
  <c r="L12" i="7"/>
  <c r="L19" i="7" s="1"/>
  <c r="M12" i="7"/>
  <c r="M19" i="7" s="1"/>
  <c r="M18" i="7" s="1"/>
  <c r="N12" i="7"/>
  <c r="N19" i="7" s="1"/>
  <c r="O12" i="7"/>
  <c r="O19" i="7" s="1"/>
  <c r="O18" i="7" s="1"/>
  <c r="P12" i="7"/>
  <c r="P19" i="7" s="1"/>
  <c r="P18" i="7" s="1"/>
  <c r="Q12" i="7"/>
  <c r="Q19" i="7" s="1"/>
  <c r="Q18" i="7" s="1"/>
  <c r="R12" i="7"/>
  <c r="R19" i="7" s="1"/>
  <c r="R18" i="7" s="1"/>
  <c r="S12" i="7"/>
  <c r="S19" i="7" s="1"/>
  <c r="S18" i="7" s="1"/>
  <c r="T12" i="7"/>
  <c r="T19" i="7" s="1"/>
  <c r="U12" i="7"/>
  <c r="U19" i="7" s="1"/>
  <c r="U18" i="7" s="1"/>
  <c r="AA12" i="7"/>
  <c r="AA26" i="7" s="1"/>
  <c r="AB12" i="7"/>
  <c r="AB26" i="7" s="1"/>
  <c r="AB25" i="7" s="1"/>
  <c r="AC12" i="7"/>
  <c r="AC26" i="7" s="1"/>
  <c r="AC25" i="7" s="1"/>
  <c r="AD12" i="7"/>
  <c r="AD26" i="7" s="1"/>
  <c r="AD25" i="7" s="1"/>
  <c r="B12" i="7"/>
  <c r="B19" i="7" s="1"/>
  <c r="B18" i="7" s="1"/>
  <c r="C13" i="7"/>
  <c r="C20" i="7" s="1"/>
  <c r="D13" i="7"/>
  <c r="D20" i="7" s="1"/>
  <c r="E13" i="7"/>
  <c r="E20" i="7" s="1"/>
  <c r="V13" i="7"/>
  <c r="V20" i="7" s="1"/>
  <c r="F13" i="7"/>
  <c r="F20" i="7" s="1"/>
  <c r="F18" i="7" s="1"/>
  <c r="G13" i="7"/>
  <c r="G20" i="7" s="1"/>
  <c r="H13" i="7"/>
  <c r="H20" i="7" s="1"/>
  <c r="I13" i="7"/>
  <c r="I20" i="7" s="1"/>
  <c r="J13" i="7"/>
  <c r="J20" i="7" s="1"/>
  <c r="K13" i="7"/>
  <c r="K20" i="7" s="1"/>
  <c r="W13" i="7"/>
  <c r="W27" i="7" s="1"/>
  <c r="X13" i="7"/>
  <c r="X27" i="7" s="1"/>
  <c r="Y13" i="7"/>
  <c r="Y27" i="7" s="1"/>
  <c r="Y25" i="7" s="1"/>
  <c r="Z13" i="7"/>
  <c r="Z27" i="7" s="1"/>
  <c r="L13" i="7"/>
  <c r="L20" i="7" s="1"/>
  <c r="M13" i="7"/>
  <c r="M20" i="7" s="1"/>
  <c r="N13" i="7"/>
  <c r="N20" i="7" s="1"/>
  <c r="O13" i="7"/>
  <c r="O20" i="7" s="1"/>
  <c r="P13" i="7"/>
  <c r="P20" i="7" s="1"/>
  <c r="Q13" i="7"/>
  <c r="Q20" i="7" s="1"/>
  <c r="R13" i="7"/>
  <c r="R20" i="7" s="1"/>
  <c r="S13" i="7"/>
  <c r="S20" i="7" s="1"/>
  <c r="T13" i="7"/>
  <c r="T20" i="7" s="1"/>
  <c r="U13" i="7"/>
  <c r="U20" i="7" s="1"/>
  <c r="AA13" i="7"/>
  <c r="AA27" i="7" s="1"/>
  <c r="AB13" i="7"/>
  <c r="AB27" i="7" s="1"/>
  <c r="AC13" i="7"/>
  <c r="AC27" i="7" s="1"/>
  <c r="AD13" i="7"/>
  <c r="AD27" i="7" s="1"/>
  <c r="C14" i="7"/>
  <c r="C21" i="7" s="1"/>
  <c r="D14" i="7"/>
  <c r="D21" i="7" s="1"/>
  <c r="E14" i="7"/>
  <c r="E21" i="7" s="1"/>
  <c r="V14" i="7"/>
  <c r="V21" i="7" s="1"/>
  <c r="F14" i="7"/>
  <c r="F21" i="7" s="1"/>
  <c r="G14" i="7"/>
  <c r="G21" i="7" s="1"/>
  <c r="H14" i="7"/>
  <c r="H21" i="7" s="1"/>
  <c r="I14" i="7"/>
  <c r="I21" i="7" s="1"/>
  <c r="J14" i="7"/>
  <c r="J21" i="7" s="1"/>
  <c r="K14" i="7"/>
  <c r="K21" i="7" s="1"/>
  <c r="W14" i="7"/>
  <c r="W28" i="7" s="1"/>
  <c r="X14" i="7"/>
  <c r="X28" i="7" s="1"/>
  <c r="Y14" i="7"/>
  <c r="Y28" i="7" s="1"/>
  <c r="Z14" i="7"/>
  <c r="Z28" i="7" s="1"/>
  <c r="L14" i="7"/>
  <c r="L21" i="7" s="1"/>
  <c r="L18" i="7" s="1"/>
  <c r="M14" i="7"/>
  <c r="M21" i="7" s="1"/>
  <c r="N14" i="7"/>
  <c r="N21" i="7" s="1"/>
  <c r="N18" i="7" s="1"/>
  <c r="O14" i="7"/>
  <c r="O21" i="7" s="1"/>
  <c r="P14" i="7"/>
  <c r="P21" i="7" s="1"/>
  <c r="Q14" i="7"/>
  <c r="Q21" i="7" s="1"/>
  <c r="R14" i="7"/>
  <c r="R21" i="7" s="1"/>
  <c r="S14" i="7"/>
  <c r="S21" i="7" s="1"/>
  <c r="T14" i="7"/>
  <c r="T21" i="7" s="1"/>
  <c r="T18" i="7" s="1"/>
  <c r="U14" i="7"/>
  <c r="U21" i="7" s="1"/>
  <c r="AA14" i="7"/>
  <c r="AA28" i="7" s="1"/>
  <c r="AA25" i="7" s="1"/>
  <c r="AB14" i="7"/>
  <c r="AB28" i="7" s="1"/>
  <c r="AC14" i="7"/>
  <c r="AC28" i="7" s="1"/>
  <c r="AD14" i="7"/>
  <c r="AD28" i="7" s="1"/>
  <c r="C15" i="7"/>
  <c r="C22" i="7" s="1"/>
  <c r="D15" i="7"/>
  <c r="D22" i="7" s="1"/>
  <c r="E15" i="7"/>
  <c r="E22" i="7" s="1"/>
  <c r="V15" i="7"/>
  <c r="V22" i="7" s="1"/>
  <c r="F15" i="7"/>
  <c r="F22" i="7" s="1"/>
  <c r="G15" i="7"/>
  <c r="G22" i="7" s="1"/>
  <c r="H15" i="7"/>
  <c r="H22" i="7" s="1"/>
  <c r="I15" i="7"/>
  <c r="I22" i="7" s="1"/>
  <c r="J15" i="7"/>
  <c r="J22" i="7" s="1"/>
  <c r="K15" i="7"/>
  <c r="K22" i="7" s="1"/>
  <c r="W15" i="7"/>
  <c r="W29" i="7" s="1"/>
  <c r="X15" i="7"/>
  <c r="X29" i="7" s="1"/>
  <c r="Y15" i="7"/>
  <c r="Y29" i="7" s="1"/>
  <c r="Z15" i="7"/>
  <c r="Z29" i="7" s="1"/>
  <c r="L15" i="7"/>
  <c r="L22" i="7" s="1"/>
  <c r="M15" i="7"/>
  <c r="M22" i="7" s="1"/>
  <c r="N15" i="7"/>
  <c r="N22" i="7" s="1"/>
  <c r="O15" i="7"/>
  <c r="O22" i="7" s="1"/>
  <c r="P15" i="7"/>
  <c r="P22" i="7" s="1"/>
  <c r="Q15" i="7"/>
  <c r="Q22" i="7" s="1"/>
  <c r="R15" i="7"/>
  <c r="R22" i="7" s="1"/>
  <c r="S15" i="7"/>
  <c r="S22" i="7" s="1"/>
  <c r="T15" i="7"/>
  <c r="T22" i="7" s="1"/>
  <c r="U15" i="7"/>
  <c r="U22" i="7" s="1"/>
  <c r="AA15" i="7"/>
  <c r="AA29" i="7" s="1"/>
  <c r="AB15" i="7"/>
  <c r="AB29" i="7" s="1"/>
  <c r="AC15" i="7"/>
  <c r="AC29" i="7" s="1"/>
  <c r="AD15" i="7"/>
  <c r="AD29" i="7" s="1"/>
  <c r="B15" i="7"/>
  <c r="B22" i="7" s="1"/>
  <c r="B14" i="7"/>
  <c r="B21" i="7" s="1"/>
  <c r="B13" i="7"/>
  <c r="B20" i="7" s="1"/>
  <c r="E52" i="6"/>
  <c r="AF25" i="7" l="1"/>
  <c r="AG25" i="7"/>
  <c r="AH25" i="7"/>
  <c r="AI25" i="7"/>
  <c r="AF18" i="7"/>
  <c r="AG18" i="7"/>
  <c r="AH18" i="7"/>
  <c r="AI18" i="7"/>
  <c r="Y11" i="7"/>
  <c r="X11" i="7"/>
  <c r="P11" i="7"/>
  <c r="H11" i="7"/>
  <c r="AD11" i="7"/>
  <c r="V11" i="7"/>
  <c r="N11" i="7"/>
  <c r="F11" i="7"/>
  <c r="W11" i="7"/>
  <c r="AC11" i="7"/>
  <c r="U11" i="7"/>
  <c r="M11" i="7"/>
  <c r="E11" i="7"/>
  <c r="AB11" i="7"/>
  <c r="T11" i="7"/>
  <c r="L11" i="7"/>
  <c r="D11" i="7"/>
  <c r="AA11" i="7"/>
  <c r="S11" i="7"/>
  <c r="K11" i="7"/>
  <c r="C11" i="7"/>
  <c r="O11" i="7"/>
  <c r="Z11" i="7"/>
  <c r="R11" i="7"/>
  <c r="J11" i="7"/>
  <c r="AI28" i="7"/>
  <c r="AI29" i="7"/>
  <c r="AI27" i="7"/>
  <c r="AI19" i="7"/>
  <c r="AI20" i="7"/>
  <c r="AF29" i="7"/>
  <c r="AH27" i="7"/>
  <c r="AH28" i="7"/>
  <c r="AI21" i="7"/>
  <c r="AH21" i="7"/>
  <c r="AI26" i="7"/>
  <c r="AH26" i="7"/>
  <c r="AG26" i="7"/>
  <c r="AI22" i="7"/>
  <c r="AH29" i="7"/>
  <c r="AG28" i="7"/>
  <c r="AG29" i="7"/>
  <c r="AG27" i="7"/>
  <c r="AH19" i="7"/>
  <c r="AH22" i="7"/>
  <c r="AH20" i="7"/>
  <c r="AF27" i="7"/>
  <c r="AG21" i="7"/>
  <c r="AG22" i="7"/>
  <c r="AF22" i="7"/>
  <c r="AG20" i="7"/>
  <c r="AG19" i="7"/>
  <c r="AF19" i="7"/>
  <c r="AF28" i="7"/>
  <c r="AF26" i="7"/>
  <c r="AF21" i="7"/>
  <c r="AF20" i="7"/>
  <c r="O5" i="6"/>
  <c r="O6" i="6"/>
  <c r="O7" i="6"/>
  <c r="O8" i="6"/>
  <c r="O9" i="6"/>
  <c r="O10" i="6"/>
  <c r="O4" i="6"/>
  <c r="AA51" i="6"/>
  <c r="AA52" i="6"/>
  <c r="AA53" i="6"/>
  <c r="Z54" i="6"/>
  <c r="Z53" i="6"/>
  <c r="Z52" i="6"/>
  <c r="Z51" i="6"/>
  <c r="O55" i="6"/>
  <c r="O54" i="6"/>
  <c r="O53" i="6"/>
  <c r="O51" i="6"/>
  <c r="N57" i="6"/>
  <c r="N55" i="6"/>
  <c r="N54" i="6"/>
  <c r="N52" i="6"/>
  <c r="N51" i="6"/>
  <c r="I56" i="6"/>
  <c r="I51" i="6"/>
  <c r="I52" i="6"/>
  <c r="I53" i="6"/>
  <c r="I54" i="6"/>
  <c r="F57" i="6"/>
  <c r="F51" i="6"/>
  <c r="G51" i="6"/>
  <c r="F52" i="6"/>
  <c r="G52" i="6"/>
  <c r="H52" i="6"/>
  <c r="E53" i="6"/>
  <c r="F53" i="6"/>
  <c r="G53" i="6"/>
  <c r="H53" i="6"/>
  <c r="E54" i="6"/>
  <c r="F54" i="6"/>
  <c r="G54" i="6"/>
  <c r="H54" i="6"/>
  <c r="F55" i="6"/>
  <c r="G55" i="6"/>
  <c r="H55" i="6"/>
  <c r="E51" i="6"/>
  <c r="E55" i="6"/>
  <c r="E56" i="6"/>
  <c r="D52" i="6"/>
  <c r="D53" i="6"/>
  <c r="D54" i="6"/>
  <c r="D55" i="6"/>
  <c r="D56" i="6"/>
  <c r="D51" i="6"/>
  <c r="N15" i="6"/>
  <c r="N14" i="6"/>
  <c r="N13" i="6"/>
  <c r="N12" i="6"/>
  <c r="N11" i="6"/>
  <c r="G11" i="6"/>
  <c r="F11" i="6"/>
  <c r="N10" i="6"/>
  <c r="I10" i="6"/>
  <c r="H10" i="6"/>
  <c r="G10" i="6"/>
  <c r="F10" i="6"/>
  <c r="N9" i="6"/>
  <c r="I9" i="6"/>
  <c r="H9" i="6"/>
  <c r="G9" i="6"/>
  <c r="F9" i="6"/>
  <c r="AA8" i="6"/>
  <c r="N8" i="6"/>
  <c r="I8" i="6"/>
  <c r="H8" i="6"/>
  <c r="G8" i="6"/>
  <c r="F8" i="6"/>
  <c r="E8" i="6"/>
  <c r="D8" i="6"/>
  <c r="AA7" i="6"/>
  <c r="Z7" i="6"/>
  <c r="N7" i="6"/>
  <c r="I7" i="6"/>
  <c r="H7" i="6"/>
  <c r="G7" i="6"/>
  <c r="F7" i="6"/>
  <c r="E7" i="6"/>
  <c r="D7" i="6"/>
  <c r="AA6" i="6"/>
  <c r="Z6" i="6"/>
  <c r="N6" i="6"/>
  <c r="I6" i="6"/>
  <c r="H6" i="6"/>
  <c r="G6" i="6"/>
  <c r="F6" i="6"/>
  <c r="E6" i="6"/>
  <c r="D6" i="6"/>
  <c r="AA5" i="6"/>
  <c r="Z5" i="6"/>
  <c r="N5" i="6"/>
  <c r="I5" i="6"/>
  <c r="H5" i="6"/>
  <c r="G5" i="6"/>
  <c r="F5" i="6"/>
  <c r="E5" i="6"/>
  <c r="D5" i="6"/>
  <c r="AA4" i="6"/>
  <c r="AA17" i="6" s="1"/>
  <c r="Z4" i="6"/>
  <c r="Z17" i="6" s="1"/>
  <c r="S17" i="6"/>
  <c r="N4" i="6"/>
  <c r="J17" i="6"/>
  <c r="I4" i="6"/>
  <c r="H4" i="6"/>
  <c r="G4" i="6"/>
  <c r="F4" i="6"/>
  <c r="E4" i="6"/>
  <c r="D4" i="6"/>
  <c r="D17" i="6" s="1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N17" i="6" s="1"/>
  <c r="M3" i="6"/>
  <c r="L3" i="6"/>
  <c r="K3" i="6"/>
  <c r="J3" i="6"/>
  <c r="I3" i="6"/>
  <c r="I17" i="6" s="1"/>
  <c r="H3" i="6"/>
  <c r="H17" i="6" s="1"/>
  <c r="G3" i="6"/>
  <c r="G17" i="6" s="1"/>
  <c r="F3" i="6"/>
  <c r="F17" i="6" s="1"/>
  <c r="E3" i="6"/>
  <c r="E17" i="6" s="1"/>
  <c r="D3" i="6"/>
  <c r="C3" i="6"/>
  <c r="B3" i="6"/>
  <c r="AC52" i="5"/>
  <c r="AC53" i="5"/>
  <c r="AC51" i="5"/>
  <c r="AB51" i="5"/>
  <c r="AB52" i="5"/>
  <c r="AA51" i="5"/>
  <c r="AA52" i="5"/>
  <c r="AA53" i="5"/>
  <c r="Z51" i="5"/>
  <c r="Z52" i="5"/>
  <c r="Z53" i="5"/>
  <c r="Z54" i="5"/>
  <c r="Y51" i="5"/>
  <c r="Y52" i="5"/>
  <c r="Y53" i="5"/>
  <c r="Y54" i="5"/>
  <c r="Y55" i="5"/>
  <c r="Y9" i="5"/>
  <c r="X10" i="5"/>
  <c r="X11" i="5"/>
  <c r="X5" i="5"/>
  <c r="X6" i="5"/>
  <c r="X7" i="5"/>
  <c r="X8" i="5"/>
  <c r="X9" i="5"/>
  <c r="X52" i="5"/>
  <c r="X53" i="5"/>
  <c r="X54" i="5"/>
  <c r="X55" i="5"/>
  <c r="X51" i="5"/>
  <c r="W51" i="5"/>
  <c r="W52" i="5"/>
  <c r="W53" i="5"/>
  <c r="W54" i="5"/>
  <c r="V51" i="5"/>
  <c r="V52" i="5"/>
  <c r="V53" i="5"/>
  <c r="V54" i="5"/>
  <c r="V55" i="5"/>
  <c r="V10" i="5"/>
  <c r="V9" i="5"/>
  <c r="U51" i="5"/>
  <c r="U52" i="5"/>
  <c r="U53" i="5"/>
  <c r="U54" i="5"/>
  <c r="U55" i="5"/>
  <c r="U56" i="5"/>
  <c r="U57" i="5"/>
  <c r="U9" i="5"/>
  <c r="U10" i="5"/>
  <c r="U11" i="5"/>
  <c r="T52" i="5"/>
  <c r="T53" i="5"/>
  <c r="T54" i="5"/>
  <c r="T55" i="5"/>
  <c r="T56" i="5"/>
  <c r="T57" i="5"/>
  <c r="T51" i="5"/>
  <c r="T10" i="5"/>
  <c r="T9" i="5"/>
  <c r="R3" i="5"/>
  <c r="R17" i="5" s="1"/>
  <c r="R4" i="5"/>
  <c r="R5" i="5"/>
  <c r="R6" i="5"/>
  <c r="R7" i="5"/>
  <c r="R8" i="5"/>
  <c r="R9" i="5"/>
  <c r="R51" i="5"/>
  <c r="R52" i="5"/>
  <c r="R53" i="5"/>
  <c r="R54" i="5"/>
  <c r="R55" i="5"/>
  <c r="R56" i="5"/>
  <c r="S51" i="5"/>
  <c r="S52" i="5"/>
  <c r="S53" i="5"/>
  <c r="S54" i="5"/>
  <c r="S55" i="5"/>
  <c r="S9" i="5"/>
  <c r="Q51" i="5"/>
  <c r="Q52" i="5"/>
  <c r="Q53" i="5"/>
  <c r="Q54" i="5"/>
  <c r="Q9" i="5"/>
  <c r="P51" i="5"/>
  <c r="P52" i="5"/>
  <c r="P53" i="5"/>
  <c r="P54" i="5"/>
  <c r="P55" i="5"/>
  <c r="O51" i="5"/>
  <c r="O52" i="5"/>
  <c r="O53" i="5"/>
  <c r="O54" i="5"/>
  <c r="O55" i="5"/>
  <c r="O56" i="5"/>
  <c r="O9" i="5"/>
  <c r="O10" i="5"/>
  <c r="N56" i="5"/>
  <c r="N52" i="5"/>
  <c r="N53" i="5"/>
  <c r="N54" i="5"/>
  <c r="N55" i="5"/>
  <c r="N57" i="5"/>
  <c r="N51" i="5"/>
  <c r="N15" i="5"/>
  <c r="N9" i="5"/>
  <c r="N10" i="5"/>
  <c r="N11" i="5"/>
  <c r="N12" i="5"/>
  <c r="N13" i="5"/>
  <c r="N14" i="5"/>
  <c r="M9" i="5"/>
  <c r="M52" i="5"/>
  <c r="M53" i="5"/>
  <c r="M54" i="5"/>
  <c r="M55" i="5"/>
  <c r="M51" i="5"/>
  <c r="L56" i="5"/>
  <c r="L51" i="5"/>
  <c r="L52" i="5"/>
  <c r="L53" i="5"/>
  <c r="L54" i="5"/>
  <c r="L55" i="5"/>
  <c r="L9" i="5"/>
  <c r="K55" i="5"/>
  <c r="K52" i="5"/>
  <c r="K53" i="5"/>
  <c r="K54" i="5"/>
  <c r="K51" i="5"/>
  <c r="K9" i="5"/>
  <c r="K10" i="5"/>
  <c r="K11" i="5"/>
  <c r="J51" i="5"/>
  <c r="J52" i="5"/>
  <c r="J53" i="5"/>
  <c r="I56" i="5"/>
  <c r="I57" i="5"/>
  <c r="I51" i="5"/>
  <c r="I52" i="5"/>
  <c r="I53" i="5"/>
  <c r="I54" i="5"/>
  <c r="I55" i="5"/>
  <c r="I9" i="5"/>
  <c r="I10" i="5"/>
  <c r="H9" i="5"/>
  <c r="H10" i="5"/>
  <c r="H52" i="5"/>
  <c r="H53" i="5"/>
  <c r="H54" i="5"/>
  <c r="H55" i="5"/>
  <c r="H51" i="5"/>
  <c r="G55" i="5"/>
  <c r="G9" i="5"/>
  <c r="G10" i="5"/>
  <c r="G11" i="5"/>
  <c r="G51" i="5"/>
  <c r="G52" i="5"/>
  <c r="G53" i="5"/>
  <c r="F9" i="5"/>
  <c r="F10" i="5"/>
  <c r="F11" i="5"/>
  <c r="F51" i="5"/>
  <c r="F52" i="5"/>
  <c r="F53" i="5"/>
  <c r="F54" i="5"/>
  <c r="F55" i="5"/>
  <c r="F56" i="5"/>
  <c r="E51" i="5"/>
  <c r="E52" i="5"/>
  <c r="E53" i="5"/>
  <c r="E54" i="5"/>
  <c r="E55" i="5"/>
  <c r="E56" i="5"/>
  <c r="C51" i="5"/>
  <c r="D51" i="5"/>
  <c r="C52" i="5"/>
  <c r="D52" i="5"/>
  <c r="C53" i="5"/>
  <c r="D53" i="5"/>
  <c r="C54" i="5"/>
  <c r="D54" i="5"/>
  <c r="D55" i="5"/>
  <c r="D56" i="5"/>
  <c r="B52" i="5"/>
  <c r="B53" i="5"/>
  <c r="B54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S3" i="5"/>
  <c r="T3" i="5"/>
  <c r="U3" i="5"/>
  <c r="V3" i="5"/>
  <c r="W3" i="5"/>
  <c r="X3" i="5"/>
  <c r="Y3" i="5"/>
  <c r="Z3" i="5"/>
  <c r="AA3" i="5"/>
  <c r="AB3" i="5"/>
  <c r="AC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S4" i="5"/>
  <c r="T4" i="5"/>
  <c r="U4" i="5"/>
  <c r="V4" i="5"/>
  <c r="W4" i="5"/>
  <c r="X4" i="5"/>
  <c r="Y4" i="5"/>
  <c r="Z4" i="5"/>
  <c r="AA4" i="5"/>
  <c r="AB4" i="5"/>
  <c r="AC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S5" i="5"/>
  <c r="T5" i="5"/>
  <c r="U5" i="5"/>
  <c r="V5" i="5"/>
  <c r="W5" i="5"/>
  <c r="Y5" i="5"/>
  <c r="Z5" i="5"/>
  <c r="AA5" i="5"/>
  <c r="AB5" i="5"/>
  <c r="AC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S6" i="5"/>
  <c r="T6" i="5"/>
  <c r="U6" i="5"/>
  <c r="V6" i="5"/>
  <c r="W6" i="5"/>
  <c r="Y6" i="5"/>
  <c r="Z6" i="5"/>
  <c r="AA6" i="5"/>
  <c r="AB6" i="5"/>
  <c r="AC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S7" i="5"/>
  <c r="T7" i="5"/>
  <c r="U7" i="5"/>
  <c r="V7" i="5"/>
  <c r="W7" i="5"/>
  <c r="Y7" i="5"/>
  <c r="Z7" i="5"/>
  <c r="AA7" i="5"/>
  <c r="AB7" i="5"/>
  <c r="AC7" i="5"/>
  <c r="D8" i="5"/>
  <c r="E8" i="5"/>
  <c r="F8" i="5"/>
  <c r="G8" i="5"/>
  <c r="H8" i="5"/>
  <c r="I8" i="5"/>
  <c r="K8" i="5"/>
  <c r="L8" i="5"/>
  <c r="M8" i="5"/>
  <c r="N8" i="5"/>
  <c r="O8" i="5"/>
  <c r="P8" i="5"/>
  <c r="Q8" i="5"/>
  <c r="S8" i="5"/>
  <c r="T8" i="5"/>
  <c r="U8" i="5"/>
  <c r="V8" i="5"/>
  <c r="Y8" i="5"/>
  <c r="AA8" i="5"/>
  <c r="C8" i="5"/>
  <c r="C3" i="5"/>
  <c r="C4" i="5"/>
  <c r="C5" i="5"/>
  <c r="C6" i="5"/>
  <c r="C7" i="5"/>
  <c r="B5" i="5"/>
  <c r="B6" i="5"/>
  <c r="B7" i="5"/>
  <c r="B8" i="5"/>
  <c r="B9" i="5"/>
  <c r="B10" i="5"/>
  <c r="B11" i="5"/>
  <c r="B4" i="5"/>
  <c r="B3" i="5"/>
  <c r="B55" i="5"/>
  <c r="B56" i="5"/>
  <c r="B57" i="5"/>
  <c r="B51" i="5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K3" i="3"/>
  <c r="AC17" i="6" l="1"/>
  <c r="AB17" i="6"/>
  <c r="U17" i="6"/>
  <c r="Q17" i="6"/>
  <c r="Y17" i="6"/>
  <c r="W17" i="6"/>
  <c r="T17" i="6"/>
  <c r="O17" i="6"/>
  <c r="V17" i="6"/>
  <c r="P17" i="6"/>
  <c r="X17" i="6"/>
  <c r="R17" i="6"/>
  <c r="K17" i="6"/>
  <c r="M17" i="6"/>
  <c r="L17" i="6"/>
  <c r="C17" i="6"/>
  <c r="B17" i="6"/>
  <c r="N17" i="5"/>
  <c r="AC17" i="5"/>
  <c r="U17" i="5"/>
  <c r="M17" i="5"/>
  <c r="E17" i="5"/>
  <c r="Z17" i="5"/>
  <c r="J17" i="5"/>
  <c r="AB17" i="5"/>
  <c r="T17" i="5"/>
  <c r="L17" i="5"/>
  <c r="D17" i="5"/>
  <c r="Y17" i="5"/>
  <c r="Q17" i="5"/>
  <c r="I17" i="5"/>
  <c r="AA17" i="5"/>
  <c r="S17" i="5"/>
  <c r="K17" i="5"/>
  <c r="C17" i="5"/>
  <c r="W17" i="5"/>
  <c r="O17" i="5"/>
  <c r="G17" i="5"/>
  <c r="V17" i="5"/>
  <c r="F17" i="5"/>
  <c r="X17" i="5"/>
  <c r="P17" i="5"/>
  <c r="H17" i="5"/>
  <c r="B17" i="5"/>
</calcChain>
</file>

<file path=xl/sharedStrings.xml><?xml version="1.0" encoding="utf-8"?>
<sst xmlns="http://schemas.openxmlformats.org/spreadsheetml/2006/main" count="1639" uniqueCount="242">
  <si>
    <t>C01</t>
  </si>
  <si>
    <t>core_code</t>
  </si>
  <si>
    <t>C02</t>
  </si>
  <si>
    <t>C03</t>
  </si>
  <si>
    <t>C04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</si>
  <si>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</si>
  <si>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</si>
  <si>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</si>
  <si>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</si>
  <si>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</si>
  <si>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</si>
  <si>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</si>
  <si>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</si>
  <si>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</si>
  <si>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</si>
  <si>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</si>
  <si>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</si>
  <si>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</si>
  <si>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</si>
  <si>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</si>
  <si>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</si>
  <si>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</si>
  <si>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</si>
  <si>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</si>
  <si>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</si>
  <si>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</si>
  <si>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C28</t>
  </si>
  <si>
    <t>C29</t>
  </si>
  <si>
    <t>C30</t>
  </si>
  <si>
    <t>location</t>
  </si>
  <si>
    <t>Right floodplain in line with upstream of Forde Abbey</t>
  </si>
  <si>
    <t>Far right floodplain, in line with u/s of Forde Abbey</t>
  </si>
  <si>
    <t>Mid-right floodplain, 10-20m u/s of Sawmill Cottage</t>
  </si>
  <si>
    <t>R floodplain, 8m into field, 10-20m u/s of Sawmill Cottage</t>
  </si>
  <si>
    <t>Left floodplain u/s and opposite Amerham Mill</t>
  </si>
  <si>
    <t>42m west field and ditch line, Hodge Ditch to Forde Abbey</t>
  </si>
  <si>
    <t>38m N small ox bow, Hodge Ditch to Forde Abbey</t>
  </si>
  <si>
    <t>D/s Winsham outfall, midway LH valley slope to channel</t>
  </si>
  <si>
    <t>D/s Winsham outfall, Paleo-meander under willows</t>
  </si>
  <si>
    <t>Shedrick Mill wetland oxbow flush</t>
  </si>
  <si>
    <t>Shedrick Mill btwn channel &amp; wetland oxbow</t>
  </si>
  <si>
    <t>2nd old meander LHS d/s Shedrick Bridge</t>
  </si>
  <si>
    <t>2nd old meander LHS d/s Shedrick Bridge, centre of valley</t>
  </si>
  <si>
    <t>Clapton, opposite Greenacres, Wayford Lane</t>
  </si>
  <si>
    <t>Land downstream of Clapton, in line with tight meander</t>
  </si>
  <si>
    <t>Magdalen Farm 80m u/s railline, centre of valley</t>
  </si>
  <si>
    <t>Magdalen Farm ~80m u/s railline, LHS of the valley</t>
  </si>
  <si>
    <t>Across ford from Bere Chapel, in line apex of bend</t>
  </si>
  <si>
    <t>Across ford from Bere Chapel, 3rd way to RHS valley floor</t>
  </si>
  <si>
    <t>Oathill, on footpath north of footbridge, centre valley</t>
  </si>
  <si>
    <t>Oathill, footpath north of footbridge, wetland on edge floodplain</t>
  </si>
  <si>
    <t>Oathill, LHS floodplain, inline oak and u/s channel</t>
  </si>
  <si>
    <t>Opposite Wetwood Coppice, S field, RHS, 2nd old meander</t>
  </si>
  <si>
    <t>Opposite Wetwood Coppice, S field, right of channel, start of 2nd old meander</t>
  </si>
  <si>
    <t>Field d/s Lower Causeway Coppice trib, 5m right of river</t>
  </si>
  <si>
    <t>Field d/s Lower Causeway Coppice trib, 5m from hillslope toe</t>
  </si>
  <si>
    <t>River</t>
  </si>
  <si>
    <t>Axe</t>
  </si>
  <si>
    <t>Synderford</t>
  </si>
  <si>
    <t>core_type</t>
  </si>
  <si>
    <t>Floodplain</t>
  </si>
  <si>
    <t xml:space="preserve">Paleochannel </t>
  </si>
  <si>
    <t>Distance</t>
  </si>
  <si>
    <t>surface_elevation</t>
  </si>
  <si>
    <t>soil_code</t>
  </si>
  <si>
    <t>depth_cm</t>
  </si>
  <si>
    <t>C01S01</t>
  </si>
  <si>
    <t>C01S02</t>
  </si>
  <si>
    <t>C01S03</t>
  </si>
  <si>
    <t>C01S04</t>
  </si>
  <si>
    <t>C01S05</t>
  </si>
  <si>
    <t>C01S06</t>
  </si>
  <si>
    <t>C01S07</t>
  </si>
  <si>
    <t>C02S01</t>
  </si>
  <si>
    <t>C02S02</t>
  </si>
  <si>
    <t>C02S03</t>
  </si>
  <si>
    <t>C02S04</t>
  </si>
  <si>
    <t>C02S05</t>
  </si>
  <si>
    <t>C03S01</t>
  </si>
  <si>
    <t>C03S02</t>
  </si>
  <si>
    <t>C03S03</t>
  </si>
  <si>
    <t>C03S04</t>
  </si>
  <si>
    <t>C03S05</t>
  </si>
  <si>
    <t>C03S06</t>
  </si>
  <si>
    <t>C04S01</t>
  </si>
  <si>
    <t>C04S02</t>
  </si>
  <si>
    <t>C04S03</t>
  </si>
  <si>
    <t>C04S04</t>
  </si>
  <si>
    <t>C04S05</t>
  </si>
  <si>
    <t>C04S06</t>
  </si>
  <si>
    <t>C06S01</t>
  </si>
  <si>
    <t>C06S02</t>
  </si>
  <si>
    <t>C06S03</t>
  </si>
  <si>
    <t>C06S04</t>
  </si>
  <si>
    <t>C06S05</t>
  </si>
  <si>
    <t>C06S06</t>
  </si>
  <si>
    <t>C06S07</t>
  </si>
  <si>
    <t>C07S01</t>
  </si>
  <si>
    <t>C07S02</t>
  </si>
  <si>
    <t>C07S03</t>
  </si>
  <si>
    <t>C07S04</t>
  </si>
  <si>
    <t>C07S05</t>
  </si>
  <si>
    <t>C08S01</t>
  </si>
  <si>
    <t>C08S02</t>
  </si>
  <si>
    <t>C08S03</t>
  </si>
  <si>
    <t>C08S04</t>
  </si>
  <si>
    <t>C09S01</t>
  </si>
  <si>
    <t>C09S02</t>
  </si>
  <si>
    <t>C09S03</t>
  </si>
  <si>
    <t>C09S04</t>
  </si>
  <si>
    <t>C09S05</t>
  </si>
  <si>
    <t>C09S06</t>
  </si>
  <si>
    <t>C09S07</t>
  </si>
  <si>
    <t>C10S01</t>
  </si>
  <si>
    <t>C10S02</t>
  </si>
  <si>
    <t>C10S03</t>
  </si>
  <si>
    <t>C10S04</t>
  </si>
  <si>
    <t>C10S05</t>
  </si>
  <si>
    <t>C11S01</t>
  </si>
  <si>
    <t>C11S02</t>
  </si>
  <si>
    <t>C11S03</t>
  </si>
  <si>
    <t>C12S01</t>
  </si>
  <si>
    <t>C12S02</t>
  </si>
  <si>
    <t>C12S03</t>
  </si>
  <si>
    <t>C12S04</t>
  </si>
  <si>
    <t>C12S05</t>
  </si>
  <si>
    <t>C13S01</t>
  </si>
  <si>
    <t>C13S02</t>
  </si>
  <si>
    <t>C13S03</t>
  </si>
  <si>
    <t>C13S04</t>
  </si>
  <si>
    <t>C13S05</t>
  </si>
  <si>
    <t>C14S01</t>
  </si>
  <si>
    <t>C14S02</t>
  </si>
  <si>
    <t>C14S03</t>
  </si>
  <si>
    <t>C14S04</t>
  </si>
  <si>
    <t>C15S02</t>
  </si>
  <si>
    <t>C15S03</t>
  </si>
  <si>
    <t>C15S04</t>
  </si>
  <si>
    <t>C15S05</t>
  </si>
  <si>
    <t>C15S06</t>
  </si>
  <si>
    <t>C16S01</t>
  </si>
  <si>
    <t>C16S02</t>
  </si>
  <si>
    <t>C16S03</t>
  </si>
  <si>
    <t>C16S04</t>
  </si>
  <si>
    <t>C16S05</t>
  </si>
  <si>
    <t>C16S06</t>
  </si>
  <si>
    <t>C16S07</t>
  </si>
  <si>
    <t>C17S01</t>
  </si>
  <si>
    <t>C17S02</t>
  </si>
  <si>
    <t>C17S03</t>
  </si>
  <si>
    <t>C17S04</t>
  </si>
  <si>
    <t>C17S05</t>
  </si>
  <si>
    <t>C17S06</t>
  </si>
  <si>
    <t>C17S07</t>
  </si>
  <si>
    <t>C18S01</t>
  </si>
  <si>
    <t>C18S02</t>
  </si>
  <si>
    <t>C18S03</t>
  </si>
  <si>
    <t>C18S04</t>
  </si>
  <si>
    <t>C18S05</t>
  </si>
  <si>
    <t>C19S01</t>
  </si>
  <si>
    <t>C19S02</t>
  </si>
  <si>
    <t>C19S03</t>
  </si>
  <si>
    <t>C19S04</t>
  </si>
  <si>
    <t>C19S05</t>
  </si>
  <si>
    <t>C20S01</t>
  </si>
  <si>
    <t>C20S02</t>
  </si>
  <si>
    <t>C20S03</t>
  </si>
  <si>
    <t>C20S04</t>
  </si>
  <si>
    <t>C20S05</t>
  </si>
  <si>
    <t>C20S06</t>
  </si>
  <si>
    <t>C21S01</t>
  </si>
  <si>
    <t>C21S02</t>
  </si>
  <si>
    <t>C21S03</t>
  </si>
  <si>
    <t>C21S05</t>
  </si>
  <si>
    <t>C21S06</t>
  </si>
  <si>
    <t>C21S07</t>
  </si>
  <si>
    <t>C22S01</t>
  </si>
  <si>
    <t>C22S02</t>
  </si>
  <si>
    <t>C22S03</t>
  </si>
  <si>
    <t>C22S04</t>
  </si>
  <si>
    <t>C22S05</t>
  </si>
  <si>
    <t>C22S06</t>
  </si>
  <si>
    <t>C22S07</t>
  </si>
  <si>
    <t>C23S01</t>
  </si>
  <si>
    <t>C23S02</t>
  </si>
  <si>
    <t>C23S03</t>
  </si>
  <si>
    <t>C23S04</t>
  </si>
  <si>
    <t>C24S01</t>
  </si>
  <si>
    <t>C24S02</t>
  </si>
  <si>
    <t>C24S03</t>
  </si>
  <si>
    <t>C24S04</t>
  </si>
  <si>
    <t>C24S05</t>
  </si>
  <si>
    <t>C24S06</t>
  </si>
  <si>
    <t>C25S01</t>
  </si>
  <si>
    <t>C25S02</t>
  </si>
  <si>
    <t>C25S03</t>
  </si>
  <si>
    <t>C25S04</t>
  </si>
  <si>
    <t>C25S05</t>
  </si>
  <si>
    <t>C26S01</t>
  </si>
  <si>
    <t>C26S02</t>
  </si>
  <si>
    <t>C28S01</t>
  </si>
  <si>
    <t>C28S02</t>
  </si>
  <si>
    <t>C28S03</t>
  </si>
  <si>
    <t>C29S01</t>
  </si>
  <si>
    <t>C29S02</t>
  </si>
  <si>
    <t>C29S03</t>
  </si>
  <si>
    <t>C29S04</t>
  </si>
  <si>
    <t>C30S01</t>
  </si>
  <si>
    <t>C30S02</t>
  </si>
  <si>
    <t>C30S03</t>
  </si>
  <si>
    <t>loi_calc</t>
  </si>
  <si>
    <t>npoc</t>
  </si>
  <si>
    <t>tn</t>
  </si>
  <si>
    <t>Soil_Moisture</t>
  </si>
  <si>
    <t>Max 26.7</t>
  </si>
  <si>
    <t>Min 0.9</t>
  </si>
  <si>
    <t>Green</t>
  </si>
  <si>
    <t>Horizon</t>
  </si>
  <si>
    <t>LOI</t>
  </si>
  <si>
    <t>Depth</t>
  </si>
  <si>
    <t>Horizn</t>
  </si>
  <si>
    <t>Horizons</t>
  </si>
  <si>
    <t>NPOC</t>
  </si>
  <si>
    <t>Distance from channel</t>
  </si>
  <si>
    <t>C05</t>
  </si>
  <si>
    <t>Gley</t>
  </si>
  <si>
    <t>Grey clay</t>
  </si>
  <si>
    <t>Loam</t>
  </si>
  <si>
    <t>Gravel</t>
  </si>
  <si>
    <t>Depth below surface</t>
  </si>
  <si>
    <t>Layer thickness</t>
  </si>
  <si>
    <t>Floodplain soil/wetland</t>
  </si>
  <si>
    <t>Axe/Synderford</t>
  </si>
  <si>
    <t>A</t>
  </si>
  <si>
    <t>S</t>
  </si>
  <si>
    <t>Axe Layer thickness</t>
  </si>
  <si>
    <t>Synderford Lay thickness</t>
  </si>
  <si>
    <t>Max</t>
  </si>
  <si>
    <t>Min</t>
  </si>
  <si>
    <t>Mean</t>
  </si>
  <si>
    <t>StdDev</t>
  </si>
  <si>
    <t>Combined brown and gley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</si>
</sst>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top" wrapText="1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vertical="top"/>
    </xf>
    <xf numFmtId="164" fontId="0" fillId="0" borderId="0" xfId="0" applyNumberFormat="1"/>
    <xf numFmtId="164" fontId="0" fillId="0" borderId="1" xfId="0" applyNumberFormat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" fontId="0" fillId="0" borderId="0" xfId="0" applyNumberFormat="1"/>
    <xf numFmtId="1" fontId="0" fillId="0" borderId="1" xfId="0" applyNumberFormat="1" applyBorder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2" fillId="0" borderId="0" xfId="0" applyFont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164" fontId="1" fillId="0" borderId="0" xfId="0" applyNumberFormat="1" applyFont="1" applyAlignment="1">
      <alignment vertical="top"/>
    </xf>
    <xf numFmtId="164" fontId="3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00"/>
      <color rgb="FFFF9100"/>
      <color rgb="FFFF8E00"/>
      <color rgb="FFFF9700"/>
      <color rgb="FFFFCA00"/>
      <color rgb="FFFFFF00"/>
      <color rgb="FFFF7400"/>
      <color rgb="FFFF6100"/>
      <color rgb="FFFFA500"/>
      <color rgb="FFFFF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03734779054261E-2"/>
          <c:y val="7.7682683532482977E-2"/>
          <c:w val="0.93976894281657419"/>
          <c:h val="0.8685332965454789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9E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4B-44DF-B12F-BEBEDFBA5F8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2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4B-44DF-B12F-BEBEDFBA5F8A}"/>
              </c:ext>
            </c:extLst>
          </c:dPt>
          <c:dPt>
            <c:idx val="2"/>
            <c:invertIfNegative val="0"/>
            <c:bubble3D val="0"/>
            <c:spPr>
              <a:solidFill>
                <a:srgbClr val="FFA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4B-44DF-B12F-BEBEDFBA5F8A}"/>
              </c:ext>
            </c:extLst>
          </c:dPt>
          <c:dPt>
            <c:idx val="3"/>
            <c:invertIfNegative val="0"/>
            <c:bubble3D val="0"/>
            <c:spPr>
              <a:solidFill>
                <a:srgbClr val="FF9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4B-44DF-B12F-BEBEDFBA5F8A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2000">
                    <a:srgbClr val="FFB500"/>
                  </a:gs>
                  <a:gs pos="100000">
                    <a:srgbClr val="FFCD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4B-44DF-B12F-BEBEDFBA5F8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98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4B-44DF-B12F-BEBEDFBA5F8A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2000">
                    <a:srgbClr val="FFA900"/>
                  </a:gs>
                  <a:gs pos="100000">
                    <a:srgbClr val="FFD1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4B-44DF-B12F-BEBEDFBA5F8A}"/>
              </c:ext>
            </c:extLst>
          </c:dPt>
          <c:dPt>
            <c:idx val="7"/>
            <c:invertIfNegative val="0"/>
            <c:bubble3D val="0"/>
            <c:spPr>
              <a:solidFill>
                <a:srgbClr val="FFA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4B-44DF-B12F-BEBEDFBA5F8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4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4B-44DF-B12F-BEBEDFBA5F8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9E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4B-44DF-B12F-BEBEDFBA5F8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2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4B-44DF-B12F-BEBEDFBA5F8A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B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4B-44DF-B12F-BEBEDFBA5F8A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8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4B-44DF-B12F-BEBEDFBA5F8A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B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4B-44DF-B12F-BEBEDFBA5F8A}"/>
              </c:ext>
            </c:extLst>
          </c:dPt>
          <c:dPt>
            <c:idx val="14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54B-44DF-B12F-BEBEDFBA5F8A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9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54B-44DF-B12F-BEBEDFBA5F8A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9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54B-44DF-B12F-BEBEDFBA5F8A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5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54B-44DF-B12F-BEBEDFBA5F8A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A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54B-44DF-B12F-BEBEDFBA5F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3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54B-44DF-B12F-BEBEDFBA5F8A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54B-44DF-B12F-BEBEDFBA5F8A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54B-44DF-B12F-BEBEDFBA5F8A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54B-44DF-B12F-BEBEDFBA5F8A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4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54B-44DF-B12F-BEBEDFBA5F8A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6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54B-44DF-B12F-BEBEDFBA5F8A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2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54B-44DF-B12F-BEBEDFBA5F8A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5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54B-44DF-B12F-BEBEDFBA5F8A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4B-44DF-B12F-BEBEDFBA5F8A}"/>
              </c:ext>
            </c:extLst>
          </c:dPt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HorizonHistoLOI!$B$3:$AC$3</c:f>
              <c:numCache>
                <c:formatCode>0</c:formatCode>
                <c:ptCount val="28"/>
                <c:pt idx="0">
                  <c:v>-10</c:v>
                </c:pt>
                <c:pt idx="1">
                  <c:v>-10</c:v>
                </c:pt>
                <c:pt idx="2">
                  <c:v>-45</c:v>
                </c:pt>
                <c:pt idx="3">
                  <c:v>-20</c:v>
                </c:pt>
                <c:pt idx="4">
                  <c:v>-132</c:v>
                </c:pt>
                <c:pt idx="5">
                  <c:v>-10</c:v>
                </c:pt>
                <c:pt idx="6">
                  <c:v>-130</c:v>
                </c:pt>
                <c:pt idx="7">
                  <c:v>-60</c:v>
                </c:pt>
                <c:pt idx="8">
                  <c:v>-10</c:v>
                </c:pt>
                <c:pt idx="9">
                  <c:v>-5</c:v>
                </c:pt>
                <c:pt idx="10">
                  <c:v>-10</c:v>
                </c:pt>
                <c:pt idx="11">
                  <c:v>-5</c:v>
                </c:pt>
                <c:pt idx="12">
                  <c:v>-10</c:v>
                </c:pt>
                <c:pt idx="13">
                  <c:v>-15</c:v>
                </c:pt>
                <c:pt idx="14">
                  <c:v>-35</c:v>
                </c:pt>
                <c:pt idx="15">
                  <c:v>-15</c:v>
                </c:pt>
                <c:pt idx="16">
                  <c:v>-25</c:v>
                </c:pt>
                <c:pt idx="17">
                  <c:v>-10</c:v>
                </c:pt>
                <c:pt idx="18">
                  <c:v>-18</c:v>
                </c:pt>
                <c:pt idx="19">
                  <c:v>-10</c:v>
                </c:pt>
                <c:pt idx="20">
                  <c:v>-5</c:v>
                </c:pt>
                <c:pt idx="21">
                  <c:v>-8</c:v>
                </c:pt>
                <c:pt idx="22">
                  <c:v>-8</c:v>
                </c:pt>
                <c:pt idx="23">
                  <c:v>-10</c:v>
                </c:pt>
                <c:pt idx="24">
                  <c:v>-20</c:v>
                </c:pt>
                <c:pt idx="25">
                  <c:v>-15</c:v>
                </c:pt>
                <c:pt idx="26">
                  <c:v>-5</c:v>
                </c:pt>
                <c:pt idx="27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54B-44DF-B12F-BEBEDFBA5F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2000">
                    <a:srgbClr val="FFB30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A54B-44DF-B12F-BEBEDFBA5F8A}"/>
              </c:ext>
            </c:extLst>
          </c:dPt>
          <c:dPt>
            <c:idx val="1"/>
            <c:invertIfNegative val="0"/>
            <c:bubble3D val="0"/>
            <c:spPr>
              <a:solidFill>
                <a:srgbClr val="FFB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A54B-44DF-B12F-BEBEDFBA5F8A}"/>
              </c:ext>
            </c:extLst>
          </c:dPt>
          <c:dPt>
            <c:idx val="2"/>
            <c:invertIfNegative val="0"/>
            <c:bubble3D val="0"/>
            <c:spPr>
              <a:solidFill>
                <a:srgbClr val="FFD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A54B-44DF-B12F-BEBEDFBA5F8A}"/>
              </c:ext>
            </c:extLst>
          </c:dPt>
          <c:dPt>
            <c:idx val="3"/>
            <c:invertIfNegative val="0"/>
            <c:bubble3D val="0"/>
            <c:spPr>
              <a:solidFill>
                <a:srgbClr val="FFB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A54B-44DF-B12F-BEBEDFBA5F8A}"/>
              </c:ext>
            </c:extLst>
          </c:dPt>
          <c:dPt>
            <c:idx val="4"/>
            <c:invertIfNegative val="0"/>
            <c:bubble3D val="0"/>
            <c:spPr>
              <a:solidFill>
                <a:srgbClr val="FFD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A54B-44DF-B12F-BEBEDFBA5F8A}"/>
              </c:ext>
            </c:extLst>
          </c:dPt>
          <c:dPt>
            <c:idx val="5"/>
            <c:invertIfNegative val="0"/>
            <c:bubble3D val="0"/>
            <c:spPr>
              <a:solidFill>
                <a:srgbClr val="FF9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A54B-44DF-B12F-BEBEDFBA5F8A}"/>
              </c:ext>
            </c:extLst>
          </c:dPt>
          <c:dPt>
            <c:idx val="6"/>
            <c:invertIfNegative val="0"/>
            <c:bubble3D val="0"/>
            <c:spPr>
              <a:solidFill>
                <a:srgbClr val="FFD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A54B-44DF-B12F-BEBEDFBA5F8A}"/>
              </c:ext>
            </c:extLst>
          </c:dPt>
          <c:dPt>
            <c:idx val="7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A54B-44DF-B12F-BEBEDFBA5F8A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2000">
                    <a:srgbClr val="FFB400"/>
                  </a:gs>
                  <a:gs pos="100000">
                    <a:srgbClr val="FFD2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A54B-44DF-B12F-BEBEDFBA5F8A}"/>
              </c:ext>
            </c:extLst>
          </c:dPt>
          <c:dPt>
            <c:idx val="9"/>
            <c:invertIfNegative val="0"/>
            <c:bubble3D val="0"/>
            <c:spPr>
              <a:solidFill>
                <a:srgbClr val="FF9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A54B-44DF-B12F-BEBEDFBA5F8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2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A54B-44DF-B12F-BEBEDFBA5F8A}"/>
              </c:ext>
            </c:extLst>
          </c:dPt>
          <c:dPt>
            <c:idx val="11"/>
            <c:invertIfNegative val="0"/>
            <c:bubble3D val="0"/>
            <c:spPr>
              <a:solidFill>
                <a:srgbClr val="FFC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A54B-44DF-B12F-BEBEDFBA5F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C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A54B-44DF-B12F-BEBEDFBA5F8A}"/>
              </c:ext>
            </c:extLst>
          </c:dPt>
          <c:dPt>
            <c:idx val="13"/>
            <c:invertIfNegative val="0"/>
            <c:bubble3D val="0"/>
            <c:spPr>
              <a:solidFill>
                <a:srgbClr val="FFB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A54B-44DF-B12F-BEBEDFBA5F8A}"/>
              </c:ext>
            </c:extLst>
          </c:dPt>
          <c:dPt>
            <c:idx val="14"/>
            <c:invertIfNegative val="0"/>
            <c:bubble3D val="0"/>
            <c:spPr>
              <a:solidFill>
                <a:srgbClr val="FFE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A54B-44DF-B12F-BEBEDFBA5F8A}"/>
              </c:ext>
            </c:extLst>
          </c:dPt>
          <c:dPt>
            <c:idx val="15"/>
            <c:invertIfNegative val="0"/>
            <c:bubble3D val="0"/>
            <c:spPr>
              <a:solidFill>
                <a:srgbClr val="FF9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A54B-44DF-B12F-BEBEDFBA5F8A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2000">
                    <a:srgbClr val="FF9100"/>
                  </a:gs>
                  <a:gs pos="100000">
                    <a:srgbClr val="FF9E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A54B-44DF-B12F-BEBEDFBA5F8A}"/>
              </c:ext>
            </c:extLst>
          </c:dPt>
          <c:dPt>
            <c:idx val="17"/>
            <c:invertIfNegative val="0"/>
            <c:bubble3D val="0"/>
            <c:spPr>
              <a:solidFill>
                <a:srgbClr val="FFA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A54B-44DF-B12F-BEBEDFBA5F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C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A54B-44DF-B12F-BEBEDFBA5F8A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7C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54B-44DF-B12F-BEBEDFBA5F8A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54B-44DF-B12F-BEBEDFBA5F8A}"/>
              </c:ext>
            </c:extLst>
          </c:dPt>
          <c:dPt>
            <c:idx val="21"/>
            <c:invertIfNegative val="0"/>
            <c:bubble3D val="0"/>
            <c:spPr>
              <a:solidFill>
                <a:srgbClr val="FF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A54B-44DF-B12F-BEBEDFBA5F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B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A54B-44DF-B12F-BEBEDFBA5F8A}"/>
              </c:ext>
            </c:extLst>
          </c:dPt>
          <c:dPt>
            <c:idx val="23"/>
            <c:invertIfNegative val="0"/>
            <c:bubble3D val="0"/>
            <c:spPr>
              <a:solidFill>
                <a:srgbClr val="FF4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A54B-44DF-B12F-BEBEDFBA5F8A}"/>
              </c:ext>
            </c:extLst>
          </c:dPt>
          <c:dPt>
            <c:idx val="24"/>
            <c:invertIfNegative val="0"/>
            <c:bubble3D val="0"/>
            <c:spPr>
              <a:solidFill>
                <a:srgbClr val="FFC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A54B-44DF-B12F-BEBEDFBA5F8A}"/>
              </c:ext>
            </c:extLst>
          </c:dPt>
          <c:dPt>
            <c:idx val="25"/>
            <c:invertIfNegative val="0"/>
            <c:bubble3D val="0"/>
            <c:spPr>
              <a:solidFill>
                <a:srgbClr val="FFB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A54B-44DF-B12F-BEBEDFBA5F8A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5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A54B-44DF-B12F-BEBEDFBA5F8A}"/>
              </c:ext>
            </c:extLst>
          </c:dPt>
          <c:dPt>
            <c:idx val="27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A54B-44DF-B12F-BEBEDFBA5F8A}"/>
              </c:ext>
            </c:extLst>
          </c:dPt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HorizonHistoLOI!$B$4:$AC$4</c:f>
              <c:numCache>
                <c:formatCode>0</c:formatCode>
                <c:ptCount val="28"/>
                <c:pt idx="0">
                  <c:v>-80</c:v>
                </c:pt>
                <c:pt idx="1">
                  <c:v>-20</c:v>
                </c:pt>
                <c:pt idx="2">
                  <c:v>-85</c:v>
                </c:pt>
                <c:pt idx="3">
                  <c:v>-40</c:v>
                </c:pt>
                <c:pt idx="4">
                  <c:v>-13</c:v>
                </c:pt>
                <c:pt idx="5">
                  <c:v>-20</c:v>
                </c:pt>
                <c:pt idx="6">
                  <c:v>-20</c:v>
                </c:pt>
                <c:pt idx="7">
                  <c:v>-30</c:v>
                </c:pt>
                <c:pt idx="8">
                  <c:v>-95</c:v>
                </c:pt>
                <c:pt idx="9">
                  <c:v>-25</c:v>
                </c:pt>
                <c:pt idx="10">
                  <c:v>-10</c:v>
                </c:pt>
                <c:pt idx="11">
                  <c:v>-65</c:v>
                </c:pt>
                <c:pt idx="12">
                  <c:v>-25</c:v>
                </c:pt>
                <c:pt idx="13">
                  <c:v>-55</c:v>
                </c:pt>
                <c:pt idx="14">
                  <c:v>-85</c:v>
                </c:pt>
                <c:pt idx="15">
                  <c:v>-25</c:v>
                </c:pt>
                <c:pt idx="16">
                  <c:v>-50</c:v>
                </c:pt>
                <c:pt idx="17">
                  <c:v>-55</c:v>
                </c:pt>
                <c:pt idx="18">
                  <c:v>-17</c:v>
                </c:pt>
                <c:pt idx="19">
                  <c:v>-5</c:v>
                </c:pt>
                <c:pt idx="20">
                  <c:v>-15</c:v>
                </c:pt>
                <c:pt idx="21">
                  <c:v>-52</c:v>
                </c:pt>
                <c:pt idx="22">
                  <c:v>-22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-17</c:v>
                </c:pt>
                <c:pt idx="27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A54B-44DF-B12F-BEBEDFBA5F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A54B-44DF-B12F-BEBEDFBA5F8A}"/>
              </c:ext>
            </c:extLst>
          </c:dPt>
          <c:dPt>
            <c:idx val="1"/>
            <c:invertIfNegative val="0"/>
            <c:bubble3D val="0"/>
            <c:spPr>
              <a:solidFill>
                <a:srgbClr val="FFB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A54B-44DF-B12F-BEBEDFBA5F8A}"/>
              </c:ext>
            </c:extLst>
          </c:dPt>
          <c:dPt>
            <c:idx val="2"/>
            <c:invertIfNegative val="0"/>
            <c:bubble3D val="0"/>
            <c:spPr>
              <a:solidFill>
                <a:srgbClr val="FFD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A54B-44DF-B12F-BEBEDFBA5F8A}"/>
              </c:ext>
            </c:extLst>
          </c:dPt>
          <c:dPt>
            <c:idx val="3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A54B-44DF-B12F-BEBEDFBA5F8A}"/>
              </c:ext>
            </c:extLst>
          </c:dPt>
          <c:dPt>
            <c:idx val="4"/>
            <c:invertIfNegative val="0"/>
            <c:bubble3D val="0"/>
            <c:spPr>
              <a:solidFill>
                <a:srgbClr val="FFD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A54B-44DF-B12F-BEBEDFBA5F8A}"/>
              </c:ext>
            </c:extLst>
          </c:dPt>
          <c:dPt>
            <c:idx val="5"/>
            <c:invertIfNegative val="0"/>
            <c:bubble3D val="0"/>
            <c:spPr>
              <a:solidFill>
                <a:srgbClr val="FF9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A54B-44DF-B12F-BEBEDFBA5F8A}"/>
              </c:ext>
            </c:extLst>
          </c:dPt>
          <c:dPt>
            <c:idx val="6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A54B-44DF-B12F-BEBEDFBA5F8A}"/>
              </c:ext>
            </c:extLst>
          </c:dPt>
          <c:dPt>
            <c:idx val="7"/>
            <c:invertIfNegative val="0"/>
            <c:bubble3D val="0"/>
            <c:spPr>
              <a:solidFill>
                <a:srgbClr val="FFB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A54B-44DF-B12F-BEBEDFBA5F8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54B-44DF-B12F-BEBEDFBA5F8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9E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54B-44DF-B12F-BEBEDFBA5F8A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2000">
                    <a:srgbClr val="FFA200"/>
                  </a:gs>
                  <a:gs pos="100000">
                    <a:srgbClr val="FFBA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A54B-44DF-B12F-BEBEDFBA5F8A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2000">
                    <a:srgbClr val="FFCC00"/>
                  </a:gs>
                  <a:gs pos="100000">
                    <a:srgbClr val="FFE8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A54B-44DF-B12F-BEBEDFBA5F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D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54B-44DF-B12F-BEBEDFBA5F8A}"/>
              </c:ext>
            </c:extLst>
          </c:dPt>
          <c:dPt>
            <c:idx val="13"/>
            <c:invertIfNegative val="0"/>
            <c:bubble3D val="0"/>
            <c:spPr>
              <a:solidFill>
                <a:srgbClr val="FFE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54B-44DF-B12F-BEBEDFBA5F8A}"/>
              </c:ext>
            </c:extLst>
          </c:dPt>
          <c:dPt>
            <c:idx val="14"/>
            <c:invertIfNegative val="0"/>
            <c:bubble3D val="0"/>
            <c:spPr>
              <a:solidFill>
                <a:srgbClr val="FFE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54B-44DF-B12F-BEBEDFBA5F8A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54B-44DF-B12F-BEBEDFBA5F8A}"/>
              </c:ext>
            </c:extLst>
          </c:dPt>
          <c:dPt>
            <c:idx val="16"/>
            <c:invertIfNegative val="0"/>
            <c:bubble3D val="0"/>
            <c:spPr>
              <a:solidFill>
                <a:srgbClr val="FFB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A54B-44DF-B12F-BEBEDFBA5F8A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A54B-44DF-B12F-BEBEDFBA5F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E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A54B-44DF-B12F-BEBEDFBA5F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C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A54B-44DF-B12F-BEBEDFBA5F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A54B-44DF-B12F-BEBEDFBA5F8A}"/>
              </c:ext>
            </c:extLst>
          </c:dPt>
          <c:dPt>
            <c:idx val="21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A54B-44DF-B12F-BEBEDFBA5F8A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54B-44DF-B12F-BEBEDFBA5F8A}"/>
              </c:ext>
            </c:extLst>
          </c:dPt>
          <c:dPt>
            <c:idx val="23"/>
            <c:invertIfNegative val="0"/>
            <c:bubble3D val="0"/>
            <c:spPr>
              <a:solidFill>
                <a:srgbClr val="FFA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A54B-44DF-B12F-BEBEDFBA5F8A}"/>
              </c:ext>
            </c:extLst>
          </c:dPt>
          <c:dPt>
            <c:idx val="24"/>
            <c:invertIfNegative val="0"/>
            <c:bubble3D val="0"/>
            <c:spPr>
              <a:solidFill>
                <a:srgbClr val="FFD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A54B-44DF-B12F-BEBEDFBA5F8A}"/>
              </c:ext>
            </c:extLst>
          </c:dPt>
          <c:dPt>
            <c:idx val="25"/>
            <c:invertIfNegative val="0"/>
            <c:bubble3D val="0"/>
            <c:spPr>
              <a:solidFill>
                <a:srgbClr val="FFC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A54B-44DF-B12F-BEBEDFBA5F8A}"/>
              </c:ext>
            </c:extLst>
          </c:dPt>
          <c:dPt>
            <c:idx val="26"/>
            <c:invertIfNegative val="0"/>
            <c:bubble3D val="0"/>
            <c:spPr>
              <a:solidFill>
                <a:srgbClr val="FFB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A-08F1-4AC2-8930-5408841D3439}"/>
              </c:ext>
            </c:extLst>
          </c:dPt>
          <c:dPt>
            <c:idx val="27"/>
            <c:invertIfNegative val="0"/>
            <c:bubble3D val="0"/>
            <c:spPr>
              <a:gradFill>
                <a:gsLst>
                  <a:gs pos="2000">
                    <a:srgbClr val="FFBF00"/>
                  </a:gs>
                  <a:gs pos="100000">
                    <a:srgbClr val="FFDC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A54B-44DF-B12F-BEBEDFBA5F8A}"/>
              </c:ext>
            </c:extLst>
          </c:dPt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HorizonHistoLOI!$B$5:$AC$5</c:f>
              <c:numCache>
                <c:formatCode>0</c:formatCode>
                <c:ptCount val="28"/>
                <c:pt idx="0">
                  <c:v>-20</c:v>
                </c:pt>
                <c:pt idx="1">
                  <c:v>-30</c:v>
                </c:pt>
                <c:pt idx="2">
                  <c:v>-50</c:v>
                </c:pt>
                <c:pt idx="3">
                  <c:v>-70</c:v>
                </c:pt>
                <c:pt idx="4">
                  <c:v>-53</c:v>
                </c:pt>
                <c:pt idx="5">
                  <c:v>-20</c:v>
                </c:pt>
                <c:pt idx="6">
                  <c:v>-30</c:v>
                </c:pt>
                <c:pt idx="7">
                  <c:v>-40</c:v>
                </c:pt>
                <c:pt idx="8">
                  <c:v>-20</c:v>
                </c:pt>
                <c:pt idx="9">
                  <c:v>-25</c:v>
                </c:pt>
                <c:pt idx="10">
                  <c:v>-40</c:v>
                </c:pt>
                <c:pt idx="11">
                  <c:v>-20</c:v>
                </c:pt>
                <c:pt idx="12">
                  <c:v>-35</c:v>
                </c:pt>
                <c:pt idx="13">
                  <c:v>-50</c:v>
                </c:pt>
                <c:pt idx="14">
                  <c:v>-105</c:v>
                </c:pt>
                <c:pt idx="15">
                  <c:v>-60</c:v>
                </c:pt>
                <c:pt idx="16">
                  <c:v>-70</c:v>
                </c:pt>
                <c:pt idx="17">
                  <c:v>-55</c:v>
                </c:pt>
                <c:pt idx="18">
                  <c:v>-45</c:v>
                </c:pt>
                <c:pt idx="19">
                  <c:v>-35</c:v>
                </c:pt>
                <c:pt idx="20">
                  <c:v>-30</c:v>
                </c:pt>
                <c:pt idx="21">
                  <c:v>-15</c:v>
                </c:pt>
                <c:pt idx="22">
                  <c:v>-30</c:v>
                </c:pt>
                <c:pt idx="23">
                  <c:v>-35</c:v>
                </c:pt>
                <c:pt idx="24">
                  <c:v>-25</c:v>
                </c:pt>
                <c:pt idx="25">
                  <c:v>-30</c:v>
                </c:pt>
                <c:pt idx="26">
                  <c:v>-18</c:v>
                </c:pt>
                <c:pt idx="27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A54B-44DF-B12F-BEBEDFBA5F8A}"/>
            </c:ext>
          </c:extLst>
        </c:ser>
        <c:ser>
          <c:idx val="3"/>
          <c:order val="3"/>
          <c:spPr>
            <a:gradFill>
              <a:gsLst>
                <a:gs pos="2000">
                  <a:srgbClr val="FFB300"/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A54B-44DF-B12F-BEBEDFBA5F8A}"/>
              </c:ext>
            </c:extLst>
          </c:dPt>
          <c:dPt>
            <c:idx val="1"/>
            <c:invertIfNegative val="0"/>
            <c:bubble3D val="0"/>
            <c:spPr>
              <a:solidFill>
                <a:srgbClr val="FFB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A54B-44DF-B12F-BEBEDFBA5F8A}"/>
              </c:ext>
            </c:extLst>
          </c:dPt>
          <c:dPt>
            <c:idx val="2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A54B-44DF-B12F-BEBEDFBA5F8A}"/>
              </c:ext>
            </c:extLst>
          </c:dPt>
          <c:dPt>
            <c:idx val="3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A54B-44DF-B12F-BEBEDFBA5F8A}"/>
              </c:ext>
            </c:extLst>
          </c:dPt>
          <c:dPt>
            <c:idx val="4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A54B-44DF-B12F-BEBEDFBA5F8A}"/>
              </c:ext>
            </c:extLst>
          </c:dPt>
          <c:dPt>
            <c:idx val="5"/>
            <c:invertIfNegative val="0"/>
            <c:bubble3D val="0"/>
            <c:spPr>
              <a:solidFill>
                <a:srgbClr val="FF9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A54B-44DF-B12F-BEBEDFBA5F8A}"/>
              </c:ext>
            </c:extLst>
          </c:dPt>
          <c:dPt>
            <c:idx val="6"/>
            <c:invertIfNegative val="0"/>
            <c:bubble3D val="0"/>
            <c:spPr>
              <a:solidFill>
                <a:srgbClr val="FFE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A54B-44DF-B12F-BEBEDFBA5F8A}"/>
              </c:ext>
            </c:extLst>
          </c:dPt>
          <c:dPt>
            <c:idx val="7"/>
            <c:invertIfNegative val="0"/>
            <c:bubble3D val="0"/>
            <c:spPr>
              <a:solidFill>
                <a:srgbClr val="FF6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A54B-44DF-B12F-BEBEDFBA5F8A}"/>
              </c:ext>
            </c:extLst>
          </c:dPt>
          <c:dPt>
            <c:idx val="8"/>
            <c:invertIfNegative val="0"/>
            <c:bubble3D val="0"/>
            <c:spPr>
              <a:solidFill>
                <a:srgbClr val="FFA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2-A54B-44DF-B12F-BEBEDFBA5F8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DA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A54B-44DF-B12F-BEBEDFBA5F8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A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A54B-44DF-B12F-BEBEDFBA5F8A}"/>
              </c:ext>
            </c:extLst>
          </c:dPt>
          <c:dPt>
            <c:idx val="11"/>
            <c:invertIfNegative val="0"/>
            <c:bubble3D val="0"/>
            <c:spPr>
              <a:solidFill>
                <a:srgbClr val="FFE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A54B-44DF-B12F-BEBEDFBA5F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A54B-44DF-B12F-BEBEDFBA5F8A}"/>
              </c:ext>
            </c:extLst>
          </c:dPt>
          <c:dPt>
            <c:idx val="13"/>
            <c:invertIfNegative val="0"/>
            <c:bubble3D val="0"/>
            <c:spPr>
              <a:solidFill>
                <a:srgbClr val="FFE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0-A54B-44DF-B12F-BEBEDFBA5F8A}"/>
              </c:ext>
            </c:extLst>
          </c:dPt>
          <c:dPt>
            <c:idx val="14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A54B-44DF-B12F-BEBEDFBA5F8A}"/>
              </c:ext>
            </c:extLst>
          </c:dPt>
          <c:dPt>
            <c:idx val="15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4-A54B-44DF-B12F-BEBEDFBA5F8A}"/>
              </c:ext>
            </c:extLst>
          </c:dPt>
          <c:dPt>
            <c:idx val="16"/>
            <c:invertIfNegative val="0"/>
            <c:bubble3D val="0"/>
            <c:spPr>
              <a:solidFill>
                <a:srgbClr val="FFB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A54B-44DF-B12F-BEBEDFBA5F8A}"/>
              </c:ext>
            </c:extLst>
          </c:dPt>
          <c:dPt>
            <c:idx val="17"/>
            <c:invertIfNegative val="0"/>
            <c:bubble3D val="0"/>
            <c:spPr>
              <a:solidFill>
                <a:srgbClr val="FFD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A54B-44DF-B12F-BEBEDFBA5F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E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A-A54B-44DF-B12F-BEBEDFBA5F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E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C-A54B-44DF-B12F-BEBEDFBA5F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D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E-A54B-44DF-B12F-BEBEDFBA5F8A}"/>
              </c:ext>
            </c:extLst>
          </c:dPt>
          <c:dPt>
            <c:idx val="21"/>
            <c:invertIfNegative val="0"/>
            <c:bubble3D val="0"/>
            <c:spPr>
              <a:solidFill>
                <a:srgbClr val="FFD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0-A54B-44DF-B12F-BEBEDFBA5F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D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2-A54B-44DF-B12F-BEBEDFBA5F8A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B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A54B-44DF-B12F-BEBEDFBA5F8A}"/>
              </c:ext>
            </c:extLst>
          </c:dPt>
          <c:dPt>
            <c:idx val="24"/>
            <c:invertIfNegative val="0"/>
            <c:bubble3D val="0"/>
            <c:spPr>
              <a:solidFill>
                <a:srgbClr val="FFD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6-A54B-44DF-B12F-BEBEDFBA5F8A}"/>
              </c:ext>
            </c:extLst>
          </c:dPt>
          <c:dPt>
            <c:idx val="25"/>
            <c:invertIfNegative val="0"/>
            <c:bubble3D val="0"/>
            <c:spPr>
              <a:solidFill>
                <a:srgbClr val="FFD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08F1-4AC2-8930-5408841D3439}"/>
              </c:ext>
            </c:extLst>
          </c:dPt>
          <c:dPt>
            <c:idx val="26"/>
            <c:invertIfNegative val="0"/>
            <c:bubble3D val="0"/>
            <c:spPr>
              <a:solidFill>
                <a:srgbClr val="FFC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08F1-4AC2-8930-5408841D3439}"/>
              </c:ext>
            </c:extLst>
          </c:dPt>
          <c:dPt>
            <c:idx val="27"/>
            <c:invertIfNegative val="0"/>
            <c:bubble3D val="0"/>
            <c:spPr>
              <a:solidFill>
                <a:srgbClr val="FFD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E-08F1-4AC2-8930-5408841D3439}"/>
              </c:ext>
            </c:extLst>
          </c:dPt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HorizonHistoLOI!$B$6:$AC$6</c:f>
              <c:numCache>
                <c:formatCode>0</c:formatCode>
                <c:ptCount val="28"/>
                <c:pt idx="0">
                  <c:v>-40</c:v>
                </c:pt>
                <c:pt idx="1">
                  <c:v>-30</c:v>
                </c:pt>
                <c:pt idx="2">
                  <c:v>-75</c:v>
                </c:pt>
                <c:pt idx="3">
                  <c:v>-20</c:v>
                </c:pt>
                <c:pt idx="4">
                  <c:v>-54</c:v>
                </c:pt>
                <c:pt idx="5">
                  <c:v>-18</c:v>
                </c:pt>
                <c:pt idx="6">
                  <c:v>-35</c:v>
                </c:pt>
                <c:pt idx="7">
                  <c:v>-30</c:v>
                </c:pt>
                <c:pt idx="8">
                  <c:v>-25</c:v>
                </c:pt>
                <c:pt idx="9">
                  <c:v>-25</c:v>
                </c:pt>
                <c:pt idx="10">
                  <c:v>-10</c:v>
                </c:pt>
                <c:pt idx="11">
                  <c:v>-110</c:v>
                </c:pt>
                <c:pt idx="12">
                  <c:v>-60</c:v>
                </c:pt>
                <c:pt idx="13">
                  <c:v>-50</c:v>
                </c:pt>
                <c:pt idx="14">
                  <c:v>-15</c:v>
                </c:pt>
                <c:pt idx="15">
                  <c:v>-50</c:v>
                </c:pt>
                <c:pt idx="16">
                  <c:v>-120</c:v>
                </c:pt>
                <c:pt idx="17">
                  <c:v>-20</c:v>
                </c:pt>
                <c:pt idx="18">
                  <c:v>-20</c:v>
                </c:pt>
                <c:pt idx="19">
                  <c:v>-25</c:v>
                </c:pt>
                <c:pt idx="20">
                  <c:v>-30</c:v>
                </c:pt>
                <c:pt idx="21">
                  <c:v>-45</c:v>
                </c:pt>
                <c:pt idx="22">
                  <c:v>-30</c:v>
                </c:pt>
                <c:pt idx="23">
                  <c:v>-16</c:v>
                </c:pt>
                <c:pt idx="24">
                  <c:v>-50</c:v>
                </c:pt>
                <c:pt idx="25">
                  <c:v>-14</c:v>
                </c:pt>
                <c:pt idx="26">
                  <c:v>-20</c:v>
                </c:pt>
                <c:pt idx="27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A54B-44DF-B12F-BEBEDFBA5F8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A54B-44DF-B12F-BEBEDFBA5F8A}"/>
              </c:ext>
            </c:extLst>
          </c:dPt>
          <c:dPt>
            <c:idx val="1"/>
            <c:invertIfNegative val="0"/>
            <c:bubble3D val="0"/>
            <c:spPr>
              <a:solidFill>
                <a:srgbClr val="FFE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A54B-44DF-B12F-BEBEDFBA5F8A}"/>
              </c:ext>
            </c:extLst>
          </c:dPt>
          <c:dPt>
            <c:idx val="2"/>
            <c:invertIfNegative val="0"/>
            <c:bubble3D val="0"/>
            <c:spPr>
              <a:solidFill>
                <a:srgbClr val="FF8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A54B-44DF-B12F-BEBEDFBA5F8A}"/>
              </c:ext>
            </c:extLst>
          </c:dPt>
          <c:dPt>
            <c:idx val="3"/>
            <c:invertIfNegative val="0"/>
            <c:bubble3D val="0"/>
            <c:spPr>
              <a:solidFill>
                <a:srgbClr val="FFE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A54B-44DF-B12F-BEBEDFBA5F8A}"/>
              </c:ext>
            </c:extLst>
          </c:dPt>
          <c:dPt>
            <c:idx val="4"/>
            <c:invertIfNegative val="0"/>
            <c:bubble3D val="0"/>
            <c:spPr>
              <a:solidFill>
                <a:srgbClr val="FF4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A54B-44DF-B12F-BEBEDFBA5F8A}"/>
              </c:ext>
            </c:extLst>
          </c:dPt>
          <c:dPt>
            <c:idx val="5"/>
            <c:invertIfNegative val="0"/>
            <c:bubble3D val="0"/>
            <c:spPr>
              <a:solidFill>
                <a:srgbClr val="FF9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A54B-44DF-B12F-BEBEDFBA5F8A}"/>
              </c:ext>
            </c:extLst>
          </c:dPt>
          <c:dPt>
            <c:idx val="6"/>
            <c:invertIfNegative val="0"/>
            <c:bubble3D val="0"/>
            <c:spPr>
              <a:solidFill>
                <a:srgbClr val="FFE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A54B-44DF-B12F-BEBEDFBA5F8A}"/>
              </c:ext>
            </c:extLst>
          </c:dPt>
          <c:dPt>
            <c:idx val="7"/>
            <c:invertIfNegative val="0"/>
            <c:bubble3D val="0"/>
            <c:spPr>
              <a:solidFill>
                <a:srgbClr val="FF3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A54B-44DF-B12F-BEBEDFBA5F8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A54B-44DF-B12F-BEBEDFBA5F8A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2000">
                    <a:srgbClr val="FFDA00"/>
                  </a:gs>
                  <a:gs pos="100000">
                    <a:srgbClr val="FFF6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A54B-44DF-B12F-BEBEDFBA5F8A}"/>
              </c:ext>
            </c:extLst>
          </c:dPt>
          <c:dPt>
            <c:idx val="10"/>
            <c:invertIfNegative val="0"/>
            <c:bubble3D val="0"/>
            <c:spPr>
              <a:solidFill>
                <a:srgbClr val="FFE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A54B-44DF-B12F-BEBEDFBA5F8A}"/>
              </c:ext>
            </c:extLst>
          </c:dPt>
          <c:dPt>
            <c:idx val="11"/>
            <c:invertIfNegative val="0"/>
            <c:bubble3D val="0"/>
            <c:spPr>
              <a:solidFill>
                <a:srgbClr val="FFE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A54B-44DF-B12F-BEBEDFBA5F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E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A54B-44DF-B12F-BEBEDFBA5F8A}"/>
              </c:ext>
            </c:extLst>
          </c:dPt>
          <c:dPt>
            <c:idx val="13"/>
            <c:invertIfNegative val="0"/>
            <c:bubble3D val="0"/>
            <c:spPr>
              <a:solidFill>
                <a:srgbClr val="FFF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A54B-44DF-B12F-BEBEDFBA5F8A}"/>
              </c:ext>
            </c:extLst>
          </c:dPt>
          <c:dPt>
            <c:idx val="14"/>
            <c:invertIfNegative val="0"/>
            <c:bubble3D val="0"/>
            <c:spPr>
              <a:solidFill>
                <a:srgbClr val="FFC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A54B-44DF-B12F-BEBEDFBA5F8A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A54B-44DF-B12F-BEBEDFBA5F8A}"/>
              </c:ext>
            </c:extLst>
          </c:dPt>
          <c:dPt>
            <c:idx val="16"/>
            <c:invertIfNegative val="0"/>
            <c:bubble3D val="0"/>
            <c:spPr>
              <a:solidFill>
                <a:srgbClr val="FF8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A54B-44DF-B12F-BEBEDFBA5F8A}"/>
              </c:ext>
            </c:extLst>
          </c:dPt>
          <c:dPt>
            <c:idx val="17"/>
            <c:invertIfNegative val="0"/>
            <c:bubble3D val="0"/>
            <c:spPr>
              <a:solidFill>
                <a:srgbClr val="FFE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A54B-44DF-B12F-BEBEDFBA5F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F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A54B-44DF-B12F-BEBEDFBA5F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6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A54B-44DF-B12F-BEBEDFBA5F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E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A54B-44DF-B12F-BEBEDFBA5F8A}"/>
              </c:ext>
            </c:extLst>
          </c:dPt>
          <c:dPt>
            <c:idx val="21"/>
            <c:invertIfNegative val="0"/>
            <c:bubble3D val="0"/>
            <c:spPr>
              <a:solidFill>
                <a:srgbClr val="FFD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0-A54B-44DF-B12F-BEBEDFBA5F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D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A54B-44DF-B12F-BEBEDFBA5F8A}"/>
              </c:ext>
            </c:extLst>
          </c:dPt>
          <c:dPt>
            <c:idx val="23"/>
            <c:invertIfNegative val="0"/>
            <c:bubble3D val="0"/>
            <c:spPr>
              <a:solidFill>
                <a:srgbClr val="FF9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A54B-44DF-B12F-BEBEDFBA5F8A}"/>
              </c:ext>
            </c:extLst>
          </c:dPt>
          <c:dPt>
            <c:idx val="24"/>
            <c:invertIfNegative val="0"/>
            <c:bubble3D val="0"/>
            <c:spPr>
              <a:solidFill>
                <a:srgbClr val="FFA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6-08F1-4AC2-8930-5408841D3439}"/>
              </c:ext>
            </c:extLst>
          </c:dPt>
          <c:dPt>
            <c:idx val="25"/>
            <c:invertIfNegative val="0"/>
            <c:bubble3D val="0"/>
            <c:spPr>
              <a:solidFill>
                <a:srgbClr val="FFD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8-08F1-4AC2-8930-5408841D3439}"/>
              </c:ext>
            </c:extLst>
          </c:dPt>
          <c:dPt>
            <c:idx val="26"/>
            <c:invertIfNegative val="0"/>
            <c:bubble3D val="0"/>
            <c:spPr>
              <a:solidFill>
                <a:srgbClr val="FFD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08F1-4AC2-8930-5408841D3439}"/>
              </c:ext>
            </c:extLst>
          </c:dPt>
          <c:dPt>
            <c:idx val="27"/>
            <c:invertIfNegative val="0"/>
            <c:bubble3D val="0"/>
            <c:spPr>
              <a:solidFill>
                <a:srgbClr val="FFD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08F1-4AC2-8930-5408841D3439}"/>
              </c:ext>
            </c:extLst>
          </c:dPt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HorizonHistoLOI!$B$7:$AC$7</c:f>
              <c:numCache>
                <c:formatCode>0</c:formatCode>
                <c:ptCount val="28"/>
                <c:pt idx="0">
                  <c:v>-10</c:v>
                </c:pt>
                <c:pt idx="1">
                  <c:v>-7</c:v>
                </c:pt>
                <c:pt idx="2">
                  <c:v>-35</c:v>
                </c:pt>
                <c:pt idx="3">
                  <c:v>-90</c:v>
                </c:pt>
                <c:pt idx="4">
                  <c:v>-10</c:v>
                </c:pt>
                <c:pt idx="5">
                  <c:v>-17</c:v>
                </c:pt>
                <c:pt idx="6">
                  <c:v>-55</c:v>
                </c:pt>
                <c:pt idx="7">
                  <c:v>-34</c:v>
                </c:pt>
                <c:pt idx="8">
                  <c:v>-15</c:v>
                </c:pt>
                <c:pt idx="9">
                  <c:v>-80</c:v>
                </c:pt>
                <c:pt idx="10">
                  <c:v>-20</c:v>
                </c:pt>
                <c:pt idx="11">
                  <c:v>-25</c:v>
                </c:pt>
                <c:pt idx="12">
                  <c:v>-60</c:v>
                </c:pt>
                <c:pt idx="13">
                  <c:v>-60</c:v>
                </c:pt>
                <c:pt idx="14">
                  <c:v>-20</c:v>
                </c:pt>
                <c:pt idx="15">
                  <c:v>-30</c:v>
                </c:pt>
                <c:pt idx="16">
                  <c:v>-15</c:v>
                </c:pt>
                <c:pt idx="17">
                  <c:v>-50</c:v>
                </c:pt>
                <c:pt idx="18">
                  <c:v>-33</c:v>
                </c:pt>
                <c:pt idx="19">
                  <c:v>-15</c:v>
                </c:pt>
                <c:pt idx="20">
                  <c:v>-20</c:v>
                </c:pt>
                <c:pt idx="21">
                  <c:v>-10</c:v>
                </c:pt>
                <c:pt idx="22">
                  <c:v>-25</c:v>
                </c:pt>
                <c:pt idx="23">
                  <c:v>-14</c:v>
                </c:pt>
                <c:pt idx="24">
                  <c:v>-16</c:v>
                </c:pt>
                <c:pt idx="25">
                  <c:v>-6</c:v>
                </c:pt>
                <c:pt idx="26">
                  <c:v>-32</c:v>
                </c:pt>
                <c:pt idx="27">
                  <c:v>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A54B-44DF-B12F-BEBEDFBA5F8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2-A54B-44DF-B12F-BEBEDFBA5F8A}"/>
              </c:ext>
            </c:extLst>
          </c:dPt>
          <c:dPt>
            <c:idx val="1"/>
            <c:invertIfNegative val="0"/>
            <c:bubble3D val="0"/>
            <c:spPr>
              <a:solidFill>
                <a:srgbClr val="FFD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A54B-44DF-B12F-BEBEDFBA5F8A}"/>
              </c:ext>
            </c:extLst>
          </c:dPt>
          <c:dPt>
            <c:idx val="2"/>
            <c:invertIfNegative val="0"/>
            <c:bubble3D val="0"/>
            <c:spPr>
              <a:solidFill>
                <a:srgbClr val="FF8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4-A54B-44DF-B12F-BEBEDFBA5F8A}"/>
              </c:ext>
            </c:extLst>
          </c:dPt>
          <c:dPt>
            <c:idx val="3"/>
            <c:invertIfNegative val="0"/>
            <c:bubble3D val="0"/>
            <c:spPr>
              <a:solidFill>
                <a:srgbClr val="FF9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6-A54B-44DF-B12F-BEBEDFBA5F8A}"/>
              </c:ext>
            </c:extLst>
          </c:dPt>
          <c:dPt>
            <c:idx val="4"/>
            <c:invertIfNegative val="0"/>
            <c:bubble3D val="0"/>
            <c:spPr>
              <a:solidFill>
                <a:srgbClr val="FF4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8-A54B-44DF-B12F-BEBEDFBA5F8A}"/>
              </c:ext>
            </c:extLst>
          </c:dPt>
          <c:dPt>
            <c:idx val="5"/>
            <c:invertIfNegative val="0"/>
            <c:bubble3D val="0"/>
            <c:spPr>
              <a:solidFill>
                <a:srgbClr val="FF5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C-A54B-44DF-B12F-BEBEDFBA5F8A}"/>
              </c:ext>
            </c:extLst>
          </c:dPt>
          <c:dPt>
            <c:idx val="6"/>
            <c:invertIfNegative val="0"/>
            <c:bubble3D val="0"/>
            <c:spPr>
              <a:solidFill>
                <a:srgbClr val="FFD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A54B-44DF-B12F-BEBEDFBA5F8A}"/>
              </c:ext>
            </c:extLst>
          </c:dPt>
          <c:dPt>
            <c:idx val="7"/>
            <c:invertIfNegative val="0"/>
            <c:bubble3D val="0"/>
            <c:spPr>
              <a:solidFill>
                <a:srgbClr val="FF8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A-A54B-44DF-B12F-BEBEDFBA5F8A}"/>
              </c:ext>
            </c:extLst>
          </c:dPt>
          <c:dPt>
            <c:idx val="9"/>
            <c:invertIfNegative val="0"/>
            <c:bubble3D val="0"/>
            <c:spPr>
              <a:solidFill>
                <a:srgbClr val="FFE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4-A54B-44DF-B12F-BEBEDFBA5F8A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2000">
                    <a:srgbClr val="FFAD00"/>
                  </a:gs>
                  <a:gs pos="100000">
                    <a:srgbClr val="FF92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C-A54B-44DF-B12F-BEBEDFBA5F8A}"/>
              </c:ext>
            </c:extLst>
          </c:dPt>
          <c:dPt>
            <c:idx val="11"/>
            <c:invertIfNegative val="0"/>
            <c:bubble3D val="0"/>
            <c:spPr>
              <a:solidFill>
                <a:srgbClr val="FFE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A54B-44DF-B12F-BEBEDFBA5F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F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E-A54B-44DF-B12F-BEBEDFBA5F8A}"/>
              </c:ext>
            </c:extLst>
          </c:dPt>
          <c:dPt>
            <c:idx val="13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0-A54B-44DF-B12F-BEBEDFBA5F8A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B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2-A54B-44DF-B12F-BEBEDFBA5F8A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A54B-44DF-B12F-BEBEDFBA5F8A}"/>
              </c:ext>
            </c:extLst>
          </c:dPt>
          <c:dPt>
            <c:idx val="16"/>
            <c:invertIfNegative val="0"/>
            <c:bubble3D val="0"/>
            <c:spPr>
              <a:solidFill>
                <a:srgbClr val="FF8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2-A54B-44DF-B12F-BEBEDFBA5F8A}"/>
              </c:ext>
            </c:extLst>
          </c:dPt>
          <c:dPt>
            <c:idx val="17"/>
            <c:invertIfNegative val="0"/>
            <c:bubble3D val="0"/>
            <c:spPr>
              <a:solidFill>
                <a:srgbClr val="FFA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A54B-44DF-B12F-BEBEDFBA5F8A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2000">
                    <a:srgbClr val="FFDC00"/>
                  </a:gs>
                  <a:gs pos="100000">
                    <a:srgbClr val="FFE2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4-A54B-44DF-B12F-BEBEDFBA5F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B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6-A54B-44DF-B12F-BEBEDFBA5F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A54B-44DF-B12F-BEBEDFBA5F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2-A54B-44DF-B12F-BEBEDFBA5F8A}"/>
              </c:ext>
            </c:extLst>
          </c:dPt>
          <c:dPt>
            <c:idx val="23"/>
            <c:invertIfNegative val="0"/>
            <c:bubble3D val="0"/>
            <c:spPr>
              <a:solidFill>
                <a:srgbClr val="FF4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08F1-4AC2-8930-5408841D3439}"/>
              </c:ext>
            </c:extLst>
          </c:dPt>
          <c:dPt>
            <c:idx val="25"/>
            <c:invertIfNegative val="0"/>
            <c:bubble3D val="0"/>
            <c:spPr>
              <a:solidFill>
                <a:srgbClr val="FFE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08F1-4AC2-8930-5408841D3439}"/>
              </c:ext>
            </c:extLst>
          </c:dPt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HorizonHistoLOI!$B$8:$AC$8</c:f>
              <c:numCache>
                <c:formatCode>0</c:formatCode>
                <c:ptCount val="28"/>
                <c:pt idx="0">
                  <c:v>-30</c:v>
                </c:pt>
                <c:pt idx="1">
                  <c:v>-8</c:v>
                </c:pt>
                <c:pt idx="2">
                  <c:v>-10</c:v>
                </c:pt>
                <c:pt idx="3">
                  <c:v>-20</c:v>
                </c:pt>
                <c:pt idx="4">
                  <c:v>-13</c:v>
                </c:pt>
                <c:pt idx="5">
                  <c:v>-30</c:v>
                </c:pt>
                <c:pt idx="6">
                  <c:v>-18</c:v>
                </c:pt>
                <c:pt idx="7">
                  <c:v>-16</c:v>
                </c:pt>
                <c:pt idx="9">
                  <c:v>-50</c:v>
                </c:pt>
                <c:pt idx="10">
                  <c:v>-20</c:v>
                </c:pt>
                <c:pt idx="11">
                  <c:v>-52</c:v>
                </c:pt>
                <c:pt idx="12">
                  <c:v>-35</c:v>
                </c:pt>
                <c:pt idx="13">
                  <c:v>-42</c:v>
                </c:pt>
                <c:pt idx="14">
                  <c:v>-15</c:v>
                </c:pt>
                <c:pt idx="15">
                  <c:v>-5</c:v>
                </c:pt>
                <c:pt idx="16">
                  <c:v>-25</c:v>
                </c:pt>
                <c:pt idx="17">
                  <c:v>-48</c:v>
                </c:pt>
                <c:pt idx="18">
                  <c:v>-42</c:v>
                </c:pt>
                <c:pt idx="19">
                  <c:v>-25</c:v>
                </c:pt>
                <c:pt idx="20">
                  <c:v>-15</c:v>
                </c:pt>
                <c:pt idx="22">
                  <c:v>-10</c:v>
                </c:pt>
                <c:pt idx="23">
                  <c:v>-20</c:v>
                </c:pt>
                <c:pt idx="25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7-A54B-44DF-B12F-BEBEDFBA5F8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E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A54B-44DF-B12F-BEBEDFBA5F8A}"/>
              </c:ext>
            </c:extLst>
          </c:dPt>
          <c:dPt>
            <c:idx val="4"/>
            <c:invertIfNegative val="0"/>
            <c:bubble3D val="0"/>
            <c:spPr>
              <a:solidFill>
                <a:srgbClr val="FF4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A54B-44DF-B12F-BEBEDFBA5F8A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A54B-44DF-B12F-BEBEDFBA5F8A}"/>
              </c:ext>
            </c:extLst>
          </c:dPt>
          <c:dPt>
            <c:idx val="6"/>
            <c:invertIfNegative val="0"/>
            <c:bubble3D val="0"/>
            <c:spPr>
              <a:solidFill>
                <a:srgbClr val="FFC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A54B-44DF-B12F-BEBEDFBA5F8A}"/>
              </c:ext>
            </c:extLst>
          </c:dPt>
          <c:dPt>
            <c:idx val="7"/>
            <c:invertIfNegative val="0"/>
            <c:bubble3D val="0"/>
            <c:spPr>
              <a:solidFill>
                <a:srgbClr val="FF7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A54B-44DF-B12F-BEBEDFBA5F8A}"/>
              </c:ext>
            </c:extLst>
          </c:dPt>
          <c:dPt>
            <c:idx val="9"/>
            <c:invertIfNegative val="0"/>
            <c:bubble3D val="0"/>
            <c:spPr>
              <a:solidFill>
                <a:srgbClr val="FF9100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A54B-44DF-B12F-BEBEDFBA5F8A}"/>
              </c:ext>
            </c:extLst>
          </c:dPt>
          <c:dPt>
            <c:idx val="10"/>
            <c:invertIfNegative val="0"/>
            <c:bubble3D val="0"/>
            <c:spPr>
              <a:solidFill>
                <a:srgbClr val="FF4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8-A54B-44DF-B12F-BEBEDFBA5F8A}"/>
              </c:ext>
            </c:extLst>
          </c:dPt>
          <c:dPt>
            <c:idx val="11"/>
            <c:invertIfNegative val="0"/>
            <c:bubble3D val="0"/>
            <c:spPr>
              <a:solidFill>
                <a:srgbClr val="FFB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A-A54B-44DF-B12F-BEBEDFBA5F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A54B-44DF-B12F-BEBEDFBA5F8A}"/>
              </c:ext>
            </c:extLst>
          </c:dPt>
          <c:dPt>
            <c:idx val="13"/>
            <c:invertIfNegative val="0"/>
            <c:bubble3D val="0"/>
            <c:spPr>
              <a:solidFill>
                <a:srgbClr val="FFA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0-A54B-44DF-B12F-BEBEDFBA5F8A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4-A54B-44DF-B12F-BEBEDFBA5F8A}"/>
              </c:ext>
            </c:extLst>
          </c:dPt>
          <c:dPt>
            <c:idx val="16"/>
            <c:invertIfNegative val="0"/>
            <c:bubble3D val="0"/>
            <c:spPr>
              <a:solidFill>
                <a:srgbClr val="FF7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6-A54B-44DF-B12F-BEBEDFBA5F8A}"/>
              </c:ext>
            </c:extLst>
          </c:dPt>
          <c:dPt>
            <c:idx val="17"/>
            <c:invertIfNegative val="0"/>
            <c:bubble3D val="0"/>
            <c:spPr>
              <a:solidFill>
                <a:srgbClr val="FFB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8-A54B-44DF-B12F-BEBEDFBA5F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A54B-44DF-B12F-BEBEDFBA5F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B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A54B-44DF-B12F-BEBEDFBA5F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C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E-A54B-44DF-B12F-BEBEDFBA5F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A54B-44DF-B12F-BEBEDFBA5F8A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4C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08F1-4AC2-8930-5408841D3439}"/>
              </c:ext>
            </c:extLst>
          </c:dPt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HorizonHistoLOI!$B$9:$AC$9</c:f>
              <c:numCache>
                <c:formatCode>0</c:formatCode>
                <c:ptCount val="28"/>
                <c:pt idx="0">
                  <c:v>-60</c:v>
                </c:pt>
                <c:pt idx="4">
                  <c:v>-15</c:v>
                </c:pt>
                <c:pt idx="5">
                  <c:v>-45</c:v>
                </c:pt>
                <c:pt idx="6">
                  <c:v>-12</c:v>
                </c:pt>
                <c:pt idx="7">
                  <c:v>-60</c:v>
                </c:pt>
                <c:pt idx="9">
                  <c:v>-5</c:v>
                </c:pt>
                <c:pt idx="10">
                  <c:v>-15</c:v>
                </c:pt>
                <c:pt idx="11">
                  <c:v>-3</c:v>
                </c:pt>
                <c:pt idx="12">
                  <c:v>-5</c:v>
                </c:pt>
                <c:pt idx="13">
                  <c:v>-48</c:v>
                </c:pt>
                <c:pt idx="15">
                  <c:v>-10</c:v>
                </c:pt>
                <c:pt idx="16">
                  <c:v>-25</c:v>
                </c:pt>
                <c:pt idx="17">
                  <c:v>-4</c:v>
                </c:pt>
                <c:pt idx="18">
                  <c:v>-30</c:v>
                </c:pt>
                <c:pt idx="19">
                  <c:v>-20</c:v>
                </c:pt>
                <c:pt idx="20">
                  <c:v>-15</c:v>
                </c:pt>
                <c:pt idx="22">
                  <c:v>-7</c:v>
                </c:pt>
                <c:pt idx="23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4-A54B-44DF-B12F-BEBEDFBA5F8A}"/>
            </c:ext>
          </c:extLst>
        </c:ser>
        <c:ser>
          <c:idx val="7"/>
          <c:order val="7"/>
          <c:spPr>
            <a:solidFill>
              <a:srgbClr val="FFF7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E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8-A54B-44DF-B12F-BEBEDFBA5F8A}"/>
              </c:ext>
            </c:extLst>
          </c:dPt>
          <c:dPt>
            <c:idx val="4"/>
            <c:invertIfNegative val="0"/>
            <c:bubble3D val="0"/>
            <c:spPr>
              <a:solidFill>
                <a:srgbClr val="FF4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A54B-44DF-B12F-BEBEDFBA5F8A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6-A54B-44DF-B12F-BEBEDFBA5F8A}"/>
              </c:ext>
            </c:extLst>
          </c:dPt>
          <c:dPt>
            <c:idx val="6"/>
            <c:invertIfNegative val="0"/>
            <c:bubble3D val="0"/>
            <c:spPr>
              <a:solidFill>
                <a:srgbClr val="FFC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E-A54B-44DF-B12F-BEBEDFBA5F8A}"/>
              </c:ext>
            </c:extLst>
          </c:dPt>
          <c:dPt>
            <c:idx val="7"/>
            <c:invertIfNegative val="0"/>
            <c:bubble3D val="0"/>
            <c:spPr>
              <a:solidFill>
                <a:srgbClr val="FF8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A54B-44DF-B12F-BEBEDFBA5F8A}"/>
              </c:ext>
            </c:extLst>
          </c:dPt>
          <c:dPt>
            <c:idx val="9"/>
            <c:invertIfNegative val="0"/>
            <c:bubble3D val="0"/>
            <c:spPr>
              <a:solidFill>
                <a:srgbClr val="FF9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A54B-44DF-B12F-BEBEDFBA5F8A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A54B-44DF-B12F-BEBEDFBA5F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7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A54B-44DF-B12F-BEBEDFBA5F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A-A54B-44DF-B12F-BEBEDFBA5F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C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A54B-44DF-B12F-BEBEDFBA5F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D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4-A54B-44DF-B12F-BEBEDFBA5F8A}"/>
              </c:ext>
            </c:extLst>
          </c:dPt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HorizonHistoLOI!$B$10:$AC$10</c:f>
              <c:numCache>
                <c:formatCode>0</c:formatCode>
                <c:ptCount val="28"/>
                <c:pt idx="0">
                  <c:v>-20</c:v>
                </c:pt>
                <c:pt idx="4">
                  <c:v>-20</c:v>
                </c:pt>
                <c:pt idx="5">
                  <c:v>-40</c:v>
                </c:pt>
                <c:pt idx="6">
                  <c:v>-20</c:v>
                </c:pt>
                <c:pt idx="7">
                  <c:v>-25</c:v>
                </c:pt>
                <c:pt idx="9">
                  <c:v>-35</c:v>
                </c:pt>
                <c:pt idx="12">
                  <c:v>-18</c:v>
                </c:pt>
                <c:pt idx="13">
                  <c:v>-15</c:v>
                </c:pt>
                <c:pt idx="18">
                  <c:v>-43</c:v>
                </c:pt>
                <c:pt idx="19">
                  <c:v>-25</c:v>
                </c:pt>
                <c:pt idx="20">
                  <c:v>-10</c:v>
                </c:pt>
                <c:pt idx="22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5-A54B-44DF-B12F-BEBEDFBA5F8A}"/>
            </c:ext>
          </c:extLst>
        </c:ser>
        <c:ser>
          <c:idx val="8"/>
          <c:order val="8"/>
          <c:spPr>
            <a:solidFill>
              <a:srgbClr val="FF0B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A54B-44DF-B12F-BEBEDFBA5F8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9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6-A54B-44DF-B12F-BEBEDFBA5F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6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A54B-44DF-B12F-BEBEDFBA5F8A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C-A54B-44DF-B12F-BEBEDFBA5F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9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A54B-44DF-B12F-BEBEDFBA5F8A}"/>
              </c:ext>
            </c:extLst>
          </c:dPt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HorizonHistoLOI!$B$11:$AC$11</c:f>
              <c:numCache>
                <c:formatCode>0</c:formatCode>
                <c:ptCount val="28"/>
                <c:pt idx="0">
                  <c:v>-20</c:v>
                </c:pt>
                <c:pt idx="4">
                  <c:v>-15</c:v>
                </c:pt>
                <c:pt idx="5">
                  <c:v>-10</c:v>
                </c:pt>
                <c:pt idx="9">
                  <c:v>-65</c:v>
                </c:pt>
                <c:pt idx="12">
                  <c:v>-12</c:v>
                </c:pt>
                <c:pt idx="19">
                  <c:v>-10</c:v>
                </c:pt>
                <c:pt idx="22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6-A54B-44DF-B12F-BEBEDFBA5F8A}"/>
            </c:ext>
          </c:extLst>
        </c:ser>
        <c:ser>
          <c:idx val="9"/>
          <c:order val="9"/>
          <c:spPr>
            <a:solidFill>
              <a:srgbClr val="FF4900"/>
            </a:solidFill>
            <a:ln>
              <a:noFill/>
            </a:ln>
            <a:effectLst/>
          </c:spPr>
          <c:invertIfNegative val="0"/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HorizonHistoLOI!$B$12:$AC$12</c:f>
              <c:numCache>
                <c:formatCode>General</c:formatCode>
                <c:ptCount val="28"/>
                <c:pt idx="12" formatCode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B-A54B-44DF-B12F-BEBEDFBA5F8A}"/>
            </c:ext>
          </c:extLst>
        </c:ser>
        <c:ser>
          <c:idx val="10"/>
          <c:order val="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HorizonHistoLOI!$B$13:$AC$13</c:f>
              <c:numCache>
                <c:formatCode>General</c:formatCode>
                <c:ptCount val="28"/>
                <c:pt idx="12" formatCode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C-A54B-44DF-B12F-BEBEDFBA5F8A}"/>
            </c:ext>
          </c:extLst>
        </c:ser>
        <c:ser>
          <c:idx val="11"/>
          <c:order val="11"/>
          <c:spPr>
            <a:solidFill>
              <a:srgbClr val="FF2100"/>
            </a:solidFill>
            <a:ln>
              <a:noFill/>
            </a:ln>
            <a:effectLst/>
          </c:spPr>
          <c:invertIfNegative val="0"/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HorizonHistoLOI!$B$14:$AC$14</c:f>
              <c:numCache>
                <c:formatCode>General</c:formatCode>
                <c:ptCount val="28"/>
                <c:pt idx="12" formatCode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D-A54B-44DF-B12F-BEBEDFBA5F8A}"/>
            </c:ext>
          </c:extLst>
        </c:ser>
        <c:ser>
          <c:idx val="12"/>
          <c:order val="12"/>
          <c:spPr>
            <a:solidFill>
              <a:schemeClr val="bg1">
                <a:lumMod val="95000"/>
              </a:schemeClr>
            </a:solidFill>
            <a:ln>
              <a:solidFill>
                <a:srgbClr val="FF2100"/>
              </a:solidFill>
            </a:ln>
            <a:effectLst/>
          </c:spPr>
          <c:invertIfNegative val="0"/>
          <c:cat>
            <c:numRef>
              <c:f>HorizonHistoLOI!$B$1:$AC$1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HorizonHistoLOI!$B$15:$AC$15</c:f>
              <c:numCache>
                <c:formatCode>General</c:formatCode>
                <c:ptCount val="28"/>
                <c:pt idx="12" formatCode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E-A54B-44DF-B12F-BEBEDFBA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221801184"/>
        <c:axId val="1008322592"/>
      </c:barChart>
      <c:catAx>
        <c:axId val="12218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22592"/>
        <c:crosses val="autoZero"/>
        <c:auto val="1"/>
        <c:lblAlgn val="ctr"/>
        <c:lblOffset val="0"/>
        <c:noMultiLvlLbl val="0"/>
      </c:catAx>
      <c:valAx>
        <c:axId val="1008322592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03734779054261E-2"/>
          <c:y val="7.7682683532482977E-2"/>
          <c:w val="0.93976894281657419"/>
          <c:h val="0.8685332965454789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C6-457C-900D-4975D6799AB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C6-457C-900D-4975D6799AB1}"/>
              </c:ext>
            </c:extLst>
          </c:dPt>
          <c:dPt>
            <c:idx val="2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C6-457C-900D-4975D6799AB1}"/>
              </c:ext>
            </c:extLst>
          </c:dPt>
          <c:dPt>
            <c:idx val="3"/>
            <c:invertIfNegative val="0"/>
            <c:bubble3D val="0"/>
            <c:spPr>
              <a:solidFill>
                <a:srgbClr val="FFD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6-457C-900D-4975D6799AB1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2000">
                    <a:srgbClr val="FFE000"/>
                  </a:gs>
                  <a:gs pos="100000">
                    <a:srgbClr val="FFFD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C6-457C-900D-4975D6799AB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6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C6-457C-900D-4975D6799AB1}"/>
              </c:ext>
            </c:extLst>
          </c:dPt>
          <c:dPt>
            <c:idx val="6"/>
            <c:invertIfNegative val="0"/>
            <c:bubble3D val="0"/>
            <c:spPr>
              <a:solidFill>
                <a:srgbClr val="FFB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C6-457C-900D-4975D6799AB1}"/>
              </c:ext>
            </c:extLst>
          </c:dPt>
          <c:dPt>
            <c:idx val="7"/>
            <c:invertIfNegative val="0"/>
            <c:bubble3D val="0"/>
            <c:spPr>
              <a:solidFill>
                <a:srgbClr val="FFF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C6-457C-900D-4975D6799AB1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C6-457C-900D-4975D6799AB1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C6-457C-900D-4975D6799AB1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C6-457C-900D-4975D6799AB1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3C6-457C-900D-4975D6799AB1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11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9-83C6-457C-900D-4975D6799AB1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FFD3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B-83C6-457C-900D-4975D6799AB1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3C6-457C-900D-4975D6799AB1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3C6-457C-900D-4975D6799AB1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3C6-457C-900D-4975D6799AB1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3C6-457C-900D-4975D6799AB1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3C6-457C-900D-4975D6799AB1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3C6-457C-900D-4975D6799AB1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HorizonHistoNPOC!$B$3:$U$3</c:f>
              <c:numCache>
                <c:formatCode>0</c:formatCode>
                <c:ptCount val="20"/>
                <c:pt idx="0">
                  <c:v>-290</c:v>
                </c:pt>
                <c:pt idx="1">
                  <c:v>-105</c:v>
                </c:pt>
                <c:pt idx="2">
                  <c:v>-45</c:v>
                </c:pt>
                <c:pt idx="3">
                  <c:v>-20</c:v>
                </c:pt>
                <c:pt idx="4">
                  <c:v>-132</c:v>
                </c:pt>
                <c:pt idx="5">
                  <c:v>-10</c:v>
                </c:pt>
                <c:pt idx="6">
                  <c:v>-130</c:v>
                </c:pt>
                <c:pt idx="7">
                  <c:v>-60</c:v>
                </c:pt>
                <c:pt idx="8">
                  <c:v>-165</c:v>
                </c:pt>
                <c:pt idx="9">
                  <c:v>-315</c:v>
                </c:pt>
                <c:pt idx="10">
                  <c:v>-125</c:v>
                </c:pt>
                <c:pt idx="11">
                  <c:v>-280</c:v>
                </c:pt>
                <c:pt idx="12">
                  <c:v>-10</c:v>
                </c:pt>
                <c:pt idx="13">
                  <c:v>-15</c:v>
                </c:pt>
                <c:pt idx="14">
                  <c:v>-275</c:v>
                </c:pt>
                <c:pt idx="15">
                  <c:v>-195</c:v>
                </c:pt>
                <c:pt idx="16">
                  <c:v>-330</c:v>
                </c:pt>
                <c:pt idx="17">
                  <c:v>-242</c:v>
                </c:pt>
                <c:pt idx="18">
                  <c:v>-248</c:v>
                </c:pt>
                <c:pt idx="19">
                  <c:v>-170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3C6-457C-900D-4975D6799A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2000">
                    <a:srgbClr val="FFB30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83C6-457C-900D-4975D6799AB1}"/>
              </c:ext>
            </c:extLst>
          </c:dPt>
          <c:dPt>
            <c:idx val="1"/>
            <c:invertIfNegative val="0"/>
            <c:bubble3D val="0"/>
            <c:spPr>
              <a:solidFill>
                <a:srgbClr val="FFB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83C6-457C-900D-4975D6799AB1}"/>
              </c:ext>
            </c:extLst>
          </c:dPt>
          <c:dPt>
            <c:idx val="2"/>
            <c:invertIfNegative val="0"/>
            <c:bubble3D val="0"/>
            <c:spPr>
              <a:solidFill>
                <a:srgbClr val="FFE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83C6-457C-900D-4975D6799AB1}"/>
              </c:ext>
            </c:extLst>
          </c:dPt>
          <c:dPt>
            <c:idx val="3"/>
            <c:invertIfNegative val="0"/>
            <c:bubble3D val="0"/>
            <c:spPr>
              <a:solidFill>
                <a:srgbClr val="FFE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83C6-457C-900D-4975D6799AB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1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42-83C6-457C-900D-4975D6799AB1}"/>
              </c:ext>
            </c:extLst>
          </c:dPt>
          <c:dPt>
            <c:idx val="5"/>
            <c:invertIfNegative val="0"/>
            <c:bubble3D val="0"/>
            <c:spPr>
              <a:solidFill>
                <a:srgbClr val="FFF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83C6-457C-900D-4975D6799AB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D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46-83C6-457C-900D-4975D6799AB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9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48-83C6-457C-900D-4975D6799AB1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2000">
                    <a:srgbClr val="FFB400"/>
                  </a:gs>
                  <a:gs pos="100000">
                    <a:srgbClr val="FFD2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83C6-457C-900D-4975D6799AB1}"/>
              </c:ext>
            </c:extLst>
          </c:dPt>
          <c:dPt>
            <c:idx val="9"/>
            <c:invertIfNegative val="0"/>
            <c:bubble3D val="0"/>
            <c:spPr>
              <a:solidFill>
                <a:srgbClr val="FF9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83C6-457C-900D-4975D6799AB1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2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83C6-457C-900D-4975D6799AB1}"/>
              </c:ext>
            </c:extLst>
          </c:dPt>
          <c:dPt>
            <c:idx val="11"/>
            <c:invertIfNegative val="0"/>
            <c:bubble3D val="0"/>
            <c:spPr>
              <a:solidFill>
                <a:srgbClr val="FFC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83C6-457C-900D-4975D6799AB1}"/>
              </c:ext>
            </c:extLst>
          </c:dPt>
          <c:dPt>
            <c:idx val="12"/>
            <c:invertIfNegative val="0"/>
            <c:bubble3D val="0"/>
            <c:spPr>
              <a:solidFill>
                <a:srgbClr val="FF1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83C6-457C-900D-4975D6799AB1}"/>
              </c:ext>
            </c:extLst>
          </c:dPt>
          <c:dPt>
            <c:idx val="13"/>
            <c:invertIfNegative val="0"/>
            <c:bubble3D val="0"/>
            <c:spPr>
              <a:solidFill>
                <a:srgbClr val="FFD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83C6-457C-900D-4975D6799AB1}"/>
              </c:ext>
            </c:extLst>
          </c:dPt>
          <c:dPt>
            <c:idx val="14"/>
            <c:invertIfNegative val="0"/>
            <c:bubble3D val="0"/>
            <c:spPr>
              <a:solidFill>
                <a:srgbClr val="FFE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83C6-457C-900D-4975D6799AB1}"/>
              </c:ext>
            </c:extLst>
          </c:dPt>
          <c:dPt>
            <c:idx val="15"/>
            <c:invertIfNegative val="0"/>
            <c:bubble3D val="0"/>
            <c:spPr>
              <a:solidFill>
                <a:srgbClr val="FF9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83C6-457C-900D-4975D6799AB1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2000">
                    <a:srgbClr val="FF9100"/>
                  </a:gs>
                  <a:gs pos="100000">
                    <a:srgbClr val="FF9E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83C6-457C-900D-4975D6799AB1}"/>
              </c:ext>
            </c:extLst>
          </c:dPt>
          <c:dPt>
            <c:idx val="17"/>
            <c:invertIfNegative val="0"/>
            <c:bubble3D val="0"/>
            <c:spPr>
              <a:solidFill>
                <a:srgbClr val="FFA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83C6-457C-900D-4975D6799AB1}"/>
              </c:ext>
            </c:extLst>
          </c:dPt>
          <c:dPt>
            <c:idx val="18"/>
            <c:invertIfNegative val="0"/>
            <c:bubble3D val="0"/>
            <c:spPr>
              <a:solidFill>
                <a:srgbClr val="FFC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83C6-457C-900D-4975D6799AB1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7C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83C6-457C-900D-4975D6799AB1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HorizonHistoNPOC!$B$4:$U$4</c:f>
              <c:numCache>
                <c:formatCode>0</c:formatCode>
                <c:ptCount val="20"/>
                <c:pt idx="2">
                  <c:v>-85</c:v>
                </c:pt>
                <c:pt idx="3">
                  <c:v>-40</c:v>
                </c:pt>
                <c:pt idx="4">
                  <c:v>-13</c:v>
                </c:pt>
                <c:pt idx="5">
                  <c:v>-20</c:v>
                </c:pt>
                <c:pt idx="6">
                  <c:v>-20</c:v>
                </c:pt>
                <c:pt idx="7">
                  <c:v>-30</c:v>
                </c:pt>
                <c:pt idx="12">
                  <c:v>-25</c:v>
                </c:pt>
                <c:pt idx="13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3C6-457C-900D-4975D6799A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83C6-457C-900D-4975D6799AB1}"/>
              </c:ext>
            </c:extLst>
          </c:dPt>
          <c:dPt>
            <c:idx val="1"/>
            <c:invertIfNegative val="0"/>
            <c:bubble3D val="0"/>
            <c:spPr>
              <a:solidFill>
                <a:srgbClr val="FFB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83C6-457C-900D-4975D6799AB1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83C6-457C-900D-4975D6799AB1}"/>
              </c:ext>
            </c:extLst>
          </c:dPt>
          <c:dPt>
            <c:idx val="3"/>
            <c:invertIfNegative val="0"/>
            <c:bubble3D val="0"/>
            <c:spPr>
              <a:solidFill>
                <a:srgbClr val="FFF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83C6-457C-900D-4975D6799AB1}"/>
              </c:ext>
            </c:extLst>
          </c:dPt>
          <c:dPt>
            <c:idx val="4"/>
            <c:invertIfNegative val="0"/>
            <c:bubble3D val="0"/>
            <c:spPr>
              <a:solidFill>
                <a:srgbClr val="FFB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83C6-457C-900D-4975D6799AB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6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7D-83C6-457C-900D-4975D6799AB1}"/>
              </c:ext>
            </c:extLst>
          </c:dPt>
          <c:dPt>
            <c:idx val="6"/>
            <c:invertIfNegative val="0"/>
            <c:bubble3D val="0"/>
            <c:spPr>
              <a:solidFill>
                <a:srgbClr val="FFF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83C6-457C-900D-4975D6799AB1}"/>
              </c:ext>
            </c:extLst>
          </c:dPt>
          <c:dPt>
            <c:idx val="7"/>
            <c:invertIfNegative val="0"/>
            <c:bubble3D val="0"/>
            <c:spPr>
              <a:solidFill>
                <a:srgbClr val="FF5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83C6-457C-900D-4975D6799AB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3C6-457C-900D-4975D6799AB1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9E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3C6-457C-900D-4975D6799AB1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2000">
                    <a:srgbClr val="FFA200"/>
                  </a:gs>
                  <a:gs pos="100000">
                    <a:srgbClr val="FFBA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83C6-457C-900D-4975D6799AB1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2000">
                    <a:srgbClr val="FFCC00"/>
                  </a:gs>
                  <a:gs pos="100000">
                    <a:srgbClr val="FFE8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83C6-457C-900D-4975D6799AB1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11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8B-83C6-457C-900D-4975D6799AB1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8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8D-83C6-457C-900D-4975D6799AB1}"/>
              </c:ext>
            </c:extLst>
          </c:dPt>
          <c:dPt>
            <c:idx val="14"/>
            <c:invertIfNegative val="0"/>
            <c:bubble3D val="0"/>
            <c:spPr>
              <a:solidFill>
                <a:srgbClr val="FFE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83C6-457C-900D-4975D6799AB1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83C6-457C-900D-4975D6799AB1}"/>
              </c:ext>
            </c:extLst>
          </c:dPt>
          <c:dPt>
            <c:idx val="16"/>
            <c:invertIfNegative val="0"/>
            <c:bubble3D val="0"/>
            <c:spPr>
              <a:solidFill>
                <a:srgbClr val="FFB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83C6-457C-900D-4975D6799AB1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83C6-457C-900D-4975D6799AB1}"/>
              </c:ext>
            </c:extLst>
          </c:dPt>
          <c:dPt>
            <c:idx val="18"/>
            <c:invertIfNegative val="0"/>
            <c:bubble3D val="0"/>
            <c:spPr>
              <a:solidFill>
                <a:srgbClr val="FFE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83C6-457C-900D-4975D6799AB1}"/>
              </c:ext>
            </c:extLst>
          </c:dPt>
          <c:dPt>
            <c:idx val="19"/>
            <c:invertIfNegative val="0"/>
            <c:bubble3D val="0"/>
            <c:spPr>
              <a:solidFill>
                <a:srgbClr val="FFC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83C6-457C-900D-4975D6799AB1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HorizonHistoNPOC!$B$5:$U$5</c:f>
              <c:numCache>
                <c:formatCode>0</c:formatCode>
                <c:ptCount val="20"/>
                <c:pt idx="2">
                  <c:v>-50</c:v>
                </c:pt>
                <c:pt idx="3">
                  <c:v>-70</c:v>
                </c:pt>
                <c:pt idx="4">
                  <c:v>-53</c:v>
                </c:pt>
                <c:pt idx="5">
                  <c:v>-20</c:v>
                </c:pt>
                <c:pt idx="6">
                  <c:v>-30</c:v>
                </c:pt>
                <c:pt idx="7">
                  <c:v>-40</c:v>
                </c:pt>
                <c:pt idx="12">
                  <c:v>-35</c:v>
                </c:pt>
                <c:pt idx="1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83C6-457C-900D-4975D6799AB1}"/>
            </c:ext>
          </c:extLst>
        </c:ser>
        <c:ser>
          <c:idx val="3"/>
          <c:order val="3"/>
          <c:spPr>
            <a:gradFill>
              <a:gsLst>
                <a:gs pos="2000">
                  <a:srgbClr val="FFB300"/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83C6-457C-900D-4975D6799AB1}"/>
              </c:ext>
            </c:extLst>
          </c:dPt>
          <c:dPt>
            <c:idx val="1"/>
            <c:invertIfNegative val="0"/>
            <c:bubble3D val="0"/>
            <c:spPr>
              <a:solidFill>
                <a:srgbClr val="FFB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83C6-457C-900D-4975D6799AB1}"/>
              </c:ext>
            </c:extLst>
          </c:dPt>
          <c:dPt>
            <c:idx val="2"/>
            <c:invertIfNegative val="0"/>
            <c:bubble3D val="0"/>
            <c:spPr>
              <a:solidFill>
                <a:srgbClr val="FFC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83C6-457C-900D-4975D6799AB1}"/>
              </c:ext>
            </c:extLst>
          </c:dPt>
          <c:dPt>
            <c:idx val="3"/>
            <c:invertIfNegative val="0"/>
            <c:bubble3D val="0"/>
            <c:spPr>
              <a:solidFill>
                <a:srgbClr val="FFF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83C6-457C-900D-4975D6799AB1}"/>
              </c:ext>
            </c:extLst>
          </c:dPt>
          <c:dPt>
            <c:idx val="4"/>
            <c:invertIfNegative val="0"/>
            <c:bubble3D val="0"/>
            <c:spPr>
              <a:solidFill>
                <a:srgbClr val="FFA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83C6-457C-900D-4975D6799AB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E1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B6-83C6-457C-900D-4975D6799AB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9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B8-83C6-457C-900D-4975D6799AB1}"/>
              </c:ext>
            </c:extLst>
          </c:dPt>
          <c:dPt>
            <c:idx val="7"/>
            <c:invertIfNegative val="0"/>
            <c:bubble3D val="0"/>
            <c:spPr>
              <a:solidFill>
                <a:srgbClr val="FFF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83C6-457C-900D-4975D6799AB1}"/>
              </c:ext>
            </c:extLst>
          </c:dPt>
          <c:dPt>
            <c:idx val="8"/>
            <c:invertIfNegative val="0"/>
            <c:bubble3D val="0"/>
            <c:spPr>
              <a:solidFill>
                <a:srgbClr val="FFA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83C6-457C-900D-4975D6799AB1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DA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83C6-457C-900D-4975D6799AB1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A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83C6-457C-900D-4975D6799AB1}"/>
              </c:ext>
            </c:extLst>
          </c:dPt>
          <c:dPt>
            <c:idx val="11"/>
            <c:invertIfNegative val="0"/>
            <c:bubble3D val="0"/>
            <c:spPr>
              <a:solidFill>
                <a:srgbClr val="FFE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83C6-457C-900D-4975D6799AB1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F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C4-83C6-457C-900D-4975D6799AB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83C6-457C-900D-4975D6799AB1}"/>
              </c:ext>
            </c:extLst>
          </c:dPt>
          <c:dPt>
            <c:idx val="14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83C6-457C-900D-4975D6799AB1}"/>
              </c:ext>
            </c:extLst>
          </c:dPt>
          <c:dPt>
            <c:idx val="15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A-83C6-457C-900D-4975D6799AB1}"/>
              </c:ext>
            </c:extLst>
          </c:dPt>
          <c:dPt>
            <c:idx val="16"/>
            <c:invertIfNegative val="0"/>
            <c:bubble3D val="0"/>
            <c:spPr>
              <a:solidFill>
                <a:srgbClr val="FFB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C-83C6-457C-900D-4975D6799AB1}"/>
              </c:ext>
            </c:extLst>
          </c:dPt>
          <c:dPt>
            <c:idx val="17"/>
            <c:invertIfNegative val="0"/>
            <c:bubble3D val="0"/>
            <c:spPr>
              <a:solidFill>
                <a:srgbClr val="FFD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E-83C6-457C-900D-4975D6799AB1}"/>
              </c:ext>
            </c:extLst>
          </c:dPt>
          <c:dPt>
            <c:idx val="18"/>
            <c:invertIfNegative val="0"/>
            <c:bubble3D val="0"/>
            <c:spPr>
              <a:solidFill>
                <a:srgbClr val="FFE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0-83C6-457C-900D-4975D6799AB1}"/>
              </c:ext>
            </c:extLst>
          </c:dPt>
          <c:dPt>
            <c:idx val="19"/>
            <c:invertIfNegative val="0"/>
            <c:bubble3D val="0"/>
            <c:spPr>
              <a:solidFill>
                <a:srgbClr val="FFE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2-83C6-457C-900D-4975D6799AB1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HorizonHistoNPOC!$B$6:$U$6</c:f>
              <c:numCache>
                <c:formatCode>0</c:formatCode>
                <c:ptCount val="20"/>
                <c:pt idx="2">
                  <c:v>-75</c:v>
                </c:pt>
                <c:pt idx="3">
                  <c:v>-20</c:v>
                </c:pt>
                <c:pt idx="4">
                  <c:v>-54</c:v>
                </c:pt>
                <c:pt idx="5">
                  <c:v>-18</c:v>
                </c:pt>
                <c:pt idx="6">
                  <c:v>-35</c:v>
                </c:pt>
                <c:pt idx="7">
                  <c:v>-30</c:v>
                </c:pt>
                <c:pt idx="12">
                  <c:v>-60</c:v>
                </c:pt>
                <c:pt idx="1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83C6-457C-900D-4975D6799AB1}"/>
            </c:ext>
          </c:extLst>
        </c:ser>
        <c:ser>
          <c:idx val="4"/>
          <c:order val="4"/>
          <c:spPr>
            <a:solidFill>
              <a:srgbClr val="FFA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83C6-457C-900D-4975D6799AB1}"/>
              </c:ext>
            </c:extLst>
          </c:dPt>
          <c:dPt>
            <c:idx val="1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83C6-457C-900D-4975D6799AB1}"/>
              </c:ext>
            </c:extLst>
          </c:dPt>
          <c:dPt>
            <c:idx val="2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83C6-457C-900D-4975D6799AB1}"/>
              </c:ext>
            </c:extLst>
          </c:dPt>
          <c:dPt>
            <c:idx val="3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83C6-457C-900D-4975D6799AB1}"/>
              </c:ext>
            </c:extLst>
          </c:dPt>
          <c:dPt>
            <c:idx val="4"/>
            <c:invertIfNegative val="0"/>
            <c:bubble3D val="0"/>
            <c:spPr>
              <a:solidFill>
                <a:srgbClr val="FFAF00"/>
              </a:solidFill>
              <a:ln>
                <a:solidFill>
                  <a:srgbClr val="FFF3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83C6-457C-900D-4975D6799AB1}"/>
              </c:ext>
            </c:extLst>
          </c:dPt>
          <c:dPt>
            <c:idx val="5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83C6-457C-900D-4975D6799AB1}"/>
              </c:ext>
            </c:extLst>
          </c:dPt>
          <c:dPt>
            <c:idx val="6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83C6-457C-900D-4975D6799AB1}"/>
              </c:ext>
            </c:extLst>
          </c:dPt>
          <c:dPt>
            <c:idx val="7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83C6-457C-900D-4975D6799AB1}"/>
              </c:ext>
            </c:extLst>
          </c:dPt>
          <c:dPt>
            <c:idx val="8"/>
            <c:invertIfNegative val="0"/>
            <c:bubble3D val="0"/>
            <c:spPr>
              <a:solidFill>
                <a:srgbClr val="FFAF00"/>
              </a:solidFill>
              <a:ln>
                <a:solidFill>
                  <a:srgbClr val="FFA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83C6-457C-900D-4975D6799AB1}"/>
              </c:ext>
            </c:extLst>
          </c:dPt>
          <c:dPt>
            <c:idx val="9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83C6-457C-900D-4975D6799AB1}"/>
              </c:ext>
            </c:extLst>
          </c:dPt>
          <c:dPt>
            <c:idx val="10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83C6-457C-900D-4975D6799AB1}"/>
              </c:ext>
            </c:extLst>
          </c:dPt>
          <c:dPt>
            <c:idx val="11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83C6-457C-900D-4975D6799AB1}"/>
              </c:ext>
            </c:extLst>
          </c:dPt>
          <c:dPt>
            <c:idx val="12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83C6-457C-900D-4975D6799AB1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B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FF-83C6-457C-900D-4975D6799AB1}"/>
              </c:ext>
            </c:extLst>
          </c:dPt>
          <c:dPt>
            <c:idx val="14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83C6-457C-900D-4975D6799AB1}"/>
              </c:ext>
            </c:extLst>
          </c:dPt>
          <c:dPt>
            <c:idx val="15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83C6-457C-900D-4975D6799AB1}"/>
              </c:ext>
            </c:extLst>
          </c:dPt>
          <c:dPt>
            <c:idx val="16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83C6-457C-900D-4975D6799AB1}"/>
              </c:ext>
            </c:extLst>
          </c:dPt>
          <c:dPt>
            <c:idx val="17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83C6-457C-900D-4975D6799AB1}"/>
              </c:ext>
            </c:extLst>
          </c:dPt>
          <c:dPt>
            <c:idx val="18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83C6-457C-900D-4975D6799AB1}"/>
              </c:ext>
            </c:extLst>
          </c:dPt>
          <c:dPt>
            <c:idx val="19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83C6-457C-900D-4975D6799AB1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HorizonHistoNPOC!$B$7:$U$7</c:f>
              <c:numCache>
                <c:formatCode>0</c:formatCode>
                <c:ptCount val="20"/>
                <c:pt idx="2">
                  <c:v>-35</c:v>
                </c:pt>
                <c:pt idx="3">
                  <c:v>-90</c:v>
                </c:pt>
                <c:pt idx="4">
                  <c:v>-10</c:v>
                </c:pt>
                <c:pt idx="5">
                  <c:v>-17</c:v>
                </c:pt>
                <c:pt idx="6">
                  <c:v>-55</c:v>
                </c:pt>
                <c:pt idx="7">
                  <c:v>-34</c:v>
                </c:pt>
                <c:pt idx="12">
                  <c:v>-60</c:v>
                </c:pt>
                <c:pt idx="13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83C6-457C-900D-4975D6799AB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E-83C6-457C-900D-4975D6799AB1}"/>
              </c:ext>
            </c:extLst>
          </c:dPt>
          <c:dPt>
            <c:idx val="1"/>
            <c:invertIfNegative val="0"/>
            <c:bubble3D val="0"/>
            <c:spPr>
              <a:solidFill>
                <a:srgbClr val="FFD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0-83C6-457C-900D-4975D6799AB1}"/>
              </c:ext>
            </c:extLst>
          </c:dPt>
          <c:dPt>
            <c:idx val="2"/>
            <c:invertIfNegative val="0"/>
            <c:bubble3D val="0"/>
            <c:spPr>
              <a:solidFill>
                <a:srgbClr val="FF4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2-83C6-457C-900D-4975D6799AB1}"/>
              </c:ext>
            </c:extLst>
          </c:dPt>
          <c:dPt>
            <c:idx val="3"/>
            <c:invertIfNegative val="0"/>
            <c:bubble3D val="0"/>
            <c:spPr>
              <a:solidFill>
                <a:srgbClr val="FFE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4-83C6-457C-900D-4975D6799AB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3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126-83C6-457C-900D-4975D6799AB1}"/>
              </c:ext>
            </c:extLst>
          </c:dPt>
          <c:dPt>
            <c:idx val="5"/>
            <c:invertIfNegative val="0"/>
            <c:bubble3D val="0"/>
            <c:spPr>
              <a:solidFill>
                <a:srgbClr val="FFE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83C6-457C-900D-4975D6799AB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D0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12A-83C6-457C-900D-4975D6799AB1}"/>
              </c:ext>
            </c:extLst>
          </c:dPt>
          <c:dPt>
            <c:idx val="7"/>
            <c:invertIfNegative val="0"/>
            <c:bubble3D val="0"/>
            <c:spPr>
              <a:solidFill>
                <a:srgbClr val="FFF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C-83C6-457C-900D-4975D6799AB1}"/>
              </c:ext>
            </c:extLst>
          </c:dPt>
          <c:dPt>
            <c:idx val="9"/>
            <c:invertIfNegative val="0"/>
            <c:bubble3D val="0"/>
            <c:spPr>
              <a:solidFill>
                <a:srgbClr val="FFE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E-83C6-457C-900D-4975D6799AB1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2000">
                    <a:srgbClr val="FFAD00"/>
                  </a:gs>
                  <a:gs pos="100000">
                    <a:srgbClr val="FF92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83C6-457C-900D-4975D6799AB1}"/>
              </c:ext>
            </c:extLst>
          </c:dPt>
          <c:dPt>
            <c:idx val="11"/>
            <c:invertIfNegative val="0"/>
            <c:bubble3D val="0"/>
            <c:spPr>
              <a:solidFill>
                <a:srgbClr val="FFE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2-83C6-457C-900D-4975D6799AB1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F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134-83C6-457C-900D-4975D6799AB1}"/>
              </c:ext>
            </c:extLst>
          </c:dPt>
          <c:dPt>
            <c:idx val="13"/>
            <c:invertIfNegative val="0"/>
            <c:bubble3D val="0"/>
            <c:spPr>
              <a:solidFill>
                <a:srgbClr val="FFB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6-83C6-457C-900D-4975D6799AB1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B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8-83C6-457C-900D-4975D6799AB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A-83C6-457C-900D-4975D6799AB1}"/>
              </c:ext>
            </c:extLst>
          </c:dPt>
          <c:dPt>
            <c:idx val="16"/>
            <c:invertIfNegative val="0"/>
            <c:bubble3D val="0"/>
            <c:spPr>
              <a:solidFill>
                <a:srgbClr val="FF8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C-83C6-457C-900D-4975D6799AB1}"/>
              </c:ext>
            </c:extLst>
          </c:dPt>
          <c:dPt>
            <c:idx val="17"/>
            <c:invertIfNegative val="0"/>
            <c:bubble3D val="0"/>
            <c:spPr>
              <a:solidFill>
                <a:srgbClr val="FFA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E-83C6-457C-900D-4975D6799AB1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2000">
                    <a:srgbClr val="FFDC00"/>
                  </a:gs>
                  <a:gs pos="100000">
                    <a:srgbClr val="FFE2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0-83C6-457C-900D-4975D6799AB1}"/>
              </c:ext>
            </c:extLst>
          </c:dPt>
          <c:dPt>
            <c:idx val="19"/>
            <c:invertIfNegative val="0"/>
            <c:bubble3D val="0"/>
            <c:spPr>
              <a:solidFill>
                <a:srgbClr val="FFB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2-83C6-457C-900D-4975D6799AB1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HorizonHistoNPOC!$B$8:$U$8</c:f>
              <c:numCache>
                <c:formatCode>0</c:formatCode>
                <c:ptCount val="20"/>
                <c:pt idx="2">
                  <c:v>-10</c:v>
                </c:pt>
                <c:pt idx="3">
                  <c:v>-20</c:v>
                </c:pt>
                <c:pt idx="4">
                  <c:v>-13</c:v>
                </c:pt>
                <c:pt idx="5">
                  <c:v>-30</c:v>
                </c:pt>
                <c:pt idx="6">
                  <c:v>-18</c:v>
                </c:pt>
                <c:pt idx="7">
                  <c:v>-16</c:v>
                </c:pt>
                <c:pt idx="12">
                  <c:v>-35</c:v>
                </c:pt>
                <c:pt idx="13">
                  <c:v>-42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83C6-457C-900D-4975D6799AB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E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83C6-457C-900D-4975D6799AB1}"/>
              </c:ext>
            </c:extLst>
          </c:dPt>
          <c:dPt>
            <c:idx val="4"/>
            <c:invertIfNegative val="0"/>
            <c:bubble3D val="0"/>
            <c:spPr>
              <a:solidFill>
                <a:srgbClr val="FFF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83C6-457C-900D-4975D6799AB1}"/>
              </c:ext>
            </c:extLst>
          </c:dPt>
          <c:dPt>
            <c:idx val="5"/>
            <c:invertIfNegative val="0"/>
            <c:bubble3D val="0"/>
            <c:spPr>
              <a:solidFill>
                <a:srgbClr val="FFE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83C6-457C-900D-4975D6799AB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4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153-83C6-457C-900D-4975D6799AB1}"/>
              </c:ext>
            </c:extLst>
          </c:dPt>
          <c:dPt>
            <c:idx val="7"/>
            <c:invertIfNegative val="0"/>
            <c:bubble3D val="0"/>
            <c:spPr>
              <a:solidFill>
                <a:srgbClr val="FFF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83C6-457C-900D-4975D6799AB1}"/>
              </c:ext>
            </c:extLst>
          </c:dPt>
          <c:dPt>
            <c:idx val="9"/>
            <c:invertIfNegative val="0"/>
            <c:bubble3D val="0"/>
            <c:spPr>
              <a:solidFill>
                <a:srgbClr val="FF9100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83C6-457C-900D-4975D6799AB1}"/>
              </c:ext>
            </c:extLst>
          </c:dPt>
          <c:dPt>
            <c:idx val="10"/>
            <c:invertIfNegative val="0"/>
            <c:bubble3D val="0"/>
            <c:spPr>
              <a:solidFill>
                <a:srgbClr val="FF4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83C6-457C-900D-4975D6799AB1}"/>
              </c:ext>
            </c:extLst>
          </c:dPt>
          <c:dPt>
            <c:idx val="11"/>
            <c:invertIfNegative val="0"/>
            <c:bubble3D val="0"/>
            <c:spPr>
              <a:solidFill>
                <a:srgbClr val="FFB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83C6-457C-900D-4975D6799AB1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00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15D-83C6-457C-900D-4975D6799AB1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0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15F-83C6-457C-900D-4975D6799AB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83C6-457C-900D-4975D6799AB1}"/>
              </c:ext>
            </c:extLst>
          </c:dPt>
          <c:dPt>
            <c:idx val="16"/>
            <c:invertIfNegative val="0"/>
            <c:bubble3D val="0"/>
            <c:spPr>
              <a:solidFill>
                <a:srgbClr val="FF7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83C6-457C-900D-4975D6799AB1}"/>
              </c:ext>
            </c:extLst>
          </c:dPt>
          <c:dPt>
            <c:idx val="17"/>
            <c:invertIfNegative val="0"/>
            <c:bubble3D val="0"/>
            <c:spPr>
              <a:solidFill>
                <a:srgbClr val="FFB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83C6-457C-900D-4975D6799AB1}"/>
              </c:ext>
            </c:extLst>
          </c:dPt>
          <c:dPt>
            <c:idx val="18"/>
            <c:invertIfNegative val="0"/>
            <c:bubble3D val="0"/>
            <c:spPr>
              <a:solidFill>
                <a:srgbClr val="FF0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83C6-457C-900D-4975D6799AB1}"/>
              </c:ext>
            </c:extLst>
          </c:dPt>
          <c:dPt>
            <c:idx val="19"/>
            <c:invertIfNegative val="0"/>
            <c:bubble3D val="0"/>
            <c:spPr>
              <a:solidFill>
                <a:srgbClr val="FFB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83C6-457C-900D-4975D6799AB1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HorizonHistoNPOC!$B$9:$U$9</c:f>
              <c:numCache>
                <c:formatCode>0</c:formatCode>
                <c:ptCount val="20"/>
                <c:pt idx="4">
                  <c:v>-15</c:v>
                </c:pt>
                <c:pt idx="5">
                  <c:v>-45</c:v>
                </c:pt>
                <c:pt idx="6">
                  <c:v>-12</c:v>
                </c:pt>
                <c:pt idx="7">
                  <c:v>-60</c:v>
                </c:pt>
                <c:pt idx="12">
                  <c:v>-5</c:v>
                </c:pt>
                <c:pt idx="13">
                  <c:v>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0-83C6-457C-900D-4975D6799AB1}"/>
            </c:ext>
          </c:extLst>
        </c:ser>
        <c:ser>
          <c:idx val="7"/>
          <c:order val="7"/>
          <c:spPr>
            <a:solidFill>
              <a:srgbClr val="FFF7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E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2-83C6-457C-900D-4975D6799AB1}"/>
              </c:ext>
            </c:extLst>
          </c:dPt>
          <c:dPt>
            <c:idx val="4"/>
            <c:invertIfNegative val="0"/>
            <c:bubble3D val="0"/>
            <c:spPr>
              <a:solidFill>
                <a:srgbClr val="FFE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83C6-457C-900D-4975D6799AB1}"/>
              </c:ext>
            </c:extLst>
          </c:dPt>
          <c:dPt>
            <c:idx val="5"/>
            <c:invertIfNegative val="0"/>
            <c:bubble3D val="0"/>
            <c:spPr>
              <a:solidFill>
                <a:srgbClr val="FFE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6-83C6-457C-900D-4975D6799AB1}"/>
              </c:ext>
            </c:extLst>
          </c:dPt>
          <c:dPt>
            <c:idx val="6"/>
            <c:invertIfNegative val="0"/>
            <c:bubble3D val="0"/>
            <c:spPr>
              <a:solidFill>
                <a:srgbClr val="FFF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8-83C6-457C-900D-4975D6799AB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1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17A-83C6-457C-900D-4975D6799AB1}"/>
              </c:ext>
            </c:extLst>
          </c:dPt>
          <c:dPt>
            <c:idx val="9"/>
            <c:invertIfNegative val="0"/>
            <c:bubble3D val="0"/>
            <c:spPr>
              <a:solidFill>
                <a:srgbClr val="FF9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83C6-457C-900D-4975D6799AB1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83C6-457C-900D-4975D6799AB1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0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17E-83C6-457C-900D-4975D6799AB1}"/>
              </c:ext>
            </c:extLst>
          </c:dPt>
          <c:dPt>
            <c:idx val="18"/>
            <c:invertIfNegative val="0"/>
            <c:bubble3D val="0"/>
            <c:spPr>
              <a:solidFill>
                <a:srgbClr val="FF7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0-83C6-457C-900D-4975D6799AB1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2-83C6-457C-900D-4975D6799AB1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HorizonHistoNPOC!$B$10:$U$10</c:f>
              <c:numCache>
                <c:formatCode>0</c:formatCode>
                <c:ptCount val="20"/>
                <c:pt idx="4">
                  <c:v>-20</c:v>
                </c:pt>
                <c:pt idx="5">
                  <c:v>-40</c:v>
                </c:pt>
                <c:pt idx="6">
                  <c:v>-20</c:v>
                </c:pt>
                <c:pt idx="7">
                  <c:v>-25</c:v>
                </c:pt>
                <c:pt idx="12">
                  <c:v>-18</c:v>
                </c:pt>
                <c:pt idx="13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7-83C6-457C-900D-4975D6799AB1}"/>
            </c:ext>
          </c:extLst>
        </c:ser>
        <c:ser>
          <c:idx val="8"/>
          <c:order val="8"/>
          <c:spPr>
            <a:solidFill>
              <a:srgbClr val="FFC5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83C6-457C-900D-4975D6799AB1}"/>
              </c:ext>
            </c:extLst>
          </c:dPt>
          <c:dPt>
            <c:idx val="9"/>
            <c:invertIfNegative val="0"/>
            <c:bubble3D val="0"/>
            <c:spPr>
              <a:solidFill>
                <a:srgbClr val="FFC500"/>
              </a:solidFill>
              <a:ln>
                <a:solidFill>
                  <a:srgbClr val="FF9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83C6-457C-900D-4975D6799AB1}"/>
              </c:ext>
            </c:extLst>
          </c:dPt>
          <c:dPt>
            <c:idx val="12"/>
            <c:invertIfNegative val="0"/>
            <c:bubble3D val="0"/>
            <c:spPr>
              <a:solidFill>
                <a:srgbClr val="FFC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83C6-457C-900D-4975D6799AB1}"/>
              </c:ext>
            </c:extLst>
          </c:dPt>
          <c:dPt>
            <c:idx val="19"/>
            <c:invertIfNegative val="0"/>
            <c:bubble3D val="0"/>
            <c:spPr>
              <a:solidFill>
                <a:srgbClr val="FFC5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83C6-457C-900D-4975D6799AB1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HorizonHistoNPOC!$B$11:$U$11</c:f>
              <c:numCache>
                <c:formatCode>0</c:formatCode>
                <c:ptCount val="20"/>
                <c:pt idx="4">
                  <c:v>-15</c:v>
                </c:pt>
                <c:pt idx="5">
                  <c:v>-10</c:v>
                </c:pt>
                <c:pt idx="12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2-83C6-457C-900D-4975D6799AB1}"/>
            </c:ext>
          </c:extLst>
        </c:ser>
        <c:ser>
          <c:idx val="9"/>
          <c:order val="9"/>
          <c:spPr>
            <a:solidFill>
              <a:srgbClr val="FFC700"/>
            </a:solidFill>
            <a:ln>
              <a:noFill/>
            </a:ln>
            <a:effectLst/>
          </c:spPr>
          <c:invertIfNegative val="0"/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HorizonHistoNPOC!$B$12:$U$12</c:f>
              <c:numCache>
                <c:formatCode>General</c:formatCode>
                <c:ptCount val="20"/>
                <c:pt idx="12" formatCode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3-83C6-457C-900D-4975D6799AB1}"/>
            </c:ext>
          </c:extLst>
        </c:ser>
        <c:ser>
          <c:idx val="10"/>
          <c:order val="10"/>
          <c:spPr>
            <a:solidFill>
              <a:srgbClr val="FFC900"/>
            </a:solidFill>
            <a:ln>
              <a:noFill/>
            </a:ln>
            <a:effectLst/>
          </c:spPr>
          <c:invertIfNegative val="0"/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HorizonHistoNPOC!$B$13:$U$13</c:f>
              <c:numCache>
                <c:formatCode>General</c:formatCode>
                <c:ptCount val="20"/>
                <c:pt idx="12" formatCode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4-83C6-457C-900D-4975D6799AB1}"/>
            </c:ext>
          </c:extLst>
        </c:ser>
        <c:ser>
          <c:idx val="11"/>
          <c:order val="11"/>
          <c:spPr>
            <a:solidFill>
              <a:srgbClr val="FFCB00"/>
            </a:solidFill>
            <a:ln>
              <a:noFill/>
            </a:ln>
            <a:effectLst/>
          </c:spPr>
          <c:invertIfNegative val="0"/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HorizonHistoNPOC!$B$14:$U$14</c:f>
              <c:numCache>
                <c:formatCode>General</c:formatCode>
                <c:ptCount val="20"/>
                <c:pt idx="12" formatCode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5-83C6-457C-900D-4975D6799AB1}"/>
            </c:ext>
          </c:extLst>
        </c:ser>
        <c:ser>
          <c:idx val="12"/>
          <c:order val="12"/>
          <c:spPr>
            <a:solidFill>
              <a:schemeClr val="bg1">
                <a:lumMod val="95000"/>
              </a:schemeClr>
            </a:solidFill>
            <a:ln>
              <a:solidFill>
                <a:srgbClr val="FFCB00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B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18C-581E-47E9-8756-9CE597FF8750}"/>
              </c:ext>
            </c:extLst>
          </c:dPt>
          <c:cat>
            <c:numRef>
              <c:f>HorizonHistoNPOC!$B$1:$U$1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</c:numCache>
            </c:numRef>
          </c:cat>
          <c:val>
            <c:numRef>
              <c:f>HorizonHistoNPOC!$B$15:$U$15</c:f>
              <c:numCache>
                <c:formatCode>General</c:formatCode>
                <c:ptCount val="20"/>
                <c:pt idx="12" formatCode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6-83C6-457C-900D-4975D679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221801184"/>
        <c:axId val="1008322592"/>
      </c:barChart>
      <c:catAx>
        <c:axId val="12218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22592"/>
        <c:crosses val="autoZero"/>
        <c:auto val="1"/>
        <c:lblAlgn val="ctr"/>
        <c:lblOffset val="0"/>
        <c:noMultiLvlLbl val="0"/>
      </c:catAx>
      <c:valAx>
        <c:axId val="1008322592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5203734779054261E-2"/>
          <c:y val="7.7682683532482977E-2"/>
          <c:w val="0.87366807538276103"/>
          <c:h val="0.8685332965454789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F-4904-B743-0A2A7F9579FC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F-4904-B743-0A2A7F9579FC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F-4904-B743-0A2A7F9579FC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F-4904-B743-0A2A7F9579F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E1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4F-4904-B743-0A2A7F9579F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E6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4F-4904-B743-0A2A7F9579F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4F-4904-B743-0A2A7F9579FC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4F-4904-B743-0A2A7F9579FC}"/>
              </c:ext>
            </c:extLst>
          </c:dPt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HorizonHistoNPOC!$V$3:$AC$3</c:f>
              <c:numCache>
                <c:formatCode>0</c:formatCode>
                <c:ptCount val="8"/>
                <c:pt idx="0">
                  <c:v>-140</c:v>
                </c:pt>
                <c:pt idx="1">
                  <c:v>-130</c:v>
                </c:pt>
                <c:pt idx="2">
                  <c:v>-160</c:v>
                </c:pt>
                <c:pt idx="3">
                  <c:v>-130</c:v>
                </c:pt>
                <c:pt idx="4">
                  <c:v>-20</c:v>
                </c:pt>
                <c:pt idx="5">
                  <c:v>-15</c:v>
                </c:pt>
                <c:pt idx="6">
                  <c:v>-92</c:v>
                </c:pt>
                <c:pt idx="7">
                  <c:v>-122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84F-4904-B743-0A2A7F9579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384F-4904-B743-0A2A7F9579FC}"/>
              </c:ext>
            </c:extLst>
          </c:dPt>
          <c:dPt>
            <c:idx val="1"/>
            <c:invertIfNegative val="0"/>
            <c:bubble3D val="0"/>
            <c:spPr>
              <a:solidFill>
                <a:srgbClr val="FF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384F-4904-B743-0A2A7F9579FC}"/>
              </c:ext>
            </c:extLst>
          </c:dPt>
          <c:dPt>
            <c:idx val="2"/>
            <c:invertIfNegative val="0"/>
            <c:bubble3D val="0"/>
            <c:spPr>
              <a:solidFill>
                <a:srgbClr val="FFB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384F-4904-B743-0A2A7F9579FC}"/>
              </c:ext>
            </c:extLst>
          </c:dPt>
          <c:dPt>
            <c:idx val="3"/>
            <c:invertIfNegative val="0"/>
            <c:bubble3D val="0"/>
            <c:spPr>
              <a:solidFill>
                <a:srgbClr val="FF4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384F-4904-B743-0A2A7F9579FC}"/>
              </c:ext>
            </c:extLst>
          </c:dPt>
          <c:dPt>
            <c:idx val="4"/>
            <c:invertIfNegative val="0"/>
            <c:bubble3D val="0"/>
            <c:spPr>
              <a:solidFill>
                <a:srgbClr val="FFE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384F-4904-B743-0A2A7F9579FC}"/>
              </c:ext>
            </c:extLst>
          </c:dPt>
          <c:dPt>
            <c:idx val="5"/>
            <c:invertIfNegative val="0"/>
            <c:bubble3D val="0"/>
            <c:spPr>
              <a:solidFill>
                <a:srgbClr val="FFE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384F-4904-B743-0A2A7F9579F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5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384F-4904-B743-0A2A7F9579FC}"/>
              </c:ext>
            </c:extLst>
          </c:dPt>
          <c:dPt>
            <c:idx val="7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384F-4904-B743-0A2A7F9579FC}"/>
              </c:ext>
            </c:extLst>
          </c:dPt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HorizonHistoNPOC!$V$4:$AC$4</c:f>
              <c:numCache>
                <c:formatCode>0</c:formatCode>
                <c:ptCount val="8"/>
                <c:pt idx="4">
                  <c:v>-25</c:v>
                </c:pt>
                <c:pt idx="5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84F-4904-B743-0A2A7F9579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384F-4904-B743-0A2A7F9579FC}"/>
              </c:ext>
            </c:extLst>
          </c:dPt>
          <c:dPt>
            <c:idx val="1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384F-4904-B743-0A2A7F9579F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84F-4904-B743-0A2A7F9579FC}"/>
              </c:ext>
            </c:extLst>
          </c:dPt>
          <c:dPt>
            <c:idx val="3"/>
            <c:invertIfNegative val="0"/>
            <c:bubble3D val="0"/>
            <c:spPr>
              <a:solidFill>
                <a:srgbClr val="FFA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384F-4904-B743-0A2A7F9579FC}"/>
              </c:ext>
            </c:extLst>
          </c:dPt>
          <c:dPt>
            <c:idx val="4"/>
            <c:invertIfNegative val="0"/>
            <c:bubble3D val="0"/>
            <c:spPr>
              <a:solidFill>
                <a:srgbClr val="FF9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384F-4904-B743-0A2A7F9579F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C00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7D-384F-4904-B743-0A2A7F9579FC}"/>
              </c:ext>
            </c:extLst>
          </c:dPt>
          <c:dPt>
            <c:idx val="6"/>
            <c:invertIfNegative val="0"/>
            <c:bubble3D val="0"/>
            <c:spPr>
              <a:solidFill>
                <a:srgbClr val="FFB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384F-4904-B743-0A2A7F9579FC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2000">
                    <a:srgbClr val="FFBF00"/>
                  </a:gs>
                  <a:gs pos="100000">
                    <a:srgbClr val="FFDC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384F-4904-B743-0A2A7F9579FC}"/>
              </c:ext>
            </c:extLst>
          </c:dPt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HorizonHistoNPOC!$V$5:$AC$5</c:f>
              <c:numCache>
                <c:formatCode>0</c:formatCode>
                <c:ptCount val="8"/>
                <c:pt idx="4">
                  <c:v>-25</c:v>
                </c:pt>
                <c:pt idx="5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384F-4904-B743-0A2A7F9579FC}"/>
            </c:ext>
          </c:extLst>
        </c:ser>
        <c:ser>
          <c:idx val="3"/>
          <c:order val="3"/>
          <c:spPr>
            <a:gradFill>
              <a:gsLst>
                <a:gs pos="2000">
                  <a:srgbClr val="FFB300"/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384F-4904-B743-0A2A7F9579FC}"/>
              </c:ext>
            </c:extLst>
          </c:dPt>
          <c:dPt>
            <c:idx val="1"/>
            <c:invertIfNegative val="0"/>
            <c:bubble3D val="0"/>
            <c:spPr>
              <a:solidFill>
                <a:srgbClr val="FFD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384F-4904-B743-0A2A7F9579FC}"/>
              </c:ext>
            </c:extLst>
          </c:dPt>
          <c:dPt>
            <c:idx val="2"/>
            <c:invertIfNegative val="0"/>
            <c:bubble3D val="0"/>
            <c:spPr>
              <a:solidFill>
                <a:srgbClr val="FFD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384F-4904-B743-0A2A7F9579F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B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384F-4904-B743-0A2A7F9579FC}"/>
              </c:ext>
            </c:extLst>
          </c:dPt>
          <c:dPt>
            <c:idx val="4"/>
            <c:invertIfNegative val="0"/>
            <c:bubble3D val="0"/>
            <c:spPr>
              <a:solidFill>
                <a:srgbClr val="FF6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384F-4904-B743-0A2A7F9579FC}"/>
              </c:ext>
            </c:extLst>
          </c:dPt>
          <c:dPt>
            <c:idx val="5"/>
            <c:invertIfNegative val="0"/>
            <c:bubble3D val="0"/>
            <c:spPr>
              <a:solidFill>
                <a:srgbClr val="FF9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384F-4904-B743-0A2A7F9579FC}"/>
              </c:ext>
            </c:extLst>
          </c:dPt>
          <c:dPt>
            <c:idx val="6"/>
            <c:invertIfNegative val="0"/>
            <c:bubble3D val="0"/>
            <c:spPr>
              <a:solidFill>
                <a:srgbClr val="FFC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8-384F-4904-B743-0A2A7F9579FC}"/>
              </c:ext>
            </c:extLst>
          </c:dPt>
          <c:dPt>
            <c:idx val="7"/>
            <c:invertIfNegative val="0"/>
            <c:bubble3D val="0"/>
            <c:spPr>
              <a:solidFill>
                <a:srgbClr val="FFD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384F-4904-B743-0A2A7F9579FC}"/>
              </c:ext>
            </c:extLst>
          </c:dPt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HorizonHistoNPOC!$V$6:$AC$6</c:f>
              <c:numCache>
                <c:formatCode>0</c:formatCode>
                <c:ptCount val="8"/>
                <c:pt idx="4">
                  <c:v>-50</c:v>
                </c:pt>
                <c:pt idx="5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384F-4904-B743-0A2A7F9579FC}"/>
            </c:ext>
          </c:extLst>
        </c:ser>
        <c:ser>
          <c:idx val="4"/>
          <c:order val="4"/>
          <c:spPr>
            <a:solidFill>
              <a:srgbClr val="FFA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384F-4904-B743-0A2A7F9579FC}"/>
              </c:ext>
            </c:extLst>
          </c:dPt>
          <c:dPt>
            <c:idx val="1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384F-4904-B743-0A2A7F9579FC}"/>
              </c:ext>
            </c:extLst>
          </c:dPt>
          <c:dPt>
            <c:idx val="2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384F-4904-B743-0A2A7F9579FC}"/>
              </c:ext>
            </c:extLst>
          </c:dPt>
          <c:dPt>
            <c:idx val="3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384F-4904-B743-0A2A7F9579FC}"/>
              </c:ext>
            </c:extLst>
          </c:dPt>
          <c:dPt>
            <c:idx val="4"/>
            <c:invertIfNegative val="0"/>
            <c:bubble3D val="0"/>
            <c:spPr>
              <a:solidFill>
                <a:srgbClr val="FF7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384F-4904-B743-0A2A7F9579FC}"/>
              </c:ext>
            </c:extLst>
          </c:dPt>
          <c:dPt>
            <c:idx val="5"/>
            <c:invertIfNegative val="0"/>
            <c:bubble3D val="0"/>
            <c:spPr>
              <a:solidFill>
                <a:srgbClr val="FF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384F-4904-B743-0A2A7F9579FC}"/>
              </c:ext>
            </c:extLst>
          </c:dPt>
          <c:dPt>
            <c:idx val="6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384F-4904-B743-0A2A7F9579FC}"/>
              </c:ext>
            </c:extLst>
          </c:dPt>
          <c:dPt>
            <c:idx val="7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384F-4904-B743-0A2A7F9579FC}"/>
              </c:ext>
            </c:extLst>
          </c:dPt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HorizonHistoNPOC!$V$7:$AC$7</c:f>
              <c:numCache>
                <c:formatCode>0</c:formatCode>
                <c:ptCount val="8"/>
                <c:pt idx="4">
                  <c:v>-16</c:v>
                </c:pt>
                <c:pt idx="5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384F-4904-B743-0A2A7F9579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E-384F-4904-B743-0A2A7F9579FC}"/>
              </c:ext>
            </c:extLst>
          </c:dPt>
          <c:dPt>
            <c:idx val="2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2-384F-4904-B743-0A2A7F9579FC}"/>
              </c:ext>
            </c:extLst>
          </c:dPt>
          <c:dPt>
            <c:idx val="3"/>
            <c:invertIfNegative val="0"/>
            <c:bubble3D val="0"/>
            <c:spPr>
              <a:solidFill>
                <a:srgbClr val="FF4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4-384F-4904-B743-0A2A7F9579FC}"/>
              </c:ext>
            </c:extLst>
          </c:dPt>
          <c:dPt>
            <c:idx val="5"/>
            <c:invertIfNegative val="0"/>
            <c:bubble3D val="0"/>
            <c:spPr>
              <a:solidFill>
                <a:srgbClr val="FF8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384F-4904-B743-0A2A7F9579FC}"/>
              </c:ext>
            </c:extLst>
          </c:dPt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HorizonHistoNPOC!$V$8:$AC$8</c:f>
              <c:numCache>
                <c:formatCode>0</c:formatCode>
                <c:ptCount val="8"/>
                <c:pt idx="5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384F-4904-B743-0A2A7F9579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384F-4904-B743-0A2A7F9579FC}"/>
              </c:ext>
            </c:extLst>
          </c:dPt>
          <c:dPt>
            <c:idx val="2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2675-4272-BF24-B5274CDE762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4C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675-4272-BF24-B5274CDE762D}"/>
              </c:ext>
            </c:extLst>
          </c:dPt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HorizonHistoNPOC!$V$9:$AC$9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170-384F-4904-B743-0A2A7F9579FC}"/>
            </c:ext>
          </c:extLst>
        </c:ser>
        <c:ser>
          <c:idx val="7"/>
          <c:order val="7"/>
          <c:spPr>
            <a:solidFill>
              <a:srgbClr val="FFF7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2-384F-4904-B743-0A2A7F9579FC}"/>
              </c:ext>
            </c:extLst>
          </c:dPt>
          <c:dPt>
            <c:idx val="2"/>
            <c:invertIfNegative val="0"/>
            <c:bubble3D val="0"/>
            <c:spPr>
              <a:solidFill>
                <a:srgbClr val="FFD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2675-4272-BF24-B5274CDE762D}"/>
              </c:ext>
            </c:extLst>
          </c:dPt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HorizonHistoNPOC!$V$10:$AC$10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189-384F-4904-B743-0A2A7F9579FC}"/>
            </c:ext>
          </c:extLst>
        </c:ser>
        <c:ser>
          <c:idx val="8"/>
          <c:order val="8"/>
          <c:spPr>
            <a:solidFill>
              <a:srgbClr val="FFC50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2675-4272-BF24-B5274CDE762D}"/>
              </c:ext>
            </c:extLst>
          </c:dPt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HorizonHistoNPOC!$V$11:$AC$11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194-384F-4904-B743-0A2A7F9579FC}"/>
            </c:ext>
          </c:extLst>
        </c:ser>
        <c:ser>
          <c:idx val="9"/>
          <c:order val="9"/>
          <c:spPr>
            <a:solidFill>
              <a:srgbClr val="FFC700"/>
            </a:solidFill>
            <a:ln>
              <a:noFill/>
            </a:ln>
            <a:effectLst/>
          </c:spPr>
          <c:invertIfNegative val="0"/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HorizonHistoNPOC!$V$12:$AC$12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195-384F-4904-B743-0A2A7F9579FC}"/>
            </c:ext>
          </c:extLst>
        </c:ser>
        <c:ser>
          <c:idx val="10"/>
          <c:order val="10"/>
          <c:spPr>
            <a:solidFill>
              <a:srgbClr val="FFC900"/>
            </a:solidFill>
            <a:ln>
              <a:noFill/>
            </a:ln>
            <a:effectLst/>
          </c:spPr>
          <c:invertIfNegative val="0"/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HorizonHistoNPOC!$V$13:$AC$13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196-384F-4904-B743-0A2A7F9579FC}"/>
            </c:ext>
          </c:extLst>
        </c:ser>
        <c:ser>
          <c:idx val="11"/>
          <c:order val="11"/>
          <c:spPr>
            <a:solidFill>
              <a:srgbClr val="FFCB00"/>
            </a:solidFill>
            <a:ln>
              <a:noFill/>
            </a:ln>
            <a:effectLst/>
          </c:spPr>
          <c:invertIfNegative val="0"/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HorizonHistoNPOC!$V$14:$AC$14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197-384F-4904-B743-0A2A7F9579FC}"/>
            </c:ext>
          </c:extLst>
        </c:ser>
        <c:ser>
          <c:idx val="12"/>
          <c:order val="12"/>
          <c:spPr>
            <a:solidFill>
              <a:schemeClr val="bg1">
                <a:lumMod val="95000"/>
              </a:schemeClr>
            </a:solidFill>
            <a:ln>
              <a:solidFill>
                <a:srgbClr val="FFCB00"/>
              </a:solidFill>
            </a:ln>
            <a:effectLst/>
          </c:spPr>
          <c:invertIfNegative val="0"/>
          <c:cat>
            <c:numRef>
              <c:f>HorizonHistoNPOC!$V$1:$AC$1</c:f>
              <c:numCache>
                <c:formatCode>General</c:formatCode>
                <c:ptCount val="8"/>
                <c:pt idx="0">
                  <c:v>708</c:v>
                </c:pt>
                <c:pt idx="1">
                  <c:v>711</c:v>
                </c:pt>
                <c:pt idx="2">
                  <c:v>1278</c:v>
                </c:pt>
                <c:pt idx="3">
                  <c:v>1283</c:v>
                </c:pt>
                <c:pt idx="4">
                  <c:v>3217</c:v>
                </c:pt>
                <c:pt idx="5">
                  <c:v>3233</c:v>
                </c:pt>
                <c:pt idx="6">
                  <c:v>3712</c:v>
                </c:pt>
                <c:pt idx="7">
                  <c:v>3735</c:v>
                </c:pt>
              </c:numCache>
            </c:numRef>
          </c:cat>
          <c:val>
            <c:numRef>
              <c:f>HorizonHistoNPOC!$V$15:$AC$15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198-384F-4904-B743-0A2A7F95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221801184"/>
        <c:axId val="1008322592"/>
      </c:barChart>
      <c:catAx>
        <c:axId val="12218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22592"/>
        <c:crosses val="autoZero"/>
        <c:auto val="1"/>
        <c:lblAlgn val="ctr"/>
        <c:lblOffset val="0"/>
        <c:noMultiLvlLbl val="0"/>
      </c:catAx>
      <c:valAx>
        <c:axId val="1008322592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03734779054261E-2"/>
          <c:y val="7.7682683532482977E-2"/>
          <c:w val="0.93976894281657419"/>
          <c:h val="0.8685332965454789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E-4D2F-AC41-8FFD95771C5A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E-4D2F-AC41-8FFD95771C5A}"/>
              </c:ext>
            </c:extLst>
          </c:dPt>
          <c:dPt>
            <c:idx val="2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1E-4D2F-AC41-8FFD95771C5A}"/>
              </c:ext>
            </c:extLst>
          </c:dPt>
          <c:dPt>
            <c:idx val="3"/>
            <c:invertIfNegative val="0"/>
            <c:bubble3D val="0"/>
            <c:spPr>
              <a:solidFill>
                <a:srgbClr val="FFD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1E-4D2F-AC41-8FFD95771C5A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2000">
                    <a:srgbClr val="FFE000"/>
                  </a:gs>
                  <a:gs pos="100000">
                    <a:srgbClr val="FFFD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1E-4D2F-AC41-8FFD95771C5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6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1E-4D2F-AC41-8FFD95771C5A}"/>
              </c:ext>
            </c:extLst>
          </c:dPt>
          <c:dPt>
            <c:idx val="6"/>
            <c:invertIfNegative val="0"/>
            <c:bubble3D val="0"/>
            <c:spPr>
              <a:solidFill>
                <a:srgbClr val="FFB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1E-4D2F-AC41-8FFD95771C5A}"/>
              </c:ext>
            </c:extLst>
          </c:dPt>
          <c:dPt>
            <c:idx val="7"/>
            <c:invertIfNegative val="0"/>
            <c:bubble3D val="0"/>
            <c:spPr>
              <a:solidFill>
                <a:srgbClr val="FFF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1E-4D2F-AC41-8FFD95771C5A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1E-4D2F-AC41-8FFD95771C5A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01E-4D2F-AC41-8FFD95771C5A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01E-4D2F-AC41-8FFD95771C5A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01E-4D2F-AC41-8FFD95771C5A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1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01E-4D2F-AC41-8FFD95771C5A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FFD3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01E-4D2F-AC41-8FFD95771C5A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01E-4D2F-AC41-8FFD95771C5A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01E-4D2F-AC41-8FFD95771C5A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01E-4D2F-AC41-8FFD95771C5A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01E-4D2F-AC41-8FFD95771C5A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01E-4D2F-AC41-8FFD95771C5A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01E-4D2F-AC41-8FFD95771C5A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01E-4D2F-AC41-8FFD95771C5A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01E-4D2F-AC41-8FFD95771C5A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01E-4D2F-AC41-8FFD95771C5A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01E-4D2F-AC41-8FFD95771C5A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E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01E-4D2F-AC41-8FFD95771C5A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E6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01E-4D2F-AC41-8FFD95771C5A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01E-4D2F-AC41-8FFD95771C5A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01E-4D2F-AC41-8FFD95771C5A}"/>
              </c:ext>
            </c:extLst>
          </c:dPt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HorizonHistoNPOC!$B$3:$AC$3</c:f>
              <c:numCache>
                <c:formatCode>0</c:formatCode>
                <c:ptCount val="28"/>
                <c:pt idx="0">
                  <c:v>-290</c:v>
                </c:pt>
                <c:pt idx="1">
                  <c:v>-105</c:v>
                </c:pt>
                <c:pt idx="2">
                  <c:v>-45</c:v>
                </c:pt>
                <c:pt idx="3">
                  <c:v>-20</c:v>
                </c:pt>
                <c:pt idx="4">
                  <c:v>-132</c:v>
                </c:pt>
                <c:pt idx="5">
                  <c:v>-10</c:v>
                </c:pt>
                <c:pt idx="6">
                  <c:v>-130</c:v>
                </c:pt>
                <c:pt idx="7">
                  <c:v>-60</c:v>
                </c:pt>
                <c:pt idx="8">
                  <c:v>-165</c:v>
                </c:pt>
                <c:pt idx="9">
                  <c:v>-315</c:v>
                </c:pt>
                <c:pt idx="10">
                  <c:v>-125</c:v>
                </c:pt>
                <c:pt idx="11">
                  <c:v>-280</c:v>
                </c:pt>
                <c:pt idx="12">
                  <c:v>-10</c:v>
                </c:pt>
                <c:pt idx="13">
                  <c:v>-15</c:v>
                </c:pt>
                <c:pt idx="14">
                  <c:v>-275</c:v>
                </c:pt>
                <c:pt idx="15">
                  <c:v>-195</c:v>
                </c:pt>
                <c:pt idx="16">
                  <c:v>-330</c:v>
                </c:pt>
                <c:pt idx="17">
                  <c:v>-242</c:v>
                </c:pt>
                <c:pt idx="18">
                  <c:v>-248</c:v>
                </c:pt>
                <c:pt idx="19">
                  <c:v>-170</c:v>
                </c:pt>
                <c:pt idx="20">
                  <c:v>-140</c:v>
                </c:pt>
                <c:pt idx="21">
                  <c:v>-130</c:v>
                </c:pt>
                <c:pt idx="22">
                  <c:v>-160</c:v>
                </c:pt>
                <c:pt idx="23">
                  <c:v>-130</c:v>
                </c:pt>
                <c:pt idx="24">
                  <c:v>-20</c:v>
                </c:pt>
                <c:pt idx="25">
                  <c:v>-15</c:v>
                </c:pt>
                <c:pt idx="26">
                  <c:v>-92</c:v>
                </c:pt>
                <c:pt idx="27">
                  <c:v>-122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01E-4D2F-AC41-8FFD95771C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2000">
                    <a:srgbClr val="FFB30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D01E-4D2F-AC41-8FFD95771C5A}"/>
              </c:ext>
            </c:extLst>
          </c:dPt>
          <c:dPt>
            <c:idx val="1"/>
            <c:invertIfNegative val="0"/>
            <c:bubble3D val="0"/>
            <c:spPr>
              <a:solidFill>
                <a:srgbClr val="FFB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D01E-4D2F-AC41-8FFD95771C5A}"/>
              </c:ext>
            </c:extLst>
          </c:dPt>
          <c:dPt>
            <c:idx val="2"/>
            <c:invertIfNegative val="0"/>
            <c:bubble3D val="0"/>
            <c:spPr>
              <a:solidFill>
                <a:srgbClr val="FFE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D01E-4D2F-AC41-8FFD95771C5A}"/>
              </c:ext>
            </c:extLst>
          </c:dPt>
          <c:dPt>
            <c:idx val="3"/>
            <c:invertIfNegative val="0"/>
            <c:bubble3D val="0"/>
            <c:spPr>
              <a:solidFill>
                <a:srgbClr val="FFE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D01E-4D2F-AC41-8FFD95771C5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D01E-4D2F-AC41-8FFD95771C5A}"/>
              </c:ext>
            </c:extLst>
          </c:dPt>
          <c:dPt>
            <c:idx val="5"/>
            <c:invertIfNegative val="0"/>
            <c:bubble3D val="0"/>
            <c:spPr>
              <a:solidFill>
                <a:srgbClr val="FFF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D01E-4D2F-AC41-8FFD95771C5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D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D01E-4D2F-AC41-8FFD95771C5A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D01E-4D2F-AC41-8FFD95771C5A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2000">
                    <a:srgbClr val="FFB400"/>
                  </a:gs>
                  <a:gs pos="100000">
                    <a:srgbClr val="FFD2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D01E-4D2F-AC41-8FFD95771C5A}"/>
              </c:ext>
            </c:extLst>
          </c:dPt>
          <c:dPt>
            <c:idx val="9"/>
            <c:invertIfNegative val="0"/>
            <c:bubble3D val="0"/>
            <c:spPr>
              <a:solidFill>
                <a:srgbClr val="FF9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D01E-4D2F-AC41-8FFD95771C5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2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D01E-4D2F-AC41-8FFD95771C5A}"/>
              </c:ext>
            </c:extLst>
          </c:dPt>
          <c:dPt>
            <c:idx val="11"/>
            <c:invertIfNegative val="0"/>
            <c:bubble3D val="0"/>
            <c:spPr>
              <a:solidFill>
                <a:srgbClr val="FFC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D01E-4D2F-AC41-8FFD95771C5A}"/>
              </c:ext>
            </c:extLst>
          </c:dPt>
          <c:dPt>
            <c:idx val="12"/>
            <c:invertIfNegative val="0"/>
            <c:bubble3D val="0"/>
            <c:spPr>
              <a:solidFill>
                <a:srgbClr val="FF1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D01E-4D2F-AC41-8FFD95771C5A}"/>
              </c:ext>
            </c:extLst>
          </c:dPt>
          <c:dPt>
            <c:idx val="13"/>
            <c:invertIfNegative val="0"/>
            <c:bubble3D val="0"/>
            <c:spPr>
              <a:solidFill>
                <a:srgbClr val="FFD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D01E-4D2F-AC41-8FFD95771C5A}"/>
              </c:ext>
            </c:extLst>
          </c:dPt>
          <c:dPt>
            <c:idx val="14"/>
            <c:invertIfNegative val="0"/>
            <c:bubble3D val="0"/>
            <c:spPr>
              <a:solidFill>
                <a:srgbClr val="FFE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D01E-4D2F-AC41-8FFD95771C5A}"/>
              </c:ext>
            </c:extLst>
          </c:dPt>
          <c:dPt>
            <c:idx val="15"/>
            <c:invertIfNegative val="0"/>
            <c:bubble3D val="0"/>
            <c:spPr>
              <a:solidFill>
                <a:srgbClr val="FF9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D01E-4D2F-AC41-8FFD95771C5A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2000">
                    <a:srgbClr val="FF9100"/>
                  </a:gs>
                  <a:gs pos="100000">
                    <a:srgbClr val="FF9E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D01E-4D2F-AC41-8FFD95771C5A}"/>
              </c:ext>
            </c:extLst>
          </c:dPt>
          <c:dPt>
            <c:idx val="17"/>
            <c:invertIfNegative val="0"/>
            <c:bubble3D val="0"/>
            <c:spPr>
              <a:solidFill>
                <a:srgbClr val="FFA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D01E-4D2F-AC41-8FFD95771C5A}"/>
              </c:ext>
            </c:extLst>
          </c:dPt>
          <c:dPt>
            <c:idx val="18"/>
            <c:invertIfNegative val="0"/>
            <c:bubble3D val="0"/>
            <c:spPr>
              <a:solidFill>
                <a:srgbClr val="FFC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D01E-4D2F-AC41-8FFD95771C5A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7C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D01E-4D2F-AC41-8FFD95771C5A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D01E-4D2F-AC41-8FFD95771C5A}"/>
              </c:ext>
            </c:extLst>
          </c:dPt>
          <c:dPt>
            <c:idx val="21"/>
            <c:invertIfNegative val="0"/>
            <c:bubble3D val="0"/>
            <c:spPr>
              <a:solidFill>
                <a:srgbClr val="FF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D01E-4D2F-AC41-8FFD95771C5A}"/>
              </c:ext>
            </c:extLst>
          </c:dPt>
          <c:dPt>
            <c:idx val="22"/>
            <c:invertIfNegative val="0"/>
            <c:bubble3D val="0"/>
            <c:spPr>
              <a:solidFill>
                <a:srgbClr val="FFB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D01E-4D2F-AC41-8FFD95771C5A}"/>
              </c:ext>
            </c:extLst>
          </c:dPt>
          <c:dPt>
            <c:idx val="23"/>
            <c:invertIfNegative val="0"/>
            <c:bubble3D val="0"/>
            <c:spPr>
              <a:solidFill>
                <a:srgbClr val="FF4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D01E-4D2F-AC41-8FFD95771C5A}"/>
              </c:ext>
            </c:extLst>
          </c:dPt>
          <c:dPt>
            <c:idx val="24"/>
            <c:invertIfNegative val="0"/>
            <c:bubble3D val="0"/>
            <c:spPr>
              <a:solidFill>
                <a:srgbClr val="FFE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D01E-4D2F-AC41-8FFD95771C5A}"/>
              </c:ext>
            </c:extLst>
          </c:dPt>
          <c:dPt>
            <c:idx val="25"/>
            <c:invertIfNegative val="0"/>
            <c:bubble3D val="0"/>
            <c:spPr>
              <a:solidFill>
                <a:srgbClr val="FFE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D01E-4D2F-AC41-8FFD95771C5A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5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D01E-4D2F-AC41-8FFD95771C5A}"/>
              </c:ext>
            </c:extLst>
          </c:dPt>
          <c:dPt>
            <c:idx val="27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D01E-4D2F-AC41-8FFD95771C5A}"/>
              </c:ext>
            </c:extLst>
          </c:dPt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HorizonHistoNPOC!$B$4:$AC$4</c:f>
              <c:numCache>
                <c:formatCode>0</c:formatCode>
                <c:ptCount val="28"/>
                <c:pt idx="2">
                  <c:v>-85</c:v>
                </c:pt>
                <c:pt idx="3">
                  <c:v>-40</c:v>
                </c:pt>
                <c:pt idx="4">
                  <c:v>-13</c:v>
                </c:pt>
                <c:pt idx="5">
                  <c:v>-20</c:v>
                </c:pt>
                <c:pt idx="6">
                  <c:v>-20</c:v>
                </c:pt>
                <c:pt idx="7">
                  <c:v>-30</c:v>
                </c:pt>
                <c:pt idx="12">
                  <c:v>-25</c:v>
                </c:pt>
                <c:pt idx="13">
                  <c:v>-55</c:v>
                </c:pt>
                <c:pt idx="24">
                  <c:v>-25</c:v>
                </c:pt>
                <c:pt idx="25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01E-4D2F-AC41-8FFD95771C5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D01E-4D2F-AC41-8FFD95771C5A}"/>
              </c:ext>
            </c:extLst>
          </c:dPt>
          <c:dPt>
            <c:idx val="1"/>
            <c:invertIfNegative val="0"/>
            <c:bubble3D val="0"/>
            <c:spPr>
              <a:solidFill>
                <a:srgbClr val="FFB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D01E-4D2F-AC41-8FFD95771C5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D01E-4D2F-AC41-8FFD95771C5A}"/>
              </c:ext>
            </c:extLst>
          </c:dPt>
          <c:dPt>
            <c:idx val="3"/>
            <c:invertIfNegative val="0"/>
            <c:bubble3D val="0"/>
            <c:spPr>
              <a:solidFill>
                <a:srgbClr val="FFF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D01E-4D2F-AC41-8FFD95771C5A}"/>
              </c:ext>
            </c:extLst>
          </c:dPt>
          <c:dPt>
            <c:idx val="4"/>
            <c:invertIfNegative val="0"/>
            <c:bubble3D val="0"/>
            <c:spPr>
              <a:solidFill>
                <a:srgbClr val="FFB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D01E-4D2F-AC41-8FFD95771C5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6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01E-4D2F-AC41-8FFD95771C5A}"/>
              </c:ext>
            </c:extLst>
          </c:dPt>
          <c:dPt>
            <c:idx val="6"/>
            <c:invertIfNegative val="0"/>
            <c:bubble3D val="0"/>
            <c:spPr>
              <a:solidFill>
                <a:srgbClr val="FFF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D01E-4D2F-AC41-8FFD95771C5A}"/>
              </c:ext>
            </c:extLst>
          </c:dPt>
          <c:dPt>
            <c:idx val="7"/>
            <c:invertIfNegative val="0"/>
            <c:bubble3D val="0"/>
            <c:spPr>
              <a:solidFill>
                <a:srgbClr val="FF5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D01E-4D2F-AC41-8FFD95771C5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01E-4D2F-AC41-8FFD95771C5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9E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01E-4D2F-AC41-8FFD95771C5A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2000">
                    <a:srgbClr val="FFA200"/>
                  </a:gs>
                  <a:gs pos="100000">
                    <a:srgbClr val="FFBA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D01E-4D2F-AC41-8FFD95771C5A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2000">
                    <a:srgbClr val="FFCC00"/>
                  </a:gs>
                  <a:gs pos="100000">
                    <a:srgbClr val="FFE8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D01E-4D2F-AC41-8FFD95771C5A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1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01E-4D2F-AC41-8FFD95771C5A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8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01E-4D2F-AC41-8FFD95771C5A}"/>
              </c:ext>
            </c:extLst>
          </c:dPt>
          <c:dPt>
            <c:idx val="14"/>
            <c:invertIfNegative val="0"/>
            <c:bubble3D val="0"/>
            <c:spPr>
              <a:solidFill>
                <a:srgbClr val="FFE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D01E-4D2F-AC41-8FFD95771C5A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D01E-4D2F-AC41-8FFD95771C5A}"/>
              </c:ext>
            </c:extLst>
          </c:dPt>
          <c:dPt>
            <c:idx val="16"/>
            <c:invertIfNegative val="0"/>
            <c:bubble3D val="0"/>
            <c:spPr>
              <a:solidFill>
                <a:srgbClr val="FFB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D01E-4D2F-AC41-8FFD95771C5A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D01E-4D2F-AC41-8FFD95771C5A}"/>
              </c:ext>
            </c:extLst>
          </c:dPt>
          <c:dPt>
            <c:idx val="18"/>
            <c:invertIfNegative val="0"/>
            <c:bubble3D val="0"/>
            <c:spPr>
              <a:solidFill>
                <a:srgbClr val="FFE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D01E-4D2F-AC41-8FFD95771C5A}"/>
              </c:ext>
            </c:extLst>
          </c:dPt>
          <c:dPt>
            <c:idx val="19"/>
            <c:invertIfNegative val="0"/>
            <c:bubble3D val="0"/>
            <c:spPr>
              <a:solidFill>
                <a:srgbClr val="FFC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D01E-4D2F-AC41-8FFD95771C5A}"/>
              </c:ext>
            </c:extLst>
          </c:dPt>
          <c:dPt>
            <c:idx val="20"/>
            <c:invertIfNegative val="0"/>
            <c:bubble3D val="0"/>
            <c:spPr>
              <a:solidFill>
                <a:srgbClr val="FF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D01E-4D2F-AC41-8FFD95771C5A}"/>
              </c:ext>
            </c:extLst>
          </c:dPt>
          <c:dPt>
            <c:idx val="21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D01E-4D2F-AC41-8FFD95771C5A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01E-4D2F-AC41-8FFD95771C5A}"/>
              </c:ext>
            </c:extLst>
          </c:dPt>
          <c:dPt>
            <c:idx val="23"/>
            <c:invertIfNegative val="0"/>
            <c:bubble3D val="0"/>
            <c:spPr>
              <a:solidFill>
                <a:srgbClr val="FFA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D01E-4D2F-AC41-8FFD95771C5A}"/>
              </c:ext>
            </c:extLst>
          </c:dPt>
          <c:dPt>
            <c:idx val="24"/>
            <c:invertIfNegative val="0"/>
            <c:bubble3D val="0"/>
            <c:spPr>
              <a:solidFill>
                <a:srgbClr val="FF9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D01E-4D2F-AC41-8FFD95771C5A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C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01E-4D2F-AC41-8FFD95771C5A}"/>
              </c:ext>
            </c:extLst>
          </c:dPt>
          <c:dPt>
            <c:idx val="26"/>
            <c:invertIfNegative val="0"/>
            <c:bubble3D val="0"/>
            <c:spPr>
              <a:solidFill>
                <a:srgbClr val="FFB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D01E-4D2F-AC41-8FFD95771C5A}"/>
              </c:ext>
            </c:extLst>
          </c:dPt>
          <c:dPt>
            <c:idx val="27"/>
            <c:invertIfNegative val="0"/>
            <c:bubble3D val="0"/>
            <c:spPr>
              <a:gradFill>
                <a:gsLst>
                  <a:gs pos="2000">
                    <a:srgbClr val="FFBF00"/>
                  </a:gs>
                  <a:gs pos="100000">
                    <a:srgbClr val="FFDC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D01E-4D2F-AC41-8FFD95771C5A}"/>
              </c:ext>
            </c:extLst>
          </c:dPt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HorizonHistoNPOC!$B$5:$AC$5</c:f>
              <c:numCache>
                <c:formatCode>0</c:formatCode>
                <c:ptCount val="28"/>
                <c:pt idx="2">
                  <c:v>-50</c:v>
                </c:pt>
                <c:pt idx="3">
                  <c:v>-70</c:v>
                </c:pt>
                <c:pt idx="4">
                  <c:v>-53</c:v>
                </c:pt>
                <c:pt idx="5">
                  <c:v>-20</c:v>
                </c:pt>
                <c:pt idx="6">
                  <c:v>-30</c:v>
                </c:pt>
                <c:pt idx="7">
                  <c:v>-40</c:v>
                </c:pt>
                <c:pt idx="12">
                  <c:v>-35</c:v>
                </c:pt>
                <c:pt idx="13">
                  <c:v>-50</c:v>
                </c:pt>
                <c:pt idx="24">
                  <c:v>-25</c:v>
                </c:pt>
                <c:pt idx="25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D01E-4D2F-AC41-8FFD95771C5A}"/>
            </c:ext>
          </c:extLst>
        </c:ser>
        <c:ser>
          <c:idx val="3"/>
          <c:order val="3"/>
          <c:spPr>
            <a:gradFill>
              <a:gsLst>
                <a:gs pos="2000">
                  <a:srgbClr val="FFB300"/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D01E-4D2F-AC41-8FFD95771C5A}"/>
              </c:ext>
            </c:extLst>
          </c:dPt>
          <c:dPt>
            <c:idx val="1"/>
            <c:invertIfNegative val="0"/>
            <c:bubble3D val="0"/>
            <c:spPr>
              <a:solidFill>
                <a:srgbClr val="FFB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D01E-4D2F-AC41-8FFD95771C5A}"/>
              </c:ext>
            </c:extLst>
          </c:dPt>
          <c:dPt>
            <c:idx val="2"/>
            <c:invertIfNegative val="0"/>
            <c:bubble3D val="0"/>
            <c:spPr>
              <a:solidFill>
                <a:srgbClr val="FFC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D01E-4D2F-AC41-8FFD95771C5A}"/>
              </c:ext>
            </c:extLst>
          </c:dPt>
          <c:dPt>
            <c:idx val="3"/>
            <c:invertIfNegative val="0"/>
            <c:bubble3D val="0"/>
            <c:spPr>
              <a:solidFill>
                <a:srgbClr val="FFF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D01E-4D2F-AC41-8FFD95771C5A}"/>
              </c:ext>
            </c:extLst>
          </c:dPt>
          <c:dPt>
            <c:idx val="4"/>
            <c:invertIfNegative val="0"/>
            <c:bubble3D val="0"/>
            <c:spPr>
              <a:solidFill>
                <a:srgbClr val="FFA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D01E-4D2F-AC41-8FFD95771C5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E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D01E-4D2F-AC41-8FFD95771C5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D01E-4D2F-AC41-8FFD95771C5A}"/>
              </c:ext>
            </c:extLst>
          </c:dPt>
          <c:dPt>
            <c:idx val="7"/>
            <c:invertIfNegative val="0"/>
            <c:bubble3D val="0"/>
            <c:spPr>
              <a:solidFill>
                <a:srgbClr val="FFF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D01E-4D2F-AC41-8FFD95771C5A}"/>
              </c:ext>
            </c:extLst>
          </c:dPt>
          <c:dPt>
            <c:idx val="8"/>
            <c:invertIfNegative val="0"/>
            <c:bubble3D val="0"/>
            <c:spPr>
              <a:solidFill>
                <a:srgbClr val="FFA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D01E-4D2F-AC41-8FFD95771C5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DA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D01E-4D2F-AC41-8FFD95771C5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A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D01E-4D2F-AC41-8FFD95771C5A}"/>
              </c:ext>
            </c:extLst>
          </c:dPt>
          <c:dPt>
            <c:idx val="11"/>
            <c:invertIfNegative val="0"/>
            <c:bubble3D val="0"/>
            <c:spPr>
              <a:solidFill>
                <a:srgbClr val="FFE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D01E-4D2F-AC41-8FFD95771C5A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D01E-4D2F-AC41-8FFD95771C5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D01E-4D2F-AC41-8FFD95771C5A}"/>
              </c:ext>
            </c:extLst>
          </c:dPt>
          <c:dPt>
            <c:idx val="14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D01E-4D2F-AC41-8FFD95771C5A}"/>
              </c:ext>
            </c:extLst>
          </c:dPt>
          <c:dPt>
            <c:idx val="15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A-D01E-4D2F-AC41-8FFD95771C5A}"/>
              </c:ext>
            </c:extLst>
          </c:dPt>
          <c:dPt>
            <c:idx val="16"/>
            <c:invertIfNegative val="0"/>
            <c:bubble3D val="0"/>
            <c:spPr>
              <a:solidFill>
                <a:srgbClr val="FFB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C-D01E-4D2F-AC41-8FFD95771C5A}"/>
              </c:ext>
            </c:extLst>
          </c:dPt>
          <c:dPt>
            <c:idx val="17"/>
            <c:invertIfNegative val="0"/>
            <c:bubble3D val="0"/>
            <c:spPr>
              <a:solidFill>
                <a:srgbClr val="FFD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E-D01E-4D2F-AC41-8FFD95771C5A}"/>
              </c:ext>
            </c:extLst>
          </c:dPt>
          <c:dPt>
            <c:idx val="18"/>
            <c:invertIfNegative val="0"/>
            <c:bubble3D val="0"/>
            <c:spPr>
              <a:solidFill>
                <a:srgbClr val="FFE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0-D01E-4D2F-AC41-8FFD95771C5A}"/>
              </c:ext>
            </c:extLst>
          </c:dPt>
          <c:dPt>
            <c:idx val="19"/>
            <c:invertIfNegative val="0"/>
            <c:bubble3D val="0"/>
            <c:spPr>
              <a:solidFill>
                <a:srgbClr val="FFE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2-D01E-4D2F-AC41-8FFD95771C5A}"/>
              </c:ext>
            </c:extLst>
          </c:dPt>
          <c:dPt>
            <c:idx val="20"/>
            <c:invertIfNegative val="0"/>
            <c:bubble3D val="0"/>
            <c:spPr>
              <a:solidFill>
                <a:srgbClr val="FFD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4-D01E-4D2F-AC41-8FFD95771C5A}"/>
              </c:ext>
            </c:extLst>
          </c:dPt>
          <c:dPt>
            <c:idx val="21"/>
            <c:invertIfNegative val="0"/>
            <c:bubble3D val="0"/>
            <c:spPr>
              <a:solidFill>
                <a:srgbClr val="FFD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6-D01E-4D2F-AC41-8FFD95771C5A}"/>
              </c:ext>
            </c:extLst>
          </c:dPt>
          <c:dPt>
            <c:idx val="22"/>
            <c:invertIfNegative val="0"/>
            <c:bubble3D val="0"/>
            <c:spPr>
              <a:solidFill>
                <a:srgbClr val="FFD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8-D01E-4D2F-AC41-8FFD95771C5A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B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D01E-4D2F-AC41-8FFD95771C5A}"/>
              </c:ext>
            </c:extLst>
          </c:dPt>
          <c:dPt>
            <c:idx val="24"/>
            <c:invertIfNegative val="0"/>
            <c:bubble3D val="0"/>
            <c:spPr>
              <a:solidFill>
                <a:srgbClr val="FF6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C-D01E-4D2F-AC41-8FFD95771C5A}"/>
              </c:ext>
            </c:extLst>
          </c:dPt>
          <c:dPt>
            <c:idx val="25"/>
            <c:invertIfNegative val="0"/>
            <c:bubble3D val="0"/>
            <c:spPr>
              <a:solidFill>
                <a:srgbClr val="FF9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E-D01E-4D2F-AC41-8FFD95771C5A}"/>
              </c:ext>
            </c:extLst>
          </c:dPt>
          <c:dPt>
            <c:idx val="26"/>
            <c:invertIfNegative val="0"/>
            <c:bubble3D val="0"/>
            <c:spPr>
              <a:solidFill>
                <a:srgbClr val="FFC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0-D01E-4D2F-AC41-8FFD95771C5A}"/>
              </c:ext>
            </c:extLst>
          </c:dPt>
          <c:dPt>
            <c:idx val="27"/>
            <c:invertIfNegative val="0"/>
            <c:bubble3D val="0"/>
            <c:spPr>
              <a:solidFill>
                <a:srgbClr val="FFD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2-D01E-4D2F-AC41-8FFD95771C5A}"/>
              </c:ext>
            </c:extLst>
          </c:dPt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HorizonHistoNPOC!$B$6:$AC$6</c:f>
              <c:numCache>
                <c:formatCode>0</c:formatCode>
                <c:ptCount val="28"/>
                <c:pt idx="2">
                  <c:v>-75</c:v>
                </c:pt>
                <c:pt idx="3">
                  <c:v>-20</c:v>
                </c:pt>
                <c:pt idx="4">
                  <c:v>-54</c:v>
                </c:pt>
                <c:pt idx="5">
                  <c:v>-18</c:v>
                </c:pt>
                <c:pt idx="6">
                  <c:v>-35</c:v>
                </c:pt>
                <c:pt idx="7">
                  <c:v>-30</c:v>
                </c:pt>
                <c:pt idx="12">
                  <c:v>-60</c:v>
                </c:pt>
                <c:pt idx="13">
                  <c:v>-50</c:v>
                </c:pt>
                <c:pt idx="24">
                  <c:v>-50</c:v>
                </c:pt>
                <c:pt idx="25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D01E-4D2F-AC41-8FFD95771C5A}"/>
            </c:ext>
          </c:extLst>
        </c:ser>
        <c:ser>
          <c:idx val="4"/>
          <c:order val="4"/>
          <c:spPr>
            <a:solidFill>
              <a:srgbClr val="FFA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D01E-4D2F-AC41-8FFD95771C5A}"/>
              </c:ext>
            </c:extLst>
          </c:dPt>
          <c:dPt>
            <c:idx val="1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D01E-4D2F-AC41-8FFD95771C5A}"/>
              </c:ext>
            </c:extLst>
          </c:dPt>
          <c:dPt>
            <c:idx val="2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D01E-4D2F-AC41-8FFD95771C5A}"/>
              </c:ext>
            </c:extLst>
          </c:dPt>
          <c:dPt>
            <c:idx val="3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D01E-4D2F-AC41-8FFD95771C5A}"/>
              </c:ext>
            </c:extLst>
          </c:dPt>
          <c:dPt>
            <c:idx val="4"/>
            <c:invertIfNegative val="0"/>
            <c:bubble3D val="0"/>
            <c:spPr>
              <a:solidFill>
                <a:srgbClr val="FFAF00"/>
              </a:solidFill>
              <a:ln>
                <a:solidFill>
                  <a:srgbClr val="FFF3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D01E-4D2F-AC41-8FFD95771C5A}"/>
              </c:ext>
            </c:extLst>
          </c:dPt>
          <c:dPt>
            <c:idx val="5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D01E-4D2F-AC41-8FFD95771C5A}"/>
              </c:ext>
            </c:extLst>
          </c:dPt>
          <c:dPt>
            <c:idx val="6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D01E-4D2F-AC41-8FFD95771C5A}"/>
              </c:ext>
            </c:extLst>
          </c:dPt>
          <c:dPt>
            <c:idx val="7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D01E-4D2F-AC41-8FFD95771C5A}"/>
              </c:ext>
            </c:extLst>
          </c:dPt>
          <c:dPt>
            <c:idx val="8"/>
            <c:invertIfNegative val="0"/>
            <c:bubble3D val="0"/>
            <c:spPr>
              <a:solidFill>
                <a:srgbClr val="FFAF00"/>
              </a:solidFill>
              <a:ln>
                <a:solidFill>
                  <a:srgbClr val="FFA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D01E-4D2F-AC41-8FFD95771C5A}"/>
              </c:ext>
            </c:extLst>
          </c:dPt>
          <c:dPt>
            <c:idx val="9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D01E-4D2F-AC41-8FFD95771C5A}"/>
              </c:ext>
            </c:extLst>
          </c:dPt>
          <c:dPt>
            <c:idx val="10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D01E-4D2F-AC41-8FFD95771C5A}"/>
              </c:ext>
            </c:extLst>
          </c:dPt>
          <c:dPt>
            <c:idx val="11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D01E-4D2F-AC41-8FFD95771C5A}"/>
              </c:ext>
            </c:extLst>
          </c:dPt>
          <c:dPt>
            <c:idx val="12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D01E-4D2F-AC41-8FFD95771C5A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B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D01E-4D2F-AC41-8FFD95771C5A}"/>
              </c:ext>
            </c:extLst>
          </c:dPt>
          <c:dPt>
            <c:idx val="14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D01E-4D2F-AC41-8FFD95771C5A}"/>
              </c:ext>
            </c:extLst>
          </c:dPt>
          <c:dPt>
            <c:idx val="15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D01E-4D2F-AC41-8FFD95771C5A}"/>
              </c:ext>
            </c:extLst>
          </c:dPt>
          <c:dPt>
            <c:idx val="16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D01E-4D2F-AC41-8FFD95771C5A}"/>
              </c:ext>
            </c:extLst>
          </c:dPt>
          <c:dPt>
            <c:idx val="17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D01E-4D2F-AC41-8FFD95771C5A}"/>
              </c:ext>
            </c:extLst>
          </c:dPt>
          <c:dPt>
            <c:idx val="18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D01E-4D2F-AC41-8FFD95771C5A}"/>
              </c:ext>
            </c:extLst>
          </c:dPt>
          <c:dPt>
            <c:idx val="19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D01E-4D2F-AC41-8FFD95771C5A}"/>
              </c:ext>
            </c:extLst>
          </c:dPt>
          <c:dPt>
            <c:idx val="20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D01E-4D2F-AC41-8FFD95771C5A}"/>
              </c:ext>
            </c:extLst>
          </c:dPt>
          <c:dPt>
            <c:idx val="21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D01E-4D2F-AC41-8FFD95771C5A}"/>
              </c:ext>
            </c:extLst>
          </c:dPt>
          <c:dPt>
            <c:idx val="22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D01E-4D2F-AC41-8FFD95771C5A}"/>
              </c:ext>
            </c:extLst>
          </c:dPt>
          <c:dPt>
            <c:idx val="23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D01E-4D2F-AC41-8FFD95771C5A}"/>
              </c:ext>
            </c:extLst>
          </c:dPt>
          <c:dPt>
            <c:idx val="24"/>
            <c:invertIfNegative val="0"/>
            <c:bubble3D val="0"/>
            <c:spPr>
              <a:solidFill>
                <a:srgbClr val="FF7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D01E-4D2F-AC41-8FFD95771C5A}"/>
              </c:ext>
            </c:extLst>
          </c:dPt>
          <c:dPt>
            <c:idx val="25"/>
            <c:invertIfNegative val="0"/>
            <c:bubble3D val="0"/>
            <c:spPr>
              <a:solidFill>
                <a:srgbClr val="FF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D01E-4D2F-AC41-8FFD95771C5A}"/>
              </c:ext>
            </c:extLst>
          </c:dPt>
          <c:dPt>
            <c:idx val="26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D01E-4D2F-AC41-8FFD95771C5A}"/>
              </c:ext>
            </c:extLst>
          </c:dPt>
          <c:dPt>
            <c:idx val="27"/>
            <c:invertIfNegative val="0"/>
            <c:bubble3D val="0"/>
            <c:spPr>
              <a:solidFill>
                <a:srgbClr val="FF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D01E-4D2F-AC41-8FFD95771C5A}"/>
              </c:ext>
            </c:extLst>
          </c:dPt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HorizonHistoNPOC!$B$7:$AC$7</c:f>
              <c:numCache>
                <c:formatCode>0</c:formatCode>
                <c:ptCount val="28"/>
                <c:pt idx="2">
                  <c:v>-35</c:v>
                </c:pt>
                <c:pt idx="3">
                  <c:v>-90</c:v>
                </c:pt>
                <c:pt idx="4">
                  <c:v>-10</c:v>
                </c:pt>
                <c:pt idx="5">
                  <c:v>-17</c:v>
                </c:pt>
                <c:pt idx="6">
                  <c:v>-55</c:v>
                </c:pt>
                <c:pt idx="7">
                  <c:v>-34</c:v>
                </c:pt>
                <c:pt idx="12">
                  <c:v>-60</c:v>
                </c:pt>
                <c:pt idx="13">
                  <c:v>-60</c:v>
                </c:pt>
                <c:pt idx="24">
                  <c:v>-16</c:v>
                </c:pt>
                <c:pt idx="25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D01E-4D2F-AC41-8FFD95771C5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E-D01E-4D2F-AC41-8FFD95771C5A}"/>
              </c:ext>
            </c:extLst>
          </c:dPt>
          <c:dPt>
            <c:idx val="1"/>
            <c:invertIfNegative val="0"/>
            <c:bubble3D val="0"/>
            <c:spPr>
              <a:solidFill>
                <a:srgbClr val="FFD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0-D01E-4D2F-AC41-8FFD95771C5A}"/>
              </c:ext>
            </c:extLst>
          </c:dPt>
          <c:dPt>
            <c:idx val="2"/>
            <c:invertIfNegative val="0"/>
            <c:bubble3D val="0"/>
            <c:spPr>
              <a:solidFill>
                <a:srgbClr val="FF4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2-D01E-4D2F-AC41-8FFD95771C5A}"/>
              </c:ext>
            </c:extLst>
          </c:dPt>
          <c:dPt>
            <c:idx val="3"/>
            <c:invertIfNegative val="0"/>
            <c:bubble3D val="0"/>
            <c:spPr>
              <a:solidFill>
                <a:srgbClr val="FFE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4-D01E-4D2F-AC41-8FFD95771C5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3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6-D01E-4D2F-AC41-8FFD95771C5A}"/>
              </c:ext>
            </c:extLst>
          </c:dPt>
          <c:dPt>
            <c:idx val="5"/>
            <c:invertIfNegative val="0"/>
            <c:bubble3D val="0"/>
            <c:spPr>
              <a:solidFill>
                <a:srgbClr val="FFE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D01E-4D2F-AC41-8FFD95771C5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D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A-D01E-4D2F-AC41-8FFD95771C5A}"/>
              </c:ext>
            </c:extLst>
          </c:dPt>
          <c:dPt>
            <c:idx val="7"/>
            <c:invertIfNegative val="0"/>
            <c:bubble3D val="0"/>
            <c:spPr>
              <a:solidFill>
                <a:srgbClr val="FFF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C-D01E-4D2F-AC41-8FFD95771C5A}"/>
              </c:ext>
            </c:extLst>
          </c:dPt>
          <c:dPt>
            <c:idx val="9"/>
            <c:invertIfNegative val="0"/>
            <c:bubble3D val="0"/>
            <c:spPr>
              <a:solidFill>
                <a:srgbClr val="FFE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E-D01E-4D2F-AC41-8FFD95771C5A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2000">
                    <a:srgbClr val="FFAD00"/>
                  </a:gs>
                  <a:gs pos="100000">
                    <a:srgbClr val="FF92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D01E-4D2F-AC41-8FFD95771C5A}"/>
              </c:ext>
            </c:extLst>
          </c:dPt>
          <c:dPt>
            <c:idx val="11"/>
            <c:invertIfNegative val="0"/>
            <c:bubble3D val="0"/>
            <c:spPr>
              <a:solidFill>
                <a:srgbClr val="FFE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2-D01E-4D2F-AC41-8FFD95771C5A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A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4-D01E-4D2F-AC41-8FFD95771C5A}"/>
              </c:ext>
            </c:extLst>
          </c:dPt>
          <c:dPt>
            <c:idx val="13"/>
            <c:invertIfNegative val="0"/>
            <c:bubble3D val="0"/>
            <c:spPr>
              <a:solidFill>
                <a:srgbClr val="FFB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6-D01E-4D2F-AC41-8FFD95771C5A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CB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8-D01E-4D2F-AC41-8FFD95771C5A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A-D01E-4D2F-AC41-8FFD95771C5A}"/>
              </c:ext>
            </c:extLst>
          </c:dPt>
          <c:dPt>
            <c:idx val="16"/>
            <c:invertIfNegative val="0"/>
            <c:bubble3D val="0"/>
            <c:spPr>
              <a:solidFill>
                <a:srgbClr val="FF8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C-D01E-4D2F-AC41-8FFD95771C5A}"/>
              </c:ext>
            </c:extLst>
          </c:dPt>
          <c:dPt>
            <c:idx val="17"/>
            <c:invertIfNegative val="0"/>
            <c:bubble3D val="0"/>
            <c:spPr>
              <a:solidFill>
                <a:srgbClr val="FFA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E-D01E-4D2F-AC41-8FFD95771C5A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2000">
                    <a:srgbClr val="FFDC00"/>
                  </a:gs>
                  <a:gs pos="100000">
                    <a:srgbClr val="FFE2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0-D01E-4D2F-AC41-8FFD95771C5A}"/>
              </c:ext>
            </c:extLst>
          </c:dPt>
          <c:dPt>
            <c:idx val="19"/>
            <c:invertIfNegative val="0"/>
            <c:bubble3D val="0"/>
            <c:spPr>
              <a:solidFill>
                <a:srgbClr val="FFB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2-D01E-4D2F-AC41-8FFD95771C5A}"/>
              </c:ext>
            </c:extLst>
          </c:dPt>
          <c:dPt>
            <c:idx val="20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4-D01E-4D2F-AC41-8FFD95771C5A}"/>
              </c:ext>
            </c:extLst>
          </c:dPt>
          <c:dPt>
            <c:idx val="22"/>
            <c:invertIfNegative val="0"/>
            <c:bubble3D val="0"/>
            <c:spPr>
              <a:solidFill>
                <a:srgbClr val="FFE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6-D01E-4D2F-AC41-8FFD95771C5A}"/>
              </c:ext>
            </c:extLst>
          </c:dPt>
          <c:dPt>
            <c:idx val="23"/>
            <c:invertIfNegative val="0"/>
            <c:bubble3D val="0"/>
            <c:spPr>
              <a:solidFill>
                <a:srgbClr val="FF4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8-D01E-4D2F-AC41-8FFD95771C5A}"/>
              </c:ext>
            </c:extLst>
          </c:dPt>
          <c:dPt>
            <c:idx val="25"/>
            <c:invertIfNegative val="0"/>
            <c:bubble3D val="0"/>
            <c:spPr>
              <a:solidFill>
                <a:srgbClr val="FF8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A-D01E-4D2F-AC41-8FFD95771C5A}"/>
              </c:ext>
            </c:extLst>
          </c:dPt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HorizonHistoNPOC!$B$8:$AC$8</c:f>
              <c:numCache>
                <c:formatCode>0</c:formatCode>
                <c:ptCount val="28"/>
                <c:pt idx="2">
                  <c:v>-10</c:v>
                </c:pt>
                <c:pt idx="3">
                  <c:v>-20</c:v>
                </c:pt>
                <c:pt idx="4">
                  <c:v>-13</c:v>
                </c:pt>
                <c:pt idx="5">
                  <c:v>-30</c:v>
                </c:pt>
                <c:pt idx="6">
                  <c:v>-18</c:v>
                </c:pt>
                <c:pt idx="7">
                  <c:v>-16</c:v>
                </c:pt>
                <c:pt idx="12">
                  <c:v>-35</c:v>
                </c:pt>
                <c:pt idx="13">
                  <c:v>-42</c:v>
                </c:pt>
                <c:pt idx="25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D01E-4D2F-AC41-8FFD95771C5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E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D01E-4D2F-AC41-8FFD95771C5A}"/>
              </c:ext>
            </c:extLst>
          </c:dPt>
          <c:dPt>
            <c:idx val="4"/>
            <c:invertIfNegative val="0"/>
            <c:bubble3D val="0"/>
            <c:spPr>
              <a:solidFill>
                <a:srgbClr val="FFF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D01E-4D2F-AC41-8FFD95771C5A}"/>
              </c:ext>
            </c:extLst>
          </c:dPt>
          <c:dPt>
            <c:idx val="5"/>
            <c:invertIfNegative val="0"/>
            <c:bubble3D val="0"/>
            <c:spPr>
              <a:solidFill>
                <a:srgbClr val="FFE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D01E-4D2F-AC41-8FFD95771C5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4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D01E-4D2F-AC41-8FFD95771C5A}"/>
              </c:ext>
            </c:extLst>
          </c:dPt>
          <c:dPt>
            <c:idx val="7"/>
            <c:invertIfNegative val="0"/>
            <c:bubble3D val="0"/>
            <c:spPr>
              <a:solidFill>
                <a:srgbClr val="FFF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D01E-4D2F-AC41-8FFD95771C5A}"/>
              </c:ext>
            </c:extLst>
          </c:dPt>
          <c:dPt>
            <c:idx val="9"/>
            <c:invertIfNegative val="0"/>
            <c:bubble3D val="0"/>
            <c:spPr>
              <a:solidFill>
                <a:srgbClr val="FF9100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D01E-4D2F-AC41-8FFD95771C5A}"/>
              </c:ext>
            </c:extLst>
          </c:dPt>
          <c:dPt>
            <c:idx val="10"/>
            <c:invertIfNegative val="0"/>
            <c:bubble3D val="0"/>
            <c:spPr>
              <a:solidFill>
                <a:srgbClr val="FF4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D01E-4D2F-AC41-8FFD95771C5A}"/>
              </c:ext>
            </c:extLst>
          </c:dPt>
          <c:dPt>
            <c:idx val="11"/>
            <c:invertIfNegative val="0"/>
            <c:bubble3D val="0"/>
            <c:spPr>
              <a:solidFill>
                <a:srgbClr val="FFB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D01E-4D2F-AC41-8FFD95771C5A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D01E-4D2F-AC41-8FFD95771C5A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D01E-4D2F-AC41-8FFD95771C5A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D01E-4D2F-AC41-8FFD95771C5A}"/>
              </c:ext>
            </c:extLst>
          </c:dPt>
          <c:dPt>
            <c:idx val="16"/>
            <c:invertIfNegative val="0"/>
            <c:bubble3D val="0"/>
            <c:spPr>
              <a:solidFill>
                <a:srgbClr val="FF7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D01E-4D2F-AC41-8FFD95771C5A}"/>
              </c:ext>
            </c:extLst>
          </c:dPt>
          <c:dPt>
            <c:idx val="17"/>
            <c:invertIfNegative val="0"/>
            <c:bubble3D val="0"/>
            <c:spPr>
              <a:solidFill>
                <a:srgbClr val="FFB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D01E-4D2F-AC41-8FFD95771C5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D01E-4D2F-AC41-8FFD95771C5A}"/>
              </c:ext>
            </c:extLst>
          </c:dPt>
          <c:dPt>
            <c:idx val="19"/>
            <c:invertIfNegative val="0"/>
            <c:bubble3D val="0"/>
            <c:spPr>
              <a:solidFill>
                <a:srgbClr val="FFB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D01E-4D2F-AC41-8FFD95771C5A}"/>
              </c:ext>
            </c:extLst>
          </c:dPt>
          <c:dPt>
            <c:idx val="20"/>
            <c:invertIfNegative val="0"/>
            <c:bubble3D val="0"/>
            <c:spPr>
              <a:solidFill>
                <a:srgbClr val="FFC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D01E-4D2F-AC41-8FFD95771C5A}"/>
              </c:ext>
            </c:extLst>
          </c:dPt>
          <c:dPt>
            <c:idx val="22"/>
            <c:invertIfNegative val="0"/>
            <c:bubble3D val="0"/>
            <c:spPr>
              <a:solidFill>
                <a:srgbClr val="FFE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D01E-4D2F-AC41-8FFD95771C5A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4C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D01E-4D2F-AC41-8FFD95771C5A}"/>
              </c:ext>
            </c:extLst>
          </c:dPt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HorizonHistoNPOC!$B$9:$AC$9</c:f>
              <c:numCache>
                <c:formatCode>0</c:formatCode>
                <c:ptCount val="28"/>
                <c:pt idx="4">
                  <c:v>-15</c:v>
                </c:pt>
                <c:pt idx="5">
                  <c:v>-45</c:v>
                </c:pt>
                <c:pt idx="6">
                  <c:v>-12</c:v>
                </c:pt>
                <c:pt idx="7">
                  <c:v>-60</c:v>
                </c:pt>
                <c:pt idx="12">
                  <c:v>-5</c:v>
                </c:pt>
                <c:pt idx="13">
                  <c:v>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0-D01E-4D2F-AC41-8FFD95771C5A}"/>
            </c:ext>
          </c:extLst>
        </c:ser>
        <c:ser>
          <c:idx val="7"/>
          <c:order val="7"/>
          <c:spPr>
            <a:solidFill>
              <a:srgbClr val="FFF7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E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2-D01E-4D2F-AC41-8FFD95771C5A}"/>
              </c:ext>
            </c:extLst>
          </c:dPt>
          <c:dPt>
            <c:idx val="4"/>
            <c:invertIfNegative val="0"/>
            <c:bubble3D val="0"/>
            <c:spPr>
              <a:solidFill>
                <a:srgbClr val="FFE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D01E-4D2F-AC41-8FFD95771C5A}"/>
              </c:ext>
            </c:extLst>
          </c:dPt>
          <c:dPt>
            <c:idx val="5"/>
            <c:invertIfNegative val="0"/>
            <c:bubble3D val="0"/>
            <c:spPr>
              <a:solidFill>
                <a:srgbClr val="FFE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6-D01E-4D2F-AC41-8FFD95771C5A}"/>
              </c:ext>
            </c:extLst>
          </c:dPt>
          <c:dPt>
            <c:idx val="6"/>
            <c:invertIfNegative val="0"/>
            <c:bubble3D val="0"/>
            <c:spPr>
              <a:solidFill>
                <a:srgbClr val="FFF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8-D01E-4D2F-AC41-8FFD95771C5A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F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A-D01E-4D2F-AC41-8FFD95771C5A}"/>
              </c:ext>
            </c:extLst>
          </c:dPt>
          <c:dPt>
            <c:idx val="9"/>
            <c:invertIfNegative val="0"/>
            <c:bubble3D val="0"/>
            <c:spPr>
              <a:solidFill>
                <a:srgbClr val="FF9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D01E-4D2F-AC41-8FFD95771C5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E-D01E-4D2F-AC41-8FFD95771C5A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rgbClr val="FFB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0-D01E-4D2F-AC41-8FFD95771C5A}"/>
              </c:ext>
            </c:extLst>
          </c:dPt>
          <c:dPt>
            <c:idx val="18"/>
            <c:invertIfNegative val="0"/>
            <c:bubble3D val="0"/>
            <c:spPr>
              <a:solidFill>
                <a:srgbClr val="FF7E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2-D01E-4D2F-AC41-8FFD95771C5A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4-D01E-4D2F-AC41-8FFD95771C5A}"/>
              </c:ext>
            </c:extLst>
          </c:dPt>
          <c:dPt>
            <c:idx val="20"/>
            <c:invertIfNegative val="0"/>
            <c:bubble3D val="0"/>
            <c:spPr>
              <a:solidFill>
                <a:srgbClr val="FFC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6-D01E-4D2F-AC41-8FFD95771C5A}"/>
              </c:ext>
            </c:extLst>
          </c:dPt>
          <c:dPt>
            <c:idx val="22"/>
            <c:invertIfNegative val="0"/>
            <c:bubble3D val="0"/>
            <c:spPr>
              <a:solidFill>
                <a:srgbClr val="FFD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8-D01E-4D2F-AC41-8FFD95771C5A}"/>
              </c:ext>
            </c:extLst>
          </c:dPt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HorizonHistoNPOC!$B$10:$AC$10</c:f>
              <c:numCache>
                <c:formatCode>0</c:formatCode>
                <c:ptCount val="28"/>
                <c:pt idx="4">
                  <c:v>-20</c:v>
                </c:pt>
                <c:pt idx="5">
                  <c:v>-40</c:v>
                </c:pt>
                <c:pt idx="6">
                  <c:v>-20</c:v>
                </c:pt>
                <c:pt idx="7">
                  <c:v>-25</c:v>
                </c:pt>
                <c:pt idx="12">
                  <c:v>-18</c:v>
                </c:pt>
                <c:pt idx="13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9-D01E-4D2F-AC41-8FFD95771C5A}"/>
            </c:ext>
          </c:extLst>
        </c:ser>
        <c:ser>
          <c:idx val="8"/>
          <c:order val="8"/>
          <c:spPr>
            <a:solidFill>
              <a:srgbClr val="FFC5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D01E-4D2F-AC41-8FFD95771C5A}"/>
              </c:ext>
            </c:extLst>
          </c:dPt>
          <c:dPt>
            <c:idx val="9"/>
            <c:invertIfNegative val="0"/>
            <c:bubble3D val="0"/>
            <c:spPr>
              <a:solidFill>
                <a:srgbClr val="FFC500"/>
              </a:solidFill>
              <a:ln>
                <a:solidFill>
                  <a:srgbClr val="FF91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D01E-4D2F-AC41-8FFD95771C5A}"/>
              </c:ext>
            </c:extLst>
          </c:dPt>
          <c:dPt>
            <c:idx val="12"/>
            <c:invertIfNegative val="0"/>
            <c:bubble3D val="0"/>
            <c:spPr>
              <a:solidFill>
                <a:srgbClr val="FFC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D01E-4D2F-AC41-8FFD95771C5A}"/>
              </c:ext>
            </c:extLst>
          </c:dPt>
          <c:dPt>
            <c:idx val="19"/>
            <c:invertIfNegative val="0"/>
            <c:bubble3D val="0"/>
            <c:spPr>
              <a:solidFill>
                <a:srgbClr val="FFC5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D01E-4D2F-AC41-8FFD95771C5A}"/>
              </c:ext>
            </c:extLst>
          </c:dPt>
          <c:dPt>
            <c:idx val="22"/>
            <c:invertIfNegative val="0"/>
            <c:bubble3D val="0"/>
            <c:spPr>
              <a:solidFill>
                <a:srgbClr val="FFC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D01E-4D2F-AC41-8FFD95771C5A}"/>
              </c:ext>
            </c:extLst>
          </c:dPt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HorizonHistoNPOC!$B$11:$AC$11</c:f>
              <c:numCache>
                <c:formatCode>0</c:formatCode>
                <c:ptCount val="28"/>
                <c:pt idx="4">
                  <c:v>-15</c:v>
                </c:pt>
                <c:pt idx="5">
                  <c:v>-10</c:v>
                </c:pt>
                <c:pt idx="12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4-D01E-4D2F-AC41-8FFD95771C5A}"/>
            </c:ext>
          </c:extLst>
        </c:ser>
        <c:ser>
          <c:idx val="9"/>
          <c:order val="9"/>
          <c:spPr>
            <a:solidFill>
              <a:srgbClr val="FFC700"/>
            </a:solidFill>
            <a:ln>
              <a:noFill/>
            </a:ln>
            <a:effectLst/>
          </c:spPr>
          <c:invertIfNegative val="0"/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HorizonHistoNPOC!$B$12:$AC$12</c:f>
              <c:numCache>
                <c:formatCode>General</c:formatCode>
                <c:ptCount val="28"/>
                <c:pt idx="12" formatCode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5-D01E-4D2F-AC41-8FFD95771C5A}"/>
            </c:ext>
          </c:extLst>
        </c:ser>
        <c:ser>
          <c:idx val="10"/>
          <c:order val="10"/>
          <c:spPr>
            <a:solidFill>
              <a:srgbClr val="FFC900"/>
            </a:solidFill>
            <a:ln>
              <a:noFill/>
            </a:ln>
            <a:effectLst/>
          </c:spPr>
          <c:invertIfNegative val="0"/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HorizonHistoNPOC!$B$13:$AC$13</c:f>
              <c:numCache>
                <c:formatCode>General</c:formatCode>
                <c:ptCount val="28"/>
                <c:pt idx="12" formatCode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6-D01E-4D2F-AC41-8FFD95771C5A}"/>
            </c:ext>
          </c:extLst>
        </c:ser>
        <c:ser>
          <c:idx val="11"/>
          <c:order val="11"/>
          <c:spPr>
            <a:solidFill>
              <a:srgbClr val="FFCB00"/>
            </a:solidFill>
            <a:ln>
              <a:noFill/>
            </a:ln>
            <a:effectLst/>
          </c:spPr>
          <c:invertIfNegative val="0"/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HorizonHistoNPOC!$B$14:$AC$14</c:f>
              <c:numCache>
                <c:formatCode>General</c:formatCode>
                <c:ptCount val="28"/>
                <c:pt idx="12" formatCode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7-D01E-4D2F-AC41-8FFD95771C5A}"/>
            </c:ext>
          </c:extLst>
        </c:ser>
        <c:ser>
          <c:idx val="12"/>
          <c:order val="12"/>
          <c:spPr>
            <a:solidFill>
              <a:schemeClr val="bg1">
                <a:lumMod val="95000"/>
              </a:schemeClr>
            </a:solidFill>
            <a:ln>
              <a:solidFill>
                <a:srgbClr val="FFCB00"/>
              </a:solidFill>
            </a:ln>
            <a:effectLst/>
          </c:spPr>
          <c:invertIfNegative val="0"/>
          <c:cat>
            <c:numRef>
              <c:f>HorizonHistoNPOC!$B$1:$AC$1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643</c:v>
                </c:pt>
                <c:pt idx="3">
                  <c:v>651</c:v>
                </c:pt>
                <c:pt idx="4">
                  <c:v>840</c:v>
                </c:pt>
                <c:pt idx="5">
                  <c:v>845</c:v>
                </c:pt>
                <c:pt idx="6">
                  <c:v>1970</c:v>
                </c:pt>
                <c:pt idx="7">
                  <c:v>1980</c:v>
                </c:pt>
                <c:pt idx="8">
                  <c:v>2623</c:v>
                </c:pt>
                <c:pt idx="9">
                  <c:v>2643</c:v>
                </c:pt>
                <c:pt idx="10">
                  <c:v>3214</c:v>
                </c:pt>
                <c:pt idx="11">
                  <c:v>3219</c:v>
                </c:pt>
                <c:pt idx="12">
                  <c:v>4772</c:v>
                </c:pt>
                <c:pt idx="13">
                  <c:v>4783</c:v>
                </c:pt>
                <c:pt idx="14">
                  <c:v>5924</c:v>
                </c:pt>
                <c:pt idx="15">
                  <c:v>5985</c:v>
                </c:pt>
                <c:pt idx="16">
                  <c:v>5986</c:v>
                </c:pt>
                <c:pt idx="17">
                  <c:v>6628</c:v>
                </c:pt>
                <c:pt idx="18">
                  <c:v>6839</c:v>
                </c:pt>
                <c:pt idx="19">
                  <c:v>6849</c:v>
                </c:pt>
                <c:pt idx="20">
                  <c:v>708</c:v>
                </c:pt>
                <c:pt idx="21">
                  <c:v>711</c:v>
                </c:pt>
                <c:pt idx="22">
                  <c:v>1278</c:v>
                </c:pt>
                <c:pt idx="23">
                  <c:v>1283</c:v>
                </c:pt>
                <c:pt idx="24">
                  <c:v>3217</c:v>
                </c:pt>
                <c:pt idx="25">
                  <c:v>3233</c:v>
                </c:pt>
                <c:pt idx="26">
                  <c:v>3712</c:v>
                </c:pt>
                <c:pt idx="27">
                  <c:v>3735</c:v>
                </c:pt>
              </c:numCache>
            </c:numRef>
          </c:cat>
          <c:val>
            <c:numRef>
              <c:f>HorizonHistoNPOC!$B$15:$AC$15</c:f>
              <c:numCache>
                <c:formatCode>General</c:formatCode>
                <c:ptCount val="28"/>
                <c:pt idx="12" formatCode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8-D01E-4D2F-AC41-8FFD957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221801184"/>
        <c:axId val="1008322592"/>
      </c:barChart>
      <c:catAx>
        <c:axId val="12218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22592"/>
        <c:crosses val="autoZero"/>
        <c:auto val="1"/>
        <c:lblAlgn val="ctr"/>
        <c:lblOffset val="0"/>
        <c:noMultiLvlLbl val="0"/>
      </c:catAx>
      <c:valAx>
        <c:axId val="1008322592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266700</xdr:colOff>
      <xdr:row>2</xdr:row>
      <xdr:rowOff>99059</xdr:rowOff>
    </xdr:from>
    <xdr:to>
      <xdr:col>39</xdr:col>
      <xdr:colOff>209550</xdr:colOff>
      <xdr:row>35</xdr:row>
      <xdr:rowOff>134158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2920F508-8D19-9C50-7143-72AC4EC80734}"/>
            </a:ext>
          </a:extLst>
        </xdr:cNvPr>
        <xdr:cNvGrpSpPr/>
      </xdr:nvGrpSpPr>
      <xdr:grpSpPr>
        <a:xfrm>
          <a:off x="10077450" y="464184"/>
          <a:ext cx="6334125" cy="5470699"/>
          <a:chOff x="10052050" y="467359"/>
          <a:chExt cx="6337300" cy="5534199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E03D8CD9-CA39-5442-9989-EF07944CD03C}"/>
              </a:ext>
            </a:extLst>
          </xdr:cNvPr>
          <xdr:cNvGrpSpPr/>
        </xdr:nvGrpSpPr>
        <xdr:grpSpPr>
          <a:xfrm>
            <a:off x="10166350" y="467359"/>
            <a:ext cx="6223000" cy="5534199"/>
            <a:chOff x="10166350" y="467359"/>
            <a:chExt cx="4899190" cy="5534199"/>
          </a:xfrm>
        </xdr:grpSpPr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4CBD4ADB-B645-9D72-82FD-C1D0E444D386}"/>
                </a:ext>
              </a:extLst>
            </xdr:cNvPr>
            <xdr:cNvGrpSpPr/>
          </xdr:nvGrpSpPr>
          <xdr:grpSpPr>
            <a:xfrm>
              <a:off x="10166350" y="467359"/>
              <a:ext cx="4899190" cy="5534199"/>
              <a:chOff x="10012680" y="830579"/>
              <a:chExt cx="4882680" cy="5521499"/>
            </a:xfrm>
          </xdr:grpSpPr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DF7F1A20-4C81-B2F5-6D11-AC7C2D159ED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012680" y="922020"/>
              <a:ext cx="4882680" cy="53568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9" name="Group 18">
                <a:extLst>
                  <a:ext uri="{FF2B5EF4-FFF2-40B4-BE49-F238E27FC236}">
                    <a16:creationId xmlns:a16="http://schemas.microsoft.com/office/drawing/2014/main" id="{A31D34FB-EC95-308D-88A3-26E73D6F3D78}"/>
                  </a:ext>
                </a:extLst>
              </xdr:cNvPr>
              <xdr:cNvGrpSpPr/>
            </xdr:nvGrpSpPr>
            <xdr:grpSpPr>
              <a:xfrm>
                <a:off x="10526447" y="830579"/>
                <a:ext cx="4293895" cy="5521499"/>
                <a:chOff x="5241726" y="-11633"/>
                <a:chExt cx="8366644" cy="5292312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C4DE4B2D-E75A-3800-D293-9B9C743DDF83}"/>
                    </a:ext>
                  </a:extLst>
                </xdr:cNvPr>
                <xdr:cNvSpPr txBox="1"/>
              </xdr:nvSpPr>
              <xdr:spPr>
                <a:xfrm rot="16200000">
                  <a:off x="6246812" y="3456611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A6F9C6FC-5057-3832-5C00-2087F99915B4}"/>
                    </a:ext>
                  </a:extLst>
                </xdr:cNvPr>
                <xdr:cNvSpPr txBox="1"/>
              </xdr:nvSpPr>
              <xdr:spPr>
                <a:xfrm rot="16200000">
                  <a:off x="5646176" y="4023124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7ABAB511-7E34-78AC-709F-EA8564A283FE}"/>
                    </a:ext>
                  </a:extLst>
                </xdr:cNvPr>
                <xdr:cNvSpPr txBox="1"/>
              </xdr:nvSpPr>
              <xdr:spPr>
                <a:xfrm rot="16200000">
                  <a:off x="7195598" y="2913896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8F5A3268-47AF-A3E9-2C20-8523020B6905}"/>
                    </a:ext>
                  </a:extLst>
                </xdr:cNvPr>
                <xdr:cNvSpPr txBox="1"/>
              </xdr:nvSpPr>
              <xdr:spPr>
                <a:xfrm rot="16200000">
                  <a:off x="5064381" y="4052984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63B5C072-3295-B25F-F6E0-CE632A5A0705}"/>
                    </a:ext>
                  </a:extLst>
                </xdr:cNvPr>
                <xdr:cNvSpPr txBox="1"/>
              </xdr:nvSpPr>
              <xdr:spPr>
                <a:xfrm rot="16200000">
                  <a:off x="6866859" y="4476593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9" name="TextBox 8">
                  <a:extLst>
                    <a:ext uri="{FF2B5EF4-FFF2-40B4-BE49-F238E27FC236}">
                      <a16:creationId xmlns:a16="http://schemas.microsoft.com/office/drawing/2014/main" id="{0617030D-CCD2-3FBC-ACA3-FACD10A8EAC2}"/>
                    </a:ext>
                  </a:extLst>
                </xdr:cNvPr>
                <xdr:cNvSpPr txBox="1"/>
              </xdr:nvSpPr>
              <xdr:spPr>
                <a:xfrm rot="16200000">
                  <a:off x="11975489" y="2324597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10" name="TextBox 9">
                  <a:extLst>
                    <a:ext uri="{FF2B5EF4-FFF2-40B4-BE49-F238E27FC236}">
                      <a16:creationId xmlns:a16="http://schemas.microsoft.com/office/drawing/2014/main" id="{8D9B3A75-0330-A923-18F7-4AE2AA59A77A}"/>
                    </a:ext>
                  </a:extLst>
                </xdr:cNvPr>
                <xdr:cNvSpPr txBox="1"/>
              </xdr:nvSpPr>
              <xdr:spPr>
                <a:xfrm rot="16200000">
                  <a:off x="11376418" y="2395301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11" name="TextBox 10">
                  <a:extLst>
                    <a:ext uri="{FF2B5EF4-FFF2-40B4-BE49-F238E27FC236}">
                      <a16:creationId xmlns:a16="http://schemas.microsoft.com/office/drawing/2014/main" id="{27A2DE23-D4F2-2800-8F69-9A3C5C6FD139}"/>
                    </a:ext>
                  </a:extLst>
                </xdr:cNvPr>
                <xdr:cNvSpPr txBox="1"/>
              </xdr:nvSpPr>
              <xdr:spPr>
                <a:xfrm rot="16200000">
                  <a:off x="10689413" y="2889130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599A9A4B-E87C-3E5D-671D-955A175E9EE5}"/>
                    </a:ext>
                  </a:extLst>
                </xdr:cNvPr>
                <xdr:cNvSpPr txBox="1"/>
              </xdr:nvSpPr>
              <xdr:spPr>
                <a:xfrm rot="16200000">
                  <a:off x="7830208" y="2265692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906B4388-1765-03A2-893D-942E7A7FE5D0}"/>
                    </a:ext>
                  </a:extLst>
                </xdr:cNvPr>
                <xdr:cNvSpPr txBox="1"/>
              </xdr:nvSpPr>
              <xdr:spPr>
                <a:xfrm rot="16200000">
                  <a:off x="8470532" y="4674168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4E4AB7FE-5DCC-6150-4C27-A74C7A8F091C}"/>
                    </a:ext>
                  </a:extLst>
                </xdr:cNvPr>
                <xdr:cNvSpPr txBox="1"/>
              </xdr:nvSpPr>
              <xdr:spPr>
                <a:xfrm rot="16200000">
                  <a:off x="9741186" y="4905829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72E0FD55-5C4B-5455-00D4-52DECCBCA4A1}"/>
                    </a:ext>
                  </a:extLst>
                </xdr:cNvPr>
                <xdr:cNvSpPr txBox="1"/>
              </xdr:nvSpPr>
              <xdr:spPr>
                <a:xfrm rot="16200000">
                  <a:off x="12942829" y="1935610"/>
                  <a:ext cx="552195" cy="19750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17" name="TextBox 16">
                  <a:extLst>
                    <a:ext uri="{FF2B5EF4-FFF2-40B4-BE49-F238E27FC236}">
                      <a16:creationId xmlns:a16="http://schemas.microsoft.com/office/drawing/2014/main" id="{05D43A75-25B8-0499-7C7D-4D1512EDB22B}"/>
                    </a:ext>
                  </a:extLst>
                </xdr:cNvPr>
                <xdr:cNvSpPr txBox="1"/>
              </xdr:nvSpPr>
              <xdr:spPr>
                <a:xfrm>
                  <a:off x="11269280" y="-11633"/>
                  <a:ext cx="2281392" cy="154241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900"/>
                    <a:t>Distance along River Synderford</a:t>
                  </a:r>
                </a:p>
              </xdr:txBody>
            </xdr:sp>
            <xdr:cxnSp macro="">
              <xdr:nvCxnSpPr>
                <xdr:cNvPr id="14" name="Straight Arrow Connector 13">
                  <a:extLst>
                    <a:ext uri="{FF2B5EF4-FFF2-40B4-BE49-F238E27FC236}">
                      <a16:creationId xmlns:a16="http://schemas.microsoft.com/office/drawing/2014/main" id="{C23B2DFA-F76C-433D-AE00-BB608E54194B}"/>
                    </a:ext>
                  </a:extLst>
                </xdr:cNvPr>
                <xdr:cNvCxnSpPr/>
              </xdr:nvCxnSpPr>
              <xdr:spPr>
                <a:xfrm>
                  <a:off x="11239396" y="149312"/>
                  <a:ext cx="2368974" cy="7922"/>
                </a:xfrm>
                <a:prstGeom prst="straightConnector1">
                  <a:avLst/>
                </a:prstGeom>
                <a:ln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8" name="Straight Arrow Connector 17">
              <a:extLst>
                <a:ext uri="{FF2B5EF4-FFF2-40B4-BE49-F238E27FC236}">
                  <a16:creationId xmlns:a16="http://schemas.microsoft.com/office/drawing/2014/main" id="{F465BBEC-AA11-43AB-8CCF-908957CC815A}"/>
                </a:ext>
              </a:extLst>
            </xdr:cNvPr>
            <xdr:cNvCxnSpPr/>
          </xdr:nvCxnSpPr>
          <xdr:spPr>
            <a:xfrm flipV="1">
              <a:off x="10502900" y="654050"/>
              <a:ext cx="3244850" cy="16509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D49A48F-8DE6-4C2D-804F-4140E2D7D645}"/>
                </a:ext>
              </a:extLst>
            </xdr:cNvPr>
            <xdr:cNvSpPr txBox="1"/>
          </xdr:nvSpPr>
          <xdr:spPr>
            <a:xfrm>
              <a:off x="11431141" y="482600"/>
              <a:ext cx="1119815" cy="139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en-GB" sz="900"/>
                <a:t>Distance along River Axe (m)</a:t>
              </a:r>
            </a:p>
          </xdr:txBody>
        </xdr:sp>
      </xdr:grp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383BF8E4-B330-4C5F-89F5-6FF0D896EC89}"/>
              </a:ext>
            </a:extLst>
          </xdr:cNvPr>
          <xdr:cNvSpPr txBox="1"/>
        </xdr:nvSpPr>
        <xdr:spPr>
          <a:xfrm rot="16200000">
            <a:off x="9410700" y="3067050"/>
            <a:ext cx="1422400" cy="139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GB" sz="1050"/>
              <a:t>Depth below surface (cm)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277112</xdr:colOff>
      <xdr:row>4</xdr:row>
      <xdr:rowOff>136138</xdr:rowOff>
    </xdr:from>
    <xdr:to>
      <xdr:col>35</xdr:col>
      <xdr:colOff>385031</xdr:colOff>
      <xdr:row>37</xdr:row>
      <xdr:rowOff>112731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5B97E70-305A-840A-D8DF-484E176C1A37}"/>
            </a:ext>
          </a:extLst>
        </xdr:cNvPr>
        <xdr:cNvGrpSpPr/>
      </xdr:nvGrpSpPr>
      <xdr:grpSpPr>
        <a:xfrm>
          <a:off x="8166080" y="874811"/>
          <a:ext cx="6383274" cy="5526364"/>
          <a:chOff x="10401474" y="453572"/>
          <a:chExt cx="6351006" cy="5419581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0F546244-DC06-7FCA-A340-F40CA5D912D6}"/>
              </a:ext>
            </a:extLst>
          </xdr:cNvPr>
          <xdr:cNvGrpSpPr/>
        </xdr:nvGrpSpPr>
        <xdr:grpSpPr>
          <a:xfrm>
            <a:off x="10589381" y="554515"/>
            <a:ext cx="6163099" cy="5318638"/>
            <a:chOff x="10540999" y="930486"/>
            <a:chExt cx="4837806" cy="5446606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8A7AB0-B373-45A8-991F-30320D0A109D}"/>
                </a:ext>
              </a:extLst>
            </xdr:cNvPr>
            <xdr:cNvGraphicFramePr>
              <a:graphicFrameLocks/>
            </xdr:cNvGraphicFramePr>
          </xdr:nvGraphicFramePr>
          <xdr:xfrm>
            <a:off x="10540999" y="930486"/>
            <a:ext cx="4837806" cy="54466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E2BFE0D7-B740-4BAA-9FB2-D90C9193A2AF}"/>
                </a:ext>
              </a:extLst>
            </xdr:cNvPr>
            <xdr:cNvGrpSpPr/>
          </xdr:nvGrpSpPr>
          <xdr:grpSpPr>
            <a:xfrm>
              <a:off x="11575651" y="4280537"/>
              <a:ext cx="2134454" cy="1917346"/>
              <a:chOff x="6344099" y="3235485"/>
              <a:chExt cx="4158976" cy="1807277"/>
            </a:xfrm>
          </xdr:grpSpPr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47A52038-7730-42F3-CF36-3B78BDC77A01}"/>
                  </a:ext>
                </a:extLst>
              </xdr:cNvPr>
              <xdr:cNvSpPr txBox="1"/>
            </xdr:nvSpPr>
            <xdr:spPr>
              <a:xfrm rot="16200000">
                <a:off x="6968867" y="3399855"/>
                <a:ext cx="552195" cy="22345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en-GB" sz="700"/>
                  <a:t>Paleo channel</a:t>
                </a:r>
              </a:p>
            </xdr:txBody>
          </xdr:sp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4EA2FB4E-F10B-CE5F-ADA6-85E0355E8C22}"/>
                  </a:ext>
                </a:extLst>
              </xdr:cNvPr>
              <xdr:cNvSpPr txBox="1"/>
            </xdr:nvSpPr>
            <xdr:spPr>
              <a:xfrm rot="16200000">
                <a:off x="6179729" y="3991386"/>
                <a:ext cx="552195" cy="22345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en-GB" sz="700"/>
                  <a:t>Paleo channel</a:t>
                </a:r>
              </a:p>
            </xdr:txBody>
          </xdr:sp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DE112584-7C89-A01D-ABE0-8C784CD52010}"/>
                  </a:ext>
                </a:extLst>
              </xdr:cNvPr>
              <xdr:cNvSpPr txBox="1"/>
            </xdr:nvSpPr>
            <xdr:spPr>
              <a:xfrm rot="16200000">
                <a:off x="7926853" y="4451108"/>
                <a:ext cx="552194" cy="22345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en-GB" sz="700"/>
                  <a:t>Paleo channel</a:t>
                </a:r>
              </a:p>
            </xdr:txBody>
          </xdr:sp>
          <xdr:sp macro="" textlink="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0483CDC7-2201-E4A1-C0DE-E375C436F3BA}"/>
                  </a:ext>
                </a:extLst>
              </xdr:cNvPr>
              <xdr:cNvSpPr txBox="1"/>
            </xdr:nvSpPr>
            <xdr:spPr>
              <a:xfrm rot="16200000">
                <a:off x="10115250" y="4654938"/>
                <a:ext cx="552195" cy="22345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en-GB" sz="700"/>
                  <a:t>Paleo channel</a:t>
                </a:r>
              </a:p>
            </xdr:txBody>
          </xdr:sp>
        </xdr:grpSp>
      </xdr:grp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C2B09B1-AB53-43DD-9519-DA45E90AD07B}"/>
              </a:ext>
            </a:extLst>
          </xdr:cNvPr>
          <xdr:cNvSpPr txBox="1"/>
        </xdr:nvSpPr>
        <xdr:spPr>
          <a:xfrm>
            <a:off x="12161969" y="453572"/>
            <a:ext cx="1422400" cy="139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GB" sz="900"/>
              <a:t>Distance along River Axe (m)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5B803B63-FC20-4A1B-ABB6-655F76D19AEC}"/>
              </a:ext>
            </a:extLst>
          </xdr:cNvPr>
          <xdr:cNvSpPr txBox="1"/>
        </xdr:nvSpPr>
        <xdr:spPr>
          <a:xfrm rot="16200000">
            <a:off x="9680239" y="2937255"/>
            <a:ext cx="1648091" cy="2056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GB" sz="1050"/>
              <a:t>Depth below surface (cm)</a:t>
            </a:r>
          </a:p>
        </xdr:txBody>
      </xdr:sp>
    </xdr:grpSp>
    <xdr:clientData/>
  </xdr:twoCellAnchor>
  <xdr:twoCellAnchor>
    <xdr:from>
      <xdr:col>35</xdr:col>
      <xdr:colOff>359753</xdr:colOff>
      <xdr:row>4</xdr:row>
      <xdr:rowOff>67971</xdr:rowOff>
    </xdr:from>
    <xdr:to>
      <xdr:col>40</xdr:col>
      <xdr:colOff>55012</xdr:colOff>
      <xdr:row>37</xdr:row>
      <xdr:rowOff>83126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25E4F30-DFFE-4955-8985-4D6B202AF17B}"/>
            </a:ext>
          </a:extLst>
        </xdr:cNvPr>
        <xdr:cNvGrpSpPr/>
      </xdr:nvGrpSpPr>
      <xdr:grpSpPr>
        <a:xfrm>
          <a:off x="14520901" y="803469"/>
          <a:ext cx="2756866" cy="5571276"/>
          <a:chOff x="10401474" y="405485"/>
          <a:chExt cx="3471524" cy="5467668"/>
        </a:xfrm>
      </xdr:grpSpPr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819DA24C-15D2-9B4E-944C-03CF48EF5B6C}"/>
              </a:ext>
            </a:extLst>
          </xdr:cNvPr>
          <xdr:cNvSpPr txBox="1"/>
        </xdr:nvSpPr>
        <xdr:spPr>
          <a:xfrm>
            <a:off x="11431570" y="405485"/>
            <a:ext cx="2159312" cy="16846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lIns="0" tIns="0" rIns="0" bIns="0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Distance along River Synderford</a:t>
            </a: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D61B66D6-2E8C-91C3-3DA1-602EB63C5E03}"/>
              </a:ext>
            </a:extLst>
          </xdr:cNvPr>
          <xdr:cNvGrpSpPr/>
        </xdr:nvGrpSpPr>
        <xdr:grpSpPr>
          <a:xfrm>
            <a:off x="10401474" y="554515"/>
            <a:ext cx="3471524" cy="5318638"/>
            <a:chOff x="10401474" y="554515"/>
            <a:chExt cx="3471524" cy="5318638"/>
          </a:xfrm>
        </xdr:grpSpPr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493C6AA0-B656-D625-0774-EA48154B96E9}"/>
                </a:ext>
              </a:extLst>
            </xdr:cNvPr>
            <xdr:cNvGraphicFramePr>
              <a:graphicFrameLocks/>
            </xdr:cNvGraphicFramePr>
          </xdr:nvGraphicFramePr>
          <xdr:xfrm>
            <a:off x="10529528" y="554515"/>
            <a:ext cx="3343470" cy="53186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14ECE1A-AEE6-E46E-5A2D-B72CDE11683A}"/>
                </a:ext>
              </a:extLst>
            </xdr:cNvPr>
            <xdr:cNvSpPr txBox="1"/>
          </xdr:nvSpPr>
          <xdr:spPr>
            <a:xfrm rot="16200000">
              <a:off x="9680239" y="2937255"/>
              <a:ext cx="1648091" cy="205622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  <a:effectLst/>
          </xdr:spPr>
          <xdr:txBody>
            <a:bodyPr vertOverflow="clip" horzOverflow="clip" wrap="square" lIns="0" tIns="0" rIns="0" bIns="0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Depth below surface (cm)</a:t>
              </a:r>
            </a:p>
          </xdr:txBody>
        </xdr:sp>
      </xdr:grpSp>
    </xdr:grpSp>
    <xdr:clientData/>
  </xdr:twoCellAnchor>
  <xdr:twoCellAnchor>
    <xdr:from>
      <xdr:col>42</xdr:col>
      <xdr:colOff>0</xdr:colOff>
      <xdr:row>6</xdr:row>
      <xdr:rowOff>0</xdr:rowOff>
    </xdr:from>
    <xdr:to>
      <xdr:col>52</xdr:col>
      <xdr:colOff>260190</xdr:colOff>
      <xdr:row>38</xdr:row>
      <xdr:rowOff>180320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AF9B992F-B3EF-4138-97E2-2244F4E6597E}"/>
            </a:ext>
          </a:extLst>
        </xdr:cNvPr>
        <xdr:cNvGrpSpPr/>
      </xdr:nvGrpSpPr>
      <xdr:grpSpPr>
        <a:xfrm>
          <a:off x="18447398" y="1108010"/>
          <a:ext cx="6380229" cy="5548597"/>
          <a:chOff x="10401474" y="424924"/>
          <a:chExt cx="6351006" cy="5448229"/>
        </a:xfrm>
      </xdr:grpSpPr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B418CAB0-E31D-5664-8612-10F162DF76FE}"/>
              </a:ext>
            </a:extLst>
          </xdr:cNvPr>
          <xdr:cNvSpPr txBox="1"/>
        </xdr:nvSpPr>
        <xdr:spPr>
          <a:xfrm>
            <a:off x="15145441" y="424924"/>
            <a:ext cx="1492250" cy="16129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GB" sz="900"/>
              <a:t>Distance along River Synderford</a:t>
            </a:r>
          </a:p>
        </xdr:txBody>
      </xdr: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513879A-AD37-763A-1016-43DDB49650D5}"/>
              </a:ext>
            </a:extLst>
          </xdr:cNvPr>
          <xdr:cNvGrpSpPr/>
        </xdr:nvGrpSpPr>
        <xdr:grpSpPr>
          <a:xfrm>
            <a:off x="10401474" y="453572"/>
            <a:ext cx="6351006" cy="5419581"/>
            <a:chOff x="10401474" y="453572"/>
            <a:chExt cx="6351006" cy="5419581"/>
          </a:xfrm>
        </xdr:grpSpPr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3709FB3D-69D8-32CB-7A9F-8686BE83581D}"/>
                </a:ext>
              </a:extLst>
            </xdr:cNvPr>
            <xdr:cNvGrpSpPr/>
          </xdr:nvGrpSpPr>
          <xdr:grpSpPr>
            <a:xfrm>
              <a:off x="10589381" y="554515"/>
              <a:ext cx="6163099" cy="5318638"/>
              <a:chOff x="10540999" y="930486"/>
              <a:chExt cx="4837806" cy="5446606"/>
            </a:xfrm>
          </xdr:grpSpPr>
          <xdr:graphicFrame macro="">
            <xdr:nvGraphicFramePr>
              <xdr:cNvPr id="37" name="Chart 36">
                <a:extLst>
                  <a:ext uri="{FF2B5EF4-FFF2-40B4-BE49-F238E27FC236}">
                    <a16:creationId xmlns:a16="http://schemas.microsoft.com/office/drawing/2014/main" id="{F7A60FA2-DB6D-91A7-EE15-4DB4C41F5D3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540999" y="930486"/>
              <a:ext cx="4837806" cy="54466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593E3B83-9C30-F36B-70B5-D14AF0A1C91C}"/>
                  </a:ext>
                </a:extLst>
              </xdr:cNvPr>
              <xdr:cNvGrpSpPr/>
            </xdr:nvGrpSpPr>
            <xdr:grpSpPr>
              <a:xfrm>
                <a:off x="11311163" y="1006406"/>
                <a:ext cx="3992626" cy="5198115"/>
                <a:chOff x="5828749" y="149312"/>
                <a:chExt cx="7779621" cy="4899706"/>
              </a:xfrm>
            </xdr:grpSpPr>
            <xdr:sp macro="" textlink="">
              <xdr:nvSpPr>
                <xdr:cNvPr id="39" name="TextBox 38">
                  <a:extLst>
                    <a:ext uri="{FF2B5EF4-FFF2-40B4-BE49-F238E27FC236}">
                      <a16:creationId xmlns:a16="http://schemas.microsoft.com/office/drawing/2014/main" id="{F2EB474F-4F65-ED9F-598B-C7885E8975E1}"/>
                    </a:ext>
                  </a:extLst>
                </xdr:cNvPr>
                <xdr:cNvSpPr txBox="1"/>
              </xdr:nvSpPr>
              <xdr:spPr>
                <a:xfrm rot="16200000">
                  <a:off x="6255308" y="3443637"/>
                  <a:ext cx="552195" cy="22345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40" name="TextBox 39">
                  <a:extLst>
                    <a:ext uri="{FF2B5EF4-FFF2-40B4-BE49-F238E27FC236}">
                      <a16:creationId xmlns:a16="http://schemas.microsoft.com/office/drawing/2014/main" id="{0F47E6A1-8BE0-E9CB-6DC4-912BA5D1FDD2}"/>
                    </a:ext>
                  </a:extLst>
                </xdr:cNvPr>
                <xdr:cNvSpPr txBox="1"/>
              </xdr:nvSpPr>
              <xdr:spPr>
                <a:xfrm rot="16200000">
                  <a:off x="5664379" y="4010150"/>
                  <a:ext cx="552195" cy="22345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41" name="TextBox 40">
                  <a:extLst>
                    <a:ext uri="{FF2B5EF4-FFF2-40B4-BE49-F238E27FC236}">
                      <a16:creationId xmlns:a16="http://schemas.microsoft.com/office/drawing/2014/main" id="{4188B62B-1EC9-59EA-719E-B3293C0C96AB}"/>
                    </a:ext>
                  </a:extLst>
                </xdr:cNvPr>
                <xdr:cNvSpPr txBox="1"/>
              </xdr:nvSpPr>
              <xdr:spPr>
                <a:xfrm rot="16200000">
                  <a:off x="6915978" y="4463619"/>
                  <a:ext cx="552195" cy="22345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sp macro="" textlink="">
              <xdr:nvSpPr>
                <xdr:cNvPr id="42" name="TextBox 41">
                  <a:extLst>
                    <a:ext uri="{FF2B5EF4-FFF2-40B4-BE49-F238E27FC236}">
                      <a16:creationId xmlns:a16="http://schemas.microsoft.com/office/drawing/2014/main" id="{160DC698-C1DB-E95F-B2E6-1995E7805679}"/>
                    </a:ext>
                  </a:extLst>
                </xdr:cNvPr>
                <xdr:cNvSpPr txBox="1"/>
              </xdr:nvSpPr>
              <xdr:spPr>
                <a:xfrm rot="16200000">
                  <a:off x="8519654" y="4661194"/>
                  <a:ext cx="552195" cy="22345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t"/>
                <a:lstStyle/>
                <a:p>
                  <a:r>
                    <a:rPr lang="en-GB" sz="700"/>
                    <a:t>Paleo channel</a:t>
                  </a:r>
                </a:p>
              </xdr:txBody>
            </xdr:sp>
            <xdr:cxnSp macro="">
              <xdr:nvCxnSpPr>
                <xdr:cNvPr id="43" name="Straight Arrow Connector 42">
                  <a:extLst>
                    <a:ext uri="{FF2B5EF4-FFF2-40B4-BE49-F238E27FC236}">
                      <a16:creationId xmlns:a16="http://schemas.microsoft.com/office/drawing/2014/main" id="{01CBBE4E-CD8C-D44F-B1A2-32BC0D40F083}"/>
                    </a:ext>
                  </a:extLst>
                </xdr:cNvPr>
                <xdr:cNvCxnSpPr/>
              </xdr:nvCxnSpPr>
              <xdr:spPr>
                <a:xfrm>
                  <a:off x="11239396" y="149312"/>
                  <a:ext cx="2368974" cy="7922"/>
                </a:xfrm>
                <a:prstGeom prst="straightConnector1">
                  <a:avLst/>
                </a:prstGeom>
                <a:ln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34" name="Straight Arrow Connector 33">
              <a:extLst>
                <a:ext uri="{FF2B5EF4-FFF2-40B4-BE49-F238E27FC236}">
                  <a16:creationId xmlns:a16="http://schemas.microsoft.com/office/drawing/2014/main" id="{C955DD39-8373-DCE2-06A3-3A09D58E921D}"/>
                </a:ext>
              </a:extLst>
            </xdr:cNvPr>
            <xdr:cNvCxnSpPr/>
          </xdr:nvCxnSpPr>
          <xdr:spPr>
            <a:xfrm flipV="1">
              <a:off x="10982908" y="625022"/>
              <a:ext cx="4121641" cy="16509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B72E15-E74A-BF81-B567-FC118BC60E26}"/>
                </a:ext>
              </a:extLst>
            </xdr:cNvPr>
            <xdr:cNvSpPr txBox="1"/>
          </xdr:nvSpPr>
          <xdr:spPr>
            <a:xfrm>
              <a:off x="12161969" y="453572"/>
              <a:ext cx="1422400" cy="139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en-GB" sz="900"/>
                <a:t>Distance along River Axe (m)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862AED1-EFA2-C033-A716-7FDE0ED9463D}"/>
                </a:ext>
              </a:extLst>
            </xdr:cNvPr>
            <xdr:cNvSpPr txBox="1"/>
          </xdr:nvSpPr>
          <xdr:spPr>
            <a:xfrm rot="16200000">
              <a:off x="9680239" y="2937255"/>
              <a:ext cx="1648091" cy="2056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en-GB" sz="1050"/>
                <a:t>Depth below surface (cm)</a:t>
              </a:r>
            </a:p>
          </xdr:txBody>
        </xdr: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1817-8029-4998-93C7-DC3E16136D0B}">
  <dimension ref="A1:N145"/>
  <sheetViews>
    <sheetView zoomScale="99" zoomScaleNormal="99" workbookViewId="0">
      <selection activeCell="L138" sqref="L138:L140"/>
    </sheetView>
  </sheetViews>
  <sheetFormatPr defaultRowHeight="14.5" x14ac:dyDescent="0.35"/>
  <cols>
    <col min="1" max="1" width="5.90625" customWidth="1"/>
    <col min="2" max="2" width="44.08984375" customWidth="1"/>
    <col min="3" max="3" width="10.36328125" customWidth="1"/>
    <col min="4" max="4" width="9.90625" customWidth="1"/>
    <col min="5" max="5" width="8.08984375" customWidth="1"/>
    <col min="6" max="6" width="8.81640625" customWidth="1"/>
    <col min="7" max="7" width="7.36328125" customWidth="1"/>
    <col min="8" max="8" width="5.81640625" customWidth="1"/>
    <col min="9" max="9" width="7.1796875" bestFit="1" customWidth="1"/>
    <col min="10" max="10" width="7.1796875" customWidth="1"/>
    <col min="11" max="11" width="8.6328125" bestFit="1" customWidth="1"/>
    <col min="12" max="12" width="7.6328125" customWidth="1"/>
    <col min="13" max="13" width="6.81640625" customWidth="1"/>
  </cols>
  <sheetData>
    <row r="1" spans="1:14" ht="29" x14ac:dyDescent="0.35">
      <c r="A1" s="1" t="s">
        <v>1</v>
      </c>
      <c r="B1" s="1" t="s">
        <v>29</v>
      </c>
      <c r="C1" s="1" t="s">
        <v>56</v>
      </c>
      <c r="D1" s="1" t="s">
        <v>59</v>
      </c>
      <c r="E1" s="1" t="s">
        <v>62</v>
      </c>
      <c r="F1" s="1" t="s">
        <v>63</v>
      </c>
      <c r="G1" s="1" t="s">
        <v>64</v>
      </c>
      <c r="H1" s="1" t="s">
        <v>65</v>
      </c>
      <c r="I1" s="7" t="s">
        <v>210</v>
      </c>
      <c r="J1" s="29" t="s">
        <v>216</v>
      </c>
      <c r="K1" s="29" t="s">
        <v>214</v>
      </c>
      <c r="L1" s="1" t="s">
        <v>211</v>
      </c>
      <c r="M1" s="1" t="s">
        <v>212</v>
      </c>
      <c r="N1" t="s">
        <v>213</v>
      </c>
    </row>
    <row r="2" spans="1:14" x14ac:dyDescent="0.35">
      <c r="A2" t="s">
        <v>8</v>
      </c>
      <c r="B2" t="s">
        <v>36</v>
      </c>
      <c r="C2" t="s">
        <v>57</v>
      </c>
      <c r="D2" t="s">
        <v>60</v>
      </c>
      <c r="E2">
        <v>0</v>
      </c>
      <c r="F2">
        <v>60.19</v>
      </c>
      <c r="G2" t="s">
        <v>106</v>
      </c>
      <c r="H2" s="14">
        <v>30</v>
      </c>
      <c r="I2" s="8">
        <v>8.2031249999999805</v>
      </c>
      <c r="J2" s="14">
        <f>255*(20-I2)/25.8</f>
        <v>116.5970203488374</v>
      </c>
      <c r="K2" s="8" t="s">
        <v>215</v>
      </c>
      <c r="L2" s="20"/>
      <c r="M2" s="20"/>
      <c r="N2" s="20">
        <v>0.25867861142217258</v>
      </c>
    </row>
    <row r="3" spans="1:14" x14ac:dyDescent="0.35">
      <c r="A3" t="s">
        <v>8</v>
      </c>
      <c r="B3" t="s">
        <v>36</v>
      </c>
      <c r="C3" t="s">
        <v>57</v>
      </c>
      <c r="D3" t="s">
        <v>60</v>
      </c>
      <c r="E3">
        <v>0</v>
      </c>
      <c r="F3">
        <v>60.19</v>
      </c>
      <c r="G3" t="s">
        <v>107</v>
      </c>
      <c r="H3" s="14">
        <v>60</v>
      </c>
      <c r="I3" s="8">
        <v>6.6276803118908534</v>
      </c>
      <c r="J3" s="14">
        <f t="shared" ref="J3:J66" si="0">255*(26.7-I3)/25.8</f>
        <v>198.38920621968342</v>
      </c>
      <c r="K3" s="8">
        <f>26.7-0.9</f>
        <v>25.8</v>
      </c>
      <c r="L3" s="20"/>
      <c r="M3" s="20"/>
      <c r="N3" s="20">
        <v>0.2051696284329563</v>
      </c>
    </row>
    <row r="4" spans="1:14" x14ac:dyDescent="0.35">
      <c r="A4" t="s">
        <v>8</v>
      </c>
      <c r="B4" t="s">
        <v>36</v>
      </c>
      <c r="C4" t="s">
        <v>57</v>
      </c>
      <c r="D4" t="s">
        <v>60</v>
      </c>
      <c r="E4">
        <v>0</v>
      </c>
      <c r="F4">
        <v>60.19</v>
      </c>
      <c r="G4" t="s">
        <v>108</v>
      </c>
      <c r="H4" s="14">
        <v>100</v>
      </c>
      <c r="I4" s="8">
        <v>3.9292730844793224</v>
      </c>
      <c r="J4" s="14">
        <f t="shared" si="0"/>
        <v>225.05951021154155</v>
      </c>
      <c r="K4" s="8"/>
      <c r="L4" s="20"/>
      <c r="M4" s="20"/>
      <c r="N4" s="20">
        <v>0.254880694143167</v>
      </c>
    </row>
    <row r="5" spans="1:14" x14ac:dyDescent="0.35">
      <c r="A5" t="s">
        <v>8</v>
      </c>
      <c r="B5" t="s">
        <v>36</v>
      </c>
      <c r="C5" t="s">
        <v>57</v>
      </c>
      <c r="D5" t="s">
        <v>60</v>
      </c>
      <c r="E5">
        <v>0</v>
      </c>
      <c r="F5">
        <v>60.19</v>
      </c>
      <c r="G5" t="s">
        <v>109</v>
      </c>
      <c r="H5" s="14">
        <v>140</v>
      </c>
      <c r="I5" s="8">
        <v>3.3596837944663847</v>
      </c>
      <c r="J5" s="14">
        <f t="shared" si="0"/>
        <v>230.68917179887873</v>
      </c>
      <c r="K5" s="8"/>
      <c r="L5" s="20"/>
      <c r="M5" s="20"/>
      <c r="N5" s="20">
        <v>0.28723404255319152</v>
      </c>
    </row>
    <row r="6" spans="1:14" x14ac:dyDescent="0.35">
      <c r="A6" t="s">
        <v>8</v>
      </c>
      <c r="B6" t="s">
        <v>36</v>
      </c>
      <c r="C6" t="s">
        <v>57</v>
      </c>
      <c r="D6" t="s">
        <v>60</v>
      </c>
      <c r="E6">
        <v>0</v>
      </c>
      <c r="F6">
        <v>60.19</v>
      </c>
      <c r="G6" t="s">
        <v>110</v>
      </c>
      <c r="H6" s="14">
        <v>170</v>
      </c>
      <c r="I6" s="8">
        <v>3.4615384615384728</v>
      </c>
      <c r="J6" s="14">
        <f t="shared" si="0"/>
        <v>229.68246869409646</v>
      </c>
      <c r="K6" s="8"/>
      <c r="L6" s="20"/>
      <c r="M6" s="20"/>
      <c r="N6" s="20">
        <v>0.27037861915367484</v>
      </c>
    </row>
    <row r="7" spans="1:14" x14ac:dyDescent="0.35">
      <c r="A7" t="s">
        <v>8</v>
      </c>
      <c r="B7" t="s">
        <v>36</v>
      </c>
      <c r="C7" t="s">
        <v>57</v>
      </c>
      <c r="D7" t="s">
        <v>60</v>
      </c>
      <c r="E7">
        <v>0</v>
      </c>
      <c r="F7">
        <v>60.19</v>
      </c>
      <c r="G7" t="s">
        <v>111</v>
      </c>
      <c r="H7" s="14">
        <v>270</v>
      </c>
      <c r="I7" s="8">
        <v>2.9821073558648359</v>
      </c>
      <c r="J7" s="14">
        <f t="shared" si="0"/>
        <v>234.42103194784755</v>
      </c>
      <c r="K7" s="8"/>
      <c r="L7" s="20"/>
      <c r="M7" s="20"/>
      <c r="N7" s="20">
        <v>0.27961870177031323</v>
      </c>
    </row>
    <row r="8" spans="1:14" x14ac:dyDescent="0.35">
      <c r="A8" t="s">
        <v>8</v>
      </c>
      <c r="B8" t="s">
        <v>36</v>
      </c>
      <c r="C8" t="s">
        <v>57</v>
      </c>
      <c r="D8" t="s">
        <v>60</v>
      </c>
      <c r="E8">
        <v>0</v>
      </c>
      <c r="F8">
        <v>60.19</v>
      </c>
      <c r="G8" t="s">
        <v>112</v>
      </c>
      <c r="H8" s="14">
        <v>280</v>
      </c>
      <c r="I8" s="8">
        <v>3.4816247582204971</v>
      </c>
      <c r="J8" s="14">
        <f t="shared" si="0"/>
        <v>229.48394134316948</v>
      </c>
      <c r="K8" s="8"/>
      <c r="L8" s="20"/>
      <c r="M8" s="20"/>
      <c r="N8" s="20">
        <v>0.25896323361498069</v>
      </c>
    </row>
    <row r="9" spans="1:14" x14ac:dyDescent="0.35">
      <c r="A9" t="s">
        <v>7</v>
      </c>
      <c r="B9" t="s">
        <v>35</v>
      </c>
      <c r="C9" t="s">
        <v>57</v>
      </c>
      <c r="D9" t="s">
        <v>61</v>
      </c>
      <c r="E9">
        <v>10</v>
      </c>
      <c r="F9">
        <v>59.7</v>
      </c>
      <c r="G9" t="s">
        <v>102</v>
      </c>
      <c r="H9" s="14">
        <v>30</v>
      </c>
      <c r="I9" s="8">
        <v>6.7049808429118878</v>
      </c>
      <c r="J9" s="14">
        <f t="shared" si="0"/>
        <v>197.62518934331274</v>
      </c>
      <c r="K9" s="8"/>
      <c r="L9" s="20"/>
      <c r="M9" s="20"/>
      <c r="N9" s="20">
        <v>0.22893316728933169</v>
      </c>
    </row>
    <row r="10" spans="1:14" x14ac:dyDescent="0.35">
      <c r="A10" t="s">
        <v>7</v>
      </c>
      <c r="B10" t="s">
        <v>35</v>
      </c>
      <c r="C10" t="s">
        <v>57</v>
      </c>
      <c r="D10" t="s">
        <v>61</v>
      </c>
      <c r="E10">
        <v>10</v>
      </c>
      <c r="F10">
        <v>59.7</v>
      </c>
      <c r="G10" t="s">
        <v>103</v>
      </c>
      <c r="H10" s="14">
        <v>80</v>
      </c>
      <c r="I10" s="8">
        <v>6.6929133858267678</v>
      </c>
      <c r="J10" s="14">
        <f t="shared" si="0"/>
        <v>197.74446072147961</v>
      </c>
      <c r="K10" s="8"/>
      <c r="L10" s="20"/>
      <c r="M10" s="20"/>
      <c r="N10" s="20">
        <v>0.31899724011039571</v>
      </c>
    </row>
    <row r="11" spans="1:14" x14ac:dyDescent="0.35">
      <c r="A11" t="s">
        <v>7</v>
      </c>
      <c r="B11" t="s">
        <v>35</v>
      </c>
      <c r="C11" t="s">
        <v>57</v>
      </c>
      <c r="D11" t="s">
        <v>61</v>
      </c>
      <c r="E11">
        <v>10</v>
      </c>
      <c r="F11">
        <v>59.7</v>
      </c>
      <c r="G11" t="s">
        <v>104</v>
      </c>
      <c r="H11" s="14">
        <v>100</v>
      </c>
      <c r="I11" s="8">
        <v>2.7397260273972539</v>
      </c>
      <c r="J11" s="14">
        <f t="shared" si="0"/>
        <v>236.81666135712018</v>
      </c>
      <c r="K11" s="8"/>
      <c r="L11" s="20"/>
      <c r="M11" s="20"/>
      <c r="N11" s="20">
        <v>0.20165569942687328</v>
      </c>
    </row>
    <row r="12" spans="1:14" x14ac:dyDescent="0.35">
      <c r="A12" t="s">
        <v>7</v>
      </c>
      <c r="B12" t="s">
        <v>35</v>
      </c>
      <c r="C12" t="s">
        <v>57</v>
      </c>
      <c r="D12" t="s">
        <v>61</v>
      </c>
      <c r="E12">
        <v>10</v>
      </c>
      <c r="F12">
        <v>59.7</v>
      </c>
      <c r="G12" t="s">
        <v>105</v>
      </c>
      <c r="H12" s="14">
        <v>110</v>
      </c>
      <c r="I12" s="8">
        <v>3.7383177570093329</v>
      </c>
      <c r="J12" s="14">
        <f t="shared" si="0"/>
        <v>226.94685937839611</v>
      </c>
      <c r="K12" s="8"/>
      <c r="L12" s="20"/>
      <c r="M12" s="20"/>
      <c r="N12" s="20">
        <v>0.21081081081081068</v>
      </c>
    </row>
    <row r="13" spans="1:14" x14ac:dyDescent="0.35">
      <c r="A13" t="s">
        <v>4</v>
      </c>
      <c r="B13" t="s">
        <v>33</v>
      </c>
      <c r="C13" t="s">
        <v>57</v>
      </c>
      <c r="D13" t="s">
        <v>60</v>
      </c>
      <c r="E13">
        <v>643</v>
      </c>
      <c r="F13">
        <v>62.42</v>
      </c>
      <c r="G13" t="s">
        <v>84</v>
      </c>
      <c r="H13" s="14">
        <v>30</v>
      </c>
      <c r="I13" s="8">
        <v>7.9681274900398131</v>
      </c>
      <c r="J13" s="14">
        <f t="shared" si="0"/>
        <v>185.14060038914138</v>
      </c>
      <c r="K13" s="8"/>
      <c r="L13" s="20">
        <v>21.260999999999999</v>
      </c>
      <c r="M13" s="20">
        <v>2.0909450000000001</v>
      </c>
      <c r="N13" s="20">
        <v>0.27383642114776335</v>
      </c>
    </row>
    <row r="14" spans="1:14" x14ac:dyDescent="0.35">
      <c r="A14" t="s">
        <v>4</v>
      </c>
      <c r="B14" t="s">
        <v>33</v>
      </c>
      <c r="C14" t="s">
        <v>57</v>
      </c>
      <c r="D14" t="s">
        <v>60</v>
      </c>
      <c r="E14">
        <v>643</v>
      </c>
      <c r="F14">
        <v>62.42</v>
      </c>
      <c r="G14" t="s">
        <v>85</v>
      </c>
      <c r="H14" s="14">
        <v>100</v>
      </c>
      <c r="I14" s="8">
        <v>3.5714285714285836</v>
      </c>
      <c r="J14" s="14">
        <f t="shared" si="0"/>
        <v>228.59634551495003</v>
      </c>
      <c r="K14" s="8"/>
      <c r="L14" s="20">
        <v>18.268164794007493</v>
      </c>
      <c r="M14" s="20">
        <v>1.7577478152309614</v>
      </c>
      <c r="N14" s="20">
        <v>0.21182266009852219</v>
      </c>
    </row>
    <row r="15" spans="1:14" x14ac:dyDescent="0.35">
      <c r="A15" t="s">
        <v>4</v>
      </c>
      <c r="B15" t="s">
        <v>33</v>
      </c>
      <c r="C15" t="s">
        <v>57</v>
      </c>
      <c r="D15" t="s">
        <v>60</v>
      </c>
      <c r="E15">
        <v>643</v>
      </c>
      <c r="F15">
        <v>62.42</v>
      </c>
      <c r="G15" t="s">
        <v>86</v>
      </c>
      <c r="H15" s="14">
        <v>150</v>
      </c>
      <c r="I15" s="8">
        <v>3.7848605577689147</v>
      </c>
      <c r="J15" s="14">
        <f t="shared" si="0"/>
        <v>226.48684332437696</v>
      </c>
      <c r="K15" s="8"/>
      <c r="L15" s="20">
        <v>8.4610000000000003</v>
      </c>
      <c r="M15" s="20">
        <v>1.020945</v>
      </c>
      <c r="N15" s="20">
        <v>0.28900668356764231</v>
      </c>
    </row>
    <row r="16" spans="1:14" x14ac:dyDescent="0.35">
      <c r="A16" t="s">
        <v>4</v>
      </c>
      <c r="B16" t="s">
        <v>33</v>
      </c>
      <c r="C16" t="s">
        <v>57</v>
      </c>
      <c r="D16" t="s">
        <v>60</v>
      </c>
      <c r="E16">
        <v>643</v>
      </c>
      <c r="F16">
        <v>62.42</v>
      </c>
      <c r="G16" t="s">
        <v>87</v>
      </c>
      <c r="H16" s="14">
        <v>210</v>
      </c>
      <c r="I16" s="8">
        <v>3.1809145129224503</v>
      </c>
      <c r="J16" s="14">
        <f t="shared" si="0"/>
        <v>232.45607748855716</v>
      </c>
      <c r="K16" s="8"/>
      <c r="L16" s="20">
        <v>31.012113720642766</v>
      </c>
      <c r="M16" s="20">
        <v>2.5591545117428924</v>
      </c>
      <c r="N16" s="20">
        <v>0.30562750176595255</v>
      </c>
    </row>
    <row r="17" spans="1:14" x14ac:dyDescent="0.35">
      <c r="A17" t="s">
        <v>4</v>
      </c>
      <c r="B17" t="s">
        <v>33</v>
      </c>
      <c r="C17" t="s">
        <v>57</v>
      </c>
      <c r="D17" t="s">
        <v>60</v>
      </c>
      <c r="E17">
        <v>643</v>
      </c>
      <c r="F17">
        <v>62.42</v>
      </c>
      <c r="G17" t="s">
        <v>88</v>
      </c>
      <c r="H17" s="14">
        <v>275</v>
      </c>
      <c r="I17" s="8">
        <v>10.399999999999991</v>
      </c>
      <c r="J17" s="14">
        <f t="shared" si="0"/>
        <v>161.10465116279076</v>
      </c>
      <c r="K17" s="8"/>
      <c r="L17" s="20">
        <v>15.862716049382717</v>
      </c>
      <c r="M17" s="20">
        <v>1.2829086419753086</v>
      </c>
      <c r="N17" s="20">
        <v>0.58093374336035764</v>
      </c>
    </row>
    <row r="18" spans="1:14" x14ac:dyDescent="0.35">
      <c r="A18" t="s">
        <v>4</v>
      </c>
      <c r="B18" t="s">
        <v>33</v>
      </c>
      <c r="C18" t="s">
        <v>57</v>
      </c>
      <c r="D18" t="s">
        <v>60</v>
      </c>
      <c r="E18">
        <v>643</v>
      </c>
      <c r="F18">
        <v>62.42</v>
      </c>
      <c r="G18" t="s">
        <v>89</v>
      </c>
      <c r="H18" s="14">
        <v>300</v>
      </c>
      <c r="I18" s="8">
        <v>9.7609561752988103</v>
      </c>
      <c r="J18" s="14">
        <f t="shared" si="0"/>
        <v>167.4207819883257</v>
      </c>
      <c r="K18" s="8"/>
      <c r="L18" s="20">
        <v>81.492191435768262</v>
      </c>
      <c r="M18" s="20">
        <v>4.5823123425692698</v>
      </c>
      <c r="N18" s="20">
        <v>0.57950138504155124</v>
      </c>
    </row>
    <row r="19" spans="1:14" x14ac:dyDescent="0.35">
      <c r="A19" t="s">
        <v>3</v>
      </c>
      <c r="B19" t="s">
        <v>32</v>
      </c>
      <c r="C19" t="s">
        <v>57</v>
      </c>
      <c r="D19" t="s">
        <v>61</v>
      </c>
      <c r="E19">
        <v>651</v>
      </c>
      <c r="F19">
        <v>61.93</v>
      </c>
      <c r="G19" t="s">
        <v>78</v>
      </c>
      <c r="H19" s="14">
        <v>10</v>
      </c>
      <c r="I19" s="8">
        <v>8.3665338645417968</v>
      </c>
      <c r="J19" s="14">
        <f t="shared" si="0"/>
        <v>181.20286296673802</v>
      </c>
      <c r="K19" s="8"/>
      <c r="L19" s="20">
        <v>27.250061349693251</v>
      </c>
      <c r="M19" s="20">
        <v>2.9162650306748463</v>
      </c>
      <c r="N19" s="20">
        <v>0.24415811312513649</v>
      </c>
    </row>
    <row r="20" spans="1:14" x14ac:dyDescent="0.35">
      <c r="A20" t="s">
        <v>3</v>
      </c>
      <c r="B20" t="s">
        <v>32</v>
      </c>
      <c r="C20" t="s">
        <v>57</v>
      </c>
      <c r="D20" t="s">
        <v>61</v>
      </c>
      <c r="E20">
        <v>651</v>
      </c>
      <c r="F20">
        <v>61.93</v>
      </c>
      <c r="G20" t="s">
        <v>79</v>
      </c>
      <c r="H20" s="14">
        <v>60</v>
      </c>
      <c r="I20" s="8">
        <v>6.8762278978389286</v>
      </c>
      <c r="J20" s="14">
        <f t="shared" si="0"/>
        <v>195.93263124228966</v>
      </c>
      <c r="K20" s="8"/>
      <c r="L20" s="20">
        <v>17.319454770755886</v>
      </c>
      <c r="M20" s="20">
        <v>1.8061412639405203</v>
      </c>
      <c r="N20" s="20">
        <v>0.27347758197635524</v>
      </c>
    </row>
    <row r="21" spans="1:14" x14ac:dyDescent="0.35">
      <c r="A21" t="s">
        <v>3</v>
      </c>
      <c r="B21" t="s">
        <v>32</v>
      </c>
      <c r="C21" t="s">
        <v>57</v>
      </c>
      <c r="D21" t="s">
        <v>61</v>
      </c>
      <c r="E21">
        <v>651</v>
      </c>
      <c r="F21">
        <v>61.93</v>
      </c>
      <c r="G21" t="s">
        <v>80</v>
      </c>
      <c r="H21" s="14">
        <v>105</v>
      </c>
      <c r="I21" s="8">
        <v>3.1558185404339278</v>
      </c>
      <c r="J21" s="14">
        <f t="shared" si="0"/>
        <v>232.70411907710653</v>
      </c>
      <c r="K21" s="8"/>
      <c r="L21" s="20">
        <v>10.714037267080744</v>
      </c>
      <c r="M21" s="20">
        <v>1.4031751552795031</v>
      </c>
      <c r="N21" s="20">
        <v>0.23888422818791949</v>
      </c>
    </row>
    <row r="22" spans="1:14" x14ac:dyDescent="0.35">
      <c r="A22" t="s">
        <v>3</v>
      </c>
      <c r="B22" t="s">
        <v>32</v>
      </c>
      <c r="C22" t="s">
        <v>57</v>
      </c>
      <c r="D22" t="s">
        <v>61</v>
      </c>
      <c r="E22">
        <v>651</v>
      </c>
      <c r="F22">
        <v>61.93</v>
      </c>
      <c r="G22" t="s">
        <v>81</v>
      </c>
      <c r="H22" s="14">
        <v>136</v>
      </c>
      <c r="I22" s="8">
        <v>2.9469548133595707</v>
      </c>
      <c r="J22" s="14">
        <f t="shared" si="0"/>
        <v>234.76846986795772</v>
      </c>
      <c r="K22" s="8"/>
      <c r="L22" s="20">
        <v>13.081942714819428</v>
      </c>
      <c r="M22" s="20">
        <v>1.2014396014943962</v>
      </c>
      <c r="N22" s="20">
        <v>0.23599999999999993</v>
      </c>
    </row>
    <row r="23" spans="1:14" x14ac:dyDescent="0.35">
      <c r="A23" t="s">
        <v>3</v>
      </c>
      <c r="B23" t="s">
        <v>32</v>
      </c>
      <c r="C23" t="s">
        <v>57</v>
      </c>
      <c r="D23" t="s">
        <v>61</v>
      </c>
      <c r="E23">
        <v>651</v>
      </c>
      <c r="F23">
        <v>61.93</v>
      </c>
      <c r="G23" t="s">
        <v>82</v>
      </c>
      <c r="H23" s="14">
        <v>195</v>
      </c>
      <c r="I23" s="8">
        <v>2.9821073558648359</v>
      </c>
      <c r="J23" s="14">
        <f t="shared" si="0"/>
        <v>234.42103194784755</v>
      </c>
      <c r="K23" s="8"/>
      <c r="L23" s="20">
        <v>33.401000000000003</v>
      </c>
      <c r="M23" s="20">
        <v>2.8849450000000001</v>
      </c>
      <c r="N23" s="20">
        <v>0.29570237331622828</v>
      </c>
    </row>
    <row r="24" spans="1:14" x14ac:dyDescent="0.35">
      <c r="A24" t="s">
        <v>3</v>
      </c>
      <c r="B24" t="s">
        <v>32</v>
      </c>
      <c r="C24" t="s">
        <v>57</v>
      </c>
      <c r="D24" t="s">
        <v>61</v>
      </c>
      <c r="E24">
        <v>651</v>
      </c>
      <c r="F24">
        <v>61.93</v>
      </c>
      <c r="G24" t="s">
        <v>83</v>
      </c>
      <c r="H24" s="14">
        <v>250</v>
      </c>
      <c r="I24" s="8">
        <v>9.037328094302536</v>
      </c>
      <c r="J24" s="14">
        <f t="shared" si="0"/>
        <v>174.57291999817261</v>
      </c>
      <c r="K24" s="8"/>
      <c r="L24" s="20">
        <v>16.168680641183727</v>
      </c>
      <c r="M24" s="20">
        <v>1.3632009864364982</v>
      </c>
      <c r="N24" s="20">
        <v>0.54249547920433994</v>
      </c>
    </row>
    <row r="25" spans="1:14" x14ac:dyDescent="0.35">
      <c r="A25" t="s">
        <v>0</v>
      </c>
      <c r="B25" t="s">
        <v>30</v>
      </c>
      <c r="C25" t="s">
        <v>57</v>
      </c>
      <c r="D25" t="s">
        <v>60</v>
      </c>
      <c r="E25">
        <v>840</v>
      </c>
      <c r="F25">
        <v>63.17</v>
      </c>
      <c r="G25" t="s">
        <v>66</v>
      </c>
      <c r="H25" s="14">
        <v>30</v>
      </c>
      <c r="I25" s="8">
        <v>6.5217391304347672</v>
      </c>
      <c r="J25" s="14">
        <f t="shared" si="0"/>
        <v>199.4362992922145</v>
      </c>
      <c r="K25" s="8"/>
      <c r="L25" s="20">
        <v>22.348936170212767</v>
      </c>
      <c r="M25" s="20">
        <v>1.7621476846057573</v>
      </c>
      <c r="N25" s="20">
        <v>0.26069428891377383</v>
      </c>
    </row>
    <row r="26" spans="1:14" x14ac:dyDescent="0.35">
      <c r="A26" t="s">
        <v>0</v>
      </c>
      <c r="B26" t="s">
        <v>30</v>
      </c>
      <c r="C26" t="s">
        <v>57</v>
      </c>
      <c r="D26" t="s">
        <v>60</v>
      </c>
      <c r="E26">
        <v>840</v>
      </c>
      <c r="F26">
        <v>63.17</v>
      </c>
      <c r="G26" t="s">
        <v>67</v>
      </c>
      <c r="H26" s="14">
        <v>110</v>
      </c>
      <c r="I26" s="8">
        <v>4.7244094488189017</v>
      </c>
      <c r="J26" s="14">
        <f t="shared" si="0"/>
        <v>217.20060428492945</v>
      </c>
      <c r="K26" s="8"/>
      <c r="L26" s="20">
        <v>10.971568627450981</v>
      </c>
      <c r="M26" s="20">
        <v>1.1479852941176469</v>
      </c>
      <c r="N26" s="20">
        <v>0.2548576592860371</v>
      </c>
    </row>
    <row r="27" spans="1:14" x14ac:dyDescent="0.35">
      <c r="A27" t="s">
        <v>0</v>
      </c>
      <c r="B27" t="s">
        <v>30</v>
      </c>
      <c r="C27" t="s">
        <v>57</v>
      </c>
      <c r="D27" t="s">
        <v>60</v>
      </c>
      <c r="E27">
        <v>840</v>
      </c>
      <c r="F27">
        <v>63.17</v>
      </c>
      <c r="G27" t="s">
        <v>68</v>
      </c>
      <c r="H27" s="14">
        <v>155</v>
      </c>
      <c r="I27" s="8">
        <v>3.399999999999999</v>
      </c>
      <c r="J27" s="14">
        <f t="shared" si="0"/>
        <v>230.2906976744186</v>
      </c>
      <c r="K27" s="8"/>
      <c r="L27" s="20">
        <v>40.41528976572134</v>
      </c>
      <c r="M27" s="20">
        <v>3.2995758323057958</v>
      </c>
      <c r="N27" s="20">
        <v>0.23889372822299648</v>
      </c>
    </row>
    <row r="28" spans="1:14" x14ac:dyDescent="0.35">
      <c r="A28" t="s">
        <v>0</v>
      </c>
      <c r="B28" t="s">
        <v>30</v>
      </c>
      <c r="C28" t="s">
        <v>57</v>
      </c>
      <c r="D28" t="s">
        <v>60</v>
      </c>
      <c r="E28">
        <v>840</v>
      </c>
      <c r="F28">
        <v>63.17</v>
      </c>
      <c r="G28" t="s">
        <v>69</v>
      </c>
      <c r="H28" s="14">
        <v>230</v>
      </c>
      <c r="I28" s="8">
        <v>3.1746031746031598</v>
      </c>
      <c r="J28" s="14">
        <f t="shared" si="0"/>
        <v>232.51845699520132</v>
      </c>
      <c r="K28" s="8"/>
      <c r="L28" s="20">
        <v>43.224875621890554</v>
      </c>
      <c r="M28" s="20">
        <v>4.1203432835820903</v>
      </c>
      <c r="N28" s="20">
        <v>0.27846648301193744</v>
      </c>
    </row>
    <row r="29" spans="1:14" x14ac:dyDescent="0.35">
      <c r="A29" t="s">
        <v>0</v>
      </c>
      <c r="B29" t="s">
        <v>30</v>
      </c>
      <c r="C29" t="s">
        <v>57</v>
      </c>
      <c r="D29" t="s">
        <v>60</v>
      </c>
      <c r="E29">
        <v>840</v>
      </c>
      <c r="F29">
        <v>63.17</v>
      </c>
      <c r="G29" t="s">
        <v>70</v>
      </c>
      <c r="H29" s="14">
        <v>280</v>
      </c>
      <c r="I29" s="8">
        <v>15.139442231075694</v>
      </c>
      <c r="J29" s="14">
        <f t="shared" si="0"/>
        <v>114.26132678587975</v>
      </c>
      <c r="K29" s="8"/>
      <c r="L29" s="20">
        <v>14.790074441687343</v>
      </c>
      <c r="M29" s="20">
        <v>1.2535434243176178</v>
      </c>
      <c r="N29" s="20">
        <v>0.65525049532974811</v>
      </c>
    </row>
    <row r="30" spans="1:14" x14ac:dyDescent="0.35">
      <c r="A30" t="s">
        <v>0</v>
      </c>
      <c r="B30" t="s">
        <v>30</v>
      </c>
      <c r="C30" t="s">
        <v>57</v>
      </c>
      <c r="D30" t="s">
        <v>60</v>
      </c>
      <c r="E30">
        <v>840</v>
      </c>
      <c r="F30">
        <v>63.17</v>
      </c>
      <c r="G30" t="s">
        <v>71</v>
      </c>
      <c r="H30" s="14">
        <v>295</v>
      </c>
      <c r="I30" s="8">
        <v>14.76377952755902</v>
      </c>
      <c r="J30" s="14">
        <f t="shared" si="0"/>
        <v>117.97427211133525</v>
      </c>
      <c r="K30" s="8"/>
      <c r="L30" s="20"/>
      <c r="M30" s="20"/>
      <c r="N30" s="20">
        <v>0.81194125159642394</v>
      </c>
    </row>
    <row r="31" spans="1:14" x14ac:dyDescent="0.35">
      <c r="A31" t="s">
        <v>0</v>
      </c>
      <c r="B31" t="s">
        <v>30</v>
      </c>
      <c r="C31" t="s">
        <v>57</v>
      </c>
      <c r="D31" t="s">
        <v>60</v>
      </c>
      <c r="E31">
        <v>840</v>
      </c>
      <c r="F31">
        <v>63.17</v>
      </c>
      <c r="G31" t="s">
        <v>72</v>
      </c>
      <c r="H31" s="14">
        <v>330</v>
      </c>
      <c r="I31" s="8">
        <v>26.693227091633464</v>
      </c>
      <c r="J31" s="14">
        <f t="shared" si="0"/>
        <v>6.6941536180874575E-2</v>
      </c>
      <c r="K31" s="8"/>
      <c r="L31" s="20">
        <v>18.654545454545456</v>
      </c>
      <c r="M31" s="20">
        <v>1.5075626535626534</v>
      </c>
      <c r="N31" s="20">
        <v>0.92080217539089038</v>
      </c>
    </row>
    <row r="32" spans="1:14" x14ac:dyDescent="0.35">
      <c r="A32" t="s">
        <v>2</v>
      </c>
      <c r="B32" t="s">
        <v>31</v>
      </c>
      <c r="C32" t="s">
        <v>57</v>
      </c>
      <c r="D32" t="s">
        <v>61</v>
      </c>
      <c r="E32">
        <v>845</v>
      </c>
      <c r="F32">
        <v>62.5</v>
      </c>
      <c r="G32" t="s">
        <v>73</v>
      </c>
      <c r="H32" s="14">
        <v>30</v>
      </c>
      <c r="I32" s="8">
        <v>8.6956521739130164</v>
      </c>
      <c r="J32" s="14">
        <f t="shared" si="0"/>
        <v>177.94994944388299</v>
      </c>
      <c r="K32" s="8"/>
      <c r="L32" s="20">
        <v>13.440198511166253</v>
      </c>
      <c r="M32" s="20">
        <v>1.5860496277915632</v>
      </c>
      <c r="N32" s="20">
        <v>0.3794360719494409</v>
      </c>
    </row>
    <row r="33" spans="1:14" x14ac:dyDescent="0.35">
      <c r="A33" t="s">
        <v>2</v>
      </c>
      <c r="B33" t="s">
        <v>31</v>
      </c>
      <c r="C33" t="s">
        <v>57</v>
      </c>
      <c r="D33" t="s">
        <v>61</v>
      </c>
      <c r="E33">
        <v>845</v>
      </c>
      <c r="F33">
        <v>62.5</v>
      </c>
      <c r="G33" t="s">
        <v>74</v>
      </c>
      <c r="H33" s="14">
        <v>75</v>
      </c>
      <c r="I33" s="8">
        <v>8.3168316831682976</v>
      </c>
      <c r="J33" s="14">
        <f t="shared" si="0"/>
        <v>181.69410545705747</v>
      </c>
      <c r="K33" s="8"/>
      <c r="L33" s="20">
        <v>21.721</v>
      </c>
      <c r="M33" s="20">
        <v>1.9569450000000002</v>
      </c>
      <c r="N33" s="20">
        <v>0.43097061002716708</v>
      </c>
    </row>
    <row r="34" spans="1:14" x14ac:dyDescent="0.35">
      <c r="A34" t="s">
        <v>2</v>
      </c>
      <c r="B34" t="s">
        <v>31</v>
      </c>
      <c r="C34" t="s">
        <v>57</v>
      </c>
      <c r="D34" t="s">
        <v>61</v>
      </c>
      <c r="E34">
        <v>845</v>
      </c>
      <c r="F34">
        <v>62.5</v>
      </c>
      <c r="G34" t="s">
        <v>75</v>
      </c>
      <c r="H34" s="14">
        <v>95</v>
      </c>
      <c r="I34" s="8">
        <v>13.806706114398478</v>
      </c>
      <c r="J34" s="14">
        <f t="shared" si="0"/>
        <v>127.43371863675922</v>
      </c>
      <c r="K34" s="8"/>
      <c r="L34" s="20">
        <v>18.506666666666668</v>
      </c>
      <c r="M34" s="20">
        <v>1.6281207547169811</v>
      </c>
      <c r="N34" s="20">
        <v>0.7044570744839963</v>
      </c>
    </row>
    <row r="35" spans="1:14" x14ac:dyDescent="0.35">
      <c r="A35" t="s">
        <v>2</v>
      </c>
      <c r="B35" t="s">
        <v>31</v>
      </c>
      <c r="C35" t="s">
        <v>57</v>
      </c>
      <c r="D35" t="s">
        <v>61</v>
      </c>
      <c r="E35">
        <v>845</v>
      </c>
      <c r="F35">
        <v>62.5</v>
      </c>
      <c r="G35" t="s">
        <v>76</v>
      </c>
      <c r="H35" s="14">
        <v>160</v>
      </c>
      <c r="I35" s="8">
        <v>25.09881422924899</v>
      </c>
      <c r="J35" s="14">
        <f t="shared" si="0"/>
        <v>15.825673315562298</v>
      </c>
      <c r="K35" s="8"/>
      <c r="L35" s="20">
        <v>18.538785625774473</v>
      </c>
      <c r="M35" s="20">
        <v>1.6822255266418833</v>
      </c>
      <c r="N35" s="20">
        <v>1.039901995099755</v>
      </c>
    </row>
    <row r="36" spans="1:14" x14ac:dyDescent="0.35">
      <c r="A36" t="s">
        <v>2</v>
      </c>
      <c r="B36" t="s">
        <v>31</v>
      </c>
      <c r="C36" t="s">
        <v>57</v>
      </c>
      <c r="D36" t="s">
        <v>61</v>
      </c>
      <c r="E36">
        <v>845</v>
      </c>
      <c r="F36">
        <v>62.5</v>
      </c>
      <c r="G36" t="s">
        <v>77</v>
      </c>
      <c r="H36" s="14">
        <v>205</v>
      </c>
      <c r="I36" s="8">
        <v>19.161676646706567</v>
      </c>
      <c r="J36" s="14">
        <f t="shared" si="0"/>
        <v>74.50668430580717</v>
      </c>
      <c r="K36" s="8"/>
      <c r="L36" s="20">
        <v>15.282656826568264</v>
      </c>
      <c r="M36" s="20">
        <v>1.4828487084870847</v>
      </c>
      <c r="N36" s="20">
        <v>1.041056765440914</v>
      </c>
    </row>
    <row r="37" spans="1:14" x14ac:dyDescent="0.35">
      <c r="A37" t="s">
        <v>6</v>
      </c>
      <c r="B37" t="s">
        <v>34</v>
      </c>
      <c r="C37" t="s">
        <v>57</v>
      </c>
      <c r="D37" t="s">
        <v>60</v>
      </c>
      <c r="E37">
        <v>1970</v>
      </c>
      <c r="F37">
        <v>66.400000000000006</v>
      </c>
      <c r="G37" t="s">
        <v>97</v>
      </c>
      <c r="H37" s="14">
        <v>30</v>
      </c>
      <c r="I37" s="8">
        <v>7.4074074074074057</v>
      </c>
      <c r="J37" s="14">
        <f t="shared" si="0"/>
        <v>190.68260120585703</v>
      </c>
      <c r="K37" s="8"/>
      <c r="L37" s="20"/>
      <c r="M37" s="20"/>
      <c r="N37" s="20">
        <v>0.1849927250051964</v>
      </c>
    </row>
    <row r="38" spans="1:14" x14ac:dyDescent="0.35">
      <c r="A38" t="s">
        <v>6</v>
      </c>
      <c r="B38" t="s">
        <v>34</v>
      </c>
      <c r="C38" t="s">
        <v>57</v>
      </c>
      <c r="D38" t="s">
        <v>60</v>
      </c>
      <c r="E38">
        <v>1970</v>
      </c>
      <c r="F38">
        <v>66.400000000000006</v>
      </c>
      <c r="G38" t="s">
        <v>98</v>
      </c>
      <c r="H38" s="14">
        <v>100</v>
      </c>
      <c r="I38" s="8">
        <v>4.4088176352705535</v>
      </c>
      <c r="J38" s="14">
        <f t="shared" si="0"/>
        <v>220.31982569790731</v>
      </c>
      <c r="K38" s="8"/>
      <c r="L38" s="20">
        <v>35.814705882352939</v>
      </c>
      <c r="M38" s="20">
        <v>3.144063725490196</v>
      </c>
      <c r="N38" s="20">
        <v>0.22497308934337987</v>
      </c>
    </row>
    <row r="39" spans="1:14" x14ac:dyDescent="0.35">
      <c r="A39" t="s">
        <v>6</v>
      </c>
      <c r="B39" t="s">
        <v>34</v>
      </c>
      <c r="C39" t="s">
        <v>57</v>
      </c>
      <c r="D39" t="s">
        <v>60</v>
      </c>
      <c r="E39">
        <v>1970</v>
      </c>
      <c r="F39">
        <v>66.400000000000006</v>
      </c>
      <c r="G39" t="s">
        <v>99</v>
      </c>
      <c r="H39" s="14">
        <v>160</v>
      </c>
      <c r="I39" s="8">
        <v>3.1746031746031953</v>
      </c>
      <c r="J39" s="14">
        <f t="shared" si="0"/>
        <v>232.51845699520098</v>
      </c>
      <c r="K39" s="8"/>
      <c r="L39" s="20">
        <v>12.441000000000001</v>
      </c>
      <c r="M39" s="20">
        <v>1.1669449999999999</v>
      </c>
      <c r="N39" s="20">
        <v>0.24640171858216986</v>
      </c>
    </row>
    <row r="40" spans="1:14" x14ac:dyDescent="0.35">
      <c r="A40" t="s">
        <v>6</v>
      </c>
      <c r="B40" t="s">
        <v>34</v>
      </c>
      <c r="C40" t="s">
        <v>57</v>
      </c>
      <c r="D40" t="s">
        <v>60</v>
      </c>
      <c r="E40">
        <v>1970</v>
      </c>
      <c r="F40">
        <v>66.400000000000006</v>
      </c>
      <c r="G40" t="s">
        <v>100</v>
      </c>
      <c r="H40" s="14">
        <v>250</v>
      </c>
      <c r="I40" s="8">
        <v>2.5793650793650773</v>
      </c>
      <c r="J40" s="14">
        <f t="shared" si="0"/>
        <v>238.4016242155777</v>
      </c>
      <c r="K40" s="8"/>
      <c r="L40" s="20">
        <v>28.598009950248759</v>
      </c>
      <c r="M40" s="20">
        <v>2.6705920398009955</v>
      </c>
      <c r="N40" s="20">
        <v>0.27583206438981944</v>
      </c>
    </row>
    <row r="41" spans="1:14" x14ac:dyDescent="0.35">
      <c r="A41" t="s">
        <v>6</v>
      </c>
      <c r="B41" t="s">
        <v>34</v>
      </c>
      <c r="C41" t="s">
        <v>57</v>
      </c>
      <c r="D41" t="s">
        <v>60</v>
      </c>
      <c r="E41">
        <v>1970</v>
      </c>
      <c r="F41">
        <v>66.400000000000006</v>
      </c>
      <c r="G41" t="s">
        <v>101</v>
      </c>
      <c r="H41" s="14">
        <v>305</v>
      </c>
      <c r="I41" s="8">
        <v>5.5118110236220348</v>
      </c>
      <c r="J41" s="14">
        <f t="shared" si="0"/>
        <v>209.41814685954964</v>
      </c>
      <c r="K41" s="8"/>
      <c r="L41" s="20">
        <v>14.312638036809815</v>
      </c>
      <c r="M41" s="20">
        <v>1.3201914110429447</v>
      </c>
      <c r="N41" s="20">
        <v>0.35418181818181815</v>
      </c>
    </row>
    <row r="42" spans="1:14" x14ac:dyDescent="0.35">
      <c r="A42" t="s">
        <v>5</v>
      </c>
      <c r="B42" t="s">
        <v>34</v>
      </c>
      <c r="C42" t="s">
        <v>57</v>
      </c>
      <c r="D42" t="s">
        <v>61</v>
      </c>
      <c r="E42">
        <v>1980</v>
      </c>
      <c r="F42">
        <v>65.989999999999995</v>
      </c>
      <c r="G42" t="s">
        <v>90</v>
      </c>
      <c r="H42" s="14">
        <v>30</v>
      </c>
      <c r="I42" s="8">
        <v>7.2978303747534712</v>
      </c>
      <c r="J42" s="14">
        <f t="shared" si="0"/>
        <v>191.7656300169715</v>
      </c>
      <c r="K42" s="8"/>
      <c r="L42" s="20">
        <v>12.476237623762376</v>
      </c>
      <c r="M42" s="20">
        <v>1.8643019801980196</v>
      </c>
      <c r="N42" s="20">
        <v>0.29403669724770642</v>
      </c>
    </row>
    <row r="43" spans="1:14" x14ac:dyDescent="0.35">
      <c r="A43" t="s">
        <v>5</v>
      </c>
      <c r="B43" t="s">
        <v>34</v>
      </c>
      <c r="C43" t="s">
        <v>57</v>
      </c>
      <c r="D43" t="s">
        <v>61</v>
      </c>
      <c r="E43">
        <v>1980</v>
      </c>
      <c r="F43">
        <v>65.989999999999995</v>
      </c>
      <c r="G43" t="s">
        <v>91</v>
      </c>
      <c r="H43" s="14">
        <v>100</v>
      </c>
      <c r="I43" s="8">
        <v>6.5737051792829053</v>
      </c>
      <c r="J43" s="14">
        <f t="shared" si="0"/>
        <v>198.92268136755266</v>
      </c>
      <c r="K43" s="8"/>
      <c r="L43" s="20">
        <v>72.964968944099382</v>
      </c>
      <c r="M43" s="20">
        <v>5.8205664596273285</v>
      </c>
      <c r="N43" s="20">
        <v>0.38775986918944155</v>
      </c>
    </row>
    <row r="44" spans="1:14" x14ac:dyDescent="0.35">
      <c r="A44" t="s">
        <v>5</v>
      </c>
      <c r="B44" t="s">
        <v>34</v>
      </c>
      <c r="C44" t="s">
        <v>57</v>
      </c>
      <c r="D44" t="s">
        <v>61</v>
      </c>
      <c r="E44">
        <v>1980</v>
      </c>
      <c r="F44">
        <v>65.989999999999995</v>
      </c>
      <c r="G44" t="s">
        <v>92</v>
      </c>
      <c r="H44" s="14">
        <v>150</v>
      </c>
      <c r="I44" s="8">
        <v>11.960784313725515</v>
      </c>
      <c r="J44" s="14">
        <f t="shared" si="0"/>
        <v>145.67829457364317</v>
      </c>
      <c r="K44" s="8"/>
      <c r="L44" s="20">
        <v>14.85105328376704</v>
      </c>
      <c r="M44" s="20">
        <v>1.5305526641883518</v>
      </c>
      <c r="N44" s="20">
        <v>0.60718294051627386</v>
      </c>
    </row>
    <row r="45" spans="1:14" x14ac:dyDescent="0.35">
      <c r="A45" t="s">
        <v>5</v>
      </c>
      <c r="B45" t="s">
        <v>34</v>
      </c>
      <c r="C45" t="s">
        <v>57</v>
      </c>
      <c r="D45" t="s">
        <v>61</v>
      </c>
      <c r="E45">
        <v>1980</v>
      </c>
      <c r="F45">
        <v>65.989999999999995</v>
      </c>
      <c r="G45" t="s">
        <v>93</v>
      </c>
      <c r="H45" s="14">
        <v>175</v>
      </c>
      <c r="I45" s="8">
        <v>15.913555992141429</v>
      </c>
      <c r="J45" s="14">
        <f t="shared" si="0"/>
        <v>106.6102024032533</v>
      </c>
      <c r="K45" s="8"/>
      <c r="L45" s="20">
        <v>17.385803237858035</v>
      </c>
      <c r="M45" s="20">
        <v>1.8888617683686175</v>
      </c>
      <c r="N45" s="20">
        <v>0.79843699120807543</v>
      </c>
    </row>
    <row r="46" spans="1:14" x14ac:dyDescent="0.35">
      <c r="A46" t="s">
        <v>5</v>
      </c>
      <c r="B46" t="s">
        <v>34</v>
      </c>
      <c r="C46" t="s">
        <v>57</v>
      </c>
      <c r="D46" t="s">
        <v>61</v>
      </c>
      <c r="E46">
        <v>1980</v>
      </c>
      <c r="F46">
        <v>65.989999999999995</v>
      </c>
      <c r="G46" t="s">
        <v>94</v>
      </c>
      <c r="H46" s="14">
        <v>200</v>
      </c>
      <c r="I46" s="8">
        <v>10.337972166998057</v>
      </c>
      <c r="J46" s="14">
        <f t="shared" si="0"/>
        <v>161.71771695408896</v>
      </c>
      <c r="K46" s="8"/>
      <c r="L46" s="20"/>
      <c r="M46" s="20"/>
      <c r="N46" s="20">
        <v>0.56965244419327488</v>
      </c>
    </row>
    <row r="47" spans="1:14" x14ac:dyDescent="0.35">
      <c r="A47" t="s">
        <v>5</v>
      </c>
      <c r="B47" t="s">
        <v>34</v>
      </c>
      <c r="C47" t="s">
        <v>57</v>
      </c>
      <c r="D47" t="s">
        <v>61</v>
      </c>
      <c r="E47">
        <v>1980</v>
      </c>
      <c r="F47">
        <v>65.989999999999995</v>
      </c>
      <c r="G47" t="s">
        <v>95</v>
      </c>
      <c r="H47" s="14">
        <v>220</v>
      </c>
      <c r="I47" s="8">
        <v>11.41732283464567</v>
      </c>
      <c r="J47" s="14">
        <f t="shared" si="0"/>
        <v>151.04971616919974</v>
      </c>
      <c r="K47" s="8"/>
      <c r="L47" s="20">
        <v>15.620525657071338</v>
      </c>
      <c r="M47" s="20">
        <v>1.6069536921151439</v>
      </c>
      <c r="N47" s="20">
        <v>0.6480637813211847</v>
      </c>
    </row>
    <row r="48" spans="1:14" x14ac:dyDescent="0.35">
      <c r="A48" t="s">
        <v>5</v>
      </c>
      <c r="B48" t="s">
        <v>34</v>
      </c>
      <c r="C48" t="s">
        <v>57</v>
      </c>
      <c r="D48" t="s">
        <v>61</v>
      </c>
      <c r="E48">
        <v>1980</v>
      </c>
      <c r="F48">
        <v>65.989999999999995</v>
      </c>
      <c r="G48" t="s">
        <v>96</v>
      </c>
      <c r="H48" s="14">
        <v>280</v>
      </c>
      <c r="I48" s="8">
        <v>9.9804305283757451</v>
      </c>
      <c r="J48" s="14">
        <f t="shared" si="0"/>
        <v>165.25155873116992</v>
      </c>
      <c r="K48" s="8"/>
      <c r="L48" s="20"/>
      <c r="M48" s="20"/>
      <c r="N48" s="20">
        <v>0.81870460048426164</v>
      </c>
    </row>
    <row r="49" spans="1:14" x14ac:dyDescent="0.35">
      <c r="A49" t="s">
        <v>10</v>
      </c>
      <c r="B49" t="s">
        <v>38</v>
      </c>
      <c r="C49" t="s">
        <v>57</v>
      </c>
      <c r="D49" t="s">
        <v>61</v>
      </c>
      <c r="E49">
        <v>2623</v>
      </c>
      <c r="F49">
        <v>67.5</v>
      </c>
      <c r="G49" t="s">
        <v>118</v>
      </c>
      <c r="H49" s="14">
        <v>30</v>
      </c>
      <c r="I49" s="8">
        <v>6.5891472868217367</v>
      </c>
      <c r="J49" s="14">
        <f t="shared" si="0"/>
        <v>198.7700558860642</v>
      </c>
      <c r="K49" s="8"/>
      <c r="L49" s="20"/>
      <c r="M49" s="20"/>
      <c r="N49" s="20">
        <v>0.35788235294117648</v>
      </c>
    </row>
    <row r="50" spans="1:14" x14ac:dyDescent="0.35">
      <c r="A50" t="s">
        <v>10</v>
      </c>
      <c r="B50" t="s">
        <v>38</v>
      </c>
      <c r="C50" t="s">
        <v>57</v>
      </c>
      <c r="D50" t="s">
        <v>61</v>
      </c>
      <c r="E50">
        <v>2623</v>
      </c>
      <c r="F50">
        <v>67.5</v>
      </c>
      <c r="G50" t="s">
        <v>119</v>
      </c>
      <c r="H50" s="14">
        <v>90</v>
      </c>
      <c r="I50" s="8">
        <v>4.3307086614173009</v>
      </c>
      <c r="J50" s="14">
        <f t="shared" si="0"/>
        <v>221.09183299761966</v>
      </c>
      <c r="K50" s="8"/>
      <c r="L50" s="20"/>
      <c r="M50" s="20"/>
      <c r="N50" s="20">
        <v>0.25681364945712376</v>
      </c>
    </row>
    <row r="51" spans="1:14" x14ac:dyDescent="0.35">
      <c r="A51" t="s">
        <v>10</v>
      </c>
      <c r="B51" t="s">
        <v>38</v>
      </c>
      <c r="C51" t="s">
        <v>57</v>
      </c>
      <c r="D51" t="s">
        <v>61</v>
      </c>
      <c r="E51">
        <v>2623</v>
      </c>
      <c r="F51">
        <v>67.5</v>
      </c>
      <c r="G51" t="s">
        <v>120</v>
      </c>
      <c r="H51" s="14">
        <v>140</v>
      </c>
      <c r="I51" s="8">
        <v>8.1027667984189939</v>
      </c>
      <c r="J51" s="14">
        <f t="shared" si="0"/>
        <v>183.80986303888204</v>
      </c>
      <c r="K51" s="8"/>
      <c r="L51" s="20"/>
      <c r="M51" s="20"/>
      <c r="N51" s="20">
        <v>0.46860158311345645</v>
      </c>
    </row>
    <row r="52" spans="1:14" x14ac:dyDescent="0.35">
      <c r="A52" t="s">
        <v>9</v>
      </c>
      <c r="B52" t="s">
        <v>37</v>
      </c>
      <c r="C52" t="s">
        <v>57</v>
      </c>
      <c r="D52" t="s">
        <v>60</v>
      </c>
      <c r="E52">
        <v>2643</v>
      </c>
      <c r="F52">
        <v>68.150000000000006</v>
      </c>
      <c r="G52" t="s">
        <v>113</v>
      </c>
      <c r="H52" s="14">
        <v>30</v>
      </c>
      <c r="I52" s="8">
        <v>8.2191780821918314</v>
      </c>
      <c r="J52" s="14">
        <f t="shared" si="0"/>
        <v>182.65928639694118</v>
      </c>
      <c r="K52" s="8"/>
      <c r="L52" s="20"/>
      <c r="M52" s="20"/>
      <c r="N52" s="20">
        <v>0.34636614535418592</v>
      </c>
    </row>
    <row r="53" spans="1:14" x14ac:dyDescent="0.35">
      <c r="A53" t="s">
        <v>9</v>
      </c>
      <c r="B53" t="s">
        <v>37</v>
      </c>
      <c r="C53" t="s">
        <v>57</v>
      </c>
      <c r="D53" t="s">
        <v>60</v>
      </c>
      <c r="E53">
        <v>2643</v>
      </c>
      <c r="F53">
        <v>68.150000000000006</v>
      </c>
      <c r="G53" t="s">
        <v>114</v>
      </c>
      <c r="H53" s="14">
        <v>90</v>
      </c>
      <c r="I53" s="8">
        <v>3.7848605577689147</v>
      </c>
      <c r="J53" s="14">
        <f t="shared" si="0"/>
        <v>226.48684332437696</v>
      </c>
      <c r="K53" s="8"/>
      <c r="L53" s="20"/>
      <c r="M53" s="20"/>
      <c r="N53" s="20">
        <v>0.27329974811083113</v>
      </c>
    </row>
    <row r="54" spans="1:14" x14ac:dyDescent="0.35">
      <c r="A54" t="s">
        <v>9</v>
      </c>
      <c r="B54" t="s">
        <v>37</v>
      </c>
      <c r="C54" t="s">
        <v>57</v>
      </c>
      <c r="D54" t="s">
        <v>60</v>
      </c>
      <c r="E54">
        <v>2643</v>
      </c>
      <c r="F54">
        <v>68.150000000000006</v>
      </c>
      <c r="G54" t="s">
        <v>115</v>
      </c>
      <c r="H54" s="14">
        <v>140</v>
      </c>
      <c r="I54" s="8">
        <v>1.6949152542372687</v>
      </c>
      <c r="J54" s="14">
        <f t="shared" si="0"/>
        <v>247.14327946393396</v>
      </c>
      <c r="K54" s="8"/>
      <c r="L54" s="20"/>
      <c r="M54" s="20"/>
      <c r="N54" s="20">
        <v>0.23959183673469392</v>
      </c>
    </row>
    <row r="55" spans="1:14" x14ac:dyDescent="0.35">
      <c r="A55" t="s">
        <v>9</v>
      </c>
      <c r="B55" t="s">
        <v>37</v>
      </c>
      <c r="C55" t="s">
        <v>57</v>
      </c>
      <c r="D55" t="s">
        <v>60</v>
      </c>
      <c r="E55">
        <v>2643</v>
      </c>
      <c r="F55">
        <v>68.150000000000006</v>
      </c>
      <c r="G55" t="s">
        <v>116</v>
      </c>
      <c r="H55" s="14">
        <v>190</v>
      </c>
      <c r="I55" s="8">
        <v>2.4856596558317547</v>
      </c>
      <c r="J55" s="14">
        <f t="shared" si="0"/>
        <v>239.32778247143034</v>
      </c>
      <c r="K55" s="8"/>
      <c r="L55" s="20"/>
      <c r="M55" s="20"/>
      <c r="N55" s="20">
        <v>0.23697967086156829</v>
      </c>
    </row>
    <row r="56" spans="1:14" x14ac:dyDescent="0.35">
      <c r="A56" t="s">
        <v>9</v>
      </c>
      <c r="B56" t="s">
        <v>37</v>
      </c>
      <c r="C56" t="s">
        <v>57</v>
      </c>
      <c r="D56" t="s">
        <v>60</v>
      </c>
      <c r="E56">
        <v>2643</v>
      </c>
      <c r="F56">
        <v>68.150000000000006</v>
      </c>
      <c r="G56" t="s">
        <v>117</v>
      </c>
      <c r="H56" s="14">
        <v>245</v>
      </c>
      <c r="I56" s="8">
        <v>9.1954022988505333</v>
      </c>
      <c r="J56" s="14">
        <f t="shared" si="0"/>
        <v>173.01055867415167</v>
      </c>
      <c r="K56" s="8"/>
      <c r="L56" s="20"/>
      <c r="M56" s="20"/>
      <c r="N56" s="20">
        <v>0.5543878087230687</v>
      </c>
    </row>
    <row r="57" spans="1:14" x14ac:dyDescent="0.35">
      <c r="A57" t="s">
        <v>19</v>
      </c>
      <c r="B57" t="s">
        <v>46</v>
      </c>
      <c r="C57" t="s">
        <v>57</v>
      </c>
      <c r="D57" t="s">
        <v>61</v>
      </c>
      <c r="E57">
        <v>3214</v>
      </c>
      <c r="F57">
        <v>69.3</v>
      </c>
      <c r="G57" t="s">
        <v>164</v>
      </c>
      <c r="H57" s="14">
        <v>30</v>
      </c>
      <c r="I57" s="8">
        <v>7.9150579150579183</v>
      </c>
      <c r="J57" s="14">
        <f t="shared" si="0"/>
        <v>185.66512525814846</v>
      </c>
      <c r="K57" s="8"/>
      <c r="L57" s="20"/>
      <c r="M57" s="20"/>
      <c r="N57" s="20">
        <v>0.34358731661145298</v>
      </c>
    </row>
    <row r="58" spans="1:14" x14ac:dyDescent="0.35">
      <c r="A58" t="s">
        <v>19</v>
      </c>
      <c r="B58" t="s">
        <v>46</v>
      </c>
      <c r="C58" t="s">
        <v>57</v>
      </c>
      <c r="D58" t="s">
        <v>61</v>
      </c>
      <c r="E58">
        <v>3214</v>
      </c>
      <c r="F58">
        <v>69.3</v>
      </c>
      <c r="G58" t="s">
        <v>165</v>
      </c>
      <c r="H58" s="14">
        <v>60</v>
      </c>
      <c r="I58" s="8">
        <v>6.1507936507936432</v>
      </c>
      <c r="J58" s="14">
        <f t="shared" si="0"/>
        <v>203.10262089331863</v>
      </c>
      <c r="K58" s="8"/>
      <c r="L58" s="20"/>
      <c r="M58" s="20"/>
      <c r="N58" s="20">
        <v>0.28017048003589057</v>
      </c>
    </row>
    <row r="59" spans="1:14" x14ac:dyDescent="0.35">
      <c r="A59" t="s">
        <v>19</v>
      </c>
      <c r="B59" t="s">
        <v>46</v>
      </c>
      <c r="C59" t="s">
        <v>57</v>
      </c>
      <c r="D59" t="s">
        <v>61</v>
      </c>
      <c r="E59">
        <v>3214</v>
      </c>
      <c r="F59">
        <v>69.3</v>
      </c>
      <c r="G59" t="s">
        <v>166</v>
      </c>
      <c r="H59" s="14">
        <v>80</v>
      </c>
      <c r="I59" s="8">
        <v>2.9761904761904656</v>
      </c>
      <c r="J59" s="14">
        <f t="shared" si="0"/>
        <v>234.47951273532678</v>
      </c>
      <c r="K59" s="8"/>
      <c r="L59" s="20"/>
      <c r="M59" s="20"/>
      <c r="N59" s="20">
        <v>0.20510725229826351</v>
      </c>
    </row>
    <row r="60" spans="1:14" x14ac:dyDescent="0.35">
      <c r="A60" t="s">
        <v>19</v>
      </c>
      <c r="B60" t="s">
        <v>46</v>
      </c>
      <c r="C60" t="s">
        <v>57</v>
      </c>
      <c r="D60" t="s">
        <v>61</v>
      </c>
      <c r="E60">
        <v>3214</v>
      </c>
      <c r="F60">
        <v>69.3</v>
      </c>
      <c r="G60" t="s">
        <v>167</v>
      </c>
      <c r="H60" s="14">
        <v>100</v>
      </c>
      <c r="I60" s="8">
        <v>7.1287128712871715</v>
      </c>
      <c r="J60" s="14">
        <f t="shared" si="0"/>
        <v>193.43714022565004</v>
      </c>
      <c r="K60" s="8"/>
      <c r="L60" s="20"/>
      <c r="M60" s="20"/>
      <c r="N60" s="20">
        <v>0.34815668202764977</v>
      </c>
    </row>
    <row r="61" spans="1:14" x14ac:dyDescent="0.35">
      <c r="A61" t="s">
        <v>19</v>
      </c>
      <c r="B61" t="s">
        <v>46</v>
      </c>
      <c r="C61" t="s">
        <v>57</v>
      </c>
      <c r="D61" t="s">
        <v>61</v>
      </c>
      <c r="E61">
        <v>3214</v>
      </c>
      <c r="F61">
        <v>69.3</v>
      </c>
      <c r="G61" t="s">
        <v>168</v>
      </c>
      <c r="H61" s="14">
        <v>110</v>
      </c>
      <c r="I61" s="8">
        <v>9.108159392789382</v>
      </c>
      <c r="J61" s="14">
        <f t="shared" si="0"/>
        <v>173.87284321080261</v>
      </c>
      <c r="K61" s="8"/>
      <c r="L61" s="20"/>
      <c r="M61" s="20"/>
      <c r="N61" s="20">
        <v>0.43225959261013741</v>
      </c>
    </row>
    <row r="62" spans="1:14" x14ac:dyDescent="0.35">
      <c r="A62" t="s">
        <v>19</v>
      </c>
      <c r="B62" t="s">
        <v>46</v>
      </c>
      <c r="C62" t="s">
        <v>57</v>
      </c>
      <c r="D62" t="s">
        <v>61</v>
      </c>
      <c r="E62">
        <v>3214</v>
      </c>
      <c r="F62">
        <v>69.3</v>
      </c>
      <c r="G62" t="s">
        <v>169</v>
      </c>
      <c r="H62" s="14">
        <v>115</v>
      </c>
      <c r="I62" s="8">
        <v>14.090019569471687</v>
      </c>
      <c r="J62" s="14">
        <f t="shared" si="0"/>
        <v>124.63352751103564</v>
      </c>
      <c r="K62" s="8"/>
      <c r="L62" s="20"/>
      <c r="M62" s="20"/>
      <c r="N62" s="20">
        <v>0.66254375729288195</v>
      </c>
    </row>
    <row r="63" spans="1:14" x14ac:dyDescent="0.35">
      <c r="A63" t="s">
        <v>18</v>
      </c>
      <c r="B63" t="s">
        <v>45</v>
      </c>
      <c r="C63" t="s">
        <v>57</v>
      </c>
      <c r="D63" t="s">
        <v>60</v>
      </c>
      <c r="E63">
        <v>3219</v>
      </c>
      <c r="F63">
        <v>70.34</v>
      </c>
      <c r="G63" t="s">
        <v>159</v>
      </c>
      <c r="H63" s="14">
        <v>30</v>
      </c>
      <c r="I63" s="8">
        <v>4.9019607843137258</v>
      </c>
      <c r="J63" s="14">
        <f t="shared" si="0"/>
        <v>215.44573643410851</v>
      </c>
      <c r="K63" s="8"/>
      <c r="L63" s="20"/>
      <c r="M63" s="20"/>
      <c r="N63" s="20">
        <v>0.24218051831992859</v>
      </c>
    </row>
    <row r="64" spans="1:14" x14ac:dyDescent="0.35">
      <c r="A64" t="s">
        <v>18</v>
      </c>
      <c r="B64" t="s">
        <v>45</v>
      </c>
      <c r="C64" t="s">
        <v>57</v>
      </c>
      <c r="D64" t="s">
        <v>60</v>
      </c>
      <c r="E64">
        <v>3219</v>
      </c>
      <c r="F64">
        <v>70.34</v>
      </c>
      <c r="G64" t="s">
        <v>160</v>
      </c>
      <c r="H64" s="14">
        <v>60</v>
      </c>
      <c r="I64" s="8">
        <v>4.7709923664122131</v>
      </c>
      <c r="J64" s="14">
        <f t="shared" si="0"/>
        <v>216.74019172732116</v>
      </c>
      <c r="K64" s="8"/>
      <c r="L64" s="20"/>
      <c r="M64" s="20"/>
      <c r="N64" s="20">
        <v>0.21903129018431219</v>
      </c>
    </row>
    <row r="65" spans="1:14" x14ac:dyDescent="0.35">
      <c r="A65" t="s">
        <v>18</v>
      </c>
      <c r="B65" t="s">
        <v>45</v>
      </c>
      <c r="C65" t="s">
        <v>57</v>
      </c>
      <c r="D65" t="s">
        <v>60</v>
      </c>
      <c r="E65">
        <v>3219</v>
      </c>
      <c r="F65">
        <v>70.34</v>
      </c>
      <c r="G65" t="s">
        <v>161</v>
      </c>
      <c r="H65" s="14">
        <v>150</v>
      </c>
      <c r="I65" s="8">
        <v>2.6923076923076517</v>
      </c>
      <c r="J65" s="14">
        <f t="shared" si="0"/>
        <v>237.28533094812204</v>
      </c>
      <c r="K65" s="8"/>
      <c r="L65" s="20"/>
      <c r="M65" s="20"/>
      <c r="N65" s="20">
        <v>0.22329888027562458</v>
      </c>
    </row>
    <row r="66" spans="1:14" x14ac:dyDescent="0.35">
      <c r="A66" t="s">
        <v>18</v>
      </c>
      <c r="B66" t="s">
        <v>45</v>
      </c>
      <c r="C66" t="s">
        <v>57</v>
      </c>
      <c r="D66" t="s">
        <v>60</v>
      </c>
      <c r="E66">
        <v>3219</v>
      </c>
      <c r="F66">
        <v>70.34</v>
      </c>
      <c r="G66" t="s">
        <v>162</v>
      </c>
      <c r="H66" s="14">
        <v>235</v>
      </c>
      <c r="I66" s="8">
        <v>2.777777777777807</v>
      </c>
      <c r="J66" s="14">
        <f t="shared" si="0"/>
        <v>236.4405684754519</v>
      </c>
      <c r="K66" s="8"/>
      <c r="L66" s="20"/>
      <c r="M66" s="20"/>
      <c r="N66" s="20">
        <v>0.24456280514869053</v>
      </c>
    </row>
    <row r="67" spans="1:14" x14ac:dyDescent="0.35">
      <c r="A67" t="s">
        <v>18</v>
      </c>
      <c r="B67" t="s">
        <v>45</v>
      </c>
      <c r="C67" t="s">
        <v>57</v>
      </c>
      <c r="D67" t="s">
        <v>60</v>
      </c>
      <c r="E67">
        <v>3219</v>
      </c>
      <c r="F67">
        <v>70.34</v>
      </c>
      <c r="G67" t="s">
        <v>163</v>
      </c>
      <c r="H67" s="14">
        <v>278</v>
      </c>
      <c r="I67" s="8">
        <v>6.090373280943</v>
      </c>
      <c r="J67" s="14">
        <f t="shared" ref="J67:J130" si="1">255*(26.7-I67)/25.8</f>
        <v>203.69979896742382</v>
      </c>
      <c r="K67" s="8"/>
      <c r="L67" s="20"/>
      <c r="M67" s="20"/>
      <c r="N67" s="20">
        <v>0.430597014925373</v>
      </c>
    </row>
    <row r="68" spans="1:14" x14ac:dyDescent="0.35">
      <c r="A68" t="s">
        <v>21</v>
      </c>
      <c r="B68" t="s">
        <v>48</v>
      </c>
      <c r="C68" t="s">
        <v>57</v>
      </c>
      <c r="D68" t="s">
        <v>61</v>
      </c>
      <c r="E68">
        <v>4772</v>
      </c>
      <c r="F68">
        <v>75.19</v>
      </c>
      <c r="G68" t="s">
        <v>176</v>
      </c>
      <c r="H68" s="14">
        <v>30</v>
      </c>
      <c r="I68" s="8">
        <v>5.0880626223092449</v>
      </c>
      <c r="J68" s="14">
        <f t="shared" si="1"/>
        <v>213.60635780275743</v>
      </c>
      <c r="K68" s="8"/>
      <c r="L68" s="20">
        <v>103.26077210460772</v>
      </c>
      <c r="M68" s="20">
        <v>8.4736737235367379</v>
      </c>
      <c r="N68" s="20">
        <v>0.22897603485838777</v>
      </c>
    </row>
    <row r="69" spans="1:14" x14ac:dyDescent="0.35">
      <c r="A69" t="s">
        <v>21</v>
      </c>
      <c r="B69" t="s">
        <v>48</v>
      </c>
      <c r="C69" t="s">
        <v>57</v>
      </c>
      <c r="D69" t="s">
        <v>61</v>
      </c>
      <c r="E69">
        <v>4772</v>
      </c>
      <c r="F69">
        <v>75.19</v>
      </c>
      <c r="G69" t="s">
        <v>177</v>
      </c>
      <c r="H69" s="14">
        <v>170</v>
      </c>
      <c r="I69" s="8">
        <v>2.1782178217821846</v>
      </c>
      <c r="J69" s="14">
        <f t="shared" si="1"/>
        <v>242.36645176145515</v>
      </c>
      <c r="K69" s="8"/>
      <c r="L69" s="20">
        <v>41.482440846824417</v>
      </c>
      <c r="M69" s="20">
        <v>3.6965877957658781</v>
      </c>
      <c r="N69" s="20">
        <v>0.26688382193268201</v>
      </c>
    </row>
    <row r="70" spans="1:14" x14ac:dyDescent="0.35">
      <c r="A70" t="s">
        <v>21</v>
      </c>
      <c r="B70" t="s">
        <v>48</v>
      </c>
      <c r="C70" t="s">
        <v>57</v>
      </c>
      <c r="D70" t="s">
        <v>61</v>
      </c>
      <c r="E70">
        <v>4772</v>
      </c>
      <c r="F70">
        <v>75.19</v>
      </c>
      <c r="G70" t="s">
        <v>178</v>
      </c>
      <c r="H70" s="14">
        <v>210</v>
      </c>
      <c r="I70" s="8">
        <v>1.904761904761932</v>
      </c>
      <c r="J70" s="14">
        <f t="shared" si="1"/>
        <v>245.06921373200413</v>
      </c>
      <c r="K70" s="8"/>
      <c r="L70" s="20"/>
      <c r="M70" s="20"/>
      <c r="N70" s="20">
        <v>0.24033647105948328</v>
      </c>
    </row>
    <row r="71" spans="1:14" x14ac:dyDescent="0.35">
      <c r="A71" t="s">
        <v>21</v>
      </c>
      <c r="B71" t="s">
        <v>48</v>
      </c>
      <c r="C71" t="s">
        <v>57</v>
      </c>
      <c r="D71" t="s">
        <v>61</v>
      </c>
      <c r="E71">
        <v>4772</v>
      </c>
      <c r="F71">
        <v>75.19</v>
      </c>
      <c r="G71" t="s">
        <v>179</v>
      </c>
      <c r="H71" s="14">
        <v>245</v>
      </c>
      <c r="I71" s="8">
        <v>1.5748031496063006</v>
      </c>
      <c r="J71" s="14">
        <f t="shared" si="1"/>
        <v>248.33043398644935</v>
      </c>
      <c r="K71" s="8"/>
      <c r="L71" s="20">
        <v>111.71196054254007</v>
      </c>
      <c r="M71" s="20">
        <v>7.0692478421701601</v>
      </c>
      <c r="N71" s="20">
        <v>0.24149539333805806</v>
      </c>
    </row>
    <row r="72" spans="1:14" x14ac:dyDescent="0.35">
      <c r="A72" t="s">
        <v>21</v>
      </c>
      <c r="B72" t="s">
        <v>48</v>
      </c>
      <c r="C72" t="s">
        <v>57</v>
      </c>
      <c r="D72" t="s">
        <v>61</v>
      </c>
      <c r="E72">
        <v>4772</v>
      </c>
      <c r="F72">
        <v>75.19</v>
      </c>
      <c r="G72" t="s">
        <v>180</v>
      </c>
      <c r="H72" s="14">
        <v>260</v>
      </c>
      <c r="I72" s="8">
        <v>12.228796844181479</v>
      </c>
      <c r="J72" s="14">
        <f t="shared" si="1"/>
        <v>143.02933351681096</v>
      </c>
      <c r="K72" s="8"/>
      <c r="L72" s="20">
        <v>32.750495049504956</v>
      </c>
      <c r="M72" s="20">
        <v>2.2182673267326734</v>
      </c>
      <c r="N72" s="20">
        <v>0.60569010110510235</v>
      </c>
    </row>
    <row r="73" spans="1:14" x14ac:dyDescent="0.35">
      <c r="A73" t="s">
        <v>21</v>
      </c>
      <c r="B73" t="s">
        <v>48</v>
      </c>
      <c r="C73" t="s">
        <v>57</v>
      </c>
      <c r="D73" t="s">
        <v>61</v>
      </c>
      <c r="E73">
        <v>4772</v>
      </c>
      <c r="F73">
        <v>75.19</v>
      </c>
      <c r="G73" t="s">
        <v>181</v>
      </c>
      <c r="H73" s="14">
        <v>280</v>
      </c>
      <c r="I73" s="8">
        <v>23.021582733812956</v>
      </c>
      <c r="J73" s="14">
        <f t="shared" si="1"/>
        <v>36.356449723941708</v>
      </c>
      <c r="K73" s="8"/>
      <c r="L73" s="20"/>
      <c r="M73" s="20"/>
      <c r="N73" s="20">
        <v>1.0570409982174689</v>
      </c>
    </row>
    <row r="74" spans="1:14" x14ac:dyDescent="0.35">
      <c r="A74" t="s">
        <v>21</v>
      </c>
      <c r="B74" t="s">
        <v>48</v>
      </c>
      <c r="C74" t="s">
        <v>57</v>
      </c>
      <c r="D74" t="s">
        <v>61</v>
      </c>
      <c r="E74">
        <v>4772</v>
      </c>
      <c r="F74">
        <v>75.19</v>
      </c>
      <c r="G74" t="s">
        <v>182</v>
      </c>
      <c r="H74" s="14">
        <v>300</v>
      </c>
      <c r="I74" s="8">
        <v>17.533718689788039</v>
      </c>
      <c r="J74" s="14">
        <f t="shared" si="1"/>
        <v>90.596966438141465</v>
      </c>
      <c r="K74" s="8"/>
      <c r="L74" s="20">
        <v>30.253493975903613</v>
      </c>
      <c r="M74" s="20">
        <v>2.1806746987951806</v>
      </c>
      <c r="N74" s="20">
        <v>0.83786031042128617</v>
      </c>
    </row>
    <row r="75" spans="1:14" x14ac:dyDescent="0.35">
      <c r="A75" t="s">
        <v>20</v>
      </c>
      <c r="B75" t="s">
        <v>47</v>
      </c>
      <c r="C75" t="s">
        <v>57</v>
      </c>
      <c r="D75" t="s">
        <v>60</v>
      </c>
      <c r="E75">
        <v>4783</v>
      </c>
      <c r="F75">
        <v>75.650000000000006</v>
      </c>
      <c r="G75" t="s">
        <v>170</v>
      </c>
      <c r="H75" s="14">
        <v>30</v>
      </c>
      <c r="I75" s="8">
        <v>6.060606060606049</v>
      </c>
      <c r="J75" s="14">
        <f t="shared" si="1"/>
        <v>203.994009866103</v>
      </c>
      <c r="K75" s="8"/>
      <c r="L75" s="20">
        <v>27.240150564617313</v>
      </c>
      <c r="M75" s="20">
        <v>2.7477540777917189</v>
      </c>
      <c r="N75" s="20">
        <v>0.27037773359840939</v>
      </c>
    </row>
    <row r="76" spans="1:14" x14ac:dyDescent="0.35">
      <c r="A76" t="s">
        <v>20</v>
      </c>
      <c r="B76" t="s">
        <v>47</v>
      </c>
      <c r="C76" t="s">
        <v>57</v>
      </c>
      <c r="D76" t="s">
        <v>60</v>
      </c>
      <c r="E76">
        <v>4783</v>
      </c>
      <c r="F76">
        <v>75.650000000000006</v>
      </c>
      <c r="G76" t="s">
        <v>171</v>
      </c>
      <c r="H76" s="14">
        <v>110</v>
      </c>
      <c r="I76" s="8">
        <v>2.3856858846918865</v>
      </c>
      <c r="J76" s="14">
        <f t="shared" si="1"/>
        <v>240.31589532571974</v>
      </c>
      <c r="K76" s="8"/>
      <c r="L76" s="20"/>
      <c r="M76" s="20"/>
      <c r="N76" s="20">
        <v>0.21860848085631956</v>
      </c>
    </row>
    <row r="77" spans="1:14" x14ac:dyDescent="0.35">
      <c r="A77" t="s">
        <v>20</v>
      </c>
      <c r="B77" t="s">
        <v>47</v>
      </c>
      <c r="C77" t="s">
        <v>57</v>
      </c>
      <c r="D77" t="s">
        <v>60</v>
      </c>
      <c r="E77">
        <v>4783</v>
      </c>
      <c r="F77">
        <v>75.650000000000006</v>
      </c>
      <c r="G77" t="s">
        <v>172</v>
      </c>
      <c r="H77" s="14">
        <v>150</v>
      </c>
      <c r="I77" s="8">
        <v>2.3529411764706079</v>
      </c>
      <c r="J77" s="14">
        <f t="shared" si="1"/>
        <v>240.6395348837207</v>
      </c>
      <c r="K77" s="8"/>
      <c r="L77" s="20">
        <v>48.393572311495674</v>
      </c>
      <c r="M77" s="20">
        <v>4.5987144622991343</v>
      </c>
      <c r="N77" s="20">
        <v>0.23383506465974138</v>
      </c>
    </row>
    <row r="78" spans="1:14" x14ac:dyDescent="0.35">
      <c r="A78" t="s">
        <v>20</v>
      </c>
      <c r="B78" t="s">
        <v>47</v>
      </c>
      <c r="C78" t="s">
        <v>57</v>
      </c>
      <c r="D78" t="s">
        <v>60</v>
      </c>
      <c r="E78">
        <v>4783</v>
      </c>
      <c r="F78">
        <v>75.650000000000006</v>
      </c>
      <c r="G78" t="s">
        <v>173</v>
      </c>
      <c r="H78" s="14">
        <v>255</v>
      </c>
      <c r="I78" s="8">
        <v>1.7475728155339778</v>
      </c>
      <c r="J78" s="14">
        <f t="shared" si="1"/>
        <v>246.62282682321069</v>
      </c>
      <c r="K78" s="8"/>
      <c r="L78" s="20">
        <v>24.384634448574968</v>
      </c>
      <c r="M78" s="20">
        <v>2.7583147459727382</v>
      </c>
      <c r="N78" s="20">
        <v>0.24935426187164722</v>
      </c>
    </row>
    <row r="79" spans="1:14" x14ac:dyDescent="0.35">
      <c r="A79" t="s">
        <v>20</v>
      </c>
      <c r="B79" t="s">
        <v>47</v>
      </c>
      <c r="C79" t="s">
        <v>57</v>
      </c>
      <c r="D79" t="s">
        <v>60</v>
      </c>
      <c r="E79">
        <v>4783</v>
      </c>
      <c r="F79">
        <v>75.650000000000006</v>
      </c>
      <c r="G79" t="s">
        <v>174</v>
      </c>
      <c r="H79" s="14">
        <v>290</v>
      </c>
      <c r="I79" s="8">
        <v>7.8585461689587497</v>
      </c>
      <c r="J79" s="14">
        <f t="shared" si="1"/>
        <v>186.22367158587281</v>
      </c>
      <c r="K79" s="8"/>
      <c r="L79" s="20">
        <v>40.999284862932065</v>
      </c>
      <c r="M79" s="20">
        <v>2.6855303933253873</v>
      </c>
      <c r="N79" s="20">
        <v>0.43758636573007831</v>
      </c>
    </row>
    <row r="80" spans="1:14" x14ac:dyDescent="0.35">
      <c r="A80" t="s">
        <v>20</v>
      </c>
      <c r="B80" t="s">
        <v>47</v>
      </c>
      <c r="C80" t="s">
        <v>57</v>
      </c>
      <c r="D80" t="s">
        <v>60</v>
      </c>
      <c r="E80">
        <v>4783</v>
      </c>
      <c r="F80">
        <v>75.650000000000006</v>
      </c>
      <c r="G80" t="s">
        <v>175</v>
      </c>
      <c r="H80" s="14">
        <v>330</v>
      </c>
      <c r="I80" s="8">
        <v>23.264540337711072</v>
      </c>
      <c r="J80" s="14">
        <f t="shared" si="1"/>
        <v>33.955124569134746</v>
      </c>
      <c r="K80" s="8"/>
      <c r="L80" s="20"/>
      <c r="M80" s="20"/>
      <c r="N80" s="20">
        <v>1.0615878575598365</v>
      </c>
    </row>
    <row r="81" spans="1:14" x14ac:dyDescent="0.35">
      <c r="A81" t="s">
        <v>24</v>
      </c>
      <c r="B81" t="s">
        <v>51</v>
      </c>
      <c r="C81" t="s">
        <v>57</v>
      </c>
      <c r="D81" t="s">
        <v>60</v>
      </c>
      <c r="E81">
        <v>5924</v>
      </c>
      <c r="F81">
        <v>79.45</v>
      </c>
      <c r="G81" t="s">
        <v>193</v>
      </c>
      <c r="H81" s="14">
        <v>30</v>
      </c>
      <c r="I81" s="8">
        <v>6.9444444444444544</v>
      </c>
      <c r="J81" s="14">
        <f t="shared" si="1"/>
        <v>195.25839793281645</v>
      </c>
      <c r="K81" s="8"/>
      <c r="L81" s="20"/>
      <c r="M81" s="20"/>
      <c r="N81" s="20">
        <v>0.2731391585760517</v>
      </c>
    </row>
    <row r="82" spans="1:14" x14ac:dyDescent="0.35">
      <c r="A82" t="s">
        <v>24</v>
      </c>
      <c r="B82" t="s">
        <v>51</v>
      </c>
      <c r="C82" t="s">
        <v>57</v>
      </c>
      <c r="D82" t="s">
        <v>60</v>
      </c>
      <c r="E82">
        <v>5924</v>
      </c>
      <c r="F82">
        <v>79.45</v>
      </c>
      <c r="G82" t="s">
        <v>194</v>
      </c>
      <c r="H82" s="14">
        <v>90</v>
      </c>
      <c r="I82" s="8">
        <v>2.1868787276341659</v>
      </c>
      <c r="J82" s="14">
        <f t="shared" si="1"/>
        <v>242.28084978501116</v>
      </c>
      <c r="K82" s="8"/>
      <c r="L82" s="20"/>
      <c r="M82" s="20"/>
      <c r="N82" s="20">
        <v>0.21480144404332133</v>
      </c>
    </row>
    <row r="83" spans="1:14" x14ac:dyDescent="0.35">
      <c r="A83" t="s">
        <v>24</v>
      </c>
      <c r="B83" t="s">
        <v>51</v>
      </c>
      <c r="C83" t="s">
        <v>57</v>
      </c>
      <c r="D83" t="s">
        <v>60</v>
      </c>
      <c r="E83">
        <v>5924</v>
      </c>
      <c r="F83">
        <v>79.45</v>
      </c>
      <c r="G83" t="s">
        <v>195</v>
      </c>
      <c r="H83" s="14">
        <v>180</v>
      </c>
      <c r="I83" s="8">
        <v>2.8625954198473349</v>
      </c>
      <c r="J83" s="14">
        <f t="shared" si="1"/>
        <v>235.60225457127632</v>
      </c>
      <c r="K83" s="8"/>
      <c r="L83" s="20"/>
      <c r="M83" s="20"/>
      <c r="N83" s="20">
        <v>0.25636523266022826</v>
      </c>
    </row>
    <row r="84" spans="1:14" x14ac:dyDescent="0.35">
      <c r="A84" t="s">
        <v>24</v>
      </c>
      <c r="B84" t="s">
        <v>51</v>
      </c>
      <c r="C84" t="s">
        <v>57</v>
      </c>
      <c r="D84" t="s">
        <v>60</v>
      </c>
      <c r="E84">
        <v>5924</v>
      </c>
      <c r="F84">
        <v>79.45</v>
      </c>
      <c r="G84" t="s">
        <v>196</v>
      </c>
      <c r="H84" s="14">
        <v>230</v>
      </c>
      <c r="I84" s="8">
        <v>2.9126213592232735</v>
      </c>
      <c r="J84" s="14">
        <f t="shared" si="1"/>
        <v>235.10781214721183</v>
      </c>
      <c r="K84" s="8"/>
      <c r="L84" s="20"/>
      <c r="M84" s="20"/>
      <c r="N84" s="20">
        <v>0.32059079061685486</v>
      </c>
    </row>
    <row r="85" spans="1:14" x14ac:dyDescent="0.35">
      <c r="A85" t="s">
        <v>24</v>
      </c>
      <c r="B85" t="s">
        <v>51</v>
      </c>
      <c r="C85" t="s">
        <v>57</v>
      </c>
      <c r="D85" t="s">
        <v>60</v>
      </c>
      <c r="E85">
        <v>5924</v>
      </c>
      <c r="F85">
        <v>79.45</v>
      </c>
      <c r="G85" t="s">
        <v>197</v>
      </c>
      <c r="H85" s="14">
        <v>250</v>
      </c>
      <c r="I85" s="8">
        <v>4.8689138576779323</v>
      </c>
      <c r="J85" s="14">
        <f t="shared" si="1"/>
        <v>215.77236303457855</v>
      </c>
      <c r="K85" s="8"/>
      <c r="L85" s="20"/>
      <c r="M85" s="20"/>
      <c r="N85" s="20">
        <v>0.38369415016121594</v>
      </c>
    </row>
    <row r="86" spans="1:14" x14ac:dyDescent="0.35">
      <c r="A86" t="s">
        <v>22</v>
      </c>
      <c r="B86" t="s">
        <v>49</v>
      </c>
      <c r="C86" t="s">
        <v>57</v>
      </c>
      <c r="D86" t="s">
        <v>60</v>
      </c>
      <c r="E86">
        <v>5985</v>
      </c>
      <c r="F86">
        <v>79.75</v>
      </c>
      <c r="G86" t="s">
        <v>183</v>
      </c>
      <c r="H86" s="14">
        <v>30</v>
      </c>
      <c r="I86" s="8">
        <v>8.1237911025145042</v>
      </c>
      <c r="J86" s="14">
        <f t="shared" si="1"/>
        <v>183.60206468444966</v>
      </c>
      <c r="K86" s="8"/>
      <c r="L86" s="20"/>
      <c r="M86" s="20"/>
      <c r="N86" s="20">
        <v>0.3125690302628672</v>
      </c>
    </row>
    <row r="87" spans="1:14" x14ac:dyDescent="0.35">
      <c r="A87" t="s">
        <v>22</v>
      </c>
      <c r="B87" t="s">
        <v>49</v>
      </c>
      <c r="C87" t="s">
        <v>57</v>
      </c>
      <c r="D87" t="s">
        <v>60</v>
      </c>
      <c r="E87">
        <v>5985</v>
      </c>
      <c r="F87">
        <v>79.75</v>
      </c>
      <c r="G87" t="s">
        <v>184</v>
      </c>
      <c r="H87" s="14">
        <v>70</v>
      </c>
      <c r="I87" s="8">
        <v>5.6751467710371823</v>
      </c>
      <c r="J87" s="14">
        <f t="shared" si="1"/>
        <v>207.80378191416742</v>
      </c>
      <c r="K87" s="8"/>
      <c r="L87" s="20"/>
      <c r="M87" s="20"/>
      <c r="N87" s="20">
        <v>0.21918384518300382</v>
      </c>
    </row>
    <row r="88" spans="1:14" x14ac:dyDescent="0.35">
      <c r="A88" t="s">
        <v>22</v>
      </c>
      <c r="B88" t="s">
        <v>49</v>
      </c>
      <c r="C88" t="s">
        <v>57</v>
      </c>
      <c r="D88" t="s">
        <v>60</v>
      </c>
      <c r="E88">
        <v>5985</v>
      </c>
      <c r="F88">
        <v>79.75</v>
      </c>
      <c r="G88" t="s">
        <v>185</v>
      </c>
      <c r="H88" s="14">
        <v>130</v>
      </c>
      <c r="I88" s="8">
        <v>2.9354207436399111</v>
      </c>
      <c r="J88" s="14">
        <f t="shared" si="1"/>
        <v>234.88246939425667</v>
      </c>
      <c r="K88" s="8"/>
      <c r="L88" s="20"/>
      <c r="M88" s="20"/>
      <c r="N88" s="20">
        <v>0.22792388283087439</v>
      </c>
    </row>
    <row r="89" spans="1:14" x14ac:dyDescent="0.35">
      <c r="A89" t="s">
        <v>22</v>
      </c>
      <c r="B89" t="s">
        <v>49</v>
      </c>
      <c r="C89" t="s">
        <v>57</v>
      </c>
      <c r="D89" t="s">
        <v>60</v>
      </c>
      <c r="E89">
        <v>5985</v>
      </c>
      <c r="F89">
        <v>79.75</v>
      </c>
      <c r="G89" t="s">
        <v>186</v>
      </c>
      <c r="H89" s="14">
        <v>180</v>
      </c>
      <c r="I89" s="8">
        <v>0.92936802973977373</v>
      </c>
      <c r="J89" s="14">
        <f t="shared" si="1"/>
        <v>254.70973458978131</v>
      </c>
      <c r="K89" s="8"/>
      <c r="L89" s="20"/>
      <c r="M89" s="20"/>
      <c r="N89" s="20">
        <v>0.18410714285714289</v>
      </c>
    </row>
    <row r="90" spans="1:14" x14ac:dyDescent="0.35">
      <c r="A90" t="s">
        <v>23</v>
      </c>
      <c r="B90" t="s">
        <v>50</v>
      </c>
      <c r="C90" t="s">
        <v>57</v>
      </c>
      <c r="D90" t="s">
        <v>61</v>
      </c>
      <c r="E90">
        <v>5986</v>
      </c>
      <c r="F90">
        <v>78.62</v>
      </c>
      <c r="G90" t="s">
        <v>187</v>
      </c>
      <c r="H90" s="14">
        <v>30</v>
      </c>
      <c r="I90" s="8">
        <v>9.2156862745098174</v>
      </c>
      <c r="J90" s="14">
        <f t="shared" si="1"/>
        <v>172.81007751937969</v>
      </c>
      <c r="K90" s="8"/>
      <c r="L90" s="20"/>
      <c r="M90" s="20"/>
      <c r="N90" s="20">
        <v>0.55564122333590349</v>
      </c>
    </row>
    <row r="91" spans="1:14" x14ac:dyDescent="0.35">
      <c r="A91" t="s">
        <v>23</v>
      </c>
      <c r="B91" t="s">
        <v>50</v>
      </c>
      <c r="C91" t="s">
        <v>57</v>
      </c>
      <c r="D91" t="s">
        <v>61</v>
      </c>
      <c r="E91">
        <v>5986</v>
      </c>
      <c r="F91">
        <v>78.62</v>
      </c>
      <c r="G91" t="s">
        <v>188</v>
      </c>
      <c r="H91" s="14">
        <v>70</v>
      </c>
      <c r="I91" s="8">
        <v>8.2191780821917959</v>
      </c>
      <c r="J91" s="14">
        <f t="shared" si="1"/>
        <v>182.65928639694152</v>
      </c>
      <c r="K91" s="8"/>
      <c r="L91" s="20"/>
      <c r="M91" s="20"/>
      <c r="N91" s="20">
        <v>0.43254424270282699</v>
      </c>
    </row>
    <row r="92" spans="1:14" x14ac:dyDescent="0.35">
      <c r="A92" t="s">
        <v>23</v>
      </c>
      <c r="B92" t="s">
        <v>50</v>
      </c>
      <c r="C92" t="s">
        <v>57</v>
      </c>
      <c r="D92" t="s">
        <v>61</v>
      </c>
      <c r="E92">
        <v>5986</v>
      </c>
      <c r="F92">
        <v>78.62</v>
      </c>
      <c r="G92" t="s">
        <v>189</v>
      </c>
      <c r="H92" s="14">
        <v>120</v>
      </c>
      <c r="I92" s="8">
        <v>6.1068702290076731</v>
      </c>
      <c r="J92" s="14">
        <f t="shared" si="1"/>
        <v>203.53674773655206</v>
      </c>
      <c r="K92" s="8"/>
      <c r="L92" s="20"/>
      <c r="M92" s="20"/>
      <c r="N92" s="20">
        <v>0.38014981273408244</v>
      </c>
    </row>
    <row r="93" spans="1:14" x14ac:dyDescent="0.35">
      <c r="A93" t="s">
        <v>23</v>
      </c>
      <c r="B93" t="s">
        <v>50</v>
      </c>
      <c r="C93" t="s">
        <v>57</v>
      </c>
      <c r="D93" t="s">
        <v>61</v>
      </c>
      <c r="E93">
        <v>5986</v>
      </c>
      <c r="F93">
        <v>78.62</v>
      </c>
      <c r="G93" t="s">
        <v>190</v>
      </c>
      <c r="H93" s="14">
        <v>200</v>
      </c>
      <c r="I93" s="8">
        <v>6.4833005893909297</v>
      </c>
      <c r="J93" s="14">
        <f t="shared" si="1"/>
        <v>199.81621510485709</v>
      </c>
      <c r="K93" s="8"/>
      <c r="L93" s="20"/>
      <c r="M93" s="20"/>
      <c r="N93" s="20">
        <v>0.49218950064020506</v>
      </c>
    </row>
    <row r="94" spans="1:14" x14ac:dyDescent="0.35">
      <c r="A94" t="s">
        <v>23</v>
      </c>
      <c r="B94" t="s">
        <v>50</v>
      </c>
      <c r="C94" t="s">
        <v>57</v>
      </c>
      <c r="D94" t="s">
        <v>61</v>
      </c>
      <c r="E94">
        <v>5986</v>
      </c>
      <c r="F94">
        <v>78.62</v>
      </c>
      <c r="G94" t="s">
        <v>191</v>
      </c>
      <c r="H94" s="14">
        <v>275</v>
      </c>
      <c r="I94" s="8">
        <v>9.864603481624755</v>
      </c>
      <c r="J94" s="14">
        <f t="shared" si="1"/>
        <v>166.39636093742973</v>
      </c>
      <c r="K94" s="8"/>
      <c r="L94" s="20"/>
      <c r="M94" s="20"/>
      <c r="N94" s="20">
        <v>0.50774888363540838</v>
      </c>
    </row>
    <row r="95" spans="1:14" x14ac:dyDescent="0.35">
      <c r="A95" t="s">
        <v>23</v>
      </c>
      <c r="B95" t="s">
        <v>50</v>
      </c>
      <c r="C95" t="s">
        <v>57</v>
      </c>
      <c r="D95" t="s">
        <v>61</v>
      </c>
      <c r="E95">
        <v>5986</v>
      </c>
      <c r="F95">
        <v>78.62</v>
      </c>
      <c r="G95" t="s">
        <v>192</v>
      </c>
      <c r="H95" s="14">
        <v>310</v>
      </c>
      <c r="I95" s="8">
        <v>10.629921259842538</v>
      </c>
      <c r="J95" s="14">
        <f t="shared" si="1"/>
        <v>158.83217359457956</v>
      </c>
      <c r="K95" s="8"/>
      <c r="L95" s="20"/>
      <c r="M95" s="20"/>
      <c r="N95" s="20">
        <v>0.5973766752209867</v>
      </c>
    </row>
    <row r="96" spans="1:14" x14ac:dyDescent="0.35">
      <c r="A96" t="s">
        <v>17</v>
      </c>
      <c r="B96" t="s">
        <v>44</v>
      </c>
      <c r="C96" t="s">
        <v>57</v>
      </c>
      <c r="D96" t="s">
        <v>60</v>
      </c>
      <c r="E96">
        <v>6628</v>
      </c>
      <c r="F96">
        <v>81.95</v>
      </c>
      <c r="G96" t="s">
        <v>154</v>
      </c>
      <c r="H96" s="14">
        <v>30</v>
      </c>
      <c r="I96" s="8">
        <v>7.7071290944123207</v>
      </c>
      <c r="J96" s="14">
        <f t="shared" si="1"/>
        <v>187.72023569476195</v>
      </c>
      <c r="K96" s="8"/>
      <c r="L96" s="20"/>
      <c r="M96" s="20"/>
      <c r="N96" s="20">
        <v>0.30166051660516602</v>
      </c>
    </row>
    <row r="97" spans="1:14" x14ac:dyDescent="0.35">
      <c r="A97" t="s">
        <v>17</v>
      </c>
      <c r="B97" t="s">
        <v>44</v>
      </c>
      <c r="C97" t="s">
        <v>57</v>
      </c>
      <c r="D97" t="s">
        <v>60</v>
      </c>
      <c r="E97">
        <v>6628</v>
      </c>
      <c r="F97">
        <v>81.95</v>
      </c>
      <c r="G97" t="s">
        <v>155</v>
      </c>
      <c r="H97" s="14">
        <v>85</v>
      </c>
      <c r="I97" s="8">
        <v>4.6966731898238958</v>
      </c>
      <c r="J97" s="14">
        <f t="shared" si="1"/>
        <v>217.47474172848476</v>
      </c>
      <c r="K97" s="8"/>
      <c r="L97" s="20"/>
      <c r="M97" s="20"/>
      <c r="N97" s="20">
        <v>0.31996246774571896</v>
      </c>
    </row>
    <row r="98" spans="1:14" x14ac:dyDescent="0.35">
      <c r="A98" t="s">
        <v>17</v>
      </c>
      <c r="B98" t="s">
        <v>44</v>
      </c>
      <c r="C98" t="s">
        <v>57</v>
      </c>
      <c r="D98" t="s">
        <v>60</v>
      </c>
      <c r="E98">
        <v>6628</v>
      </c>
      <c r="F98">
        <v>81.95</v>
      </c>
      <c r="G98" t="s">
        <v>156</v>
      </c>
      <c r="H98" s="14">
        <v>160</v>
      </c>
      <c r="I98" s="8">
        <v>2.3391812865497443</v>
      </c>
      <c r="J98" s="14">
        <f t="shared" si="1"/>
        <v>240.77553379572925</v>
      </c>
      <c r="K98" s="8"/>
      <c r="L98" s="20"/>
      <c r="M98" s="20"/>
      <c r="N98" s="20">
        <v>0.28253012048192772</v>
      </c>
    </row>
    <row r="99" spans="1:14" x14ac:dyDescent="0.35">
      <c r="A99" t="s">
        <v>17</v>
      </c>
      <c r="B99" t="s">
        <v>44</v>
      </c>
      <c r="C99" t="s">
        <v>57</v>
      </c>
      <c r="D99" t="s">
        <v>60</v>
      </c>
      <c r="E99">
        <v>6628</v>
      </c>
      <c r="F99">
        <v>81.95</v>
      </c>
      <c r="G99" t="s">
        <v>157</v>
      </c>
      <c r="H99" s="14">
        <v>215</v>
      </c>
      <c r="I99" s="8">
        <v>7.6208178438661562</v>
      </c>
      <c r="J99" s="14">
        <f t="shared" si="1"/>
        <v>188.57331200829958</v>
      </c>
      <c r="K99" s="8"/>
      <c r="L99" s="20"/>
      <c r="M99" s="20"/>
      <c r="N99" s="20">
        <v>0.55668491008600474</v>
      </c>
    </row>
    <row r="100" spans="1:14" x14ac:dyDescent="0.35">
      <c r="A100" t="s">
        <v>17</v>
      </c>
      <c r="B100" t="s">
        <v>44</v>
      </c>
      <c r="C100" t="s">
        <v>57</v>
      </c>
      <c r="D100" t="s">
        <v>60</v>
      </c>
      <c r="E100">
        <v>6628</v>
      </c>
      <c r="F100">
        <v>81.95</v>
      </c>
      <c r="G100" t="s">
        <v>158</v>
      </c>
      <c r="H100" s="14">
        <v>240</v>
      </c>
      <c r="I100" s="8">
        <v>6.8897637795275868</v>
      </c>
      <c r="J100" s="14">
        <f t="shared" si="1"/>
        <v>195.7988463651343</v>
      </c>
      <c r="K100" s="8"/>
      <c r="L100" s="20"/>
      <c r="M100" s="20"/>
      <c r="N100" s="20">
        <v>0.55855614973262036</v>
      </c>
    </row>
    <row r="101" spans="1:14" x14ac:dyDescent="0.35">
      <c r="A101" t="s">
        <v>16</v>
      </c>
      <c r="B101" t="s">
        <v>43</v>
      </c>
      <c r="C101" t="s">
        <v>57</v>
      </c>
      <c r="D101" t="s">
        <v>60</v>
      </c>
      <c r="E101">
        <v>6839</v>
      </c>
      <c r="F101">
        <v>82.6</v>
      </c>
      <c r="G101" t="s">
        <v>147</v>
      </c>
      <c r="H101" s="14">
        <v>30</v>
      </c>
      <c r="I101" s="8">
        <v>4.9808429118773736</v>
      </c>
      <c r="J101" s="14">
        <f t="shared" si="1"/>
        <v>214.66608749888641</v>
      </c>
      <c r="K101" s="8"/>
      <c r="L101" s="20"/>
      <c r="M101" s="20"/>
      <c r="N101" s="20">
        <v>0.24676483712628297</v>
      </c>
    </row>
    <row r="102" spans="1:14" x14ac:dyDescent="0.35">
      <c r="A102" t="s">
        <v>16</v>
      </c>
      <c r="B102" t="s">
        <v>43</v>
      </c>
      <c r="C102" t="s">
        <v>57</v>
      </c>
      <c r="D102" t="s">
        <v>60</v>
      </c>
      <c r="E102">
        <v>6839</v>
      </c>
      <c r="F102">
        <v>82.6</v>
      </c>
      <c r="G102" t="s">
        <v>148</v>
      </c>
      <c r="H102" s="14">
        <v>70</v>
      </c>
      <c r="I102" s="8">
        <v>3.0947775628626721</v>
      </c>
      <c r="J102" s="14">
        <f t="shared" si="1"/>
        <v>233.30743106472943</v>
      </c>
      <c r="K102" s="8"/>
      <c r="L102" s="20"/>
      <c r="M102" s="20"/>
      <c r="N102" s="20">
        <v>0.24911190053285967</v>
      </c>
    </row>
    <row r="103" spans="1:14" x14ac:dyDescent="0.35">
      <c r="A103" t="s">
        <v>16</v>
      </c>
      <c r="B103" t="s">
        <v>43</v>
      </c>
      <c r="C103" t="s">
        <v>57</v>
      </c>
      <c r="D103" t="s">
        <v>60</v>
      </c>
      <c r="E103">
        <v>6839</v>
      </c>
      <c r="F103">
        <v>82.6</v>
      </c>
      <c r="G103" t="s">
        <v>149</v>
      </c>
      <c r="H103" s="14">
        <v>120</v>
      </c>
      <c r="I103" s="8">
        <v>1.9801980198019911</v>
      </c>
      <c r="J103" s="14">
        <f t="shared" si="1"/>
        <v>244.32362422288728</v>
      </c>
      <c r="K103" s="8"/>
      <c r="L103" s="20"/>
      <c r="M103" s="20"/>
      <c r="N103" s="20">
        <v>0.21178781925343815</v>
      </c>
    </row>
    <row r="104" spans="1:14" x14ac:dyDescent="0.35">
      <c r="A104" t="s">
        <v>16</v>
      </c>
      <c r="B104" t="s">
        <v>43</v>
      </c>
      <c r="C104" t="s">
        <v>57</v>
      </c>
      <c r="D104" t="s">
        <v>60</v>
      </c>
      <c r="E104">
        <v>6839</v>
      </c>
      <c r="F104">
        <v>82.6</v>
      </c>
      <c r="G104" t="s">
        <v>150</v>
      </c>
      <c r="H104" s="14">
        <v>140</v>
      </c>
      <c r="I104" s="8">
        <v>3.632887189292533</v>
      </c>
      <c r="J104" s="14">
        <f t="shared" si="1"/>
        <v>227.98890568722496</v>
      </c>
      <c r="K104" s="8"/>
      <c r="L104" s="20"/>
      <c r="M104" s="20"/>
      <c r="N104" s="20">
        <v>0.27963079504929722</v>
      </c>
    </row>
    <row r="105" spans="1:14" x14ac:dyDescent="0.35">
      <c r="A105" t="s">
        <v>16</v>
      </c>
      <c r="B105" t="s">
        <v>43</v>
      </c>
      <c r="C105" t="s">
        <v>57</v>
      </c>
      <c r="D105" t="s">
        <v>60</v>
      </c>
      <c r="E105">
        <v>6839</v>
      </c>
      <c r="F105">
        <v>82.6</v>
      </c>
      <c r="G105" t="s">
        <v>151</v>
      </c>
      <c r="H105" s="14">
        <v>170</v>
      </c>
      <c r="I105" s="8">
        <v>3.1620553359684003</v>
      </c>
      <c r="J105" s="14">
        <f t="shared" si="1"/>
        <v>232.64247633054487</v>
      </c>
      <c r="K105" s="8"/>
      <c r="L105" s="20"/>
      <c r="M105" s="20"/>
      <c r="N105" s="20">
        <v>0.28594395957740015</v>
      </c>
    </row>
    <row r="106" spans="1:14" x14ac:dyDescent="0.35">
      <c r="A106" t="s">
        <v>16</v>
      </c>
      <c r="B106" t="s">
        <v>43</v>
      </c>
      <c r="C106" t="s">
        <v>57</v>
      </c>
      <c r="D106" t="s">
        <v>60</v>
      </c>
      <c r="E106">
        <v>6839</v>
      </c>
      <c r="F106">
        <v>82.6</v>
      </c>
      <c r="G106" t="s">
        <v>152</v>
      </c>
      <c r="H106" s="14">
        <v>190</v>
      </c>
      <c r="I106" s="8">
        <v>19.844357976653743</v>
      </c>
      <c r="J106" s="14">
        <f t="shared" si="1"/>
        <v>67.759252556329272</v>
      </c>
      <c r="K106" s="8"/>
      <c r="L106" s="20"/>
      <c r="M106" s="20"/>
      <c r="N106" s="20">
        <v>1.0230319697490546</v>
      </c>
    </row>
    <row r="107" spans="1:14" x14ac:dyDescent="0.35">
      <c r="A107" t="s">
        <v>16</v>
      </c>
      <c r="B107" t="s">
        <v>43</v>
      </c>
      <c r="C107" t="s">
        <v>57</v>
      </c>
      <c r="D107" t="s">
        <v>60</v>
      </c>
      <c r="E107">
        <v>6839</v>
      </c>
      <c r="F107">
        <v>82.6</v>
      </c>
      <c r="G107" t="s">
        <v>153</v>
      </c>
      <c r="H107" s="14">
        <v>220</v>
      </c>
      <c r="I107" s="8">
        <v>10.609037328094287</v>
      </c>
      <c r="J107" s="14">
        <f t="shared" si="1"/>
        <v>159.03858454790532</v>
      </c>
      <c r="K107" s="8"/>
      <c r="L107" s="20"/>
      <c r="M107" s="20"/>
      <c r="N107" s="20">
        <v>0.67597926267281105</v>
      </c>
    </row>
    <row r="108" spans="1:14" x14ac:dyDescent="0.35">
      <c r="A108" t="s">
        <v>15</v>
      </c>
      <c r="B108" t="s">
        <v>43</v>
      </c>
      <c r="C108" t="s">
        <v>57</v>
      </c>
      <c r="D108" t="s">
        <v>61</v>
      </c>
      <c r="E108">
        <v>6849</v>
      </c>
      <c r="F108">
        <v>81.790000000000006</v>
      </c>
      <c r="G108" t="s">
        <v>140</v>
      </c>
      <c r="H108" s="14">
        <v>5</v>
      </c>
      <c r="I108" s="8">
        <v>16.302186878727621</v>
      </c>
      <c r="J108" s="14">
        <f t="shared" si="1"/>
        <v>102.76908317536652</v>
      </c>
      <c r="K108" s="8"/>
      <c r="L108" s="20"/>
      <c r="M108" s="20"/>
      <c r="N108" s="20">
        <v>0.45711995725353993</v>
      </c>
    </row>
    <row r="109" spans="1:14" x14ac:dyDescent="0.35">
      <c r="A109" t="s">
        <v>15</v>
      </c>
      <c r="B109" t="s">
        <v>43</v>
      </c>
      <c r="C109" t="s">
        <v>57</v>
      </c>
      <c r="D109" t="s">
        <v>61</v>
      </c>
      <c r="E109">
        <v>6849</v>
      </c>
      <c r="F109">
        <v>81.790000000000006</v>
      </c>
      <c r="G109" t="s">
        <v>141</v>
      </c>
      <c r="H109" s="14">
        <v>30</v>
      </c>
      <c r="I109" s="8">
        <v>5.3254437869823095</v>
      </c>
      <c r="J109" s="14">
        <f t="shared" si="1"/>
        <v>211.2601486170353</v>
      </c>
      <c r="K109" s="8"/>
      <c r="L109" s="20"/>
      <c r="M109" s="20"/>
      <c r="N109" s="20">
        <v>0.2727069850479803</v>
      </c>
    </row>
    <row r="110" spans="1:14" x14ac:dyDescent="0.35">
      <c r="A110" t="s">
        <v>15</v>
      </c>
      <c r="B110" t="s">
        <v>43</v>
      </c>
      <c r="C110" t="s">
        <v>57</v>
      </c>
      <c r="D110" t="s">
        <v>61</v>
      </c>
      <c r="E110">
        <v>6849</v>
      </c>
      <c r="F110">
        <v>81.790000000000006</v>
      </c>
      <c r="G110" t="s">
        <v>142</v>
      </c>
      <c r="H110" s="14">
        <v>55</v>
      </c>
      <c r="I110" s="8">
        <v>2.6365348399246646</v>
      </c>
      <c r="J110" s="14">
        <f t="shared" si="1"/>
        <v>237.83657425655855</v>
      </c>
      <c r="K110" s="8"/>
      <c r="L110" s="20"/>
      <c r="M110" s="20"/>
      <c r="N110" s="20">
        <v>0.21285892634207235</v>
      </c>
    </row>
    <row r="111" spans="1:14" x14ac:dyDescent="0.35">
      <c r="A111" t="s">
        <v>15</v>
      </c>
      <c r="B111" t="s">
        <v>43</v>
      </c>
      <c r="C111" t="s">
        <v>57</v>
      </c>
      <c r="D111" t="s">
        <v>61</v>
      </c>
      <c r="E111">
        <v>6849</v>
      </c>
      <c r="F111">
        <v>81.790000000000006</v>
      </c>
      <c r="G111" t="s">
        <v>143</v>
      </c>
      <c r="H111" s="14">
        <v>78</v>
      </c>
      <c r="I111" s="8">
        <v>11.695906432748583</v>
      </c>
      <c r="J111" s="14">
        <f t="shared" si="1"/>
        <v>148.29627362981051</v>
      </c>
      <c r="K111" s="8"/>
      <c r="L111" s="20"/>
      <c r="M111" s="20"/>
      <c r="N111" s="20">
        <v>0.57552954292084724</v>
      </c>
    </row>
    <row r="112" spans="1:14" x14ac:dyDescent="0.35">
      <c r="A112" t="s">
        <v>15</v>
      </c>
      <c r="B112" t="s">
        <v>43</v>
      </c>
      <c r="C112" t="s">
        <v>57</v>
      </c>
      <c r="D112" t="s">
        <v>61</v>
      </c>
      <c r="E112">
        <v>6849</v>
      </c>
      <c r="F112">
        <v>81.790000000000006</v>
      </c>
      <c r="G112" t="s">
        <v>144</v>
      </c>
      <c r="H112" s="14">
        <v>103</v>
      </c>
      <c r="I112" s="8">
        <v>5.9813084112149593</v>
      </c>
      <c r="J112" s="14">
        <f t="shared" si="1"/>
        <v>204.77776570310797</v>
      </c>
      <c r="K112" s="8"/>
      <c r="L112" s="20"/>
      <c r="M112" s="20"/>
      <c r="N112" s="20">
        <v>0.48910840932117539</v>
      </c>
    </row>
    <row r="113" spans="1:14" x14ac:dyDescent="0.35">
      <c r="A113" t="s">
        <v>15</v>
      </c>
      <c r="B113" t="s">
        <v>43</v>
      </c>
      <c r="C113" t="s">
        <v>57</v>
      </c>
      <c r="D113" t="s">
        <v>61</v>
      </c>
      <c r="E113">
        <v>6849</v>
      </c>
      <c r="F113">
        <v>81.790000000000006</v>
      </c>
      <c r="G113" t="s">
        <v>145</v>
      </c>
      <c r="H113" s="14">
        <v>122</v>
      </c>
      <c r="I113" s="8">
        <v>6.1538461538461764</v>
      </c>
      <c r="J113" s="14">
        <f t="shared" si="1"/>
        <v>203.07245080500869</v>
      </c>
      <c r="K113" s="8"/>
      <c r="L113" s="20"/>
      <c r="M113" s="20"/>
      <c r="N113" s="20">
        <v>0.58518712378958382</v>
      </c>
    </row>
    <row r="114" spans="1:14" x14ac:dyDescent="0.35">
      <c r="A114" t="s">
        <v>15</v>
      </c>
      <c r="B114" t="s">
        <v>43</v>
      </c>
      <c r="C114" t="s">
        <v>57</v>
      </c>
      <c r="D114" t="s">
        <v>61</v>
      </c>
      <c r="E114">
        <v>6849</v>
      </c>
      <c r="F114">
        <v>81.790000000000006</v>
      </c>
      <c r="G114" t="s">
        <v>146</v>
      </c>
      <c r="H114" s="14">
        <v>145</v>
      </c>
      <c r="I114" s="8">
        <v>5.7312252964426884</v>
      </c>
      <c r="J114" s="14">
        <f t="shared" si="1"/>
        <v>207.24951741888037</v>
      </c>
      <c r="K114" s="8"/>
      <c r="L114" s="20"/>
      <c r="M114" s="20"/>
      <c r="N114" s="20">
        <v>0.44396877360866288</v>
      </c>
    </row>
    <row r="115" spans="1:14" x14ac:dyDescent="0.35">
      <c r="A115" t="s">
        <v>14</v>
      </c>
      <c r="B115" t="s">
        <v>42</v>
      </c>
      <c r="C115" t="s">
        <v>58</v>
      </c>
      <c r="D115" t="s">
        <v>60</v>
      </c>
      <c r="E115">
        <v>708</v>
      </c>
      <c r="F115">
        <v>73.75</v>
      </c>
      <c r="G115" t="s">
        <v>135</v>
      </c>
      <c r="H115" s="14">
        <v>30</v>
      </c>
      <c r="I115" s="8">
        <v>6.2256809338521633</v>
      </c>
      <c r="J115" s="14">
        <f t="shared" si="1"/>
        <v>202.36245588634489</v>
      </c>
      <c r="K115" s="8"/>
      <c r="L115" s="20"/>
      <c r="M115" s="20"/>
      <c r="N115" s="20">
        <v>0.30409100853204984</v>
      </c>
    </row>
    <row r="116" spans="1:14" x14ac:dyDescent="0.35">
      <c r="A116" t="s">
        <v>14</v>
      </c>
      <c r="B116" t="s">
        <v>42</v>
      </c>
      <c r="C116" t="s">
        <v>58</v>
      </c>
      <c r="D116" t="s">
        <v>60</v>
      </c>
      <c r="E116">
        <v>708</v>
      </c>
      <c r="F116">
        <v>73.75</v>
      </c>
      <c r="G116" t="s">
        <v>136</v>
      </c>
      <c r="H116" s="14">
        <v>70</v>
      </c>
      <c r="I116" s="8">
        <v>3.4615384615384728</v>
      </c>
      <c r="J116" s="14">
        <f t="shared" si="1"/>
        <v>229.68246869409646</v>
      </c>
      <c r="K116" s="8"/>
      <c r="L116" s="20"/>
      <c r="M116" s="20"/>
      <c r="N116" s="20">
        <v>0.25326695706285002</v>
      </c>
    </row>
    <row r="117" spans="1:14" x14ac:dyDescent="0.35">
      <c r="A117" t="s">
        <v>14</v>
      </c>
      <c r="B117" t="s">
        <v>42</v>
      </c>
      <c r="C117" t="s">
        <v>58</v>
      </c>
      <c r="D117" t="s">
        <v>60</v>
      </c>
      <c r="E117">
        <v>708</v>
      </c>
      <c r="F117">
        <v>73.75</v>
      </c>
      <c r="G117" t="s">
        <v>137</v>
      </c>
      <c r="H117" s="14">
        <v>105</v>
      </c>
      <c r="I117" s="8">
        <v>3.131115459882603</v>
      </c>
      <c r="J117" s="14">
        <f t="shared" si="1"/>
        <v>232.94827743139285</v>
      </c>
      <c r="K117" s="8"/>
      <c r="L117" s="20"/>
      <c r="M117" s="20"/>
      <c r="N117" s="20">
        <v>0.29960686943927178</v>
      </c>
    </row>
    <row r="118" spans="1:14" x14ac:dyDescent="0.35">
      <c r="A118" t="s">
        <v>14</v>
      </c>
      <c r="B118" t="s">
        <v>42</v>
      </c>
      <c r="C118" t="s">
        <v>58</v>
      </c>
      <c r="D118" t="s">
        <v>60</v>
      </c>
      <c r="E118">
        <v>708</v>
      </c>
      <c r="F118">
        <v>73.75</v>
      </c>
      <c r="G118" t="s">
        <v>138</v>
      </c>
      <c r="H118" s="14">
        <v>125</v>
      </c>
      <c r="I118" s="8">
        <v>4.545454545454537</v>
      </c>
      <c r="J118" s="14">
        <f t="shared" si="1"/>
        <v>218.96934460887957</v>
      </c>
      <c r="K118" s="8"/>
      <c r="L118" s="20"/>
      <c r="M118" s="20"/>
      <c r="N118" s="20">
        <v>0.30684428112080847</v>
      </c>
    </row>
    <row r="119" spans="1:14" x14ac:dyDescent="0.35">
      <c r="A119" t="s">
        <v>14</v>
      </c>
      <c r="B119" t="s">
        <v>42</v>
      </c>
      <c r="C119" t="s">
        <v>58</v>
      </c>
      <c r="D119" t="s">
        <v>60</v>
      </c>
      <c r="E119">
        <v>708</v>
      </c>
      <c r="F119">
        <v>73.75</v>
      </c>
      <c r="G119" t="s">
        <v>139</v>
      </c>
      <c r="H119" s="14">
        <v>135</v>
      </c>
      <c r="I119" s="8">
        <v>4.9115913555992146</v>
      </c>
      <c r="J119" s="14">
        <f t="shared" si="1"/>
        <v>215.35055055512402</v>
      </c>
      <c r="K119" s="8"/>
      <c r="L119" s="20"/>
      <c r="M119" s="20"/>
      <c r="N119" s="20">
        <v>0.32368537339814402</v>
      </c>
    </row>
    <row r="120" spans="1:14" x14ac:dyDescent="0.35">
      <c r="A120" t="s">
        <v>13</v>
      </c>
      <c r="B120" t="s">
        <v>41</v>
      </c>
      <c r="C120" t="s">
        <v>58</v>
      </c>
      <c r="D120" t="s">
        <v>61</v>
      </c>
      <c r="E120">
        <v>711</v>
      </c>
      <c r="F120">
        <v>73.61</v>
      </c>
      <c r="G120" t="s">
        <v>131</v>
      </c>
      <c r="H120" s="14">
        <v>30</v>
      </c>
      <c r="I120" s="8">
        <v>7.3929961089494149</v>
      </c>
      <c r="J120" s="14">
        <f t="shared" si="1"/>
        <v>190.82503845805809</v>
      </c>
      <c r="K120" s="8"/>
      <c r="L120" s="20"/>
      <c r="M120" s="20"/>
      <c r="N120" s="20">
        <v>0.40449154680797356</v>
      </c>
    </row>
    <row r="121" spans="1:14" x14ac:dyDescent="0.35">
      <c r="A121" t="s">
        <v>13</v>
      </c>
      <c r="B121" t="s">
        <v>41</v>
      </c>
      <c r="C121" t="s">
        <v>58</v>
      </c>
      <c r="D121" t="s">
        <v>61</v>
      </c>
      <c r="E121">
        <v>711</v>
      </c>
      <c r="F121">
        <v>73.61</v>
      </c>
      <c r="G121" t="s">
        <v>132</v>
      </c>
      <c r="H121" s="14">
        <v>65</v>
      </c>
      <c r="I121" s="8">
        <v>3.1746031746031598</v>
      </c>
      <c r="J121" s="14">
        <f t="shared" si="1"/>
        <v>232.51845699520132</v>
      </c>
      <c r="K121" s="8"/>
      <c r="L121" s="20"/>
      <c r="M121" s="20"/>
      <c r="N121" s="20">
        <v>0.2525867315885576</v>
      </c>
    </row>
    <row r="122" spans="1:14" x14ac:dyDescent="0.35">
      <c r="A122" t="s">
        <v>13</v>
      </c>
      <c r="B122" t="s">
        <v>41</v>
      </c>
      <c r="C122" t="s">
        <v>58</v>
      </c>
      <c r="D122" t="s">
        <v>61</v>
      </c>
      <c r="E122">
        <v>711</v>
      </c>
      <c r="F122">
        <v>73.61</v>
      </c>
      <c r="G122" t="s">
        <v>133</v>
      </c>
      <c r="H122" s="14">
        <v>95</v>
      </c>
      <c r="I122" s="8">
        <v>3.5019455252918061</v>
      </c>
      <c r="J122" s="14">
        <f t="shared" si="1"/>
        <v>229.28309655234841</v>
      </c>
      <c r="K122" s="8"/>
      <c r="L122" s="20"/>
      <c r="M122" s="20"/>
      <c r="N122" s="20">
        <v>0.29391967691272158</v>
      </c>
    </row>
    <row r="123" spans="1:14" x14ac:dyDescent="0.35">
      <c r="A123" t="s">
        <v>13</v>
      </c>
      <c r="B123" t="s">
        <v>41</v>
      </c>
      <c r="C123" t="s">
        <v>58</v>
      </c>
      <c r="D123" t="s">
        <v>61</v>
      </c>
      <c r="E123">
        <v>711</v>
      </c>
      <c r="F123">
        <v>73.61</v>
      </c>
      <c r="G123" t="s">
        <v>134</v>
      </c>
      <c r="H123" s="14">
        <v>135</v>
      </c>
      <c r="I123" s="8">
        <v>4.030710172744687</v>
      </c>
      <c r="J123" s="14">
        <f t="shared" si="1"/>
        <v>224.05693433915135</v>
      </c>
      <c r="K123" s="8"/>
      <c r="L123" s="20"/>
      <c r="M123" s="20"/>
      <c r="N123" s="20">
        <v>0.33578923866934585</v>
      </c>
    </row>
    <row r="124" spans="1:14" x14ac:dyDescent="0.35">
      <c r="A124" t="s">
        <v>12</v>
      </c>
      <c r="B124" t="s">
        <v>40</v>
      </c>
      <c r="C124" t="s">
        <v>58</v>
      </c>
      <c r="D124" t="s">
        <v>60</v>
      </c>
      <c r="E124">
        <v>1278</v>
      </c>
      <c r="F124">
        <v>79.099999999999994</v>
      </c>
      <c r="G124" t="s">
        <v>126</v>
      </c>
      <c r="H124" s="14">
        <v>30</v>
      </c>
      <c r="I124" s="8">
        <v>6.7864271457085801</v>
      </c>
      <c r="J124" s="14">
        <f t="shared" si="1"/>
        <v>196.82019681567101</v>
      </c>
      <c r="K124" s="8"/>
      <c r="L124" s="20"/>
      <c r="M124" s="20"/>
      <c r="N124" s="20">
        <v>0.30713146502620181</v>
      </c>
    </row>
    <row r="125" spans="1:14" x14ac:dyDescent="0.35">
      <c r="A125" t="s">
        <v>12</v>
      </c>
      <c r="B125" t="s">
        <v>40</v>
      </c>
      <c r="C125" t="s">
        <v>58</v>
      </c>
      <c r="D125" t="s">
        <v>60</v>
      </c>
      <c r="E125">
        <v>1278</v>
      </c>
      <c r="F125">
        <v>79.099999999999994</v>
      </c>
      <c r="G125" t="s">
        <v>127</v>
      </c>
      <c r="H125" s="14">
        <v>90</v>
      </c>
      <c r="I125" s="8">
        <v>4.5186640471512858</v>
      </c>
      <c r="J125" s="14">
        <f t="shared" si="1"/>
        <v>219.23413441769077</v>
      </c>
      <c r="K125" s="8"/>
      <c r="L125" s="20"/>
      <c r="M125" s="20"/>
      <c r="N125" s="20">
        <v>0.24922394678492243</v>
      </c>
    </row>
    <row r="126" spans="1:14" x14ac:dyDescent="0.35">
      <c r="A126" t="s">
        <v>12</v>
      </c>
      <c r="B126" t="s">
        <v>40</v>
      </c>
      <c r="C126" t="s">
        <v>58</v>
      </c>
      <c r="D126" t="s">
        <v>60</v>
      </c>
      <c r="E126">
        <v>1278</v>
      </c>
      <c r="F126">
        <v>79.099999999999994</v>
      </c>
      <c r="G126" t="s">
        <v>128</v>
      </c>
      <c r="H126" s="14">
        <v>120</v>
      </c>
      <c r="I126" s="8">
        <v>2.9013539651837594</v>
      </c>
      <c r="J126" s="14">
        <f t="shared" si="1"/>
        <v>235.21917592550935</v>
      </c>
      <c r="K126" s="8"/>
      <c r="L126" s="20"/>
      <c r="M126" s="20"/>
      <c r="N126" s="20">
        <v>0.24425476034143148</v>
      </c>
    </row>
    <row r="127" spans="1:14" x14ac:dyDescent="0.35">
      <c r="A127" t="s">
        <v>12</v>
      </c>
      <c r="B127" t="s">
        <v>40</v>
      </c>
      <c r="C127" t="s">
        <v>58</v>
      </c>
      <c r="D127" t="s">
        <v>60</v>
      </c>
      <c r="E127">
        <v>1278</v>
      </c>
      <c r="F127">
        <v>79.099999999999994</v>
      </c>
      <c r="G127" t="s">
        <v>129</v>
      </c>
      <c r="H127" s="14">
        <v>140</v>
      </c>
      <c r="I127" s="8">
        <v>3.3663366336633471</v>
      </c>
      <c r="J127" s="14">
        <f t="shared" si="1"/>
        <v>230.62341699286225</v>
      </c>
      <c r="K127" s="8"/>
      <c r="L127" s="20"/>
      <c r="M127" s="20"/>
      <c r="N127" s="20">
        <v>0.22652790079716573</v>
      </c>
    </row>
    <row r="128" spans="1:14" x14ac:dyDescent="0.35">
      <c r="A128" t="s">
        <v>12</v>
      </c>
      <c r="B128" t="s">
        <v>40</v>
      </c>
      <c r="C128" t="s">
        <v>58</v>
      </c>
      <c r="D128" t="s">
        <v>60</v>
      </c>
      <c r="E128">
        <v>1278</v>
      </c>
      <c r="F128">
        <v>79.099999999999994</v>
      </c>
      <c r="G128" t="s">
        <v>130</v>
      </c>
      <c r="H128" s="14">
        <v>150</v>
      </c>
      <c r="I128" s="8">
        <v>8.6444007858546072</v>
      </c>
      <c r="J128" s="14">
        <f t="shared" si="1"/>
        <v>178.45650386073933</v>
      </c>
      <c r="K128" s="8"/>
      <c r="L128" s="20"/>
      <c r="M128" s="20"/>
      <c r="N128" s="20">
        <v>0.47272265922354745</v>
      </c>
    </row>
    <row r="129" spans="1:14" x14ac:dyDescent="0.35">
      <c r="A129" t="s">
        <v>11</v>
      </c>
      <c r="B129" t="s">
        <v>39</v>
      </c>
      <c r="C129" t="s">
        <v>58</v>
      </c>
      <c r="D129" t="s">
        <v>61</v>
      </c>
      <c r="E129">
        <v>1283</v>
      </c>
      <c r="F129">
        <v>78.75</v>
      </c>
      <c r="G129" t="s">
        <v>121</v>
      </c>
      <c r="H129" s="14">
        <v>20</v>
      </c>
      <c r="I129" s="8">
        <v>15.168539325842739</v>
      </c>
      <c r="J129" s="14">
        <f t="shared" si="1"/>
        <v>113.97373922132176</v>
      </c>
      <c r="K129" s="8"/>
      <c r="L129" s="20"/>
      <c r="M129" s="20"/>
      <c r="N129" s="20">
        <v>1.0119151409473994</v>
      </c>
    </row>
    <row r="130" spans="1:14" x14ac:dyDescent="0.35">
      <c r="A130" t="s">
        <v>11</v>
      </c>
      <c r="B130" t="s">
        <v>39</v>
      </c>
      <c r="C130" t="s">
        <v>58</v>
      </c>
      <c r="D130" t="s">
        <v>61</v>
      </c>
      <c r="E130">
        <v>1283</v>
      </c>
      <c r="F130">
        <v>78.75</v>
      </c>
      <c r="G130" t="s">
        <v>122</v>
      </c>
      <c r="H130" s="14">
        <v>50</v>
      </c>
      <c r="I130" s="8">
        <v>7.1428571428571619</v>
      </c>
      <c r="J130" s="14">
        <f t="shared" si="1"/>
        <v>193.29734219269082</v>
      </c>
      <c r="K130" s="8"/>
      <c r="L130" s="20"/>
      <c r="M130" s="20"/>
      <c r="N130" s="20">
        <v>0.41495327102803753</v>
      </c>
    </row>
    <row r="131" spans="1:14" x14ac:dyDescent="0.35">
      <c r="A131" t="s">
        <v>11</v>
      </c>
      <c r="B131" t="s">
        <v>39</v>
      </c>
      <c r="C131" t="s">
        <v>58</v>
      </c>
      <c r="D131" t="s">
        <v>61</v>
      </c>
      <c r="E131">
        <v>1283</v>
      </c>
      <c r="F131">
        <v>78.75</v>
      </c>
      <c r="G131" t="s">
        <v>123</v>
      </c>
      <c r="H131" s="14">
        <v>90</v>
      </c>
      <c r="I131" s="8">
        <v>4.8923679060665535</v>
      </c>
      <c r="J131" s="14">
        <f t="shared" ref="J131:J145" si="2">255*(26.7-I131)/25.8</f>
        <v>215.54054976562125</v>
      </c>
      <c r="K131" s="8"/>
      <c r="L131" s="20"/>
      <c r="M131" s="20"/>
      <c r="N131" s="20">
        <v>0.35564570655848549</v>
      </c>
    </row>
    <row r="132" spans="1:14" x14ac:dyDescent="0.35">
      <c r="A132" t="s">
        <v>11</v>
      </c>
      <c r="B132" t="s">
        <v>39</v>
      </c>
      <c r="C132" t="s">
        <v>58</v>
      </c>
      <c r="D132" t="s">
        <v>61</v>
      </c>
      <c r="E132">
        <v>1283</v>
      </c>
      <c r="F132">
        <v>78.75</v>
      </c>
      <c r="G132" t="s">
        <v>124</v>
      </c>
      <c r="H132" s="14">
        <v>100</v>
      </c>
      <c r="I132" s="8">
        <v>8.2706766917293457</v>
      </c>
      <c r="J132" s="14">
        <f t="shared" si="2"/>
        <v>182.15028851197738</v>
      </c>
      <c r="K132" s="8"/>
      <c r="L132" s="20"/>
      <c r="M132" s="20"/>
      <c r="N132" s="20">
        <v>0.63057978450487451</v>
      </c>
    </row>
    <row r="133" spans="1:14" x14ac:dyDescent="0.35">
      <c r="A133" t="s">
        <v>11</v>
      </c>
      <c r="B133" t="s">
        <v>39</v>
      </c>
      <c r="C133" t="s">
        <v>58</v>
      </c>
      <c r="D133" t="s">
        <v>61</v>
      </c>
      <c r="E133">
        <v>1283</v>
      </c>
      <c r="F133">
        <v>78.75</v>
      </c>
      <c r="G133" t="s">
        <v>125</v>
      </c>
      <c r="H133" s="14">
        <v>110</v>
      </c>
      <c r="I133" s="8">
        <v>14.338235294117652</v>
      </c>
      <c r="J133" s="14">
        <f t="shared" si="2"/>
        <v>122.18023255813948</v>
      </c>
      <c r="K133" s="8"/>
      <c r="L133" s="20"/>
      <c r="M133" s="20"/>
      <c r="N133" s="20">
        <v>0.88800236406619371</v>
      </c>
    </row>
    <row r="134" spans="1:14" x14ac:dyDescent="0.35">
      <c r="A134" t="s">
        <v>27</v>
      </c>
      <c r="B134" t="s">
        <v>54</v>
      </c>
      <c r="C134" t="s">
        <v>58</v>
      </c>
      <c r="D134" t="s">
        <v>60</v>
      </c>
      <c r="E134">
        <v>3217</v>
      </c>
      <c r="F134">
        <v>100.7</v>
      </c>
      <c r="G134" t="s">
        <v>203</v>
      </c>
      <c r="H134" s="14">
        <v>30</v>
      </c>
      <c r="I134" s="8">
        <v>5.2837573385518679</v>
      </c>
      <c r="J134" s="14">
        <f t="shared" si="2"/>
        <v>211.67216583989429</v>
      </c>
      <c r="K134" s="8"/>
      <c r="L134" s="20">
        <v>21.780774032459426</v>
      </c>
      <c r="M134" s="20">
        <v>2.2456429463171039</v>
      </c>
      <c r="N134" s="20">
        <v>0.27448892674616698</v>
      </c>
    </row>
    <row r="135" spans="1:14" x14ac:dyDescent="0.35">
      <c r="A135" t="s">
        <v>27</v>
      </c>
      <c r="B135" t="s">
        <v>54</v>
      </c>
      <c r="C135" t="s">
        <v>58</v>
      </c>
      <c r="D135" t="s">
        <v>60</v>
      </c>
      <c r="E135">
        <v>3217</v>
      </c>
      <c r="F135">
        <v>100.7</v>
      </c>
      <c r="G135" t="s">
        <v>204</v>
      </c>
      <c r="H135" s="14">
        <v>65</v>
      </c>
      <c r="I135" s="8">
        <v>3.9370078740157339</v>
      </c>
      <c r="J135" s="14">
        <f t="shared" si="2"/>
        <v>224.98306171030961</v>
      </c>
      <c r="K135" s="8"/>
      <c r="L135" s="20">
        <v>48.258646616541355</v>
      </c>
      <c r="M135" s="20">
        <v>4.0124812030075185</v>
      </c>
      <c r="N135" s="20">
        <v>0.30289579370112024</v>
      </c>
    </row>
    <row r="136" spans="1:14" x14ac:dyDescent="0.35">
      <c r="A136" t="s">
        <v>27</v>
      </c>
      <c r="B136" t="s">
        <v>54</v>
      </c>
      <c r="C136" t="s">
        <v>58</v>
      </c>
      <c r="D136" t="s">
        <v>60</v>
      </c>
      <c r="E136">
        <v>3217</v>
      </c>
      <c r="F136">
        <v>100.7</v>
      </c>
      <c r="G136" t="s">
        <v>205</v>
      </c>
      <c r="H136" s="14">
        <v>90</v>
      </c>
      <c r="I136" s="8">
        <v>4.3307086614173356</v>
      </c>
      <c r="J136" s="14">
        <f t="shared" si="2"/>
        <v>221.09183299761932</v>
      </c>
      <c r="K136" s="8"/>
      <c r="L136" s="20">
        <v>69.554943679599489</v>
      </c>
      <c r="M136" s="20">
        <v>5.6154693366708379</v>
      </c>
      <c r="N136" s="20">
        <v>0.3499895463098473</v>
      </c>
    </row>
    <row r="137" spans="1:14" x14ac:dyDescent="0.35">
      <c r="A137" t="s">
        <v>27</v>
      </c>
      <c r="B137" t="s">
        <v>54</v>
      </c>
      <c r="C137" t="s">
        <v>58</v>
      </c>
      <c r="D137" t="s">
        <v>60</v>
      </c>
      <c r="E137">
        <v>3217</v>
      </c>
      <c r="F137">
        <v>100.7</v>
      </c>
      <c r="G137" t="s">
        <v>206</v>
      </c>
      <c r="H137" s="14">
        <v>132</v>
      </c>
      <c r="I137" s="8">
        <v>8.0645161290322456</v>
      </c>
      <c r="J137" s="14">
        <f t="shared" si="2"/>
        <v>184.18792198049525</v>
      </c>
      <c r="K137" s="8"/>
      <c r="L137" s="20">
        <v>63.452109181141438</v>
      </c>
      <c r="M137" s="20">
        <v>4.7786104218362286</v>
      </c>
      <c r="N137" s="20">
        <v>0.5396374754313169</v>
      </c>
    </row>
    <row r="138" spans="1:14" x14ac:dyDescent="0.35">
      <c r="A138" t="s">
        <v>28</v>
      </c>
      <c r="B138" t="s">
        <v>55</v>
      </c>
      <c r="C138" t="s">
        <v>58</v>
      </c>
      <c r="D138" t="s">
        <v>60</v>
      </c>
      <c r="E138">
        <v>3233</v>
      </c>
      <c r="F138">
        <v>100.55</v>
      </c>
      <c r="G138" t="s">
        <v>207</v>
      </c>
      <c r="H138" s="14">
        <v>30</v>
      </c>
      <c r="I138" s="8">
        <v>6.772908366533863</v>
      </c>
      <c r="J138" s="14">
        <f t="shared" si="2"/>
        <v>196.95381265635135</v>
      </c>
      <c r="K138" s="8"/>
      <c r="L138" s="20">
        <v>19.759203980099507</v>
      </c>
      <c r="M138" s="20">
        <v>2.1705970149253733</v>
      </c>
      <c r="N138" s="20">
        <v>0.34011690842173636</v>
      </c>
    </row>
    <row r="139" spans="1:14" x14ac:dyDescent="0.35">
      <c r="A139" t="s">
        <v>28</v>
      </c>
      <c r="B139" t="s">
        <v>55</v>
      </c>
      <c r="C139" t="s">
        <v>58</v>
      </c>
      <c r="D139" t="s">
        <v>60</v>
      </c>
      <c r="E139">
        <v>3233</v>
      </c>
      <c r="F139">
        <v>100.55</v>
      </c>
      <c r="G139" t="s">
        <v>208</v>
      </c>
      <c r="H139" s="14">
        <v>80</v>
      </c>
      <c r="I139" s="8">
        <v>4.2801556420233071</v>
      </c>
      <c r="J139" s="14">
        <f t="shared" si="2"/>
        <v>221.59148493349053</v>
      </c>
      <c r="K139" s="8"/>
      <c r="L139" s="20">
        <v>52.639412484700124</v>
      </c>
      <c r="M139" s="20">
        <v>4.7289596083231329</v>
      </c>
      <c r="N139" s="20">
        <v>0.29463899697362739</v>
      </c>
    </row>
    <row r="140" spans="1:14" x14ac:dyDescent="0.35">
      <c r="A140" t="s">
        <v>28</v>
      </c>
      <c r="B140" t="s">
        <v>55</v>
      </c>
      <c r="C140" t="s">
        <v>58</v>
      </c>
      <c r="D140" t="s">
        <v>60</v>
      </c>
      <c r="E140">
        <v>3233</v>
      </c>
      <c r="F140">
        <v>100.55</v>
      </c>
      <c r="G140" t="s">
        <v>209</v>
      </c>
      <c r="H140" s="14">
        <v>95</v>
      </c>
      <c r="I140" s="8">
        <v>2.8790786948176481</v>
      </c>
      <c r="J140" s="14">
        <f t="shared" si="2"/>
        <v>235.43933848145349</v>
      </c>
      <c r="K140" s="8"/>
      <c r="L140" s="20">
        <v>55.525707257072568</v>
      </c>
      <c r="M140" s="20">
        <v>3.8961377613776134</v>
      </c>
      <c r="N140" s="20">
        <v>0.21405630077460808</v>
      </c>
    </row>
    <row r="141" spans="1:14" x14ac:dyDescent="0.35">
      <c r="A141" t="s">
        <v>25</v>
      </c>
      <c r="B141" t="s">
        <v>52</v>
      </c>
      <c r="C141" t="s">
        <v>58</v>
      </c>
      <c r="D141" t="s">
        <v>61</v>
      </c>
      <c r="E141">
        <v>3712</v>
      </c>
      <c r="F141">
        <v>107.4</v>
      </c>
      <c r="G141" t="s">
        <v>198</v>
      </c>
      <c r="H141" s="14">
        <v>30</v>
      </c>
      <c r="I141" s="8">
        <v>6.5259117082534068</v>
      </c>
      <c r="J141" s="14">
        <f t="shared" si="2"/>
        <v>199.39505869749539</v>
      </c>
      <c r="K141" s="8"/>
      <c r="L141" s="20"/>
      <c r="M141" s="20"/>
      <c r="N141" s="20">
        <v>0.34026713378585499</v>
      </c>
    </row>
    <row r="142" spans="1:14" x14ac:dyDescent="0.35">
      <c r="A142" t="s">
        <v>25</v>
      </c>
      <c r="B142" t="s">
        <v>52</v>
      </c>
      <c r="C142" t="s">
        <v>58</v>
      </c>
      <c r="D142" t="s">
        <v>61</v>
      </c>
      <c r="E142">
        <v>3712</v>
      </c>
      <c r="F142">
        <v>107.4</v>
      </c>
      <c r="G142" t="s">
        <v>199</v>
      </c>
      <c r="H142" s="14">
        <v>80</v>
      </c>
      <c r="I142" s="8">
        <v>3.7181996086105751</v>
      </c>
      <c r="J142" s="14">
        <f t="shared" si="2"/>
        <v>227.14570154280241</v>
      </c>
      <c r="K142" s="8"/>
      <c r="L142" s="20"/>
      <c r="M142" s="20"/>
      <c r="N142" s="20">
        <v>0.29463266082984385</v>
      </c>
    </row>
    <row r="143" spans="1:14" x14ac:dyDescent="0.35">
      <c r="A143" t="s">
        <v>26</v>
      </c>
      <c r="B143" t="s">
        <v>53</v>
      </c>
      <c r="C143" t="s">
        <v>58</v>
      </c>
      <c r="D143" t="s">
        <v>60</v>
      </c>
      <c r="E143">
        <v>3735</v>
      </c>
      <c r="F143">
        <v>107.7</v>
      </c>
      <c r="G143" t="s">
        <v>200</v>
      </c>
      <c r="H143" s="14">
        <v>30</v>
      </c>
      <c r="I143" s="8">
        <v>5.7768924302788687</v>
      </c>
      <c r="J143" s="14">
        <f t="shared" si="2"/>
        <v>206.79815621236003</v>
      </c>
      <c r="K143" s="8"/>
      <c r="L143" s="20"/>
      <c r="M143" s="20"/>
      <c r="N143" s="20">
        <v>0.31372549019607848</v>
      </c>
    </row>
    <row r="144" spans="1:14" x14ac:dyDescent="0.35">
      <c r="A144" t="s">
        <v>26</v>
      </c>
      <c r="B144" t="s">
        <v>53</v>
      </c>
      <c r="C144" t="s">
        <v>58</v>
      </c>
      <c r="D144" t="s">
        <v>60</v>
      </c>
      <c r="E144">
        <v>3735</v>
      </c>
      <c r="F144">
        <v>107.7</v>
      </c>
      <c r="G144" t="s">
        <v>201</v>
      </c>
      <c r="H144" s="14">
        <v>90</v>
      </c>
      <c r="I144" s="8">
        <v>3.5225048923679179</v>
      </c>
      <c r="J144" s="14">
        <f t="shared" si="2"/>
        <v>229.07989350566592</v>
      </c>
      <c r="K144" s="8"/>
      <c r="L144" s="20"/>
      <c r="M144" s="20"/>
      <c r="N144" s="20">
        <v>0.29632929436920891</v>
      </c>
    </row>
    <row r="145" spans="1:14" x14ac:dyDescent="0.35">
      <c r="A145" t="s">
        <v>26</v>
      </c>
      <c r="B145" t="s">
        <v>53</v>
      </c>
      <c r="C145" t="s">
        <v>58</v>
      </c>
      <c r="D145" t="s">
        <v>60</v>
      </c>
      <c r="E145">
        <v>3735</v>
      </c>
      <c r="F145">
        <v>107.7</v>
      </c>
      <c r="G145" t="s">
        <v>202</v>
      </c>
      <c r="H145" s="14">
        <v>125</v>
      </c>
      <c r="I145" s="8">
        <v>3.4749034749034693</v>
      </c>
      <c r="J145" s="14">
        <f t="shared" si="2"/>
        <v>229.550372631768</v>
      </c>
      <c r="K145" s="8"/>
      <c r="L145" s="20"/>
      <c r="M145" s="20"/>
      <c r="N145" s="20">
        <v>0.29765277215702129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4CFB-9076-4232-A340-7B2B163D96B6}">
  <dimension ref="A1:AI29"/>
  <sheetViews>
    <sheetView tabSelected="1" workbookViewId="0">
      <selection activeCell="L33" sqref="L33"/>
    </sheetView>
  </sheetViews>
  <sheetFormatPr defaultRowHeight="14.5" x14ac:dyDescent="0.35"/>
  <cols>
    <col min="1" max="1" width="27.7265625" customWidth="1"/>
    <col min="2" max="7" width="3.90625" bestFit="1" customWidth="1"/>
    <col min="8" max="8" width="4.26953125" style="27" customWidth="1"/>
    <col min="9" max="22" width="3.90625" bestFit="1" customWidth="1"/>
    <col min="23" max="30" width="4.54296875" bestFit="1" customWidth="1"/>
    <col min="31" max="31" width="4.54296875" customWidth="1"/>
    <col min="32" max="32" width="4.453125" bestFit="1" customWidth="1"/>
    <col min="33" max="34" width="5.6328125" bestFit="1" customWidth="1"/>
    <col min="35" max="35" width="6.6328125" bestFit="1" customWidth="1"/>
  </cols>
  <sheetData>
    <row r="1" spans="1:35" x14ac:dyDescent="0.3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6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224</v>
      </c>
      <c r="W1" s="26" t="s">
        <v>11</v>
      </c>
      <c r="X1" s="26" t="s">
        <v>12</v>
      </c>
      <c r="Y1" s="26" t="s">
        <v>13</v>
      </c>
      <c r="Z1" s="26" t="s">
        <v>14</v>
      </c>
      <c r="AA1" s="26" t="s">
        <v>25</v>
      </c>
      <c r="AB1" s="26" t="s">
        <v>26</v>
      </c>
      <c r="AC1" s="26" t="s">
        <v>27</v>
      </c>
      <c r="AD1" s="26" t="s">
        <v>28</v>
      </c>
      <c r="AE1" s="26"/>
    </row>
    <row r="2" spans="1:35" x14ac:dyDescent="0.35">
      <c r="A2" t="s">
        <v>223</v>
      </c>
      <c r="B2">
        <v>10</v>
      </c>
      <c r="C2">
        <v>37</v>
      </c>
      <c r="D2">
        <v>39</v>
      </c>
      <c r="E2">
        <v>21</v>
      </c>
      <c r="F2">
        <v>16</v>
      </c>
      <c r="G2">
        <v>36</v>
      </c>
      <c r="H2" s="27">
        <v>66</v>
      </c>
      <c r="I2">
        <v>34</v>
      </c>
      <c r="J2">
        <v>39</v>
      </c>
      <c r="K2">
        <v>14</v>
      </c>
      <c r="L2">
        <v>14</v>
      </c>
      <c r="M2">
        <v>26</v>
      </c>
      <c r="N2">
        <v>12</v>
      </c>
      <c r="O2">
        <v>12</v>
      </c>
      <c r="P2">
        <v>37</v>
      </c>
      <c r="Q2">
        <v>18</v>
      </c>
      <c r="R2">
        <v>35</v>
      </c>
      <c r="S2">
        <v>24</v>
      </c>
      <c r="T2">
        <v>26</v>
      </c>
      <c r="U2">
        <v>28</v>
      </c>
      <c r="V2">
        <v>37</v>
      </c>
      <c r="W2">
        <v>39</v>
      </c>
      <c r="X2">
        <v>21</v>
      </c>
      <c r="Y2">
        <v>37</v>
      </c>
      <c r="Z2">
        <v>16</v>
      </c>
      <c r="AA2">
        <v>25</v>
      </c>
      <c r="AB2">
        <v>5</v>
      </c>
      <c r="AC2">
        <v>10</v>
      </c>
      <c r="AD2">
        <v>23</v>
      </c>
    </row>
    <row r="3" spans="1:35" x14ac:dyDescent="0.35">
      <c r="A3" t="s">
        <v>232</v>
      </c>
      <c r="B3" t="s">
        <v>233</v>
      </c>
      <c r="C3" t="s">
        <v>233</v>
      </c>
      <c r="D3" t="s">
        <v>233</v>
      </c>
      <c r="E3" t="s">
        <v>233</v>
      </c>
      <c r="F3" t="s">
        <v>233</v>
      </c>
      <c r="G3" t="s">
        <v>233</v>
      </c>
      <c r="H3" s="27" t="s">
        <v>233</v>
      </c>
      <c r="I3" t="s">
        <v>233</v>
      </c>
      <c r="J3" t="s">
        <v>233</v>
      </c>
      <c r="K3" t="s">
        <v>233</v>
      </c>
      <c r="L3" t="s">
        <v>233</v>
      </c>
      <c r="M3" t="s">
        <v>233</v>
      </c>
      <c r="N3" t="s">
        <v>233</v>
      </c>
      <c r="O3" t="s">
        <v>233</v>
      </c>
      <c r="P3" t="s">
        <v>233</v>
      </c>
      <c r="Q3" t="s">
        <v>233</v>
      </c>
      <c r="R3" t="s">
        <v>233</v>
      </c>
      <c r="S3" t="s">
        <v>233</v>
      </c>
      <c r="T3" t="s">
        <v>233</v>
      </c>
      <c r="U3" t="s">
        <v>233</v>
      </c>
      <c r="V3" t="s">
        <v>233</v>
      </c>
      <c r="W3" t="s">
        <v>234</v>
      </c>
      <c r="X3" t="s">
        <v>234</v>
      </c>
      <c r="Y3" t="s">
        <v>234</v>
      </c>
      <c r="Z3" t="s">
        <v>234</v>
      </c>
      <c r="AA3" t="s">
        <v>234</v>
      </c>
      <c r="AB3" t="s">
        <v>234</v>
      </c>
      <c r="AC3" t="s">
        <v>234</v>
      </c>
      <c r="AD3" t="s">
        <v>234</v>
      </c>
    </row>
    <row r="4" spans="1:35" x14ac:dyDescent="0.35">
      <c r="A4" s="31" t="s">
        <v>229</v>
      </c>
    </row>
    <row r="5" spans="1:35" x14ac:dyDescent="0.35">
      <c r="A5" s="32" t="s">
        <v>225</v>
      </c>
      <c r="B5">
        <v>132</v>
      </c>
      <c r="C5">
        <v>50</v>
      </c>
      <c r="D5">
        <v>60</v>
      </c>
      <c r="E5">
        <v>40</v>
      </c>
      <c r="F5">
        <v>60</v>
      </c>
      <c r="G5">
        <v>150</v>
      </c>
      <c r="H5" s="27">
        <v>60</v>
      </c>
      <c r="I5">
        <v>90</v>
      </c>
      <c r="J5">
        <v>55</v>
      </c>
      <c r="K5">
        <v>105</v>
      </c>
      <c r="L5">
        <v>75</v>
      </c>
      <c r="M5">
        <v>80</v>
      </c>
      <c r="N5">
        <v>65</v>
      </c>
      <c r="O5">
        <v>90</v>
      </c>
      <c r="P5">
        <v>20</v>
      </c>
      <c r="Q5">
        <v>70</v>
      </c>
      <c r="R5">
        <v>35</v>
      </c>
      <c r="S5">
        <v>185</v>
      </c>
      <c r="T5">
        <v>25</v>
      </c>
      <c r="U5">
        <v>120</v>
      </c>
      <c r="V5">
        <v>40</v>
      </c>
      <c r="W5">
        <v>35</v>
      </c>
      <c r="X5">
        <v>60</v>
      </c>
      <c r="Y5">
        <v>8</v>
      </c>
      <c r="Z5">
        <v>5</v>
      </c>
      <c r="AA5">
        <v>22</v>
      </c>
      <c r="AB5">
        <v>15</v>
      </c>
      <c r="AC5">
        <v>45</v>
      </c>
      <c r="AD5">
        <v>15</v>
      </c>
    </row>
    <row r="6" spans="1:35" x14ac:dyDescent="0.35">
      <c r="A6" s="32" t="s">
        <v>226</v>
      </c>
      <c r="B6">
        <v>198</v>
      </c>
      <c r="C6">
        <v>68</v>
      </c>
      <c r="D6">
        <v>130</v>
      </c>
      <c r="E6">
        <v>180</v>
      </c>
      <c r="F6">
        <v>120</v>
      </c>
      <c r="G6">
        <v>215</v>
      </c>
      <c r="H6" s="27">
        <v>90</v>
      </c>
      <c r="I6">
        <v>250</v>
      </c>
      <c r="J6">
        <v>160</v>
      </c>
      <c r="K6">
        <v>125</v>
      </c>
      <c r="L6">
        <v>75</v>
      </c>
      <c r="M6">
        <v>133</v>
      </c>
      <c r="N6">
        <v>140</v>
      </c>
      <c r="O6">
        <v>225</v>
      </c>
      <c r="P6">
        <v>60</v>
      </c>
      <c r="Q6">
        <v>230</v>
      </c>
      <c r="R6">
        <v>225</v>
      </c>
      <c r="S6">
        <v>185</v>
      </c>
      <c r="T6">
        <v>75</v>
      </c>
      <c r="U6">
        <v>225</v>
      </c>
      <c r="V6">
        <v>90</v>
      </c>
      <c r="W6">
        <v>35</v>
      </c>
      <c r="X6">
        <v>132</v>
      </c>
      <c r="Y6">
        <v>60</v>
      </c>
      <c r="Z6">
        <v>115</v>
      </c>
      <c r="AA6">
        <v>92</v>
      </c>
      <c r="AB6">
        <v>80</v>
      </c>
      <c r="AC6">
        <v>70</v>
      </c>
      <c r="AD6">
        <v>84</v>
      </c>
    </row>
    <row r="7" spans="1:35" x14ac:dyDescent="0.35">
      <c r="A7" s="32" t="s">
        <v>227</v>
      </c>
      <c r="B7">
        <v>262</v>
      </c>
      <c r="C7">
        <v>85</v>
      </c>
      <c r="D7">
        <v>240</v>
      </c>
      <c r="E7">
        <v>255</v>
      </c>
      <c r="F7">
        <v>160</v>
      </c>
      <c r="G7">
        <v>288</v>
      </c>
      <c r="H7" s="27">
        <v>90</v>
      </c>
      <c r="I7">
        <v>270</v>
      </c>
      <c r="J7">
        <v>215</v>
      </c>
      <c r="K7">
        <v>125</v>
      </c>
      <c r="L7">
        <v>75</v>
      </c>
      <c r="M7">
        <v>175</v>
      </c>
      <c r="N7">
        <v>190</v>
      </c>
      <c r="O7">
        <v>277</v>
      </c>
      <c r="P7">
        <v>70</v>
      </c>
      <c r="Q7">
        <v>272</v>
      </c>
      <c r="R7">
        <v>248</v>
      </c>
      <c r="S7">
        <v>185</v>
      </c>
      <c r="T7">
        <v>145</v>
      </c>
      <c r="U7">
        <v>240</v>
      </c>
      <c r="V7">
        <v>108</v>
      </c>
      <c r="W7">
        <v>70</v>
      </c>
      <c r="X7">
        <v>144</v>
      </c>
      <c r="Y7">
        <v>120</v>
      </c>
      <c r="Z7">
        <v>130</v>
      </c>
      <c r="AA7">
        <v>92</v>
      </c>
      <c r="AB7">
        <v>85</v>
      </c>
      <c r="AC7">
        <v>120</v>
      </c>
      <c r="AD7">
        <v>97</v>
      </c>
      <c r="AF7" t="s">
        <v>237</v>
      </c>
      <c r="AG7" t="s">
        <v>238</v>
      </c>
      <c r="AH7" t="s">
        <v>239</v>
      </c>
      <c r="AI7" t="s">
        <v>240</v>
      </c>
    </row>
    <row r="8" spans="1:35" x14ac:dyDescent="0.35">
      <c r="A8" s="32" t="s">
        <v>228</v>
      </c>
      <c r="B8">
        <v>325</v>
      </c>
      <c r="C8">
        <v>210</v>
      </c>
      <c r="D8">
        <v>260</v>
      </c>
      <c r="E8">
        <v>300</v>
      </c>
      <c r="F8">
        <v>295</v>
      </c>
      <c r="G8">
        <v>320</v>
      </c>
      <c r="H8" s="27">
        <v>97</v>
      </c>
      <c r="I8">
        <v>290</v>
      </c>
      <c r="J8">
        <v>315</v>
      </c>
      <c r="K8">
        <v>165</v>
      </c>
      <c r="L8">
        <v>170</v>
      </c>
      <c r="M8">
        <v>248</v>
      </c>
      <c r="N8">
        <v>242</v>
      </c>
      <c r="O8">
        <v>280</v>
      </c>
      <c r="P8">
        <v>125</v>
      </c>
      <c r="Q8">
        <v>335</v>
      </c>
      <c r="R8">
        <v>310</v>
      </c>
      <c r="S8">
        <v>185</v>
      </c>
      <c r="T8">
        <v>330</v>
      </c>
      <c r="U8">
        <v>260</v>
      </c>
      <c r="V8">
        <v>108</v>
      </c>
      <c r="W8">
        <v>130</v>
      </c>
      <c r="X8">
        <v>160</v>
      </c>
      <c r="Y8">
        <v>130</v>
      </c>
      <c r="Z8">
        <v>140</v>
      </c>
      <c r="AA8">
        <v>92</v>
      </c>
      <c r="AB8">
        <v>122</v>
      </c>
      <c r="AC8">
        <v>136</v>
      </c>
      <c r="AD8">
        <v>97</v>
      </c>
      <c r="AF8">
        <f>MAX(B8:U8)</f>
        <v>335</v>
      </c>
      <c r="AG8">
        <f>MIN(B8:U8)</f>
        <v>97</v>
      </c>
      <c r="AH8" s="8">
        <f>AVERAGE(B8:U8)</f>
        <v>253.1</v>
      </c>
      <c r="AI8" s="8">
        <f>_xlfn.STDEV.P(B8:U8)</f>
        <v>69.842608771436943</v>
      </c>
    </row>
    <row r="9" spans="1:35" x14ac:dyDescent="0.35">
      <c r="A9" s="32"/>
      <c r="AH9" s="8"/>
      <c r="AI9" s="8"/>
    </row>
    <row r="10" spans="1:35" x14ac:dyDescent="0.35">
      <c r="A10" s="31" t="s">
        <v>230</v>
      </c>
      <c r="AF10" t="s">
        <v>237</v>
      </c>
      <c r="AG10" t="s">
        <v>238</v>
      </c>
      <c r="AH10" t="s">
        <v>239</v>
      </c>
      <c r="AI10" t="s">
        <v>240</v>
      </c>
    </row>
    <row r="11" spans="1:35" x14ac:dyDescent="0.35">
      <c r="A11" t="s">
        <v>241</v>
      </c>
      <c r="B11">
        <f>SUM(B12:B14)</f>
        <v>262</v>
      </c>
      <c r="C11">
        <f t="shared" ref="C11:AD11" si="0">SUM(C12:C14)</f>
        <v>85</v>
      </c>
      <c r="D11">
        <f t="shared" si="0"/>
        <v>240</v>
      </c>
      <c r="E11">
        <f t="shared" si="0"/>
        <v>255</v>
      </c>
      <c r="F11">
        <f t="shared" si="0"/>
        <v>160</v>
      </c>
      <c r="G11">
        <f t="shared" si="0"/>
        <v>288</v>
      </c>
      <c r="H11">
        <f t="shared" si="0"/>
        <v>90</v>
      </c>
      <c r="I11">
        <f t="shared" si="0"/>
        <v>270</v>
      </c>
      <c r="J11">
        <f t="shared" si="0"/>
        <v>215</v>
      </c>
      <c r="K11">
        <f t="shared" si="0"/>
        <v>125</v>
      </c>
      <c r="L11">
        <f t="shared" si="0"/>
        <v>75</v>
      </c>
      <c r="M11">
        <f t="shared" si="0"/>
        <v>175</v>
      </c>
      <c r="N11">
        <f t="shared" si="0"/>
        <v>190</v>
      </c>
      <c r="O11">
        <f t="shared" si="0"/>
        <v>277</v>
      </c>
      <c r="P11">
        <f t="shared" si="0"/>
        <v>70</v>
      </c>
      <c r="Q11">
        <f t="shared" si="0"/>
        <v>272</v>
      </c>
      <c r="R11">
        <f t="shared" si="0"/>
        <v>248</v>
      </c>
      <c r="S11">
        <f t="shared" si="0"/>
        <v>185</v>
      </c>
      <c r="T11">
        <f t="shared" si="0"/>
        <v>145</v>
      </c>
      <c r="U11">
        <f t="shared" si="0"/>
        <v>240</v>
      </c>
      <c r="V11">
        <f t="shared" si="0"/>
        <v>108</v>
      </c>
      <c r="W11">
        <f t="shared" si="0"/>
        <v>70</v>
      </c>
      <c r="X11">
        <f t="shared" si="0"/>
        <v>144</v>
      </c>
      <c r="Y11">
        <f t="shared" si="0"/>
        <v>120</v>
      </c>
      <c r="Z11">
        <f t="shared" si="0"/>
        <v>130</v>
      </c>
      <c r="AA11">
        <f t="shared" si="0"/>
        <v>92</v>
      </c>
      <c r="AB11">
        <f t="shared" si="0"/>
        <v>85</v>
      </c>
      <c r="AC11">
        <f t="shared" si="0"/>
        <v>120</v>
      </c>
      <c r="AD11">
        <f t="shared" si="0"/>
        <v>97</v>
      </c>
      <c r="AF11">
        <f>MAX(W7:AD7)</f>
        <v>144</v>
      </c>
      <c r="AG11">
        <f>MIN(W7:AD7)</f>
        <v>70</v>
      </c>
      <c r="AH11" s="8">
        <f>AVERAGE(W7:AD7)</f>
        <v>107.25</v>
      </c>
      <c r="AI11" s="8">
        <f>_xlfn.STDEV.P(W7:AD7)</f>
        <v>23.488028865786077</v>
      </c>
    </row>
    <row r="12" spans="1:35" x14ac:dyDescent="0.35">
      <c r="A12" s="32" t="s">
        <v>231</v>
      </c>
      <c r="B12">
        <f>B5</f>
        <v>132</v>
      </c>
      <c r="C12">
        <f t="shared" ref="C12:AD12" si="1">C5</f>
        <v>50</v>
      </c>
      <c r="D12">
        <f t="shared" si="1"/>
        <v>60</v>
      </c>
      <c r="E12">
        <f t="shared" si="1"/>
        <v>40</v>
      </c>
      <c r="F12">
        <f t="shared" si="1"/>
        <v>60</v>
      </c>
      <c r="G12">
        <f t="shared" si="1"/>
        <v>150</v>
      </c>
      <c r="H12" s="27">
        <f>H5</f>
        <v>60</v>
      </c>
      <c r="I12">
        <f t="shared" si="1"/>
        <v>90</v>
      </c>
      <c r="J12">
        <f t="shared" si="1"/>
        <v>55</v>
      </c>
      <c r="K12">
        <f t="shared" si="1"/>
        <v>105</v>
      </c>
      <c r="L12">
        <f t="shared" si="1"/>
        <v>75</v>
      </c>
      <c r="M12">
        <f t="shared" si="1"/>
        <v>80</v>
      </c>
      <c r="N12">
        <f t="shared" si="1"/>
        <v>65</v>
      </c>
      <c r="O12">
        <f t="shared" si="1"/>
        <v>90</v>
      </c>
      <c r="P12">
        <f t="shared" si="1"/>
        <v>20</v>
      </c>
      <c r="Q12">
        <f t="shared" si="1"/>
        <v>70</v>
      </c>
      <c r="R12">
        <f t="shared" si="1"/>
        <v>35</v>
      </c>
      <c r="S12">
        <f t="shared" si="1"/>
        <v>185</v>
      </c>
      <c r="T12">
        <f t="shared" si="1"/>
        <v>25</v>
      </c>
      <c r="U12">
        <f t="shared" si="1"/>
        <v>120</v>
      </c>
      <c r="V12">
        <f>V5</f>
        <v>40</v>
      </c>
      <c r="W12">
        <f>W5</f>
        <v>35</v>
      </c>
      <c r="X12">
        <f>X5</f>
        <v>60</v>
      </c>
      <c r="Y12">
        <f>Y5</f>
        <v>8</v>
      </c>
      <c r="Z12">
        <f>Z5</f>
        <v>5</v>
      </c>
      <c r="AA12">
        <f t="shared" si="1"/>
        <v>22</v>
      </c>
      <c r="AB12">
        <f t="shared" si="1"/>
        <v>15</v>
      </c>
      <c r="AC12">
        <f t="shared" si="1"/>
        <v>45</v>
      </c>
      <c r="AD12">
        <f t="shared" si="1"/>
        <v>15</v>
      </c>
      <c r="AF12">
        <f>MAX(W8:AD8)</f>
        <v>160</v>
      </c>
      <c r="AG12">
        <f>MIN(W8:AD8)</f>
        <v>92</v>
      </c>
      <c r="AH12" s="8">
        <f>AVERAGE(W8:AD8)</f>
        <v>125.875</v>
      </c>
      <c r="AI12" s="8">
        <f>_xlfn.STDEV.P(W8:AD8)</f>
        <v>20.907160854597162</v>
      </c>
    </row>
    <row r="13" spans="1:35" x14ac:dyDescent="0.35">
      <c r="A13" s="32" t="s">
        <v>225</v>
      </c>
      <c r="B13">
        <f>B6-B5</f>
        <v>66</v>
      </c>
      <c r="C13">
        <f t="shared" ref="C13:AD13" si="2">C6-C5</f>
        <v>18</v>
      </c>
      <c r="D13">
        <f t="shared" si="2"/>
        <v>70</v>
      </c>
      <c r="E13">
        <f t="shared" si="2"/>
        <v>140</v>
      </c>
      <c r="F13">
        <f t="shared" si="2"/>
        <v>60</v>
      </c>
      <c r="G13">
        <f t="shared" si="2"/>
        <v>65</v>
      </c>
      <c r="H13" s="27">
        <f>H6-H5</f>
        <v>30</v>
      </c>
      <c r="I13">
        <f t="shared" si="2"/>
        <v>160</v>
      </c>
      <c r="J13">
        <f t="shared" si="2"/>
        <v>105</v>
      </c>
      <c r="K13">
        <f t="shared" si="2"/>
        <v>20</v>
      </c>
      <c r="L13">
        <f t="shared" si="2"/>
        <v>0</v>
      </c>
      <c r="M13">
        <f t="shared" si="2"/>
        <v>53</v>
      </c>
      <c r="N13">
        <f t="shared" si="2"/>
        <v>75</v>
      </c>
      <c r="O13">
        <f t="shared" si="2"/>
        <v>135</v>
      </c>
      <c r="P13">
        <f t="shared" si="2"/>
        <v>40</v>
      </c>
      <c r="Q13">
        <f t="shared" si="2"/>
        <v>160</v>
      </c>
      <c r="R13">
        <f t="shared" si="2"/>
        <v>190</v>
      </c>
      <c r="S13">
        <f t="shared" si="2"/>
        <v>0</v>
      </c>
      <c r="T13">
        <f t="shared" si="2"/>
        <v>50</v>
      </c>
      <c r="U13">
        <f t="shared" si="2"/>
        <v>105</v>
      </c>
      <c r="V13">
        <f t="shared" ref="V13:Z15" si="3">V6-V5</f>
        <v>50</v>
      </c>
      <c r="W13">
        <f t="shared" si="3"/>
        <v>0</v>
      </c>
      <c r="X13">
        <f t="shared" si="3"/>
        <v>72</v>
      </c>
      <c r="Y13">
        <f t="shared" si="3"/>
        <v>52</v>
      </c>
      <c r="Z13">
        <f t="shared" si="3"/>
        <v>110</v>
      </c>
      <c r="AA13">
        <f t="shared" si="2"/>
        <v>70</v>
      </c>
      <c r="AB13">
        <f t="shared" si="2"/>
        <v>65</v>
      </c>
      <c r="AC13">
        <f t="shared" si="2"/>
        <v>25</v>
      </c>
      <c r="AD13">
        <f t="shared" si="2"/>
        <v>69</v>
      </c>
    </row>
    <row r="14" spans="1:35" x14ac:dyDescent="0.35">
      <c r="A14" s="32" t="s">
        <v>226</v>
      </c>
      <c r="B14">
        <f>B7-B6</f>
        <v>64</v>
      </c>
      <c r="C14">
        <f t="shared" ref="C14:AD14" si="4">C7-C6</f>
        <v>17</v>
      </c>
      <c r="D14">
        <f t="shared" si="4"/>
        <v>110</v>
      </c>
      <c r="E14">
        <f t="shared" si="4"/>
        <v>75</v>
      </c>
      <c r="F14">
        <f t="shared" si="4"/>
        <v>40</v>
      </c>
      <c r="G14">
        <f t="shared" si="4"/>
        <v>73</v>
      </c>
      <c r="H14" s="27">
        <f>H7-H6</f>
        <v>0</v>
      </c>
      <c r="I14">
        <f t="shared" si="4"/>
        <v>20</v>
      </c>
      <c r="J14">
        <f t="shared" si="4"/>
        <v>55</v>
      </c>
      <c r="K14">
        <f t="shared" si="4"/>
        <v>0</v>
      </c>
      <c r="L14">
        <f t="shared" si="4"/>
        <v>0</v>
      </c>
      <c r="M14">
        <f t="shared" si="4"/>
        <v>42</v>
      </c>
      <c r="N14">
        <f t="shared" si="4"/>
        <v>50</v>
      </c>
      <c r="O14">
        <f t="shared" si="4"/>
        <v>52</v>
      </c>
      <c r="P14">
        <f t="shared" si="4"/>
        <v>10</v>
      </c>
      <c r="Q14">
        <f t="shared" si="4"/>
        <v>42</v>
      </c>
      <c r="R14">
        <f t="shared" si="4"/>
        <v>23</v>
      </c>
      <c r="S14">
        <f t="shared" si="4"/>
        <v>0</v>
      </c>
      <c r="T14">
        <f t="shared" si="4"/>
        <v>70</v>
      </c>
      <c r="U14">
        <f t="shared" si="4"/>
        <v>15</v>
      </c>
      <c r="V14">
        <f t="shared" si="3"/>
        <v>18</v>
      </c>
      <c r="W14">
        <f t="shared" si="3"/>
        <v>35</v>
      </c>
      <c r="X14">
        <f t="shared" si="3"/>
        <v>12</v>
      </c>
      <c r="Y14">
        <f t="shared" si="3"/>
        <v>60</v>
      </c>
      <c r="Z14">
        <f t="shared" si="3"/>
        <v>15</v>
      </c>
      <c r="AA14">
        <f t="shared" si="4"/>
        <v>0</v>
      </c>
      <c r="AB14">
        <f t="shared" si="4"/>
        <v>5</v>
      </c>
      <c r="AC14">
        <f t="shared" si="4"/>
        <v>50</v>
      </c>
      <c r="AD14">
        <f t="shared" si="4"/>
        <v>13</v>
      </c>
    </row>
    <row r="15" spans="1:35" x14ac:dyDescent="0.35">
      <c r="A15" s="32" t="s">
        <v>227</v>
      </c>
      <c r="B15">
        <f>B8-B7</f>
        <v>63</v>
      </c>
      <c r="C15">
        <f t="shared" ref="C15:AD15" si="5">C8-C7</f>
        <v>125</v>
      </c>
      <c r="D15">
        <f t="shared" si="5"/>
        <v>20</v>
      </c>
      <c r="E15">
        <f t="shared" si="5"/>
        <v>45</v>
      </c>
      <c r="F15">
        <f t="shared" si="5"/>
        <v>135</v>
      </c>
      <c r="G15">
        <f t="shared" si="5"/>
        <v>32</v>
      </c>
      <c r="H15" s="27">
        <f>H8-H7</f>
        <v>7</v>
      </c>
      <c r="I15">
        <f t="shared" si="5"/>
        <v>20</v>
      </c>
      <c r="J15">
        <f t="shared" si="5"/>
        <v>100</v>
      </c>
      <c r="K15">
        <f t="shared" si="5"/>
        <v>40</v>
      </c>
      <c r="L15">
        <f t="shared" si="5"/>
        <v>95</v>
      </c>
      <c r="M15">
        <f t="shared" si="5"/>
        <v>73</v>
      </c>
      <c r="N15">
        <f t="shared" si="5"/>
        <v>52</v>
      </c>
      <c r="O15">
        <f t="shared" si="5"/>
        <v>3</v>
      </c>
      <c r="P15">
        <f t="shared" si="5"/>
        <v>55</v>
      </c>
      <c r="Q15">
        <f t="shared" si="5"/>
        <v>63</v>
      </c>
      <c r="R15">
        <f t="shared" si="5"/>
        <v>62</v>
      </c>
      <c r="S15">
        <f t="shared" si="5"/>
        <v>0</v>
      </c>
      <c r="T15">
        <f t="shared" si="5"/>
        <v>185</v>
      </c>
      <c r="U15">
        <f t="shared" si="5"/>
        <v>20</v>
      </c>
      <c r="V15">
        <f t="shared" si="3"/>
        <v>0</v>
      </c>
      <c r="W15">
        <f t="shared" si="3"/>
        <v>60</v>
      </c>
      <c r="X15">
        <f t="shared" si="3"/>
        <v>16</v>
      </c>
      <c r="Y15">
        <f t="shared" si="3"/>
        <v>10</v>
      </c>
      <c r="Z15">
        <f t="shared" si="3"/>
        <v>10</v>
      </c>
      <c r="AA15">
        <f t="shared" si="5"/>
        <v>0</v>
      </c>
      <c r="AB15">
        <f t="shared" si="5"/>
        <v>37</v>
      </c>
      <c r="AC15">
        <f t="shared" si="5"/>
        <v>16</v>
      </c>
      <c r="AD15">
        <f t="shared" si="5"/>
        <v>0</v>
      </c>
    </row>
    <row r="17" spans="1:35" x14ac:dyDescent="0.35">
      <c r="A17" s="31" t="s">
        <v>235</v>
      </c>
      <c r="AF17" t="s">
        <v>237</v>
      </c>
      <c r="AG17" t="s">
        <v>238</v>
      </c>
      <c r="AH17" t="s">
        <v>239</v>
      </c>
      <c r="AI17" t="s">
        <v>240</v>
      </c>
    </row>
    <row r="18" spans="1:35" x14ac:dyDescent="0.35">
      <c r="A18" t="s">
        <v>241</v>
      </c>
      <c r="B18">
        <f>SUM(B19:B21)</f>
        <v>262</v>
      </c>
      <c r="C18">
        <f t="shared" ref="C18:V18" si="6">SUM(C19:C21)</f>
        <v>85</v>
      </c>
      <c r="D18">
        <f t="shared" si="6"/>
        <v>240</v>
      </c>
      <c r="E18">
        <f t="shared" si="6"/>
        <v>255</v>
      </c>
      <c r="F18">
        <f t="shared" si="6"/>
        <v>160</v>
      </c>
      <c r="G18">
        <f t="shared" si="6"/>
        <v>288</v>
      </c>
      <c r="H18">
        <f t="shared" si="6"/>
        <v>90</v>
      </c>
      <c r="I18">
        <f t="shared" si="6"/>
        <v>270</v>
      </c>
      <c r="J18">
        <f t="shared" si="6"/>
        <v>215</v>
      </c>
      <c r="K18">
        <f t="shared" si="6"/>
        <v>125</v>
      </c>
      <c r="L18">
        <f t="shared" si="6"/>
        <v>75</v>
      </c>
      <c r="M18">
        <f t="shared" si="6"/>
        <v>175</v>
      </c>
      <c r="N18">
        <f t="shared" si="6"/>
        <v>190</v>
      </c>
      <c r="O18">
        <f t="shared" si="6"/>
        <v>277</v>
      </c>
      <c r="P18">
        <f t="shared" si="6"/>
        <v>70</v>
      </c>
      <c r="Q18">
        <f t="shared" si="6"/>
        <v>272</v>
      </c>
      <c r="R18">
        <f t="shared" si="6"/>
        <v>248</v>
      </c>
      <c r="S18">
        <f t="shared" si="6"/>
        <v>185</v>
      </c>
      <c r="T18">
        <f t="shared" si="6"/>
        <v>145</v>
      </c>
      <c r="U18">
        <f t="shared" si="6"/>
        <v>240</v>
      </c>
      <c r="V18">
        <f t="shared" si="6"/>
        <v>108</v>
      </c>
      <c r="AF18">
        <f>MAX(B18:U18)</f>
        <v>288</v>
      </c>
      <c r="AG18">
        <f>MIN(B18:U18)</f>
        <v>70</v>
      </c>
      <c r="AH18" s="8">
        <f>AVERAGE(B18:U18)</f>
        <v>193.35</v>
      </c>
      <c r="AI18" s="8">
        <f>_xlfn.STDEV.P(B18:U18)</f>
        <v>72.291268490738219</v>
      </c>
    </row>
    <row r="19" spans="1:35" x14ac:dyDescent="0.35">
      <c r="A19" s="32" t="s">
        <v>231</v>
      </c>
      <c r="B19">
        <f>B12</f>
        <v>132</v>
      </c>
      <c r="C19">
        <f t="shared" ref="C19:K19" si="7">C12</f>
        <v>50</v>
      </c>
      <c r="D19">
        <f t="shared" si="7"/>
        <v>60</v>
      </c>
      <c r="E19">
        <f t="shared" si="7"/>
        <v>40</v>
      </c>
      <c r="F19">
        <f t="shared" si="7"/>
        <v>60</v>
      </c>
      <c r="G19">
        <f t="shared" si="7"/>
        <v>150</v>
      </c>
      <c r="H19" s="27">
        <f>H12</f>
        <v>60</v>
      </c>
      <c r="I19">
        <f t="shared" si="7"/>
        <v>90</v>
      </c>
      <c r="J19">
        <f t="shared" si="7"/>
        <v>55</v>
      </c>
      <c r="K19">
        <f t="shared" si="7"/>
        <v>105</v>
      </c>
      <c r="L19">
        <f t="shared" ref="L19:U19" si="8">L12</f>
        <v>75</v>
      </c>
      <c r="M19">
        <f t="shared" si="8"/>
        <v>80</v>
      </c>
      <c r="N19">
        <f t="shared" si="8"/>
        <v>65</v>
      </c>
      <c r="O19">
        <f t="shared" si="8"/>
        <v>90</v>
      </c>
      <c r="P19">
        <f t="shared" si="8"/>
        <v>20</v>
      </c>
      <c r="Q19">
        <f t="shared" si="8"/>
        <v>70</v>
      </c>
      <c r="R19">
        <f t="shared" si="8"/>
        <v>35</v>
      </c>
      <c r="S19">
        <f t="shared" si="8"/>
        <v>185</v>
      </c>
      <c r="T19">
        <f t="shared" si="8"/>
        <v>25</v>
      </c>
      <c r="U19">
        <f t="shared" si="8"/>
        <v>120</v>
      </c>
      <c r="V19">
        <f>V12</f>
        <v>40</v>
      </c>
      <c r="AF19">
        <f>MAX(B19:U19)</f>
        <v>185</v>
      </c>
      <c r="AG19">
        <f>MIN(B19:U19)</f>
        <v>20</v>
      </c>
      <c r="AH19" s="8">
        <f>AVERAGE(B19:U19)</f>
        <v>78.349999999999994</v>
      </c>
      <c r="AI19" s="8">
        <f>_xlfn.STDEV.P(B19:U19)</f>
        <v>41.427376214286127</v>
      </c>
    </row>
    <row r="20" spans="1:35" x14ac:dyDescent="0.35">
      <c r="A20" s="32" t="s">
        <v>225</v>
      </c>
      <c r="B20">
        <f t="shared" ref="B20:K20" si="9">B13</f>
        <v>66</v>
      </c>
      <c r="C20">
        <f t="shared" si="9"/>
        <v>18</v>
      </c>
      <c r="D20">
        <f t="shared" si="9"/>
        <v>70</v>
      </c>
      <c r="E20">
        <f t="shared" si="9"/>
        <v>140</v>
      </c>
      <c r="F20">
        <f t="shared" si="9"/>
        <v>60</v>
      </c>
      <c r="G20">
        <f t="shared" si="9"/>
        <v>65</v>
      </c>
      <c r="H20" s="27">
        <f>H13</f>
        <v>30</v>
      </c>
      <c r="I20">
        <f t="shared" si="9"/>
        <v>160</v>
      </c>
      <c r="J20">
        <f t="shared" si="9"/>
        <v>105</v>
      </c>
      <c r="K20">
        <f t="shared" si="9"/>
        <v>20</v>
      </c>
      <c r="L20">
        <f t="shared" ref="L20:U20" si="10">L13</f>
        <v>0</v>
      </c>
      <c r="M20">
        <f t="shared" si="10"/>
        <v>53</v>
      </c>
      <c r="N20">
        <f t="shared" si="10"/>
        <v>75</v>
      </c>
      <c r="O20">
        <f t="shared" si="10"/>
        <v>135</v>
      </c>
      <c r="P20">
        <f t="shared" si="10"/>
        <v>40</v>
      </c>
      <c r="Q20">
        <f t="shared" si="10"/>
        <v>160</v>
      </c>
      <c r="R20">
        <f t="shared" si="10"/>
        <v>190</v>
      </c>
      <c r="S20">
        <f t="shared" si="10"/>
        <v>0</v>
      </c>
      <c r="T20">
        <f t="shared" si="10"/>
        <v>50</v>
      </c>
      <c r="U20">
        <f t="shared" si="10"/>
        <v>105</v>
      </c>
      <c r="V20">
        <f>V13</f>
        <v>50</v>
      </c>
      <c r="AF20">
        <f>MAX(B20:U20)</f>
        <v>190</v>
      </c>
      <c r="AG20">
        <f>MIN(B20:U20)</f>
        <v>0</v>
      </c>
      <c r="AH20" s="8">
        <f>AVERAGE(B20:U20)</f>
        <v>77.099999999999994</v>
      </c>
      <c r="AI20" s="8">
        <f>_xlfn.STDEV.P(B20:U20)</f>
        <v>54.55538470215383</v>
      </c>
    </row>
    <row r="21" spans="1:35" x14ac:dyDescent="0.35">
      <c r="A21" s="32" t="s">
        <v>226</v>
      </c>
      <c r="B21">
        <f t="shared" ref="B21:K21" si="11">B14</f>
        <v>64</v>
      </c>
      <c r="C21">
        <f t="shared" si="11"/>
        <v>17</v>
      </c>
      <c r="D21">
        <f t="shared" si="11"/>
        <v>110</v>
      </c>
      <c r="E21">
        <f t="shared" si="11"/>
        <v>75</v>
      </c>
      <c r="F21">
        <f t="shared" si="11"/>
        <v>40</v>
      </c>
      <c r="G21">
        <f t="shared" si="11"/>
        <v>73</v>
      </c>
      <c r="H21" s="27">
        <f>H14</f>
        <v>0</v>
      </c>
      <c r="I21">
        <f t="shared" si="11"/>
        <v>20</v>
      </c>
      <c r="J21">
        <f t="shared" si="11"/>
        <v>55</v>
      </c>
      <c r="K21">
        <f t="shared" si="11"/>
        <v>0</v>
      </c>
      <c r="L21">
        <f t="shared" ref="L21:U21" si="12">L14</f>
        <v>0</v>
      </c>
      <c r="M21">
        <f t="shared" si="12"/>
        <v>42</v>
      </c>
      <c r="N21">
        <f t="shared" si="12"/>
        <v>50</v>
      </c>
      <c r="O21">
        <f t="shared" si="12"/>
        <v>52</v>
      </c>
      <c r="P21">
        <f t="shared" si="12"/>
        <v>10</v>
      </c>
      <c r="Q21">
        <f t="shared" si="12"/>
        <v>42</v>
      </c>
      <c r="R21">
        <f t="shared" si="12"/>
        <v>23</v>
      </c>
      <c r="S21">
        <f t="shared" si="12"/>
        <v>0</v>
      </c>
      <c r="T21">
        <f t="shared" si="12"/>
        <v>70</v>
      </c>
      <c r="U21">
        <f t="shared" si="12"/>
        <v>15</v>
      </c>
      <c r="V21">
        <f>V14</f>
        <v>18</v>
      </c>
      <c r="AF21">
        <f>MAX(B21:U21)</f>
        <v>110</v>
      </c>
      <c r="AG21">
        <f>MIN(B21:U21)</f>
        <v>0</v>
      </c>
      <c r="AH21" s="8">
        <f>AVERAGE(B21:U21)</f>
        <v>37.9</v>
      </c>
      <c r="AI21" s="8">
        <f>_xlfn.STDEV.P(B21:U21)</f>
        <v>30.18426742526643</v>
      </c>
    </row>
    <row r="22" spans="1:35" x14ac:dyDescent="0.35">
      <c r="A22" s="32" t="s">
        <v>227</v>
      </c>
      <c r="B22">
        <f t="shared" ref="B22:K22" si="13">B15</f>
        <v>63</v>
      </c>
      <c r="C22">
        <f t="shared" si="13"/>
        <v>125</v>
      </c>
      <c r="D22">
        <f t="shared" si="13"/>
        <v>20</v>
      </c>
      <c r="E22">
        <f t="shared" si="13"/>
        <v>45</v>
      </c>
      <c r="F22">
        <f t="shared" si="13"/>
        <v>135</v>
      </c>
      <c r="G22">
        <f t="shared" si="13"/>
        <v>32</v>
      </c>
      <c r="H22" s="27">
        <f>H15</f>
        <v>7</v>
      </c>
      <c r="I22">
        <f t="shared" si="13"/>
        <v>20</v>
      </c>
      <c r="J22">
        <f t="shared" si="13"/>
        <v>100</v>
      </c>
      <c r="K22">
        <f t="shared" si="13"/>
        <v>40</v>
      </c>
      <c r="L22">
        <f t="shared" ref="L22:U22" si="14">L15</f>
        <v>95</v>
      </c>
      <c r="M22">
        <f t="shared" si="14"/>
        <v>73</v>
      </c>
      <c r="N22">
        <f t="shared" si="14"/>
        <v>52</v>
      </c>
      <c r="O22">
        <f t="shared" si="14"/>
        <v>3</v>
      </c>
      <c r="P22">
        <f t="shared" si="14"/>
        <v>55</v>
      </c>
      <c r="Q22">
        <f t="shared" si="14"/>
        <v>63</v>
      </c>
      <c r="R22">
        <f t="shared" si="14"/>
        <v>62</v>
      </c>
      <c r="S22">
        <f t="shared" si="14"/>
        <v>0</v>
      </c>
      <c r="T22">
        <f t="shared" si="14"/>
        <v>185</v>
      </c>
      <c r="U22">
        <f t="shared" si="14"/>
        <v>20</v>
      </c>
      <c r="V22">
        <f>V15</f>
        <v>0</v>
      </c>
      <c r="AF22">
        <f>MAX(B22:U22)</f>
        <v>185</v>
      </c>
      <c r="AG22">
        <f>MIN(B22:U22)</f>
        <v>0</v>
      </c>
      <c r="AH22" s="8">
        <f>AVERAGE(B22:U22)</f>
        <v>59.75</v>
      </c>
      <c r="AI22" s="8">
        <f>_xlfn.STDEV.P(B22:U22)</f>
        <v>47.141144449408522</v>
      </c>
    </row>
    <row r="24" spans="1:35" x14ac:dyDescent="0.35">
      <c r="A24" s="33" t="s">
        <v>236</v>
      </c>
    </row>
    <row r="25" spans="1:35" x14ac:dyDescent="0.35">
      <c r="A25" t="s">
        <v>241</v>
      </c>
      <c r="W25">
        <f t="shared" ref="W25" si="15">SUM(W26:W28)</f>
        <v>70</v>
      </c>
      <c r="X25">
        <f t="shared" ref="X25" si="16">SUM(X26:X28)</f>
        <v>144</v>
      </c>
      <c r="Y25">
        <f t="shared" ref="Y25" si="17">SUM(Y26:Y28)</f>
        <v>120</v>
      </c>
      <c r="Z25">
        <f t="shared" ref="Z25" si="18">SUM(Z26:Z28)</f>
        <v>130</v>
      </c>
      <c r="AA25">
        <f t="shared" ref="AA25" si="19">SUM(AA26:AA28)</f>
        <v>92</v>
      </c>
      <c r="AB25">
        <f t="shared" ref="AB25" si="20">SUM(AB26:AB28)</f>
        <v>85</v>
      </c>
      <c r="AC25">
        <f t="shared" ref="AC25" si="21">SUM(AC26:AC28)</f>
        <v>120</v>
      </c>
      <c r="AD25">
        <f t="shared" ref="AD25" si="22">SUM(AD26:AD28)</f>
        <v>97</v>
      </c>
      <c r="AF25">
        <f>MAX(W25:AD25)</f>
        <v>144</v>
      </c>
      <c r="AG25">
        <f>MIN(W25:AD25)</f>
        <v>70</v>
      </c>
      <c r="AH25" s="8">
        <f>AVERAGE(W25:AD25)</f>
        <v>107.25</v>
      </c>
      <c r="AI25" s="8">
        <f>_xlfn.STDEV.P(W25:AD25)</f>
        <v>23.488028865786077</v>
      </c>
    </row>
    <row r="26" spans="1:35" x14ac:dyDescent="0.35">
      <c r="A26" s="32" t="s">
        <v>231</v>
      </c>
      <c r="W26">
        <f>W12</f>
        <v>35</v>
      </c>
      <c r="X26">
        <f t="shared" ref="X26:Z26" si="23">X12</f>
        <v>60</v>
      </c>
      <c r="Y26">
        <f t="shared" si="23"/>
        <v>8</v>
      </c>
      <c r="Z26">
        <f t="shared" si="23"/>
        <v>5</v>
      </c>
      <c r="AA26">
        <f>AA12</f>
        <v>22</v>
      </c>
      <c r="AB26">
        <f t="shared" ref="AB26:AD26" si="24">AB12</f>
        <v>15</v>
      </c>
      <c r="AC26">
        <f t="shared" si="24"/>
        <v>45</v>
      </c>
      <c r="AD26">
        <f t="shared" si="24"/>
        <v>15</v>
      </c>
      <c r="AF26">
        <f>MAX(W26:AD26)</f>
        <v>60</v>
      </c>
      <c r="AG26">
        <f>MIN(W26:AD26)</f>
        <v>5</v>
      </c>
      <c r="AH26" s="8">
        <f>AVERAGE(W26:AD26)</f>
        <v>25.625</v>
      </c>
      <c r="AI26" s="8">
        <f>_xlfn.STDEV.P(W26:AD26)</f>
        <v>18.096529363388992</v>
      </c>
    </row>
    <row r="27" spans="1:35" x14ac:dyDescent="0.35">
      <c r="A27" s="32" t="s">
        <v>225</v>
      </c>
      <c r="W27">
        <f t="shared" ref="W27:Z27" si="25">W13</f>
        <v>0</v>
      </c>
      <c r="X27">
        <f t="shared" si="25"/>
        <v>72</v>
      </c>
      <c r="Y27">
        <f t="shared" si="25"/>
        <v>52</v>
      </c>
      <c r="Z27">
        <f t="shared" si="25"/>
        <v>110</v>
      </c>
      <c r="AA27">
        <f t="shared" ref="AA27:AD27" si="26">AA13</f>
        <v>70</v>
      </c>
      <c r="AB27">
        <f t="shared" si="26"/>
        <v>65</v>
      </c>
      <c r="AC27">
        <f t="shared" si="26"/>
        <v>25</v>
      </c>
      <c r="AD27">
        <f t="shared" si="26"/>
        <v>69</v>
      </c>
      <c r="AF27">
        <f t="shared" ref="AF27:AF29" si="27">MAX(W27:AD27)</f>
        <v>110</v>
      </c>
      <c r="AG27">
        <f t="shared" ref="AG27:AG29" si="28">MIN(W27:AD27)</f>
        <v>0</v>
      </c>
      <c r="AH27" s="8">
        <f t="shared" ref="AH27:AH29" si="29">AVERAGE(W27:AD27)</f>
        <v>57.875</v>
      </c>
      <c r="AI27" s="8">
        <f t="shared" ref="AI27:AI29" si="30">_xlfn.STDEV.P(W27:AD27)</f>
        <v>31.029975426996394</v>
      </c>
    </row>
    <row r="28" spans="1:35" x14ac:dyDescent="0.35">
      <c r="A28" s="32" t="s">
        <v>226</v>
      </c>
      <c r="W28">
        <f t="shared" ref="W28:Z28" si="31">W14</f>
        <v>35</v>
      </c>
      <c r="X28">
        <f t="shared" si="31"/>
        <v>12</v>
      </c>
      <c r="Y28">
        <f t="shared" si="31"/>
        <v>60</v>
      </c>
      <c r="Z28">
        <f t="shared" si="31"/>
        <v>15</v>
      </c>
      <c r="AA28">
        <f t="shared" ref="AA28:AD28" si="32">AA14</f>
        <v>0</v>
      </c>
      <c r="AB28">
        <f t="shared" si="32"/>
        <v>5</v>
      </c>
      <c r="AC28">
        <f t="shared" si="32"/>
        <v>50</v>
      </c>
      <c r="AD28">
        <f t="shared" si="32"/>
        <v>13</v>
      </c>
      <c r="AF28">
        <f t="shared" si="27"/>
        <v>60</v>
      </c>
      <c r="AG28">
        <f t="shared" si="28"/>
        <v>0</v>
      </c>
      <c r="AH28" s="8">
        <f t="shared" si="29"/>
        <v>23.75</v>
      </c>
      <c r="AI28" s="8">
        <f t="shared" si="30"/>
        <v>20.541117301646469</v>
      </c>
    </row>
    <row r="29" spans="1:35" x14ac:dyDescent="0.35">
      <c r="A29" s="32" t="s">
        <v>227</v>
      </c>
      <c r="W29">
        <f t="shared" ref="W29:Z29" si="33">W15</f>
        <v>60</v>
      </c>
      <c r="X29">
        <f t="shared" si="33"/>
        <v>16</v>
      </c>
      <c r="Y29">
        <f t="shared" si="33"/>
        <v>10</v>
      </c>
      <c r="Z29">
        <f t="shared" si="33"/>
        <v>10</v>
      </c>
      <c r="AA29">
        <f t="shared" ref="AA29:AD29" si="34">AA15</f>
        <v>0</v>
      </c>
      <c r="AB29">
        <f t="shared" si="34"/>
        <v>37</v>
      </c>
      <c r="AC29">
        <f t="shared" si="34"/>
        <v>16</v>
      </c>
      <c r="AD29">
        <f t="shared" si="34"/>
        <v>0</v>
      </c>
      <c r="AF29">
        <f t="shared" si="27"/>
        <v>60</v>
      </c>
      <c r="AG29">
        <f t="shared" si="28"/>
        <v>0</v>
      </c>
      <c r="AH29" s="8">
        <f t="shared" si="29"/>
        <v>18.625</v>
      </c>
      <c r="AI29" s="8">
        <f t="shared" si="30"/>
        <v>19.058708639359594</v>
      </c>
    </row>
  </sheetData>
  <sortState xmlns:xlrd2="http://schemas.microsoft.com/office/spreadsheetml/2017/richdata2" columnSort="1" ref="B1:AD2">
    <sortCondition ref="B1:A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6592-A818-4D20-B59C-28A3023F9247}">
  <dimension ref="A1:AC66"/>
  <sheetViews>
    <sheetView topLeftCell="F1" workbookViewId="0">
      <selection activeCell="J1" sqref="J1"/>
    </sheetView>
  </sheetViews>
  <sheetFormatPr defaultRowHeight="14.5" x14ac:dyDescent="0.35"/>
  <cols>
    <col min="1" max="1" width="3.54296875" customWidth="1"/>
    <col min="2" max="2" width="5.90625" bestFit="1" customWidth="1"/>
    <col min="3" max="7" width="4.6328125" bestFit="1" customWidth="1"/>
    <col min="8" max="21" width="5" bestFit="1" customWidth="1"/>
    <col min="22" max="23" width="4.6328125" style="27" bestFit="1" customWidth="1"/>
    <col min="24" max="29" width="5.6328125" style="27" bestFit="1" customWidth="1"/>
    <col min="30" max="30" width="7.36328125" customWidth="1"/>
  </cols>
  <sheetData>
    <row r="1" spans="2:29" x14ac:dyDescent="0.35">
      <c r="B1">
        <v>0</v>
      </c>
      <c r="C1">
        <v>10</v>
      </c>
      <c r="D1">
        <v>643</v>
      </c>
      <c r="E1">
        <v>651</v>
      </c>
      <c r="F1">
        <v>840</v>
      </c>
      <c r="G1">
        <v>845</v>
      </c>
      <c r="H1">
        <v>1970</v>
      </c>
      <c r="I1">
        <v>1980</v>
      </c>
      <c r="J1">
        <v>2623</v>
      </c>
      <c r="K1">
        <v>2643</v>
      </c>
      <c r="L1">
        <v>3214</v>
      </c>
      <c r="M1">
        <v>3219</v>
      </c>
      <c r="N1">
        <v>4772</v>
      </c>
      <c r="O1">
        <v>4783</v>
      </c>
      <c r="P1">
        <v>5924</v>
      </c>
      <c r="Q1">
        <v>5985</v>
      </c>
      <c r="R1">
        <v>5986</v>
      </c>
      <c r="S1">
        <v>6628</v>
      </c>
      <c r="T1">
        <v>6839</v>
      </c>
      <c r="U1">
        <v>6849</v>
      </c>
      <c r="V1" s="27">
        <v>708</v>
      </c>
      <c r="W1" s="27">
        <v>711</v>
      </c>
      <c r="X1" s="27">
        <v>1278</v>
      </c>
      <c r="Y1" s="27">
        <v>1283</v>
      </c>
      <c r="Z1" s="27">
        <v>3217</v>
      </c>
      <c r="AA1" s="27">
        <v>3233</v>
      </c>
      <c r="AB1" s="27">
        <v>3712</v>
      </c>
      <c r="AC1" s="27">
        <v>3735</v>
      </c>
    </row>
    <row r="2" spans="2:29" x14ac:dyDescent="0.35">
      <c r="B2" s="1" t="s">
        <v>8</v>
      </c>
      <c r="C2" s="1" t="s">
        <v>7</v>
      </c>
      <c r="D2" s="1" t="s">
        <v>4</v>
      </c>
      <c r="E2" s="1" t="s">
        <v>3</v>
      </c>
      <c r="F2" s="1" t="s">
        <v>0</v>
      </c>
      <c r="G2" s="1" t="s">
        <v>2</v>
      </c>
      <c r="H2" s="1" t="s">
        <v>6</v>
      </c>
      <c r="I2" s="1" t="s">
        <v>5</v>
      </c>
      <c r="J2" s="1" t="s">
        <v>10</v>
      </c>
      <c r="K2" s="1" t="s">
        <v>9</v>
      </c>
      <c r="L2" s="1" t="s">
        <v>19</v>
      </c>
      <c r="M2" s="1" t="s">
        <v>18</v>
      </c>
      <c r="N2" s="1" t="s">
        <v>21</v>
      </c>
      <c r="O2" s="1" t="s">
        <v>20</v>
      </c>
      <c r="P2" s="1" t="s">
        <v>24</v>
      </c>
      <c r="Q2" s="1" t="s">
        <v>22</v>
      </c>
      <c r="R2" s="1" t="s">
        <v>23</v>
      </c>
      <c r="S2" s="1" t="s">
        <v>17</v>
      </c>
      <c r="T2" s="1" t="s">
        <v>16</v>
      </c>
      <c r="U2" s="1" t="s">
        <v>15</v>
      </c>
      <c r="V2" s="26" t="s">
        <v>14</v>
      </c>
      <c r="W2" s="26" t="s">
        <v>13</v>
      </c>
      <c r="X2" s="26" t="s">
        <v>12</v>
      </c>
      <c r="Y2" s="26" t="s">
        <v>11</v>
      </c>
      <c r="Z2" s="26" t="s">
        <v>27</v>
      </c>
      <c r="AA2" s="26" t="s">
        <v>28</v>
      </c>
      <c r="AB2" s="26" t="s">
        <v>25</v>
      </c>
      <c r="AC2" s="26" t="s">
        <v>26</v>
      </c>
    </row>
    <row r="3" spans="2:29" x14ac:dyDescent="0.35">
      <c r="B3" s="14">
        <f>-B19</f>
        <v>-10</v>
      </c>
      <c r="C3" s="14">
        <f>-C19</f>
        <v>-10</v>
      </c>
      <c r="D3" s="14">
        <f t="shared" ref="D3:AC3" si="0">-D19</f>
        <v>-45</v>
      </c>
      <c r="E3" s="14">
        <f t="shared" si="0"/>
        <v>-20</v>
      </c>
      <c r="F3" s="14">
        <f t="shared" si="0"/>
        <v>-132</v>
      </c>
      <c r="G3" s="14">
        <f t="shared" si="0"/>
        <v>-10</v>
      </c>
      <c r="H3" s="14">
        <f t="shared" si="0"/>
        <v>-130</v>
      </c>
      <c r="I3" s="14">
        <f t="shared" si="0"/>
        <v>-60</v>
      </c>
      <c r="J3" s="14">
        <f t="shared" si="0"/>
        <v>-10</v>
      </c>
      <c r="K3" s="14">
        <f t="shared" si="0"/>
        <v>-5</v>
      </c>
      <c r="L3" s="14">
        <f t="shared" si="0"/>
        <v>-10</v>
      </c>
      <c r="M3" s="14">
        <f t="shared" si="0"/>
        <v>-5</v>
      </c>
      <c r="N3" s="14">
        <f t="shared" si="0"/>
        <v>-10</v>
      </c>
      <c r="O3" s="14">
        <f t="shared" si="0"/>
        <v>-15</v>
      </c>
      <c r="P3" s="14">
        <f t="shared" si="0"/>
        <v>-35</v>
      </c>
      <c r="Q3" s="14">
        <f t="shared" si="0"/>
        <v>-15</v>
      </c>
      <c r="R3" s="14">
        <f t="shared" si="0"/>
        <v>-25</v>
      </c>
      <c r="S3" s="14">
        <f>-S19</f>
        <v>-10</v>
      </c>
      <c r="T3" s="14">
        <f t="shared" si="0"/>
        <v>-18</v>
      </c>
      <c r="U3" s="14">
        <f t="shared" si="0"/>
        <v>-10</v>
      </c>
      <c r="V3" s="14">
        <f t="shared" si="0"/>
        <v>-5</v>
      </c>
      <c r="W3" s="14">
        <f t="shared" si="0"/>
        <v>-8</v>
      </c>
      <c r="X3" s="14">
        <f t="shared" si="0"/>
        <v>-8</v>
      </c>
      <c r="Y3" s="14">
        <f t="shared" si="0"/>
        <v>-10</v>
      </c>
      <c r="Z3" s="14">
        <f t="shared" si="0"/>
        <v>-20</v>
      </c>
      <c r="AA3" s="14">
        <f t="shared" si="0"/>
        <v>-15</v>
      </c>
      <c r="AB3" s="14">
        <f t="shared" si="0"/>
        <v>-5</v>
      </c>
      <c r="AC3" s="14">
        <f t="shared" si="0"/>
        <v>-15</v>
      </c>
    </row>
    <row r="4" spans="2:29" x14ac:dyDescent="0.35">
      <c r="B4" s="14">
        <f t="shared" ref="B4:C8" si="1">-B20+B19</f>
        <v>-80</v>
      </c>
      <c r="C4" s="14">
        <f t="shared" si="1"/>
        <v>-20</v>
      </c>
      <c r="D4" s="14">
        <f t="shared" ref="D4:AC4" si="2">-D20+D19</f>
        <v>-85</v>
      </c>
      <c r="E4" s="14">
        <f t="shared" si="2"/>
        <v>-40</v>
      </c>
      <c r="F4" s="14">
        <f t="shared" si="2"/>
        <v>-13</v>
      </c>
      <c r="G4" s="14">
        <f t="shared" si="2"/>
        <v>-20</v>
      </c>
      <c r="H4" s="14">
        <f t="shared" si="2"/>
        <v>-20</v>
      </c>
      <c r="I4" s="14">
        <f t="shared" si="2"/>
        <v>-30</v>
      </c>
      <c r="J4" s="14">
        <f t="shared" si="2"/>
        <v>-95</v>
      </c>
      <c r="K4" s="14">
        <f t="shared" si="2"/>
        <v>-25</v>
      </c>
      <c r="L4" s="14">
        <f t="shared" si="2"/>
        <v>-10</v>
      </c>
      <c r="M4" s="14">
        <f t="shared" si="2"/>
        <v>-65</v>
      </c>
      <c r="N4" s="14">
        <f t="shared" si="2"/>
        <v>-25</v>
      </c>
      <c r="O4" s="14">
        <f t="shared" si="2"/>
        <v>-55</v>
      </c>
      <c r="P4" s="14">
        <f t="shared" si="2"/>
        <v>-85</v>
      </c>
      <c r="Q4" s="14">
        <f t="shared" si="2"/>
        <v>-25</v>
      </c>
      <c r="R4" s="14">
        <f t="shared" si="2"/>
        <v>-50</v>
      </c>
      <c r="S4" s="14">
        <f t="shared" ref="S4:S9" si="3">-S20+S19</f>
        <v>-55</v>
      </c>
      <c r="T4" s="14">
        <f t="shared" si="2"/>
        <v>-17</v>
      </c>
      <c r="U4" s="14">
        <f t="shared" si="2"/>
        <v>-5</v>
      </c>
      <c r="V4" s="14">
        <f t="shared" si="2"/>
        <v>-15</v>
      </c>
      <c r="W4" s="14">
        <f t="shared" si="2"/>
        <v>-52</v>
      </c>
      <c r="X4" s="14">
        <f t="shared" si="2"/>
        <v>-22</v>
      </c>
      <c r="Y4" s="14">
        <f t="shared" si="2"/>
        <v>-25</v>
      </c>
      <c r="Z4" s="14">
        <f t="shared" si="2"/>
        <v>-25</v>
      </c>
      <c r="AA4" s="14">
        <f t="shared" si="2"/>
        <v>-25</v>
      </c>
      <c r="AB4" s="14">
        <f t="shared" si="2"/>
        <v>-17</v>
      </c>
      <c r="AC4" s="14">
        <f t="shared" si="2"/>
        <v>-25</v>
      </c>
    </row>
    <row r="5" spans="2:29" x14ac:dyDescent="0.35">
      <c r="B5" s="14">
        <f t="shared" si="1"/>
        <v>-20</v>
      </c>
      <c r="C5" s="14">
        <f t="shared" si="1"/>
        <v>-30</v>
      </c>
      <c r="D5" s="14">
        <f t="shared" ref="D5:AC5" si="4">-D21+D20</f>
        <v>-50</v>
      </c>
      <c r="E5" s="14">
        <f t="shared" si="4"/>
        <v>-70</v>
      </c>
      <c r="F5" s="14">
        <f t="shared" si="4"/>
        <v>-53</v>
      </c>
      <c r="G5" s="14">
        <f t="shared" si="4"/>
        <v>-20</v>
      </c>
      <c r="H5" s="14">
        <f t="shared" si="4"/>
        <v>-30</v>
      </c>
      <c r="I5" s="14">
        <f t="shared" si="4"/>
        <v>-40</v>
      </c>
      <c r="J5" s="14">
        <f t="shared" si="4"/>
        <v>-20</v>
      </c>
      <c r="K5" s="14">
        <f t="shared" si="4"/>
        <v>-25</v>
      </c>
      <c r="L5" s="14">
        <f t="shared" si="4"/>
        <v>-40</v>
      </c>
      <c r="M5" s="14">
        <f t="shared" si="4"/>
        <v>-20</v>
      </c>
      <c r="N5" s="14">
        <f t="shared" si="4"/>
        <v>-35</v>
      </c>
      <c r="O5" s="14">
        <f t="shared" si="4"/>
        <v>-50</v>
      </c>
      <c r="P5" s="14">
        <f t="shared" si="4"/>
        <v>-105</v>
      </c>
      <c r="Q5" s="14">
        <f t="shared" si="4"/>
        <v>-60</v>
      </c>
      <c r="R5" s="14">
        <f t="shared" si="4"/>
        <v>-70</v>
      </c>
      <c r="S5" s="14">
        <f t="shared" si="3"/>
        <v>-55</v>
      </c>
      <c r="T5" s="14">
        <f t="shared" si="4"/>
        <v>-45</v>
      </c>
      <c r="U5" s="14">
        <f t="shared" si="4"/>
        <v>-35</v>
      </c>
      <c r="V5" s="14">
        <f t="shared" si="4"/>
        <v>-30</v>
      </c>
      <c r="W5" s="14">
        <f t="shared" si="4"/>
        <v>-15</v>
      </c>
      <c r="X5" s="14">
        <f t="shared" si="4"/>
        <v>-30</v>
      </c>
      <c r="Y5" s="14">
        <f t="shared" si="4"/>
        <v>-35</v>
      </c>
      <c r="Z5" s="14">
        <f t="shared" si="4"/>
        <v>-25</v>
      </c>
      <c r="AA5" s="14">
        <f t="shared" si="4"/>
        <v>-30</v>
      </c>
      <c r="AB5" s="14">
        <f t="shared" si="4"/>
        <v>-18</v>
      </c>
      <c r="AC5" s="14">
        <f t="shared" si="4"/>
        <v>-40</v>
      </c>
    </row>
    <row r="6" spans="2:29" x14ac:dyDescent="0.35">
      <c r="B6" s="14">
        <f t="shared" si="1"/>
        <v>-40</v>
      </c>
      <c r="C6" s="14">
        <f t="shared" si="1"/>
        <v>-30</v>
      </c>
      <c r="D6" s="14">
        <f t="shared" ref="D6:AC6" si="5">-D22+D21</f>
        <v>-75</v>
      </c>
      <c r="E6" s="14">
        <f t="shared" si="5"/>
        <v>-20</v>
      </c>
      <c r="F6" s="14">
        <f t="shared" si="5"/>
        <v>-54</v>
      </c>
      <c r="G6" s="14">
        <f t="shared" si="5"/>
        <v>-18</v>
      </c>
      <c r="H6" s="14">
        <f t="shared" si="5"/>
        <v>-35</v>
      </c>
      <c r="I6" s="14">
        <f t="shared" si="5"/>
        <v>-30</v>
      </c>
      <c r="J6" s="14">
        <f t="shared" si="5"/>
        <v>-25</v>
      </c>
      <c r="K6" s="14">
        <f t="shared" si="5"/>
        <v>-25</v>
      </c>
      <c r="L6" s="14">
        <f t="shared" si="5"/>
        <v>-10</v>
      </c>
      <c r="M6" s="14">
        <f t="shared" si="5"/>
        <v>-110</v>
      </c>
      <c r="N6" s="14">
        <f t="shared" si="5"/>
        <v>-60</v>
      </c>
      <c r="O6" s="14">
        <f t="shared" si="5"/>
        <v>-50</v>
      </c>
      <c r="P6" s="14">
        <f t="shared" si="5"/>
        <v>-15</v>
      </c>
      <c r="Q6" s="14">
        <f t="shared" si="5"/>
        <v>-50</v>
      </c>
      <c r="R6" s="14">
        <f t="shared" si="5"/>
        <v>-120</v>
      </c>
      <c r="S6" s="14">
        <f t="shared" si="3"/>
        <v>-20</v>
      </c>
      <c r="T6" s="14">
        <f t="shared" si="5"/>
        <v>-20</v>
      </c>
      <c r="U6" s="14">
        <f t="shared" si="5"/>
        <v>-25</v>
      </c>
      <c r="V6" s="14">
        <f t="shared" si="5"/>
        <v>-30</v>
      </c>
      <c r="W6" s="14">
        <f t="shared" si="5"/>
        <v>-45</v>
      </c>
      <c r="X6" s="14">
        <f t="shared" si="5"/>
        <v>-30</v>
      </c>
      <c r="Y6" s="14">
        <f t="shared" si="5"/>
        <v>-16</v>
      </c>
      <c r="Z6" s="14">
        <f t="shared" si="5"/>
        <v>-50</v>
      </c>
      <c r="AA6" s="14">
        <f t="shared" si="5"/>
        <v>-14</v>
      </c>
      <c r="AB6" s="14">
        <f t="shared" si="5"/>
        <v>-20</v>
      </c>
      <c r="AC6" s="14">
        <f t="shared" si="5"/>
        <v>-5</v>
      </c>
    </row>
    <row r="7" spans="2:29" x14ac:dyDescent="0.35">
      <c r="B7" s="14">
        <f t="shared" si="1"/>
        <v>-10</v>
      </c>
      <c r="C7" s="14">
        <f t="shared" si="1"/>
        <v>-7</v>
      </c>
      <c r="D7" s="14">
        <f t="shared" ref="D7:AC7" si="6">-D23+D22</f>
        <v>-35</v>
      </c>
      <c r="E7" s="14">
        <f t="shared" si="6"/>
        <v>-90</v>
      </c>
      <c r="F7" s="14">
        <f t="shared" si="6"/>
        <v>-10</v>
      </c>
      <c r="G7" s="14">
        <f t="shared" si="6"/>
        <v>-17</v>
      </c>
      <c r="H7" s="14">
        <f t="shared" si="6"/>
        <v>-55</v>
      </c>
      <c r="I7" s="14">
        <f t="shared" si="6"/>
        <v>-34</v>
      </c>
      <c r="J7" s="14">
        <f t="shared" si="6"/>
        <v>-15</v>
      </c>
      <c r="K7" s="14">
        <f t="shared" si="6"/>
        <v>-80</v>
      </c>
      <c r="L7" s="14">
        <f t="shared" si="6"/>
        <v>-20</v>
      </c>
      <c r="M7" s="14">
        <f t="shared" si="6"/>
        <v>-25</v>
      </c>
      <c r="N7" s="14">
        <f t="shared" si="6"/>
        <v>-60</v>
      </c>
      <c r="O7" s="14">
        <f t="shared" si="6"/>
        <v>-60</v>
      </c>
      <c r="P7" s="14">
        <f t="shared" si="6"/>
        <v>-20</v>
      </c>
      <c r="Q7" s="14">
        <f t="shared" si="6"/>
        <v>-30</v>
      </c>
      <c r="R7" s="14">
        <f t="shared" si="6"/>
        <v>-15</v>
      </c>
      <c r="S7" s="14">
        <f t="shared" si="3"/>
        <v>-50</v>
      </c>
      <c r="T7" s="14">
        <f t="shared" si="6"/>
        <v>-33</v>
      </c>
      <c r="U7" s="14">
        <f t="shared" si="6"/>
        <v>-15</v>
      </c>
      <c r="V7" s="14">
        <f t="shared" si="6"/>
        <v>-20</v>
      </c>
      <c r="W7" s="14">
        <f t="shared" si="6"/>
        <v>-10</v>
      </c>
      <c r="X7" s="14">
        <f t="shared" si="6"/>
        <v>-25</v>
      </c>
      <c r="Y7" s="14">
        <f t="shared" si="6"/>
        <v>-14</v>
      </c>
      <c r="Z7" s="14">
        <f t="shared" si="6"/>
        <v>-16</v>
      </c>
      <c r="AA7" s="14">
        <f t="shared" si="6"/>
        <v>-6</v>
      </c>
      <c r="AB7" s="14">
        <f t="shared" si="6"/>
        <v>-32</v>
      </c>
      <c r="AC7" s="14">
        <f t="shared" si="6"/>
        <v>-37</v>
      </c>
    </row>
    <row r="8" spans="2:29" x14ac:dyDescent="0.35">
      <c r="B8" s="14">
        <f t="shared" si="1"/>
        <v>-30</v>
      </c>
      <c r="C8" s="14">
        <f t="shared" si="1"/>
        <v>-8</v>
      </c>
      <c r="D8" s="14">
        <f t="shared" ref="D8:AA10" si="7">-D24+D23</f>
        <v>-10</v>
      </c>
      <c r="E8" s="14">
        <f t="shared" si="7"/>
        <v>-20</v>
      </c>
      <c r="F8" s="14">
        <f t="shared" si="7"/>
        <v>-13</v>
      </c>
      <c r="G8" s="14">
        <f t="shared" si="7"/>
        <v>-30</v>
      </c>
      <c r="H8" s="14">
        <f t="shared" si="7"/>
        <v>-18</v>
      </c>
      <c r="I8" s="14">
        <f t="shared" si="7"/>
        <v>-16</v>
      </c>
      <c r="J8" s="14"/>
      <c r="K8" s="14">
        <f t="shared" si="7"/>
        <v>-50</v>
      </c>
      <c r="L8" s="14">
        <f t="shared" si="7"/>
        <v>-20</v>
      </c>
      <c r="M8" s="14">
        <f t="shared" si="7"/>
        <v>-52</v>
      </c>
      <c r="N8" s="14">
        <f t="shared" si="7"/>
        <v>-35</v>
      </c>
      <c r="O8" s="14">
        <f t="shared" si="7"/>
        <v>-42</v>
      </c>
      <c r="P8" s="14">
        <f t="shared" si="7"/>
        <v>-15</v>
      </c>
      <c r="Q8" s="14">
        <f t="shared" si="7"/>
        <v>-5</v>
      </c>
      <c r="R8" s="14">
        <f t="shared" si="7"/>
        <v>-25</v>
      </c>
      <c r="S8" s="14">
        <f t="shared" si="3"/>
        <v>-48</v>
      </c>
      <c r="T8" s="14">
        <f t="shared" si="7"/>
        <v>-42</v>
      </c>
      <c r="U8" s="14">
        <f t="shared" si="7"/>
        <v>-25</v>
      </c>
      <c r="V8" s="14">
        <f t="shared" si="7"/>
        <v>-15</v>
      </c>
      <c r="W8" s="14"/>
      <c r="X8" s="14">
        <f t="shared" ref="X8" si="8">-X24+X23</f>
        <v>-10</v>
      </c>
      <c r="Y8" s="14">
        <f t="shared" si="7"/>
        <v>-20</v>
      </c>
      <c r="Z8" s="14"/>
      <c r="AA8" s="14">
        <f t="shared" si="7"/>
        <v>-7</v>
      </c>
      <c r="AB8" s="14"/>
      <c r="AC8" s="14"/>
    </row>
    <row r="9" spans="2:29" x14ac:dyDescent="0.35">
      <c r="B9" s="14">
        <f>-B25+B24</f>
        <v>-60</v>
      </c>
      <c r="C9" s="14"/>
      <c r="D9" s="14"/>
      <c r="E9" s="14"/>
      <c r="F9" s="14">
        <f t="shared" ref="F9:I9" si="9">-F25+F24</f>
        <v>-15</v>
      </c>
      <c r="G9" s="14">
        <f t="shared" si="9"/>
        <v>-45</v>
      </c>
      <c r="H9" s="14">
        <f t="shared" si="9"/>
        <v>-12</v>
      </c>
      <c r="I9" s="14">
        <f t="shared" si="9"/>
        <v>-60</v>
      </c>
      <c r="J9" s="14"/>
      <c r="K9" s="14">
        <f t="shared" ref="K9" si="10">-K25+K24</f>
        <v>-5</v>
      </c>
      <c r="L9" s="14">
        <f t="shared" si="7"/>
        <v>-15</v>
      </c>
      <c r="M9" s="14">
        <f t="shared" si="7"/>
        <v>-3</v>
      </c>
      <c r="N9" s="14">
        <f t="shared" ref="N9:O9" si="11">-N25+N24</f>
        <v>-5</v>
      </c>
      <c r="O9" s="14">
        <f t="shared" si="11"/>
        <v>-48</v>
      </c>
      <c r="P9" s="14"/>
      <c r="Q9" s="14">
        <f t="shared" si="7"/>
        <v>-10</v>
      </c>
      <c r="R9" s="14">
        <f t="shared" si="7"/>
        <v>-25</v>
      </c>
      <c r="S9" s="14">
        <f t="shared" si="3"/>
        <v>-4</v>
      </c>
      <c r="T9" s="14">
        <f t="shared" si="7"/>
        <v>-30</v>
      </c>
      <c r="U9" s="14">
        <f t="shared" ref="U9" si="12">-U25+U24</f>
        <v>-20</v>
      </c>
      <c r="V9" s="14">
        <f t="shared" si="7"/>
        <v>-15</v>
      </c>
      <c r="W9" s="14"/>
      <c r="X9" s="14">
        <f t="shared" ref="X9:X11" si="13">-X25+X24</f>
        <v>-7</v>
      </c>
      <c r="Y9" s="14">
        <f t="shared" si="7"/>
        <v>-10</v>
      </c>
      <c r="Z9" s="14"/>
      <c r="AA9" s="14"/>
      <c r="AB9" s="14"/>
      <c r="AC9" s="14"/>
    </row>
    <row r="10" spans="2:29" x14ac:dyDescent="0.35">
      <c r="B10" s="14">
        <f>-B26+B25</f>
        <v>-20</v>
      </c>
      <c r="C10" s="14"/>
      <c r="D10" s="14"/>
      <c r="E10" s="14"/>
      <c r="F10" s="14">
        <f t="shared" ref="F10:I10" si="14">-F26+F25</f>
        <v>-20</v>
      </c>
      <c r="G10" s="14">
        <f t="shared" si="14"/>
        <v>-40</v>
      </c>
      <c r="H10" s="14">
        <f t="shared" si="14"/>
        <v>-20</v>
      </c>
      <c r="I10" s="14">
        <f t="shared" si="14"/>
        <v>-25</v>
      </c>
      <c r="J10" s="14"/>
      <c r="K10" s="14">
        <f t="shared" ref="K10" si="15">-K26+K25</f>
        <v>-35</v>
      </c>
      <c r="L10" s="14"/>
      <c r="M10" s="14"/>
      <c r="N10" s="14">
        <f t="shared" ref="N10:O10" si="16">-N26+N25</f>
        <v>-18</v>
      </c>
      <c r="O10" s="14">
        <f t="shared" si="16"/>
        <v>-15</v>
      </c>
      <c r="P10" s="14"/>
      <c r="Q10" s="14"/>
      <c r="R10" s="14"/>
      <c r="S10" s="14"/>
      <c r="T10" s="14">
        <f t="shared" si="7"/>
        <v>-43</v>
      </c>
      <c r="U10" s="14">
        <f t="shared" ref="U10" si="17">-U26+U25</f>
        <v>-25</v>
      </c>
      <c r="V10" s="14">
        <f t="shared" si="7"/>
        <v>-10</v>
      </c>
      <c r="W10" s="14"/>
      <c r="X10" s="14">
        <f t="shared" si="13"/>
        <v>-12</v>
      </c>
      <c r="Y10" s="14"/>
      <c r="Z10" s="14"/>
      <c r="AA10" s="14"/>
      <c r="AB10" s="14"/>
      <c r="AC10" s="14"/>
    </row>
    <row r="11" spans="2:29" x14ac:dyDescent="0.35">
      <c r="B11" s="14">
        <f>-B27+B26</f>
        <v>-20</v>
      </c>
      <c r="C11" s="14"/>
      <c r="D11" s="14"/>
      <c r="E11" s="14"/>
      <c r="F11" s="14">
        <f t="shared" ref="F11:G11" si="18">-F27+F26</f>
        <v>-15</v>
      </c>
      <c r="G11" s="14">
        <f t="shared" si="18"/>
        <v>-10</v>
      </c>
      <c r="H11" s="14"/>
      <c r="I11" s="14"/>
      <c r="J11" s="14"/>
      <c r="K11" s="14">
        <f t="shared" ref="K11" si="19">-K27+K26</f>
        <v>-65</v>
      </c>
      <c r="L11" s="14"/>
      <c r="M11" s="14"/>
      <c r="N11" s="14">
        <f t="shared" ref="N11" si="20">-N27+N26</f>
        <v>-12</v>
      </c>
      <c r="O11" s="14"/>
      <c r="P11" s="14"/>
      <c r="Q11" s="14"/>
      <c r="R11" s="14"/>
      <c r="S11" s="14"/>
      <c r="T11" s="14"/>
      <c r="U11" s="14">
        <f t="shared" ref="U11" si="21">-U27+U26</f>
        <v>-10</v>
      </c>
      <c r="V11" s="14"/>
      <c r="W11" s="14"/>
      <c r="X11" s="14">
        <f t="shared" si="13"/>
        <v>-16</v>
      </c>
      <c r="Y11" s="14"/>
      <c r="Z11" s="14"/>
      <c r="AA11" s="14"/>
      <c r="AB11" s="14"/>
      <c r="AC11" s="14"/>
    </row>
    <row r="12" spans="2:29" ht="9.65" customHeight="1" x14ac:dyDescent="0.35">
      <c r="B12" s="14"/>
      <c r="N12" s="14">
        <f t="shared" ref="N12" si="22">-N28+N27</f>
        <v>-15</v>
      </c>
    </row>
    <row r="13" spans="2:29" ht="9" customHeight="1" x14ac:dyDescent="0.35">
      <c r="B13" s="14"/>
      <c r="N13" s="14">
        <f t="shared" ref="N13" si="23">-N29+N28</f>
        <v>-15</v>
      </c>
    </row>
    <row r="14" spans="2:29" ht="8.4" customHeight="1" x14ac:dyDescent="0.35">
      <c r="B14" s="14"/>
      <c r="N14" s="14">
        <f>-N30+N29</f>
        <v>-10</v>
      </c>
    </row>
    <row r="15" spans="2:29" ht="9.65" customHeight="1" x14ac:dyDescent="0.35">
      <c r="B15" s="14"/>
      <c r="N15" s="14">
        <f>-N31+N30</f>
        <v>-10</v>
      </c>
    </row>
    <row r="17" spans="1:29" x14ac:dyDescent="0.35">
      <c r="B17" s="14">
        <f t="shared" ref="B17:M17" si="24">SUM(B3:B11)</f>
        <v>-290</v>
      </c>
      <c r="C17" s="14">
        <f t="shared" si="24"/>
        <v>-105</v>
      </c>
      <c r="D17" s="14">
        <f t="shared" si="24"/>
        <v>-300</v>
      </c>
      <c r="E17" s="14">
        <f t="shared" si="24"/>
        <v>-260</v>
      </c>
      <c r="F17" s="14">
        <f t="shared" si="24"/>
        <v>-325</v>
      </c>
      <c r="G17" s="14">
        <f t="shared" si="24"/>
        <v>-210</v>
      </c>
      <c r="H17" s="14">
        <f t="shared" si="24"/>
        <v>-320</v>
      </c>
      <c r="I17" s="14">
        <f t="shared" si="24"/>
        <v>-295</v>
      </c>
      <c r="J17" s="14">
        <f t="shared" si="24"/>
        <v>-165</v>
      </c>
      <c r="K17" s="14">
        <f t="shared" si="24"/>
        <v>-315</v>
      </c>
      <c r="L17" s="14">
        <f t="shared" si="24"/>
        <v>-125</v>
      </c>
      <c r="M17" s="14">
        <f t="shared" si="24"/>
        <v>-280</v>
      </c>
      <c r="N17" s="14">
        <f>SUM(N3:N15)</f>
        <v>-310</v>
      </c>
      <c r="O17" s="14">
        <f t="shared" ref="O17:AC17" si="25">SUM(O3:O11)</f>
        <v>-335</v>
      </c>
      <c r="P17" s="14">
        <f t="shared" si="25"/>
        <v>-275</v>
      </c>
      <c r="Q17" s="14">
        <f t="shared" si="25"/>
        <v>-195</v>
      </c>
      <c r="R17" s="14">
        <f t="shared" si="25"/>
        <v>-330</v>
      </c>
      <c r="S17" s="14">
        <f t="shared" si="25"/>
        <v>-242</v>
      </c>
      <c r="T17" s="14">
        <f t="shared" si="25"/>
        <v>-248</v>
      </c>
      <c r="U17" s="14">
        <f t="shared" si="25"/>
        <v>-170</v>
      </c>
      <c r="V17" s="14">
        <f t="shared" si="25"/>
        <v>-140</v>
      </c>
      <c r="W17" s="14">
        <f t="shared" si="25"/>
        <v>-130</v>
      </c>
      <c r="X17" s="14">
        <f t="shared" si="25"/>
        <v>-160</v>
      </c>
      <c r="Y17" s="14">
        <f t="shared" si="25"/>
        <v>-130</v>
      </c>
      <c r="Z17" s="14">
        <f t="shared" si="25"/>
        <v>-136</v>
      </c>
      <c r="AA17" s="14">
        <f t="shared" si="25"/>
        <v>-97</v>
      </c>
      <c r="AB17" s="14">
        <f t="shared" si="25"/>
        <v>-92</v>
      </c>
      <c r="AC17" s="14">
        <f t="shared" si="25"/>
        <v>-122</v>
      </c>
    </row>
    <row r="18" spans="1:29" x14ac:dyDescent="0.35">
      <c r="A18" t="s">
        <v>217</v>
      </c>
    </row>
    <row r="19" spans="1:29" x14ac:dyDescent="0.35">
      <c r="A19">
        <v>1</v>
      </c>
      <c r="B19">
        <v>10</v>
      </c>
      <c r="C19">
        <v>10</v>
      </c>
      <c r="D19">
        <v>45</v>
      </c>
      <c r="E19">
        <v>20</v>
      </c>
      <c r="F19">
        <v>132</v>
      </c>
      <c r="G19">
        <v>10</v>
      </c>
      <c r="H19">
        <v>130</v>
      </c>
      <c r="I19">
        <v>60</v>
      </c>
      <c r="J19">
        <v>10</v>
      </c>
      <c r="K19">
        <v>5</v>
      </c>
      <c r="L19">
        <v>10</v>
      </c>
      <c r="M19">
        <v>5</v>
      </c>
      <c r="N19">
        <v>10</v>
      </c>
      <c r="O19">
        <v>15</v>
      </c>
      <c r="P19">
        <v>35</v>
      </c>
      <c r="Q19">
        <v>15</v>
      </c>
      <c r="R19">
        <v>25</v>
      </c>
      <c r="S19">
        <v>10</v>
      </c>
      <c r="T19">
        <v>18</v>
      </c>
      <c r="U19">
        <v>10</v>
      </c>
      <c r="V19" s="27">
        <v>5</v>
      </c>
      <c r="W19" s="27">
        <v>8</v>
      </c>
      <c r="X19" s="27">
        <v>8</v>
      </c>
      <c r="Y19" s="27">
        <v>10</v>
      </c>
      <c r="Z19" s="27">
        <v>20</v>
      </c>
      <c r="AA19" s="27">
        <v>15</v>
      </c>
      <c r="AB19" s="27">
        <v>5</v>
      </c>
      <c r="AC19" s="27">
        <v>15</v>
      </c>
    </row>
    <row r="20" spans="1:29" x14ac:dyDescent="0.35">
      <c r="A20">
        <v>2</v>
      </c>
      <c r="B20">
        <v>90</v>
      </c>
      <c r="C20">
        <v>30</v>
      </c>
      <c r="D20">
        <v>130</v>
      </c>
      <c r="E20">
        <v>60</v>
      </c>
      <c r="F20">
        <v>145</v>
      </c>
      <c r="G20">
        <v>30</v>
      </c>
      <c r="H20">
        <v>150</v>
      </c>
      <c r="I20">
        <v>90</v>
      </c>
      <c r="J20">
        <v>105</v>
      </c>
      <c r="K20">
        <v>30</v>
      </c>
      <c r="L20">
        <v>20</v>
      </c>
      <c r="M20">
        <v>70</v>
      </c>
      <c r="N20">
        <v>35</v>
      </c>
      <c r="O20">
        <v>70</v>
      </c>
      <c r="P20">
        <v>120</v>
      </c>
      <c r="Q20">
        <v>40</v>
      </c>
      <c r="R20">
        <v>75</v>
      </c>
      <c r="S20">
        <v>65</v>
      </c>
      <c r="T20">
        <v>35</v>
      </c>
      <c r="U20">
        <v>15</v>
      </c>
      <c r="V20" s="27">
        <v>20</v>
      </c>
      <c r="W20" s="27">
        <v>60</v>
      </c>
      <c r="X20" s="27">
        <v>30</v>
      </c>
      <c r="Y20" s="27">
        <v>35</v>
      </c>
      <c r="Z20" s="27">
        <v>45</v>
      </c>
      <c r="AA20" s="27">
        <v>40</v>
      </c>
      <c r="AB20" s="27">
        <v>22</v>
      </c>
      <c r="AC20" s="27">
        <v>40</v>
      </c>
    </row>
    <row r="21" spans="1:29" x14ac:dyDescent="0.35">
      <c r="A21">
        <v>3</v>
      </c>
      <c r="B21">
        <v>110</v>
      </c>
      <c r="C21">
        <v>60</v>
      </c>
      <c r="D21">
        <v>180</v>
      </c>
      <c r="E21">
        <v>130</v>
      </c>
      <c r="F21">
        <v>198</v>
      </c>
      <c r="G21">
        <v>50</v>
      </c>
      <c r="H21">
        <v>180</v>
      </c>
      <c r="I21">
        <v>130</v>
      </c>
      <c r="J21">
        <v>125</v>
      </c>
      <c r="K21">
        <v>55</v>
      </c>
      <c r="L21">
        <v>60</v>
      </c>
      <c r="M21">
        <v>90</v>
      </c>
      <c r="N21">
        <v>70</v>
      </c>
      <c r="O21">
        <v>120</v>
      </c>
      <c r="P21">
        <v>225</v>
      </c>
      <c r="Q21">
        <v>100</v>
      </c>
      <c r="R21">
        <v>145</v>
      </c>
      <c r="S21">
        <v>120</v>
      </c>
      <c r="T21">
        <v>80</v>
      </c>
      <c r="U21">
        <v>50</v>
      </c>
      <c r="V21" s="27">
        <v>50</v>
      </c>
      <c r="W21" s="27">
        <v>75</v>
      </c>
      <c r="X21" s="27">
        <v>60</v>
      </c>
      <c r="Y21" s="27">
        <v>70</v>
      </c>
      <c r="Z21" s="27">
        <v>70</v>
      </c>
      <c r="AA21" s="27">
        <v>70</v>
      </c>
      <c r="AB21" s="27">
        <v>40</v>
      </c>
      <c r="AC21" s="27">
        <v>80</v>
      </c>
    </row>
    <row r="22" spans="1:29" x14ac:dyDescent="0.35">
      <c r="A22">
        <v>4</v>
      </c>
      <c r="B22">
        <v>150</v>
      </c>
      <c r="C22">
        <v>90</v>
      </c>
      <c r="D22">
        <v>255</v>
      </c>
      <c r="E22">
        <v>150</v>
      </c>
      <c r="F22">
        <v>252</v>
      </c>
      <c r="G22">
        <v>68</v>
      </c>
      <c r="H22">
        <v>215</v>
      </c>
      <c r="I22">
        <v>160</v>
      </c>
      <c r="J22">
        <v>150</v>
      </c>
      <c r="K22">
        <v>80</v>
      </c>
      <c r="L22">
        <v>70</v>
      </c>
      <c r="M22">
        <v>200</v>
      </c>
      <c r="N22">
        <v>130</v>
      </c>
      <c r="O22">
        <v>170</v>
      </c>
      <c r="P22">
        <v>240</v>
      </c>
      <c r="Q22">
        <v>150</v>
      </c>
      <c r="R22">
        <v>265</v>
      </c>
      <c r="S22">
        <v>140</v>
      </c>
      <c r="T22">
        <v>100</v>
      </c>
      <c r="U22">
        <v>75</v>
      </c>
      <c r="V22" s="27">
        <v>80</v>
      </c>
      <c r="W22" s="27">
        <v>120</v>
      </c>
      <c r="X22" s="27">
        <v>90</v>
      </c>
      <c r="Y22" s="27">
        <v>86</v>
      </c>
      <c r="Z22" s="27">
        <v>120</v>
      </c>
      <c r="AA22" s="27">
        <v>84</v>
      </c>
      <c r="AB22" s="27">
        <v>60</v>
      </c>
      <c r="AC22" s="27">
        <v>85</v>
      </c>
    </row>
    <row r="23" spans="1:29" x14ac:dyDescent="0.35">
      <c r="A23">
        <v>5</v>
      </c>
      <c r="B23">
        <v>160</v>
      </c>
      <c r="C23">
        <v>97</v>
      </c>
      <c r="D23">
        <v>290</v>
      </c>
      <c r="E23">
        <v>240</v>
      </c>
      <c r="F23">
        <v>262</v>
      </c>
      <c r="G23">
        <v>85</v>
      </c>
      <c r="H23">
        <v>270</v>
      </c>
      <c r="I23">
        <v>194</v>
      </c>
      <c r="J23">
        <v>165</v>
      </c>
      <c r="K23">
        <v>160</v>
      </c>
      <c r="L23">
        <v>90</v>
      </c>
      <c r="M23">
        <v>225</v>
      </c>
      <c r="N23">
        <v>190</v>
      </c>
      <c r="O23">
        <v>230</v>
      </c>
      <c r="P23">
        <v>260</v>
      </c>
      <c r="Q23">
        <v>180</v>
      </c>
      <c r="R23">
        <v>280</v>
      </c>
      <c r="S23">
        <v>190</v>
      </c>
      <c r="T23">
        <v>133</v>
      </c>
      <c r="U23">
        <v>90</v>
      </c>
      <c r="V23" s="27">
        <v>100</v>
      </c>
      <c r="W23" s="27">
        <v>130</v>
      </c>
      <c r="X23" s="27">
        <v>115</v>
      </c>
      <c r="Y23" s="27">
        <v>100</v>
      </c>
      <c r="Z23" s="27">
        <v>136</v>
      </c>
      <c r="AA23" s="27">
        <v>90</v>
      </c>
      <c r="AB23" s="27">
        <v>92</v>
      </c>
      <c r="AC23" s="27">
        <v>122</v>
      </c>
    </row>
    <row r="24" spans="1:29" x14ac:dyDescent="0.35">
      <c r="A24">
        <v>6</v>
      </c>
      <c r="B24">
        <v>190</v>
      </c>
      <c r="C24">
        <v>105</v>
      </c>
      <c r="D24">
        <v>300</v>
      </c>
      <c r="E24">
        <v>260</v>
      </c>
      <c r="F24">
        <v>275</v>
      </c>
      <c r="G24">
        <v>115</v>
      </c>
      <c r="H24">
        <v>288</v>
      </c>
      <c r="I24">
        <v>210</v>
      </c>
      <c r="K24">
        <v>210</v>
      </c>
      <c r="L24">
        <v>110</v>
      </c>
      <c r="M24">
        <v>277</v>
      </c>
      <c r="N24">
        <v>225</v>
      </c>
      <c r="O24">
        <v>272</v>
      </c>
      <c r="P24">
        <v>275</v>
      </c>
      <c r="Q24">
        <v>185</v>
      </c>
      <c r="R24">
        <v>305</v>
      </c>
      <c r="S24">
        <v>238</v>
      </c>
      <c r="T24">
        <v>175</v>
      </c>
      <c r="U24">
        <v>115</v>
      </c>
      <c r="V24" s="27">
        <v>115</v>
      </c>
      <c r="X24" s="27">
        <v>125</v>
      </c>
      <c r="Y24" s="27">
        <v>120</v>
      </c>
      <c r="AA24" s="27">
        <v>97</v>
      </c>
    </row>
    <row r="25" spans="1:29" x14ac:dyDescent="0.35">
      <c r="A25">
        <v>7</v>
      </c>
      <c r="B25">
        <v>250</v>
      </c>
      <c r="F25">
        <v>290</v>
      </c>
      <c r="G25">
        <v>160</v>
      </c>
      <c r="H25">
        <v>300</v>
      </c>
      <c r="I25">
        <v>270</v>
      </c>
      <c r="K25">
        <v>215</v>
      </c>
      <c r="L25">
        <v>125</v>
      </c>
      <c r="M25">
        <v>280</v>
      </c>
      <c r="N25">
        <v>230</v>
      </c>
      <c r="O25">
        <v>320</v>
      </c>
      <c r="Q25">
        <v>195</v>
      </c>
      <c r="R25">
        <v>330</v>
      </c>
      <c r="S25">
        <v>242</v>
      </c>
      <c r="T25">
        <v>205</v>
      </c>
      <c r="U25">
        <v>135</v>
      </c>
      <c r="V25" s="27">
        <v>130</v>
      </c>
      <c r="X25" s="27">
        <v>132</v>
      </c>
      <c r="Y25" s="27">
        <v>130</v>
      </c>
    </row>
    <row r="26" spans="1:29" x14ac:dyDescent="0.35">
      <c r="A26">
        <v>8</v>
      </c>
      <c r="B26">
        <v>270</v>
      </c>
      <c r="F26">
        <v>310</v>
      </c>
      <c r="G26">
        <v>200</v>
      </c>
      <c r="H26">
        <v>320</v>
      </c>
      <c r="I26">
        <v>295</v>
      </c>
      <c r="K26">
        <v>250</v>
      </c>
      <c r="N26">
        <v>248</v>
      </c>
      <c r="O26">
        <v>335</v>
      </c>
      <c r="T26">
        <v>248</v>
      </c>
      <c r="U26">
        <v>160</v>
      </c>
      <c r="V26" s="27">
        <v>140</v>
      </c>
      <c r="X26" s="27">
        <v>144</v>
      </c>
    </row>
    <row r="27" spans="1:29" x14ac:dyDescent="0.35">
      <c r="A27">
        <v>9</v>
      </c>
      <c r="B27">
        <v>290</v>
      </c>
      <c r="F27">
        <v>325</v>
      </c>
      <c r="G27">
        <v>210</v>
      </c>
      <c r="K27">
        <v>315</v>
      </c>
      <c r="N27">
        <v>260</v>
      </c>
      <c r="U27">
        <v>170</v>
      </c>
      <c r="X27" s="27">
        <v>160</v>
      </c>
    </row>
    <row r="28" spans="1:29" ht="9" customHeight="1" x14ac:dyDescent="0.35">
      <c r="A28">
        <v>10</v>
      </c>
      <c r="N28">
        <v>275</v>
      </c>
    </row>
    <row r="29" spans="1:29" ht="9.65" customHeight="1" x14ac:dyDescent="0.35">
      <c r="A29">
        <v>11</v>
      </c>
      <c r="N29">
        <v>290</v>
      </c>
    </row>
    <row r="30" spans="1:29" ht="8.4" customHeight="1" x14ac:dyDescent="0.35">
      <c r="A30">
        <v>12</v>
      </c>
      <c r="N30">
        <v>300</v>
      </c>
    </row>
    <row r="31" spans="1:29" ht="8.4" customHeight="1" x14ac:dyDescent="0.35">
      <c r="A31">
        <v>13</v>
      </c>
      <c r="N31">
        <v>310</v>
      </c>
    </row>
    <row r="32" spans="1:29" x14ac:dyDescent="0.35">
      <c r="A32" t="s">
        <v>217</v>
      </c>
      <c r="B32" t="s">
        <v>219</v>
      </c>
    </row>
    <row r="33" spans="2:29" x14ac:dyDescent="0.35">
      <c r="B33">
        <v>30</v>
      </c>
      <c r="C33">
        <v>30</v>
      </c>
      <c r="D33" s="14">
        <v>30</v>
      </c>
      <c r="E33" s="14">
        <v>10</v>
      </c>
      <c r="F33">
        <v>30</v>
      </c>
      <c r="G33" s="14">
        <v>30</v>
      </c>
      <c r="H33">
        <v>30</v>
      </c>
      <c r="I33">
        <v>30</v>
      </c>
      <c r="J33">
        <v>30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  <c r="Q33" s="14">
        <v>30</v>
      </c>
      <c r="R33">
        <v>30</v>
      </c>
      <c r="S33" s="14">
        <v>30</v>
      </c>
      <c r="T33" s="14">
        <v>30</v>
      </c>
      <c r="U33" s="14">
        <v>5</v>
      </c>
      <c r="V33" s="14">
        <v>30</v>
      </c>
      <c r="W33" s="14">
        <v>30</v>
      </c>
      <c r="X33" s="14">
        <v>30</v>
      </c>
      <c r="Y33" s="27">
        <v>20</v>
      </c>
      <c r="Z33" s="27">
        <v>30</v>
      </c>
      <c r="AA33" s="14">
        <v>30</v>
      </c>
      <c r="AB33" s="14">
        <v>30</v>
      </c>
      <c r="AC33" s="14">
        <v>30</v>
      </c>
    </row>
    <row r="34" spans="2:29" x14ac:dyDescent="0.35">
      <c r="B34">
        <v>60</v>
      </c>
      <c r="C34">
        <v>80</v>
      </c>
      <c r="D34" s="14">
        <v>100</v>
      </c>
      <c r="E34" s="14">
        <v>60</v>
      </c>
      <c r="F34">
        <v>110</v>
      </c>
      <c r="G34" s="14">
        <v>75</v>
      </c>
      <c r="H34">
        <v>100</v>
      </c>
      <c r="I34">
        <v>100</v>
      </c>
      <c r="J34">
        <v>90</v>
      </c>
      <c r="K34">
        <v>90</v>
      </c>
      <c r="L34">
        <v>60</v>
      </c>
      <c r="M34">
        <v>60</v>
      </c>
      <c r="N34">
        <v>170</v>
      </c>
      <c r="O34">
        <v>110</v>
      </c>
      <c r="P34">
        <v>90</v>
      </c>
      <c r="Q34" s="14">
        <v>70</v>
      </c>
      <c r="R34">
        <v>70</v>
      </c>
      <c r="S34" s="14">
        <v>85</v>
      </c>
      <c r="T34" s="14">
        <v>70</v>
      </c>
      <c r="U34" s="14">
        <v>30</v>
      </c>
      <c r="V34" s="14">
        <v>70</v>
      </c>
      <c r="W34" s="14">
        <v>65</v>
      </c>
      <c r="X34" s="14">
        <v>90</v>
      </c>
      <c r="Y34" s="27">
        <v>50</v>
      </c>
      <c r="Z34" s="27">
        <v>65</v>
      </c>
      <c r="AA34" s="14">
        <v>80</v>
      </c>
      <c r="AB34" s="14">
        <v>80</v>
      </c>
      <c r="AC34" s="14">
        <v>90</v>
      </c>
    </row>
    <row r="35" spans="2:29" x14ac:dyDescent="0.35">
      <c r="B35">
        <v>100</v>
      </c>
      <c r="C35">
        <v>100</v>
      </c>
      <c r="D35" s="14">
        <v>150</v>
      </c>
      <c r="E35" s="14">
        <v>105</v>
      </c>
      <c r="F35">
        <v>155</v>
      </c>
      <c r="G35" s="14">
        <v>95</v>
      </c>
      <c r="H35">
        <v>160</v>
      </c>
      <c r="I35">
        <v>150</v>
      </c>
      <c r="J35">
        <v>140</v>
      </c>
      <c r="K35">
        <v>140</v>
      </c>
      <c r="L35">
        <v>80</v>
      </c>
      <c r="M35">
        <v>150</v>
      </c>
      <c r="N35">
        <v>210</v>
      </c>
      <c r="O35">
        <v>150</v>
      </c>
      <c r="P35">
        <v>180</v>
      </c>
      <c r="Q35" s="14">
        <v>130</v>
      </c>
      <c r="R35">
        <v>120</v>
      </c>
      <c r="S35" s="14">
        <v>160</v>
      </c>
      <c r="T35" s="14">
        <v>120</v>
      </c>
      <c r="U35" s="14">
        <v>55</v>
      </c>
      <c r="V35" s="14">
        <v>105</v>
      </c>
      <c r="W35" s="14">
        <v>95</v>
      </c>
      <c r="X35" s="14">
        <v>120</v>
      </c>
      <c r="Y35" s="27">
        <v>90</v>
      </c>
      <c r="Z35" s="27">
        <v>90</v>
      </c>
      <c r="AA35" s="14">
        <v>95</v>
      </c>
      <c r="AC35" s="14">
        <v>125</v>
      </c>
    </row>
    <row r="36" spans="2:29" x14ac:dyDescent="0.35">
      <c r="B36">
        <v>140</v>
      </c>
      <c r="C36">
        <v>110</v>
      </c>
      <c r="D36" s="14">
        <v>210</v>
      </c>
      <c r="E36" s="14">
        <v>136</v>
      </c>
      <c r="F36">
        <v>230</v>
      </c>
      <c r="G36" s="14">
        <v>160</v>
      </c>
      <c r="H36">
        <v>250</v>
      </c>
      <c r="I36">
        <v>175</v>
      </c>
      <c r="K36">
        <v>190</v>
      </c>
      <c r="L36">
        <v>100</v>
      </c>
      <c r="M36">
        <v>235</v>
      </c>
      <c r="N36">
        <v>245</v>
      </c>
      <c r="O36">
        <v>255</v>
      </c>
      <c r="P36">
        <v>230</v>
      </c>
      <c r="Q36" s="14">
        <v>180</v>
      </c>
      <c r="R36">
        <v>200</v>
      </c>
      <c r="S36" s="14">
        <v>215</v>
      </c>
      <c r="T36" s="14">
        <v>140</v>
      </c>
      <c r="U36" s="14">
        <v>78</v>
      </c>
      <c r="V36" s="14">
        <v>125</v>
      </c>
      <c r="W36" s="14">
        <v>135</v>
      </c>
      <c r="X36" s="14">
        <v>140</v>
      </c>
      <c r="Y36" s="27">
        <v>100</v>
      </c>
      <c r="Z36" s="27">
        <v>132</v>
      </c>
    </row>
    <row r="37" spans="2:29" x14ac:dyDescent="0.35">
      <c r="B37">
        <v>170</v>
      </c>
      <c r="D37" s="14">
        <v>275</v>
      </c>
      <c r="E37" s="14">
        <v>195</v>
      </c>
      <c r="F37">
        <v>280</v>
      </c>
      <c r="G37" s="14">
        <v>205</v>
      </c>
      <c r="H37">
        <v>305</v>
      </c>
      <c r="I37">
        <v>200</v>
      </c>
      <c r="K37">
        <v>245</v>
      </c>
      <c r="L37">
        <v>110</v>
      </c>
      <c r="M37">
        <v>278</v>
      </c>
      <c r="N37">
        <v>260</v>
      </c>
      <c r="O37">
        <v>290</v>
      </c>
      <c r="P37">
        <v>250</v>
      </c>
      <c r="R37">
        <v>275</v>
      </c>
      <c r="S37" s="14">
        <v>240</v>
      </c>
      <c r="T37" s="14">
        <v>170</v>
      </c>
      <c r="U37" s="14">
        <v>103</v>
      </c>
      <c r="V37" s="14">
        <v>135</v>
      </c>
      <c r="X37" s="14">
        <v>150</v>
      </c>
      <c r="Y37" s="27">
        <v>110</v>
      </c>
    </row>
    <row r="38" spans="2:29" x14ac:dyDescent="0.35">
      <c r="B38">
        <v>270</v>
      </c>
      <c r="D38" s="14">
        <v>300</v>
      </c>
      <c r="E38" s="14">
        <v>250</v>
      </c>
      <c r="F38">
        <v>295</v>
      </c>
      <c r="I38">
        <v>220</v>
      </c>
      <c r="L38">
        <v>115</v>
      </c>
      <c r="N38">
        <v>280</v>
      </c>
      <c r="O38">
        <v>330</v>
      </c>
      <c r="R38">
        <v>310</v>
      </c>
      <c r="T38" s="14">
        <v>190</v>
      </c>
      <c r="U38" s="14">
        <v>122</v>
      </c>
    </row>
    <row r="39" spans="2:29" x14ac:dyDescent="0.35">
      <c r="B39">
        <v>280</v>
      </c>
      <c r="F39">
        <v>330</v>
      </c>
      <c r="I39">
        <v>280</v>
      </c>
      <c r="N39">
        <v>300</v>
      </c>
      <c r="T39" s="14">
        <v>220</v>
      </c>
      <c r="U39" s="14">
        <v>145</v>
      </c>
    </row>
    <row r="41" spans="2:29" x14ac:dyDescent="0.35">
      <c r="B41" t="s">
        <v>218</v>
      </c>
    </row>
    <row r="42" spans="2:29" x14ac:dyDescent="0.35">
      <c r="B42" s="8">
        <v>8.2031249999999805</v>
      </c>
      <c r="C42" s="8">
        <v>6.7049808429118878</v>
      </c>
      <c r="D42" s="8">
        <v>7.9681274900398131</v>
      </c>
      <c r="E42" s="8">
        <v>8.3665338645417968</v>
      </c>
      <c r="F42" s="8">
        <v>6.5217391304347672</v>
      </c>
      <c r="G42" s="8">
        <v>8.6956521739130164</v>
      </c>
      <c r="H42" s="8">
        <v>7.4074074074074057</v>
      </c>
      <c r="I42" s="8">
        <v>7.2978303747534712</v>
      </c>
      <c r="J42" s="8">
        <v>6.5891472868217367</v>
      </c>
      <c r="K42" s="8">
        <v>8.2191780821918314</v>
      </c>
      <c r="L42" s="8">
        <v>7.9150579150579183</v>
      </c>
      <c r="M42" s="8">
        <v>4.9019607843137258</v>
      </c>
      <c r="N42" s="8">
        <v>5.0880626223092449</v>
      </c>
      <c r="O42" s="8">
        <v>6.060606060606049</v>
      </c>
      <c r="P42" s="8">
        <v>6.9444444444444544</v>
      </c>
      <c r="Q42" s="8">
        <v>8.1237911025145042</v>
      </c>
      <c r="R42" s="8">
        <v>9.2156862745098174</v>
      </c>
      <c r="S42" s="8">
        <v>7.7071290944123207</v>
      </c>
      <c r="T42" s="8">
        <v>4.9808429118773736</v>
      </c>
      <c r="U42" s="8">
        <v>16.302186878727621</v>
      </c>
      <c r="V42" s="8">
        <v>6.2256809338521633</v>
      </c>
      <c r="W42" s="8">
        <v>7.3929961089494149</v>
      </c>
      <c r="X42" s="8">
        <v>6.7864271457085801</v>
      </c>
      <c r="Y42" s="30">
        <v>15.168539325842739</v>
      </c>
      <c r="Z42" s="30">
        <v>5.2837573385518679</v>
      </c>
      <c r="AA42" s="8">
        <v>6.772908366533863</v>
      </c>
      <c r="AB42" s="8">
        <v>6.5259117082534068</v>
      </c>
      <c r="AC42" s="8">
        <v>5.7768924302788687</v>
      </c>
    </row>
    <row r="43" spans="2:29" x14ac:dyDescent="0.35">
      <c r="B43" s="8">
        <v>6.6276803118908534</v>
      </c>
      <c r="C43" s="8">
        <v>6.6929133858267678</v>
      </c>
      <c r="D43" s="8">
        <v>3.5714285714285836</v>
      </c>
      <c r="E43" s="8">
        <v>6.8762278978389286</v>
      </c>
      <c r="F43" s="8">
        <v>4.7244094488189017</v>
      </c>
      <c r="G43" s="8">
        <v>8.3168316831682976</v>
      </c>
      <c r="H43" s="8">
        <v>4.4088176352705535</v>
      </c>
      <c r="I43" s="8">
        <v>6.5737051792829053</v>
      </c>
      <c r="J43" s="8">
        <v>4.3307086614173009</v>
      </c>
      <c r="K43" s="8">
        <v>3.7848605577689147</v>
      </c>
      <c r="L43" s="8">
        <v>6.1507936507936432</v>
      </c>
      <c r="M43" s="8">
        <v>4.7709923664122131</v>
      </c>
      <c r="N43" s="8">
        <v>2.1782178217821846</v>
      </c>
      <c r="O43" s="8">
        <v>2.3856858846918865</v>
      </c>
      <c r="P43" s="8">
        <v>2.1868787276341659</v>
      </c>
      <c r="Q43" s="8">
        <v>5.6751467710371823</v>
      </c>
      <c r="R43" s="8">
        <v>8.2191780821917959</v>
      </c>
      <c r="S43" s="8">
        <v>4.6966731898238958</v>
      </c>
      <c r="T43" s="8">
        <v>3.0947775628626721</v>
      </c>
      <c r="U43" s="8">
        <v>5.3254437869823095</v>
      </c>
      <c r="V43" s="8">
        <v>3.4615384615384728</v>
      </c>
      <c r="W43" s="8">
        <v>3.1746031746031598</v>
      </c>
      <c r="X43" s="8">
        <v>4.5186640471512858</v>
      </c>
      <c r="Y43" s="30">
        <v>7.1428571428571619</v>
      </c>
      <c r="Z43" s="30">
        <v>3.9370078740157339</v>
      </c>
      <c r="AA43" s="8">
        <v>4.2801556420233071</v>
      </c>
      <c r="AB43" s="8">
        <v>3.7181996086105751</v>
      </c>
      <c r="AC43" s="8">
        <v>3.5225048923679179</v>
      </c>
    </row>
    <row r="44" spans="2:29" x14ac:dyDescent="0.35">
      <c r="B44" s="8">
        <v>3.9292730844793224</v>
      </c>
      <c r="C44" s="8">
        <v>2.7397260273972539</v>
      </c>
      <c r="D44" s="8">
        <v>3.7848605577689147</v>
      </c>
      <c r="E44" s="8">
        <v>3.1558185404339278</v>
      </c>
      <c r="F44" s="8">
        <v>3.399999999999999</v>
      </c>
      <c r="G44" s="8">
        <v>13.806706114398478</v>
      </c>
      <c r="H44" s="8">
        <v>3.1746031746031953</v>
      </c>
      <c r="I44" s="8">
        <v>11.960784313725515</v>
      </c>
      <c r="J44" s="8">
        <v>8.1027667984189939</v>
      </c>
      <c r="K44" s="8">
        <v>1.6949152542372687</v>
      </c>
      <c r="L44" s="8">
        <v>2.9761904761904656</v>
      </c>
      <c r="M44" s="8">
        <v>2.6923076923076517</v>
      </c>
      <c r="N44" s="8">
        <v>1.904761904761932</v>
      </c>
      <c r="O44" s="8">
        <v>2.3529411764706079</v>
      </c>
      <c r="P44" s="8">
        <v>2.8625954198473349</v>
      </c>
      <c r="Q44" s="8">
        <v>2.9354207436399111</v>
      </c>
      <c r="R44" s="8">
        <v>6.1068702290076731</v>
      </c>
      <c r="S44" s="8">
        <v>2.3391812865497443</v>
      </c>
      <c r="T44" s="8">
        <v>1.9801980198019911</v>
      </c>
      <c r="U44" s="8">
        <v>2.6365348399246646</v>
      </c>
      <c r="V44" s="8">
        <v>3.131115459882603</v>
      </c>
      <c r="W44" s="8">
        <v>3.5019455252918061</v>
      </c>
      <c r="X44" s="8">
        <v>2.9013539651837594</v>
      </c>
      <c r="Y44" s="30">
        <v>4.8923679060665535</v>
      </c>
      <c r="Z44" s="30">
        <v>4.3307086614173356</v>
      </c>
      <c r="AA44" s="8">
        <v>2.8790786948176481</v>
      </c>
      <c r="AB44" s="30"/>
      <c r="AC44" s="8">
        <v>3.4749034749034693</v>
      </c>
    </row>
    <row r="45" spans="2:29" x14ac:dyDescent="0.35">
      <c r="B45" s="8">
        <v>3.3596837944663847</v>
      </c>
      <c r="C45" s="8">
        <v>3.7383177570093329</v>
      </c>
      <c r="D45" s="8">
        <v>3.1809145129224503</v>
      </c>
      <c r="E45" s="8">
        <v>2.9469548133595707</v>
      </c>
      <c r="F45" s="8">
        <v>3.1746031746031598</v>
      </c>
      <c r="G45" s="8">
        <v>25.09881422924899</v>
      </c>
      <c r="H45" s="8">
        <v>2.5793650793650773</v>
      </c>
      <c r="I45" s="8">
        <v>15.913555992141429</v>
      </c>
      <c r="J45" s="8"/>
      <c r="K45" s="8">
        <v>2.4856596558317547</v>
      </c>
      <c r="L45" s="8">
        <v>7.1287128712871715</v>
      </c>
      <c r="M45" s="8">
        <v>2.777777777777807</v>
      </c>
      <c r="N45" s="8">
        <v>1.5748031496063006</v>
      </c>
      <c r="O45" s="8">
        <v>1.7475728155339778</v>
      </c>
      <c r="P45" s="8">
        <v>2.9126213592232735</v>
      </c>
      <c r="Q45" s="8">
        <v>0.92936802973977373</v>
      </c>
      <c r="R45" s="8">
        <v>6.4833005893909297</v>
      </c>
      <c r="S45" s="8">
        <v>7.6208178438661562</v>
      </c>
      <c r="T45" s="8">
        <v>3.632887189292533</v>
      </c>
      <c r="U45" s="8">
        <v>11.695906432748583</v>
      </c>
      <c r="V45" s="8">
        <v>4.545454545454537</v>
      </c>
      <c r="W45" s="8">
        <v>4.030710172744687</v>
      </c>
      <c r="X45" s="8">
        <v>3.3663366336633471</v>
      </c>
      <c r="Y45" s="30">
        <v>8.2706766917293457</v>
      </c>
      <c r="Z45" s="30">
        <v>8.0645161290322456</v>
      </c>
      <c r="AA45" s="30"/>
      <c r="AB45" s="30"/>
      <c r="AC45" s="30"/>
    </row>
    <row r="46" spans="2:29" x14ac:dyDescent="0.35">
      <c r="B46" s="8">
        <v>3.4615384615384728</v>
      </c>
      <c r="C46" s="8"/>
      <c r="D46" s="8">
        <v>10.399999999999991</v>
      </c>
      <c r="E46" s="8">
        <v>2.9821073558648359</v>
      </c>
      <c r="F46" s="8">
        <v>15.139442231075694</v>
      </c>
      <c r="G46" s="8">
        <v>19.161676646706567</v>
      </c>
      <c r="H46" s="8">
        <v>5.5118110236220348</v>
      </c>
      <c r="I46" s="8">
        <v>10.337972166998057</v>
      </c>
      <c r="J46" s="8"/>
      <c r="K46" s="8">
        <v>9.1954022988505333</v>
      </c>
      <c r="L46" s="8">
        <v>9.108159392789382</v>
      </c>
      <c r="M46" s="8">
        <v>6.090373280943</v>
      </c>
      <c r="N46" s="8">
        <v>12.228796844181479</v>
      </c>
      <c r="O46" s="8">
        <v>7.8585461689587497</v>
      </c>
      <c r="P46" s="8">
        <v>4.8689138576779323</v>
      </c>
      <c r="Q46" s="8"/>
      <c r="R46" s="8">
        <v>9.864603481624755</v>
      </c>
      <c r="S46" s="8">
        <v>6.8897637795275868</v>
      </c>
      <c r="T46" s="8">
        <v>3.1620553359684003</v>
      </c>
      <c r="U46" s="8">
        <v>5.9813084112149593</v>
      </c>
      <c r="V46" s="8">
        <v>4.9115913555992146</v>
      </c>
      <c r="W46" s="30"/>
      <c r="X46" s="8">
        <v>8.6444007858546072</v>
      </c>
      <c r="Y46" s="30">
        <v>14.338235294117652</v>
      </c>
      <c r="Z46" s="30"/>
      <c r="AA46" s="30"/>
      <c r="AB46" s="30"/>
      <c r="AC46" s="30"/>
    </row>
    <row r="47" spans="2:29" x14ac:dyDescent="0.35">
      <c r="B47" s="8">
        <v>2.9821073558648359</v>
      </c>
      <c r="C47" s="8"/>
      <c r="D47" s="8">
        <v>9.7609561752988103</v>
      </c>
      <c r="E47" s="8">
        <v>9.037328094302536</v>
      </c>
      <c r="F47" s="8">
        <v>14.76377952755902</v>
      </c>
      <c r="G47" s="8"/>
      <c r="H47" s="8"/>
      <c r="I47" s="8">
        <v>11.41732283464567</v>
      </c>
      <c r="J47" s="8"/>
      <c r="K47" s="8"/>
      <c r="L47" s="8">
        <v>14.090019569471687</v>
      </c>
      <c r="M47" s="8"/>
      <c r="N47" s="8">
        <v>23.021582733812956</v>
      </c>
      <c r="O47" s="8">
        <v>23.264540337711072</v>
      </c>
      <c r="P47" s="8"/>
      <c r="Q47" s="8"/>
      <c r="R47" s="8">
        <v>10.629921259842538</v>
      </c>
      <c r="S47" s="8"/>
      <c r="T47" s="8">
        <v>19.844357976653743</v>
      </c>
      <c r="U47" s="8">
        <v>6.1538461538461764</v>
      </c>
      <c r="V47" s="30"/>
      <c r="W47" s="30"/>
      <c r="X47" s="30"/>
      <c r="Y47" s="30"/>
      <c r="Z47" s="30"/>
      <c r="AA47" s="30"/>
      <c r="AB47" s="30"/>
      <c r="AC47" s="30"/>
    </row>
    <row r="48" spans="2:29" x14ac:dyDescent="0.35">
      <c r="B48" s="8">
        <v>3.4816247582204971</v>
      </c>
      <c r="C48" s="8"/>
      <c r="D48" s="8"/>
      <c r="E48" s="8"/>
      <c r="F48" s="8">
        <v>26.693227091633464</v>
      </c>
      <c r="G48" s="8"/>
      <c r="H48" s="8"/>
      <c r="I48" s="8">
        <v>9.9804305283757451</v>
      </c>
      <c r="J48" s="8"/>
      <c r="K48" s="8"/>
      <c r="L48" s="8"/>
      <c r="M48" s="8"/>
      <c r="N48" s="8">
        <v>17.533718689788039</v>
      </c>
      <c r="O48" s="8"/>
      <c r="P48" s="8"/>
      <c r="Q48" s="8"/>
      <c r="R48" s="8"/>
      <c r="S48" s="8"/>
      <c r="T48" s="8">
        <v>10.609037328094287</v>
      </c>
      <c r="U48" s="8">
        <v>5.7312252964426884</v>
      </c>
      <c r="V48" s="30"/>
      <c r="W48" s="30"/>
      <c r="X48" s="30"/>
      <c r="Y48" s="30"/>
      <c r="Z48" s="30"/>
      <c r="AA48" s="30"/>
      <c r="AB48" s="30"/>
      <c r="AC48" s="30"/>
    </row>
    <row r="50" spans="1:29" x14ac:dyDescent="0.35">
      <c r="A50" t="s">
        <v>220</v>
      </c>
      <c r="B50" t="s">
        <v>216</v>
      </c>
    </row>
    <row r="51" spans="1:29" x14ac:dyDescent="0.35">
      <c r="B51" s="14">
        <f>255*(20-B42)/19</f>
        <v>158.32648026315815</v>
      </c>
      <c r="C51" s="14">
        <f t="shared" ref="C51:D51" si="26">255*(20-C42)/19</f>
        <v>178.43315184512994</v>
      </c>
      <c r="D51" s="14">
        <f t="shared" si="26"/>
        <v>161.48039421262357</v>
      </c>
      <c r="E51" s="14">
        <f t="shared" ref="E51:F51" si="27">255*(20-E42)/19</f>
        <v>156.1333612916759</v>
      </c>
      <c r="F51" s="14">
        <f t="shared" si="27"/>
        <v>180.89244851258604</v>
      </c>
      <c r="G51" s="14">
        <f t="shared" ref="G51:H51" si="28">255*(20-G42)/19</f>
        <v>151.71624713958846</v>
      </c>
      <c r="H51" s="14">
        <f t="shared" si="28"/>
        <v>169.0058479532164</v>
      </c>
      <c r="I51" s="14">
        <f t="shared" ref="I51:K51" si="29">255*(20-I42)/19</f>
        <v>170.47648707567711</v>
      </c>
      <c r="J51" s="14">
        <f t="shared" si="29"/>
        <v>179.98776009791879</v>
      </c>
      <c r="K51" s="14">
        <f t="shared" si="29"/>
        <v>158.11103100216226</v>
      </c>
      <c r="L51" s="14">
        <f t="shared" ref="L51:N51" si="30">255*(20-L42)/19</f>
        <v>162.19264377159109</v>
      </c>
      <c r="M51" s="14">
        <f t="shared" si="30"/>
        <v>202.63157894736841</v>
      </c>
      <c r="N51" s="14">
        <f t="shared" si="30"/>
        <v>200.13389638479697</v>
      </c>
      <c r="O51" s="14">
        <f t="shared" ref="O51:P51" si="31">255*(20-O42)/19</f>
        <v>187.08133971291883</v>
      </c>
      <c r="P51" s="14">
        <f t="shared" si="31"/>
        <v>175.21929824561391</v>
      </c>
      <c r="Q51" s="14">
        <f t="shared" ref="Q51:R51" si="32">255*(20-Q42)/19</f>
        <v>159.39122467677902</v>
      </c>
      <c r="R51" s="14">
        <f t="shared" si="32"/>
        <v>144.73684210526298</v>
      </c>
      <c r="S51" s="14">
        <f t="shared" ref="S51:T51" si="33">255*(20-S42)/19</f>
        <v>164.98326741709781</v>
      </c>
      <c r="T51" s="14">
        <f t="shared" si="33"/>
        <v>201.57289776164578</v>
      </c>
      <c r="U51" s="14">
        <f t="shared" ref="U51:V51" si="34">255*(20-U42)/19</f>
        <v>49.628544522339823</v>
      </c>
      <c r="V51" s="14">
        <f t="shared" si="34"/>
        <v>184.86586115093149</v>
      </c>
      <c r="W51" s="14">
        <f t="shared" ref="W51:X51" si="35">255*(20-W42)/19</f>
        <v>169.19926274831047</v>
      </c>
      <c r="X51" s="14">
        <f t="shared" si="35"/>
        <v>177.34005672864802</v>
      </c>
      <c r="Y51" s="14">
        <f t="shared" ref="Y51:Z51" si="36">255*(20-Y42)/19</f>
        <v>64.843287995268497</v>
      </c>
      <c r="Z51" s="14">
        <f t="shared" si="36"/>
        <v>197.50746729838281</v>
      </c>
      <c r="AA51" s="14">
        <f t="shared" ref="AA51:AC51" si="37">255*(20-AA42)/19</f>
        <v>177.5214929754666</v>
      </c>
      <c r="AB51" s="14">
        <f t="shared" si="37"/>
        <v>180.8364481260727</v>
      </c>
      <c r="AC51" s="14">
        <f t="shared" si="37"/>
        <v>190.88907527783624</v>
      </c>
    </row>
    <row r="52" spans="1:29" x14ac:dyDescent="0.35">
      <c r="B52" s="14">
        <f t="shared" ref="B52:D54" si="38">255*(20-B43)/19</f>
        <v>179.47060634041225</v>
      </c>
      <c r="C52" s="14">
        <f t="shared" si="38"/>
        <v>178.59510982179864</v>
      </c>
      <c r="D52" s="14">
        <f t="shared" si="38"/>
        <v>220.4887218045111</v>
      </c>
      <c r="E52" s="14">
        <f t="shared" ref="E52:F52" si="39">255*(20-E43)/19</f>
        <v>176.1348361079512</v>
      </c>
      <c r="F52" s="14">
        <f t="shared" si="39"/>
        <v>205.01450476585157</v>
      </c>
      <c r="G52" s="14">
        <f t="shared" ref="G52:H52" si="40">255*(20-G43)/19</f>
        <v>156.8004168837939</v>
      </c>
      <c r="H52" s="14">
        <f t="shared" si="40"/>
        <v>209.25007910557943</v>
      </c>
      <c r="I52" s="14">
        <f t="shared" ref="I52:K52" si="41">255*(20-I43)/19</f>
        <v>180.19500943593997</v>
      </c>
      <c r="J52" s="14">
        <f t="shared" si="41"/>
        <v>210.29838375466252</v>
      </c>
      <c r="K52" s="14">
        <f t="shared" si="41"/>
        <v>217.6242398825751</v>
      </c>
      <c r="L52" s="14">
        <f t="shared" ref="L52:N52" si="42">255*(20-L43)/19</f>
        <v>185.87092731829586</v>
      </c>
      <c r="M52" s="14">
        <f t="shared" si="42"/>
        <v>204.38931297709928</v>
      </c>
      <c r="N52" s="14">
        <f t="shared" si="42"/>
        <v>239.18707660239698</v>
      </c>
      <c r="O52" s="14">
        <f t="shared" ref="O52:P52" si="43">255*(20-O43)/19</f>
        <v>236.40263681071414</v>
      </c>
      <c r="P52" s="14">
        <f t="shared" si="43"/>
        <v>239.0708381291204</v>
      </c>
      <c r="Q52" s="14">
        <f t="shared" ref="Q52:R52" si="44">255*(20-Q43)/19</f>
        <v>192.25460912555363</v>
      </c>
      <c r="R52" s="14">
        <f t="shared" si="44"/>
        <v>158.11103100216275</v>
      </c>
      <c r="S52" s="14">
        <f t="shared" ref="S52:T52" si="45">255*(20-S43)/19</f>
        <v>205.38675455762666</v>
      </c>
      <c r="T52" s="14">
        <f t="shared" si="45"/>
        <v>226.88588007736942</v>
      </c>
      <c r="U52" s="14">
        <f t="shared" ref="U52:V52" si="46">255*(20-U43)/19</f>
        <v>196.94799127997427</v>
      </c>
      <c r="V52" s="14">
        <f t="shared" si="46"/>
        <v>221.96356275303626</v>
      </c>
      <c r="W52" s="14">
        <f t="shared" ref="W52:X52" si="47">255*(20-W43)/19</f>
        <v>225.81453634085233</v>
      </c>
      <c r="X52" s="14">
        <f t="shared" si="47"/>
        <v>207.77582463033798</v>
      </c>
      <c r="Y52" s="14">
        <f t="shared" ref="Y52:Z52" si="48">255*(20-Y43)/19</f>
        <v>172.55639097744336</v>
      </c>
      <c r="Z52" s="14">
        <f t="shared" si="48"/>
        <v>215.58226274347305</v>
      </c>
      <c r="AA52" s="14">
        <f t="shared" ref="AA52:AC52" si="49">255*(20-AA43)/19</f>
        <v>210.97685848863458</v>
      </c>
      <c r="AB52" s="14">
        <f t="shared" si="49"/>
        <v>218.5188999897002</v>
      </c>
      <c r="AC52" s="14">
        <f t="shared" si="49"/>
        <v>221.14532907611473</v>
      </c>
    </row>
    <row r="53" spans="1:29" x14ac:dyDescent="0.35">
      <c r="B53" s="14">
        <f t="shared" si="38"/>
        <v>215.68607176093539</v>
      </c>
      <c r="C53" s="14">
        <f t="shared" si="38"/>
        <v>231.65104542177372</v>
      </c>
      <c r="D53" s="14">
        <f t="shared" si="38"/>
        <v>217.6242398825751</v>
      </c>
      <c r="E53" s="14">
        <f t="shared" ref="E53:F53" si="50">255*(20-E44)/19</f>
        <v>226.06664590470254</v>
      </c>
      <c r="F53" s="14">
        <f t="shared" si="50"/>
        <v>222.78947368421052</v>
      </c>
      <c r="G53" s="14">
        <f t="shared" ref="G53:H55" si="51">255*(20-G44)/19</f>
        <v>83.120523201494095</v>
      </c>
      <c r="H53" s="14">
        <f t="shared" si="51"/>
        <v>225.81453634085187</v>
      </c>
      <c r="I53" s="14">
        <f t="shared" ref="I53:K53" si="52">255*(20-I44)/19</f>
        <v>107.89473684210493</v>
      </c>
      <c r="J53" s="14">
        <f t="shared" si="52"/>
        <v>159.67339296858719</v>
      </c>
      <c r="K53" s="14">
        <f t="shared" si="52"/>
        <v>245.67350579839456</v>
      </c>
      <c r="L53" s="14">
        <f t="shared" ref="L53:N53" si="53">255*(20-L44)/19</f>
        <v>228.47744360902269</v>
      </c>
      <c r="M53" s="14">
        <f t="shared" si="53"/>
        <v>232.28744939271311</v>
      </c>
      <c r="N53" s="14">
        <f t="shared" si="53"/>
        <v>242.85714285714249</v>
      </c>
      <c r="O53" s="14">
        <f t="shared" ref="O53:P53" si="54">255*(20-O44)/19</f>
        <v>236.84210526315761</v>
      </c>
      <c r="P53" s="14">
        <f t="shared" si="54"/>
        <v>230.00200883889102</v>
      </c>
      <c r="Q53" s="14">
        <f t="shared" ref="Q53:R53" si="55">255*(20-Q44)/19</f>
        <v>229.02461633535913</v>
      </c>
      <c r="R53" s="14">
        <f t="shared" si="55"/>
        <v>186.4604258738444</v>
      </c>
      <c r="S53" s="14">
        <f t="shared" ref="S53:T53" si="56">255*(20-S44)/19</f>
        <v>237.02677746999024</v>
      </c>
      <c r="T53" s="14">
        <f t="shared" si="56"/>
        <v>241.84471078686798</v>
      </c>
      <c r="U53" s="14">
        <f t="shared" ref="U53:V53" si="57">255*(20-U44)/19</f>
        <v>233.03597977995847</v>
      </c>
      <c r="V53" s="14">
        <f t="shared" si="57"/>
        <v>226.398187248944</v>
      </c>
      <c r="W53" s="14">
        <f t="shared" ref="W53:X53" si="58">255*(20-W44)/19</f>
        <v>221.42125742371522</v>
      </c>
      <c r="X53" s="14">
        <f t="shared" si="58"/>
        <v>229.48182836200746</v>
      </c>
      <c r="Y53" s="14">
        <f t="shared" ref="Y53:Z53" si="59">255*(20-Y44)/19</f>
        <v>202.76032547121204</v>
      </c>
      <c r="Z53" s="14">
        <f t="shared" si="59"/>
        <v>210.29838375466207</v>
      </c>
      <c r="AA53" s="14">
        <f t="shared" ref="AA53" si="60">255*(20-AA44)/19</f>
        <v>229.78078593797369</v>
      </c>
      <c r="AC53" s="14">
        <f t="shared" ref="AC53" si="61">255*(20-AC44)/19</f>
        <v>221.78419020524291</v>
      </c>
    </row>
    <row r="54" spans="1:29" x14ac:dyDescent="0.35">
      <c r="B54" s="14">
        <f t="shared" si="38"/>
        <v>223.33055960058272</v>
      </c>
      <c r="C54" s="14">
        <f t="shared" si="38"/>
        <v>218.24889326119052</v>
      </c>
      <c r="D54" s="14">
        <f t="shared" si="38"/>
        <v>225.72983153709347</v>
      </c>
      <c r="E54" s="14">
        <f t="shared" ref="E54:F54" si="62">255*(20-E45)/19</f>
        <v>228.8698169785952</v>
      </c>
      <c r="F54" s="14">
        <f t="shared" si="62"/>
        <v>225.81453634085233</v>
      </c>
      <c r="G54" s="14">
        <v>0</v>
      </c>
      <c r="H54" s="14">
        <f t="shared" ref="H54:I54" si="63">255*(20-H45)/19</f>
        <v>233.80325814536346</v>
      </c>
      <c r="I54" s="14">
        <f t="shared" si="63"/>
        <v>54.844380105470293</v>
      </c>
      <c r="J54" s="14"/>
      <c r="K54" s="14">
        <f t="shared" ref="K54:N56" si="64">255*(20-K45)/19</f>
        <v>235.06088356646859</v>
      </c>
      <c r="L54" s="14">
        <f t="shared" si="64"/>
        <v>172.74622199061955</v>
      </c>
      <c r="M54" s="14">
        <f t="shared" si="64"/>
        <v>231.14035087719256</v>
      </c>
      <c r="N54" s="14">
        <f t="shared" si="64"/>
        <v>247.28553667633648</v>
      </c>
      <c r="O54" s="14">
        <f t="shared" ref="O54:P54" si="65">255*(20-O45)/19</f>
        <v>244.96678589678083</v>
      </c>
      <c r="P54" s="14">
        <f t="shared" si="65"/>
        <v>229.3306080735824</v>
      </c>
      <c r="Q54" s="14">
        <f t="shared" ref="Q54:R54" si="66">255*(20-Q45)/19</f>
        <v>255.94795539033461</v>
      </c>
      <c r="R54" s="14">
        <f t="shared" si="66"/>
        <v>181.40833419501649</v>
      </c>
      <c r="S54" s="14">
        <f t="shared" ref="S54:T54" si="67">255*(20-S45)/19</f>
        <v>166.14165525337526</v>
      </c>
      <c r="T54" s="14">
        <f t="shared" si="67"/>
        <v>219.66388245949497</v>
      </c>
      <c r="U54" s="14">
        <f t="shared" ref="U54:V54" si="68">255*(20-U45)/19</f>
        <v>111.44967682363743</v>
      </c>
      <c r="V54" s="14">
        <f t="shared" si="68"/>
        <v>207.41626794258386</v>
      </c>
      <c r="W54" s="14">
        <f t="shared" ref="W54:X54" si="69">255*(20-W45)/19</f>
        <v>214.32467926053184</v>
      </c>
      <c r="X54" s="14">
        <f t="shared" si="69"/>
        <v>223.24127149557086</v>
      </c>
      <c r="Y54" s="14">
        <f t="shared" ref="Y54:Z54" si="70">255*(20-Y45)/19</f>
        <v>157.41986545310615</v>
      </c>
      <c r="Z54" s="14">
        <f t="shared" si="70"/>
        <v>160.18675721561985</v>
      </c>
    </row>
    <row r="55" spans="1:29" x14ac:dyDescent="0.35">
      <c r="B55" s="14">
        <f t="shared" ref="B55:D57" si="71">255*(20-B46)/19</f>
        <v>221.96356275303626</v>
      </c>
      <c r="C55" s="14"/>
      <c r="D55" s="14">
        <f t="shared" si="71"/>
        <v>128.842105263158</v>
      </c>
      <c r="E55" s="14">
        <f t="shared" ref="E55:F55" si="72">255*(20-E46)/19</f>
        <v>228.39803285549826</v>
      </c>
      <c r="F55" s="14">
        <f t="shared" si="72"/>
        <v>65.233801635563054</v>
      </c>
      <c r="G55" s="14">
        <f t="shared" si="51"/>
        <v>11.251181846832912</v>
      </c>
      <c r="H55" s="14">
        <f t="shared" si="51"/>
        <v>194.4467467882306</v>
      </c>
      <c r="I55" s="14">
        <f t="shared" ref="I55:I57" si="73">255*(20-I46)/19</f>
        <v>129.67458407449976</v>
      </c>
      <c r="J55" s="14"/>
      <c r="K55" s="14">
        <f t="shared" si="64"/>
        <v>145.00907441016389</v>
      </c>
      <c r="L55" s="14">
        <f t="shared" si="64"/>
        <v>146.1799660441425</v>
      </c>
      <c r="M55" s="14">
        <f t="shared" si="64"/>
        <v>186.68183228208079</v>
      </c>
      <c r="N55" s="14">
        <f t="shared" si="64"/>
        <v>104.29772656493277</v>
      </c>
      <c r="O55" s="14">
        <f t="shared" ref="O55:P55" si="74">255*(20-O46)/19</f>
        <v>162.95109089029046</v>
      </c>
      <c r="P55" s="14">
        <f t="shared" si="74"/>
        <v>203.07510348905933</v>
      </c>
      <c r="R55" s="14">
        <f t="shared" ref="R55:T55" si="75">255*(20-R46)/19</f>
        <v>136.02769011503619</v>
      </c>
      <c r="S55" s="14">
        <f t="shared" si="75"/>
        <v>175.95317032739291</v>
      </c>
      <c r="T55" s="14">
        <f t="shared" si="75"/>
        <v>225.98294154358197</v>
      </c>
      <c r="U55" s="14">
        <f t="shared" ref="U55:V55" si="76">255*(20-U46)/19</f>
        <v>188.14559763895713</v>
      </c>
      <c r="V55" s="14">
        <f t="shared" si="76"/>
        <v>202.50232654327371</v>
      </c>
      <c r="X55" s="14">
        <f t="shared" ref="X55:Y55" si="77">255*(20-X46)/19</f>
        <v>152.40409471616184</v>
      </c>
      <c r="Y55" s="14">
        <f t="shared" si="77"/>
        <v>75.986842105263079</v>
      </c>
    </row>
    <row r="56" spans="1:29" x14ac:dyDescent="0.35">
      <c r="B56" s="14">
        <f t="shared" si="71"/>
        <v>228.39803285549826</v>
      </c>
      <c r="C56" s="14"/>
      <c r="D56" s="14">
        <f t="shared" si="71"/>
        <v>137.41874606835808</v>
      </c>
      <c r="E56" s="14">
        <f t="shared" ref="E56:F56" si="78">255*(20-E47)/19</f>
        <v>147.13059662909754</v>
      </c>
      <c r="F56" s="14">
        <f t="shared" si="78"/>
        <v>70.27559055118158</v>
      </c>
      <c r="G56" s="14"/>
      <c r="H56" s="14"/>
      <c r="I56" s="14">
        <f t="shared" si="73"/>
        <v>115.18856195607127</v>
      </c>
      <c r="J56" s="14"/>
      <c r="K56" s="14"/>
      <c r="L56" s="14">
        <f t="shared" si="64"/>
        <v>79.318158409722088</v>
      </c>
      <c r="M56" s="14"/>
      <c r="N56" s="14">
        <f t="shared" si="64"/>
        <v>-40.552820901173881</v>
      </c>
      <c r="O56" s="14">
        <f t="shared" ref="O56" si="79">255*(20-O47)/19</f>
        <v>-43.813567690332803</v>
      </c>
      <c r="R56" s="14">
        <f t="shared" ref="R56" si="80">255*(20-R47)/19</f>
        <v>125.75631993369224</v>
      </c>
      <c r="T56" s="14">
        <f t="shared" ref="T56:U56" si="81">255*(20-T47)/19</f>
        <v>2.0888797870155513</v>
      </c>
      <c r="U56" s="14">
        <f t="shared" si="81"/>
        <v>185.82995951416973</v>
      </c>
    </row>
    <row r="57" spans="1:29" x14ac:dyDescent="0.35">
      <c r="B57" s="14">
        <f t="shared" si="71"/>
        <v>221.69398350809331</v>
      </c>
      <c r="C57" s="14"/>
      <c r="D57" s="14"/>
      <c r="E57" s="14"/>
      <c r="F57" s="14">
        <v>0</v>
      </c>
      <c r="G57" s="14"/>
      <c r="H57" s="14"/>
      <c r="I57" s="14">
        <f t="shared" si="73"/>
        <v>134.47316922443079</v>
      </c>
      <c r="J57" s="14"/>
      <c r="K57" s="14"/>
      <c r="N57" s="14">
        <f t="shared" ref="N57" si="82">255*(20-N48)/19</f>
        <v>33.100091268634223</v>
      </c>
      <c r="T57" s="14">
        <f t="shared" ref="T57:U57" si="83">255*(20-T48)/19</f>
        <v>126.03660428083985</v>
      </c>
      <c r="U57" s="14">
        <f t="shared" si="83"/>
        <v>191.50197628458497</v>
      </c>
    </row>
    <row r="59" spans="1:29" x14ac:dyDescent="0.35">
      <c r="A59" t="s">
        <v>221</v>
      </c>
    </row>
    <row r="60" spans="1:29" x14ac:dyDescent="0.35">
      <c r="B60">
        <v>2</v>
      </c>
      <c r="C60">
        <v>2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2</v>
      </c>
      <c r="K60">
        <v>2</v>
      </c>
      <c r="L60">
        <v>3</v>
      </c>
      <c r="M60">
        <v>2</v>
      </c>
      <c r="N60">
        <v>2</v>
      </c>
      <c r="O60">
        <v>2</v>
      </c>
      <c r="P60">
        <v>1</v>
      </c>
      <c r="Q60">
        <v>2</v>
      </c>
      <c r="R60">
        <v>2</v>
      </c>
      <c r="S60">
        <v>2</v>
      </c>
      <c r="T60">
        <v>2</v>
      </c>
      <c r="U60">
        <v>1</v>
      </c>
      <c r="V60">
        <v>3</v>
      </c>
      <c r="W60">
        <v>2</v>
      </c>
      <c r="X60">
        <v>2</v>
      </c>
      <c r="Y60">
        <v>2</v>
      </c>
      <c r="Z60">
        <v>2</v>
      </c>
      <c r="AA60">
        <v>2</v>
      </c>
      <c r="AB60">
        <v>3</v>
      </c>
      <c r="AC60">
        <v>2</v>
      </c>
    </row>
    <row r="61" spans="1:29" x14ac:dyDescent="0.35">
      <c r="B61">
        <v>2</v>
      </c>
      <c r="C61">
        <v>4</v>
      </c>
      <c r="D61">
        <v>2</v>
      </c>
      <c r="E61">
        <v>2</v>
      </c>
      <c r="F61">
        <v>1</v>
      </c>
      <c r="G61">
        <v>5</v>
      </c>
      <c r="H61">
        <v>1</v>
      </c>
      <c r="I61">
        <v>3</v>
      </c>
      <c r="J61">
        <v>2</v>
      </c>
      <c r="K61">
        <v>5</v>
      </c>
      <c r="L61">
        <v>3</v>
      </c>
      <c r="M61">
        <v>2</v>
      </c>
      <c r="N61">
        <v>5</v>
      </c>
      <c r="O61">
        <v>3</v>
      </c>
      <c r="P61">
        <v>2</v>
      </c>
      <c r="Q61">
        <v>3</v>
      </c>
      <c r="R61">
        <v>2</v>
      </c>
      <c r="S61">
        <v>3</v>
      </c>
      <c r="T61">
        <v>3</v>
      </c>
      <c r="U61">
        <v>3</v>
      </c>
      <c r="V61">
        <v>4</v>
      </c>
      <c r="W61">
        <v>3</v>
      </c>
      <c r="X61">
        <v>4</v>
      </c>
      <c r="Y61">
        <v>3</v>
      </c>
      <c r="Z61">
        <v>3</v>
      </c>
      <c r="AA61">
        <v>4</v>
      </c>
      <c r="AB61">
        <v>5</v>
      </c>
      <c r="AC61">
        <v>5</v>
      </c>
    </row>
    <row r="62" spans="1:29" x14ac:dyDescent="0.35">
      <c r="B62">
        <v>3</v>
      </c>
      <c r="C62">
        <v>5</v>
      </c>
      <c r="D62">
        <v>3</v>
      </c>
      <c r="E62">
        <v>3</v>
      </c>
      <c r="F62">
        <v>3</v>
      </c>
      <c r="G62">
        <v>6</v>
      </c>
      <c r="H62">
        <v>3</v>
      </c>
      <c r="I62">
        <v>4</v>
      </c>
      <c r="J62">
        <v>4</v>
      </c>
      <c r="K62">
        <v>5</v>
      </c>
      <c r="L62">
        <v>5</v>
      </c>
      <c r="M62">
        <v>4</v>
      </c>
      <c r="N62">
        <v>6</v>
      </c>
      <c r="O62">
        <v>4</v>
      </c>
      <c r="P62">
        <v>3</v>
      </c>
      <c r="Q62">
        <v>4</v>
      </c>
      <c r="R62">
        <v>3</v>
      </c>
      <c r="S62">
        <v>5</v>
      </c>
      <c r="T62">
        <v>5</v>
      </c>
      <c r="U62">
        <v>4</v>
      </c>
      <c r="V62">
        <v>6</v>
      </c>
      <c r="W62">
        <v>4</v>
      </c>
      <c r="X62">
        <v>6</v>
      </c>
      <c r="Y62">
        <v>5</v>
      </c>
      <c r="Z62">
        <v>4</v>
      </c>
      <c r="AA62">
        <v>6</v>
      </c>
      <c r="AC62">
        <v>5</v>
      </c>
    </row>
    <row r="63" spans="1:29" x14ac:dyDescent="0.35">
      <c r="B63">
        <v>4</v>
      </c>
      <c r="C63">
        <v>6</v>
      </c>
      <c r="D63">
        <v>4</v>
      </c>
      <c r="E63">
        <v>4</v>
      </c>
      <c r="F63">
        <v>4</v>
      </c>
      <c r="G63">
        <v>7</v>
      </c>
      <c r="H63">
        <v>5</v>
      </c>
      <c r="I63">
        <v>5</v>
      </c>
      <c r="K63">
        <v>6</v>
      </c>
      <c r="L63">
        <v>6</v>
      </c>
      <c r="M63">
        <v>6</v>
      </c>
      <c r="N63">
        <v>8</v>
      </c>
      <c r="O63">
        <v>6</v>
      </c>
      <c r="P63">
        <v>4</v>
      </c>
      <c r="Q63">
        <v>5</v>
      </c>
      <c r="R63">
        <v>4</v>
      </c>
      <c r="S63">
        <v>6</v>
      </c>
      <c r="T63">
        <v>6</v>
      </c>
      <c r="U63">
        <v>5</v>
      </c>
      <c r="V63">
        <v>7</v>
      </c>
      <c r="W63">
        <v>5</v>
      </c>
      <c r="X63">
        <v>8</v>
      </c>
      <c r="Y63">
        <v>6</v>
      </c>
      <c r="Z63">
        <v>5</v>
      </c>
    </row>
    <row r="64" spans="1:29" x14ac:dyDescent="0.35">
      <c r="B64">
        <v>6</v>
      </c>
      <c r="D64">
        <v>5</v>
      </c>
      <c r="E64">
        <v>5</v>
      </c>
      <c r="F64">
        <v>7</v>
      </c>
      <c r="G64">
        <v>9</v>
      </c>
      <c r="H64">
        <v>8</v>
      </c>
      <c r="I64">
        <v>6</v>
      </c>
      <c r="K64">
        <v>8</v>
      </c>
      <c r="L64">
        <v>6</v>
      </c>
      <c r="M64">
        <v>7</v>
      </c>
      <c r="N64">
        <v>9</v>
      </c>
      <c r="O64">
        <v>7</v>
      </c>
      <c r="P64">
        <v>5</v>
      </c>
      <c r="R64">
        <v>5</v>
      </c>
      <c r="S64">
        <v>7</v>
      </c>
      <c r="T64">
        <v>6</v>
      </c>
      <c r="U64">
        <v>6</v>
      </c>
      <c r="V64">
        <v>8</v>
      </c>
      <c r="X64">
        <v>9</v>
      </c>
    </row>
    <row r="65" spans="2:21" x14ac:dyDescent="0.35">
      <c r="B65">
        <v>8</v>
      </c>
      <c r="D65">
        <v>6</v>
      </c>
      <c r="E65">
        <v>6</v>
      </c>
      <c r="F65">
        <v>8</v>
      </c>
      <c r="I65">
        <v>7</v>
      </c>
      <c r="L65">
        <v>7</v>
      </c>
      <c r="N65">
        <v>11</v>
      </c>
      <c r="O65">
        <v>8</v>
      </c>
      <c r="R65">
        <v>7</v>
      </c>
      <c r="T65">
        <v>7</v>
      </c>
      <c r="U65">
        <v>7</v>
      </c>
    </row>
    <row r="66" spans="2:21" x14ac:dyDescent="0.35">
      <c r="B66">
        <v>9</v>
      </c>
      <c r="F66">
        <v>9</v>
      </c>
      <c r="I66">
        <v>9</v>
      </c>
      <c r="N66">
        <v>12</v>
      </c>
      <c r="T66">
        <v>8</v>
      </c>
      <c r="U66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1210-7C60-4B80-AAA6-E2BE496BE748}">
  <dimension ref="A1:AC66"/>
  <sheetViews>
    <sheetView topLeftCell="H1" zoomScale="98" zoomScaleNormal="98" workbookViewId="0">
      <selection activeCell="AP43" sqref="AP43"/>
    </sheetView>
  </sheetViews>
  <sheetFormatPr defaultRowHeight="14.5" x14ac:dyDescent="0.35"/>
  <cols>
    <col min="1" max="1" width="3.54296875" customWidth="1"/>
    <col min="2" max="2" width="5.90625" bestFit="1" customWidth="1"/>
    <col min="3" max="3" width="5.08984375" customWidth="1"/>
    <col min="4" max="5" width="5" customWidth="1"/>
    <col min="6" max="7" width="5" bestFit="1" customWidth="1"/>
    <col min="8" max="9" width="5.54296875" bestFit="1" customWidth="1"/>
    <col min="10" max="13" width="5" bestFit="1" customWidth="1"/>
    <col min="14" max="14" width="5.54296875" bestFit="1" customWidth="1"/>
    <col min="15" max="15" width="6.08984375" bestFit="1" customWidth="1"/>
    <col min="16" max="20" width="5" bestFit="1" customWidth="1"/>
    <col min="21" max="21" width="5.54296875" bestFit="1" customWidth="1"/>
    <col min="22" max="23" width="5.1796875" style="27" bestFit="1" customWidth="1"/>
    <col min="24" max="29" width="5.6328125" style="27" bestFit="1" customWidth="1"/>
    <col min="30" max="30" width="7.36328125" customWidth="1"/>
  </cols>
  <sheetData>
    <row r="1" spans="2:29" x14ac:dyDescent="0.35">
      <c r="B1">
        <v>0</v>
      </c>
      <c r="C1">
        <v>10</v>
      </c>
      <c r="D1">
        <v>643</v>
      </c>
      <c r="E1">
        <v>651</v>
      </c>
      <c r="F1">
        <v>840</v>
      </c>
      <c r="G1">
        <v>845</v>
      </c>
      <c r="H1">
        <v>1970</v>
      </c>
      <c r="I1">
        <v>1980</v>
      </c>
      <c r="J1">
        <v>2623</v>
      </c>
      <c r="K1">
        <v>2643</v>
      </c>
      <c r="L1">
        <v>3214</v>
      </c>
      <c r="M1">
        <v>3219</v>
      </c>
      <c r="N1">
        <v>4772</v>
      </c>
      <c r="O1">
        <v>4783</v>
      </c>
      <c r="P1">
        <v>5924</v>
      </c>
      <c r="Q1">
        <v>5985</v>
      </c>
      <c r="R1">
        <v>5986</v>
      </c>
      <c r="S1">
        <v>6628</v>
      </c>
      <c r="T1">
        <v>6839</v>
      </c>
      <c r="U1">
        <v>6849</v>
      </c>
      <c r="V1" s="27">
        <v>708</v>
      </c>
      <c r="W1" s="27">
        <v>711</v>
      </c>
      <c r="X1" s="27">
        <v>1278</v>
      </c>
      <c r="Y1" s="27">
        <v>1283</v>
      </c>
      <c r="Z1" s="27">
        <v>3217</v>
      </c>
      <c r="AA1" s="27">
        <v>3233</v>
      </c>
      <c r="AB1" s="27">
        <v>3712</v>
      </c>
      <c r="AC1" s="27">
        <v>3735</v>
      </c>
    </row>
    <row r="2" spans="2:29" x14ac:dyDescent="0.35">
      <c r="B2" s="1" t="s">
        <v>8</v>
      </c>
      <c r="C2" s="1" t="s">
        <v>7</v>
      </c>
      <c r="D2" s="1" t="s">
        <v>4</v>
      </c>
      <c r="E2" s="1" t="s">
        <v>3</v>
      </c>
      <c r="F2" s="1" t="s">
        <v>0</v>
      </c>
      <c r="G2" s="1" t="s">
        <v>2</v>
      </c>
      <c r="H2" s="1" t="s">
        <v>6</v>
      </c>
      <c r="I2" s="1" t="s">
        <v>5</v>
      </c>
      <c r="J2" s="1" t="s">
        <v>10</v>
      </c>
      <c r="K2" s="1" t="s">
        <v>9</v>
      </c>
      <c r="L2" s="1" t="s">
        <v>19</v>
      </c>
      <c r="M2" s="1" t="s">
        <v>18</v>
      </c>
      <c r="N2" s="1" t="s">
        <v>21</v>
      </c>
      <c r="O2" s="1" t="s">
        <v>20</v>
      </c>
      <c r="P2" s="1" t="s">
        <v>24</v>
      </c>
      <c r="Q2" s="1" t="s">
        <v>22</v>
      </c>
      <c r="R2" s="1" t="s">
        <v>23</v>
      </c>
      <c r="S2" s="1" t="s">
        <v>17</v>
      </c>
      <c r="T2" s="1" t="s">
        <v>16</v>
      </c>
      <c r="U2" s="1" t="s">
        <v>15</v>
      </c>
      <c r="V2" s="26" t="s">
        <v>14</v>
      </c>
      <c r="W2" s="26" t="s">
        <v>13</v>
      </c>
      <c r="X2" s="26" t="s">
        <v>12</v>
      </c>
      <c r="Y2" s="26" t="s">
        <v>11</v>
      </c>
      <c r="Z2" s="26" t="s">
        <v>27</v>
      </c>
      <c r="AA2" s="26" t="s">
        <v>28</v>
      </c>
      <c r="AB2" s="26" t="s">
        <v>25</v>
      </c>
      <c r="AC2" s="26" t="s">
        <v>26</v>
      </c>
    </row>
    <row r="3" spans="2:29" x14ac:dyDescent="0.35">
      <c r="B3" s="14">
        <f>-B19</f>
        <v>-290</v>
      </c>
      <c r="C3" s="14">
        <f>-C19</f>
        <v>-105</v>
      </c>
      <c r="D3" s="14">
        <f t="shared" ref="D3:AC3" si="0">-D19</f>
        <v>-45</v>
      </c>
      <c r="E3" s="14">
        <f t="shared" si="0"/>
        <v>-20</v>
      </c>
      <c r="F3" s="14">
        <f t="shared" si="0"/>
        <v>-132</v>
      </c>
      <c r="G3" s="14">
        <f t="shared" si="0"/>
        <v>-10</v>
      </c>
      <c r="H3" s="14">
        <f t="shared" si="0"/>
        <v>-130</v>
      </c>
      <c r="I3" s="14">
        <f t="shared" si="0"/>
        <v>-60</v>
      </c>
      <c r="J3" s="14">
        <f t="shared" si="0"/>
        <v>-165</v>
      </c>
      <c r="K3" s="14">
        <f t="shared" si="0"/>
        <v>-315</v>
      </c>
      <c r="L3" s="14">
        <f t="shared" si="0"/>
        <v>-125</v>
      </c>
      <c r="M3" s="14">
        <f t="shared" si="0"/>
        <v>-280</v>
      </c>
      <c r="N3" s="14">
        <f t="shared" si="0"/>
        <v>-10</v>
      </c>
      <c r="O3" s="14">
        <f t="shared" si="0"/>
        <v>-15</v>
      </c>
      <c r="P3" s="14">
        <f t="shared" si="0"/>
        <v>-275</v>
      </c>
      <c r="Q3" s="14">
        <f t="shared" si="0"/>
        <v>-195</v>
      </c>
      <c r="R3" s="14">
        <f t="shared" si="0"/>
        <v>-330</v>
      </c>
      <c r="S3" s="14">
        <f>-S19</f>
        <v>-242</v>
      </c>
      <c r="T3" s="14">
        <f t="shared" si="0"/>
        <v>-248</v>
      </c>
      <c r="U3" s="14">
        <f t="shared" si="0"/>
        <v>-170</v>
      </c>
      <c r="V3" s="14">
        <f t="shared" si="0"/>
        <v>-140</v>
      </c>
      <c r="W3" s="14">
        <f t="shared" si="0"/>
        <v>-130</v>
      </c>
      <c r="X3" s="14">
        <f t="shared" si="0"/>
        <v>-160</v>
      </c>
      <c r="Y3" s="14">
        <f t="shared" si="0"/>
        <v>-130</v>
      </c>
      <c r="Z3" s="14">
        <f t="shared" si="0"/>
        <v>-20</v>
      </c>
      <c r="AA3" s="14">
        <f t="shared" si="0"/>
        <v>-15</v>
      </c>
      <c r="AB3" s="14">
        <f t="shared" si="0"/>
        <v>-92</v>
      </c>
      <c r="AC3" s="14">
        <f t="shared" si="0"/>
        <v>-122</v>
      </c>
    </row>
    <row r="4" spans="2:29" x14ac:dyDescent="0.35">
      <c r="B4" s="14"/>
      <c r="C4" s="14"/>
      <c r="D4" s="14">
        <f t="shared" ref="D4:AA13" si="1">-D20+D19</f>
        <v>-85</v>
      </c>
      <c r="E4" s="14">
        <f t="shared" si="1"/>
        <v>-40</v>
      </c>
      <c r="F4" s="14">
        <f t="shared" si="1"/>
        <v>-13</v>
      </c>
      <c r="G4" s="14">
        <f t="shared" si="1"/>
        <v>-20</v>
      </c>
      <c r="H4" s="14">
        <f t="shared" si="1"/>
        <v>-20</v>
      </c>
      <c r="I4" s="14">
        <f t="shared" si="1"/>
        <v>-30</v>
      </c>
      <c r="J4" s="14"/>
      <c r="K4" s="14"/>
      <c r="L4" s="14"/>
      <c r="M4" s="14"/>
      <c r="N4" s="14">
        <f t="shared" si="1"/>
        <v>-25</v>
      </c>
      <c r="O4" s="14">
        <f t="shared" si="1"/>
        <v>-55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>
        <f t="shared" si="1"/>
        <v>-25</v>
      </c>
      <c r="AA4" s="14">
        <f t="shared" si="1"/>
        <v>-25</v>
      </c>
      <c r="AB4" s="14"/>
      <c r="AC4" s="14"/>
    </row>
    <row r="5" spans="2:29" x14ac:dyDescent="0.35">
      <c r="B5" s="14"/>
      <c r="C5" s="14"/>
      <c r="D5" s="14">
        <f t="shared" si="1"/>
        <v>-50</v>
      </c>
      <c r="E5" s="14">
        <f t="shared" si="1"/>
        <v>-70</v>
      </c>
      <c r="F5" s="14">
        <f t="shared" si="1"/>
        <v>-53</v>
      </c>
      <c r="G5" s="14">
        <f t="shared" si="1"/>
        <v>-20</v>
      </c>
      <c r="H5" s="14">
        <f t="shared" si="1"/>
        <v>-30</v>
      </c>
      <c r="I5" s="14">
        <f t="shared" si="1"/>
        <v>-40</v>
      </c>
      <c r="J5" s="14"/>
      <c r="K5" s="14"/>
      <c r="L5" s="14"/>
      <c r="M5" s="14"/>
      <c r="N5" s="14">
        <f t="shared" si="1"/>
        <v>-35</v>
      </c>
      <c r="O5" s="14">
        <f t="shared" ref="O5" si="2">-O21+O20</f>
        <v>-50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>
        <f t="shared" si="1"/>
        <v>-25</v>
      </c>
      <c r="AA5" s="14">
        <f t="shared" si="1"/>
        <v>-30</v>
      </c>
      <c r="AB5" s="14"/>
      <c r="AC5" s="14"/>
    </row>
    <row r="6" spans="2:29" x14ac:dyDescent="0.35">
      <c r="B6" s="14"/>
      <c r="C6" s="14"/>
      <c r="D6" s="14">
        <f t="shared" si="1"/>
        <v>-75</v>
      </c>
      <c r="E6" s="14">
        <f t="shared" si="1"/>
        <v>-20</v>
      </c>
      <c r="F6" s="14">
        <f t="shared" si="1"/>
        <v>-54</v>
      </c>
      <c r="G6" s="14">
        <f t="shared" si="1"/>
        <v>-18</v>
      </c>
      <c r="H6" s="14">
        <f t="shared" si="1"/>
        <v>-35</v>
      </c>
      <c r="I6" s="14">
        <f t="shared" si="1"/>
        <v>-30</v>
      </c>
      <c r="J6" s="14"/>
      <c r="K6" s="14"/>
      <c r="L6" s="14"/>
      <c r="M6" s="14"/>
      <c r="N6" s="14">
        <f t="shared" si="1"/>
        <v>-60</v>
      </c>
      <c r="O6" s="14">
        <f t="shared" ref="O6" si="3">-O22+O21</f>
        <v>-50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>
        <f t="shared" si="1"/>
        <v>-50</v>
      </c>
      <c r="AA6" s="14">
        <f t="shared" si="1"/>
        <v>-14</v>
      </c>
      <c r="AB6" s="14"/>
      <c r="AC6" s="14"/>
    </row>
    <row r="7" spans="2:29" x14ac:dyDescent="0.35">
      <c r="B7" s="14"/>
      <c r="C7" s="14"/>
      <c r="D7" s="14">
        <f t="shared" si="1"/>
        <v>-35</v>
      </c>
      <c r="E7" s="14">
        <f t="shared" si="1"/>
        <v>-90</v>
      </c>
      <c r="F7" s="14">
        <f t="shared" si="1"/>
        <v>-10</v>
      </c>
      <c r="G7" s="14">
        <f t="shared" si="1"/>
        <v>-17</v>
      </c>
      <c r="H7" s="14">
        <f t="shared" si="1"/>
        <v>-55</v>
      </c>
      <c r="I7" s="14">
        <f t="shared" si="1"/>
        <v>-34</v>
      </c>
      <c r="J7" s="14"/>
      <c r="K7" s="14"/>
      <c r="L7" s="14"/>
      <c r="M7" s="14"/>
      <c r="N7" s="14">
        <f t="shared" si="1"/>
        <v>-60</v>
      </c>
      <c r="O7" s="14">
        <f t="shared" ref="O7" si="4">-O23+O22</f>
        <v>-60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f t="shared" si="1"/>
        <v>-16</v>
      </c>
      <c r="AA7" s="14">
        <f t="shared" si="1"/>
        <v>-6</v>
      </c>
      <c r="AB7" s="14"/>
      <c r="AC7" s="14"/>
    </row>
    <row r="8" spans="2:29" x14ac:dyDescent="0.35">
      <c r="B8" s="14"/>
      <c r="C8" s="14"/>
      <c r="D8" s="14">
        <f t="shared" si="1"/>
        <v>-10</v>
      </c>
      <c r="E8" s="14">
        <f t="shared" si="1"/>
        <v>-20</v>
      </c>
      <c r="F8" s="14">
        <f t="shared" si="1"/>
        <v>-13</v>
      </c>
      <c r="G8" s="14">
        <f t="shared" si="1"/>
        <v>-30</v>
      </c>
      <c r="H8" s="14">
        <f t="shared" si="1"/>
        <v>-18</v>
      </c>
      <c r="I8" s="14">
        <f t="shared" si="1"/>
        <v>-16</v>
      </c>
      <c r="J8" s="14"/>
      <c r="K8" s="14"/>
      <c r="L8" s="14"/>
      <c r="M8" s="14"/>
      <c r="N8" s="14">
        <f t="shared" si="1"/>
        <v>-35</v>
      </c>
      <c r="O8" s="14">
        <f t="shared" ref="O8" si="5">-O24+O23</f>
        <v>-42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>
        <f t="shared" si="1"/>
        <v>-7</v>
      </c>
      <c r="AB8" s="14"/>
      <c r="AC8" s="14"/>
    </row>
    <row r="9" spans="2:29" x14ac:dyDescent="0.35">
      <c r="B9" s="14"/>
      <c r="C9" s="14"/>
      <c r="D9" s="14"/>
      <c r="E9" s="14"/>
      <c r="F9" s="14">
        <f t="shared" si="1"/>
        <v>-15</v>
      </c>
      <c r="G9" s="14">
        <f t="shared" si="1"/>
        <v>-45</v>
      </c>
      <c r="H9" s="14">
        <f t="shared" si="1"/>
        <v>-12</v>
      </c>
      <c r="I9" s="14">
        <f t="shared" si="1"/>
        <v>-60</v>
      </c>
      <c r="J9" s="14"/>
      <c r="K9" s="14"/>
      <c r="L9" s="14"/>
      <c r="M9" s="14"/>
      <c r="N9" s="14">
        <f t="shared" si="1"/>
        <v>-5</v>
      </c>
      <c r="O9" s="14">
        <f t="shared" ref="O9" si="6">-O25+O24</f>
        <v>-48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2:29" x14ac:dyDescent="0.35">
      <c r="B10" s="14"/>
      <c r="C10" s="14"/>
      <c r="D10" s="14"/>
      <c r="E10" s="14"/>
      <c r="F10" s="14">
        <f t="shared" si="1"/>
        <v>-20</v>
      </c>
      <c r="G10" s="14">
        <f t="shared" si="1"/>
        <v>-40</v>
      </c>
      <c r="H10" s="14">
        <f t="shared" si="1"/>
        <v>-20</v>
      </c>
      <c r="I10" s="14">
        <f t="shared" si="1"/>
        <v>-25</v>
      </c>
      <c r="J10" s="14"/>
      <c r="K10" s="14"/>
      <c r="L10" s="14"/>
      <c r="M10" s="14"/>
      <c r="N10" s="14">
        <f t="shared" si="1"/>
        <v>-18</v>
      </c>
      <c r="O10" s="14">
        <f t="shared" ref="O10" si="7">-O26+O25</f>
        <v>-15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2:29" x14ac:dyDescent="0.35">
      <c r="B11" s="14"/>
      <c r="C11" s="14"/>
      <c r="D11" s="14"/>
      <c r="E11" s="14"/>
      <c r="F11" s="14">
        <f t="shared" si="1"/>
        <v>-15</v>
      </c>
      <c r="G11" s="14">
        <f t="shared" si="1"/>
        <v>-10</v>
      </c>
      <c r="H11" s="14"/>
      <c r="I11" s="14"/>
      <c r="J11" s="14"/>
      <c r="K11" s="14"/>
      <c r="L11" s="14"/>
      <c r="M11" s="14"/>
      <c r="N11" s="14">
        <f t="shared" si="1"/>
        <v>-12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2:29" ht="9.65" customHeight="1" x14ac:dyDescent="0.35">
      <c r="B12" s="14"/>
      <c r="N12" s="14">
        <f t="shared" si="1"/>
        <v>-15</v>
      </c>
    </row>
    <row r="13" spans="2:29" ht="9" customHeight="1" x14ac:dyDescent="0.35">
      <c r="B13" s="14"/>
      <c r="N13" s="14">
        <f t="shared" si="1"/>
        <v>-15</v>
      </c>
    </row>
    <row r="14" spans="2:29" ht="8.4" customHeight="1" x14ac:dyDescent="0.35">
      <c r="B14" s="14"/>
      <c r="N14" s="14">
        <f>-N30+N29</f>
        <v>-10</v>
      </c>
    </row>
    <row r="15" spans="2:29" ht="9.65" customHeight="1" x14ac:dyDescent="0.35">
      <c r="B15" s="14"/>
      <c r="N15" s="14">
        <f>-N31+N30</f>
        <v>-10</v>
      </c>
    </row>
    <row r="17" spans="1:29" x14ac:dyDescent="0.35">
      <c r="B17" s="14">
        <f t="shared" ref="B17:M17" si="8">SUM(B3:B11)</f>
        <v>-290</v>
      </c>
      <c r="C17" s="14">
        <f t="shared" si="8"/>
        <v>-105</v>
      </c>
      <c r="D17" s="14">
        <f t="shared" si="8"/>
        <v>-300</v>
      </c>
      <c r="E17" s="14">
        <f t="shared" si="8"/>
        <v>-260</v>
      </c>
      <c r="F17" s="14">
        <f t="shared" si="8"/>
        <v>-325</v>
      </c>
      <c r="G17" s="14">
        <f t="shared" si="8"/>
        <v>-210</v>
      </c>
      <c r="H17" s="14">
        <f t="shared" si="8"/>
        <v>-320</v>
      </c>
      <c r="I17" s="14">
        <f t="shared" si="8"/>
        <v>-295</v>
      </c>
      <c r="J17" s="14">
        <f t="shared" si="8"/>
        <v>-165</v>
      </c>
      <c r="K17" s="14">
        <f t="shared" si="8"/>
        <v>-315</v>
      </c>
      <c r="L17" s="14">
        <f t="shared" si="8"/>
        <v>-125</v>
      </c>
      <c r="M17" s="14">
        <f t="shared" si="8"/>
        <v>-280</v>
      </c>
      <c r="N17" s="14">
        <f>SUM(N3:N15)</f>
        <v>-310</v>
      </c>
      <c r="O17" s="14">
        <f t="shared" ref="O17:AC17" si="9">SUM(O3:O11)</f>
        <v>-335</v>
      </c>
      <c r="P17" s="14">
        <f t="shared" si="9"/>
        <v>-275</v>
      </c>
      <c r="Q17" s="14">
        <f t="shared" si="9"/>
        <v>-195</v>
      </c>
      <c r="R17" s="14">
        <f t="shared" si="9"/>
        <v>-330</v>
      </c>
      <c r="S17" s="14">
        <f t="shared" si="9"/>
        <v>-242</v>
      </c>
      <c r="T17" s="14">
        <f t="shared" si="9"/>
        <v>-248</v>
      </c>
      <c r="U17" s="14">
        <f t="shared" si="9"/>
        <v>-170</v>
      </c>
      <c r="V17" s="14">
        <f t="shared" si="9"/>
        <v>-140</v>
      </c>
      <c r="W17" s="14">
        <f t="shared" si="9"/>
        <v>-130</v>
      </c>
      <c r="X17" s="14">
        <f t="shared" si="9"/>
        <v>-160</v>
      </c>
      <c r="Y17" s="14">
        <f t="shared" si="9"/>
        <v>-130</v>
      </c>
      <c r="Z17" s="14">
        <f t="shared" si="9"/>
        <v>-136</v>
      </c>
      <c r="AA17" s="14">
        <f t="shared" si="9"/>
        <v>-97</v>
      </c>
      <c r="AB17" s="14">
        <f t="shared" si="9"/>
        <v>-92</v>
      </c>
      <c r="AC17" s="14">
        <f t="shared" si="9"/>
        <v>-122</v>
      </c>
    </row>
    <row r="18" spans="1:29" x14ac:dyDescent="0.35">
      <c r="A18" t="s">
        <v>217</v>
      </c>
    </row>
    <row r="19" spans="1:29" x14ac:dyDescent="0.35">
      <c r="A19">
        <v>1</v>
      </c>
      <c r="B19">
        <v>290</v>
      </c>
      <c r="C19">
        <v>105</v>
      </c>
      <c r="D19">
        <v>45</v>
      </c>
      <c r="E19">
        <v>20</v>
      </c>
      <c r="F19">
        <v>132</v>
      </c>
      <c r="G19">
        <v>10</v>
      </c>
      <c r="H19">
        <v>130</v>
      </c>
      <c r="I19">
        <v>60</v>
      </c>
      <c r="J19">
        <v>165</v>
      </c>
      <c r="K19">
        <v>315</v>
      </c>
      <c r="L19">
        <v>125</v>
      </c>
      <c r="M19">
        <v>280</v>
      </c>
      <c r="N19">
        <v>10</v>
      </c>
      <c r="O19">
        <v>15</v>
      </c>
      <c r="P19">
        <v>275</v>
      </c>
      <c r="Q19">
        <v>195</v>
      </c>
      <c r="R19">
        <v>330</v>
      </c>
      <c r="S19">
        <v>242</v>
      </c>
      <c r="T19">
        <v>248</v>
      </c>
      <c r="U19">
        <v>170</v>
      </c>
      <c r="V19" s="27">
        <v>140</v>
      </c>
      <c r="W19" s="27">
        <v>130</v>
      </c>
      <c r="X19" s="27">
        <v>160</v>
      </c>
      <c r="Y19" s="27">
        <v>130</v>
      </c>
      <c r="Z19" s="27">
        <v>20</v>
      </c>
      <c r="AA19" s="27">
        <v>15</v>
      </c>
      <c r="AB19" s="27">
        <v>92</v>
      </c>
      <c r="AC19" s="27">
        <v>122</v>
      </c>
    </row>
    <row r="20" spans="1:29" x14ac:dyDescent="0.35">
      <c r="A20">
        <v>2</v>
      </c>
      <c r="D20">
        <v>130</v>
      </c>
      <c r="E20">
        <v>60</v>
      </c>
      <c r="F20">
        <v>145</v>
      </c>
      <c r="G20">
        <v>30</v>
      </c>
      <c r="H20">
        <v>150</v>
      </c>
      <c r="I20">
        <v>90</v>
      </c>
      <c r="N20">
        <v>35</v>
      </c>
      <c r="O20">
        <v>70</v>
      </c>
      <c r="Z20" s="27">
        <v>45</v>
      </c>
      <c r="AA20" s="27">
        <v>40</v>
      </c>
    </row>
    <row r="21" spans="1:29" x14ac:dyDescent="0.35">
      <c r="A21">
        <v>3</v>
      </c>
      <c r="D21">
        <v>180</v>
      </c>
      <c r="E21">
        <v>130</v>
      </c>
      <c r="F21">
        <v>198</v>
      </c>
      <c r="G21">
        <v>50</v>
      </c>
      <c r="H21">
        <v>180</v>
      </c>
      <c r="I21">
        <v>130</v>
      </c>
      <c r="N21">
        <v>70</v>
      </c>
      <c r="O21">
        <v>120</v>
      </c>
      <c r="Z21" s="27">
        <v>70</v>
      </c>
      <c r="AA21" s="27">
        <v>70</v>
      </c>
    </row>
    <row r="22" spans="1:29" x14ac:dyDescent="0.35">
      <c r="A22">
        <v>4</v>
      </c>
      <c r="D22">
        <v>255</v>
      </c>
      <c r="E22">
        <v>150</v>
      </c>
      <c r="F22">
        <v>252</v>
      </c>
      <c r="G22">
        <v>68</v>
      </c>
      <c r="H22">
        <v>215</v>
      </c>
      <c r="I22">
        <v>160</v>
      </c>
      <c r="N22">
        <v>130</v>
      </c>
      <c r="O22">
        <v>170</v>
      </c>
      <c r="Z22" s="27">
        <v>120</v>
      </c>
      <c r="AA22" s="27">
        <v>84</v>
      </c>
    </row>
    <row r="23" spans="1:29" x14ac:dyDescent="0.35">
      <c r="A23">
        <v>5</v>
      </c>
      <c r="D23">
        <v>290</v>
      </c>
      <c r="E23">
        <v>240</v>
      </c>
      <c r="F23">
        <v>262</v>
      </c>
      <c r="G23">
        <v>85</v>
      </c>
      <c r="H23">
        <v>270</v>
      </c>
      <c r="I23">
        <v>194</v>
      </c>
      <c r="N23">
        <v>190</v>
      </c>
      <c r="O23">
        <v>230</v>
      </c>
      <c r="Z23" s="27">
        <v>136</v>
      </c>
      <c r="AA23" s="27">
        <v>90</v>
      </c>
    </row>
    <row r="24" spans="1:29" x14ac:dyDescent="0.35">
      <c r="A24">
        <v>6</v>
      </c>
      <c r="D24">
        <v>300</v>
      </c>
      <c r="E24">
        <v>260</v>
      </c>
      <c r="F24">
        <v>275</v>
      </c>
      <c r="G24">
        <v>115</v>
      </c>
      <c r="H24">
        <v>288</v>
      </c>
      <c r="I24">
        <v>210</v>
      </c>
      <c r="N24">
        <v>225</v>
      </c>
      <c r="O24">
        <v>272</v>
      </c>
      <c r="AA24" s="27">
        <v>97</v>
      </c>
    </row>
    <row r="25" spans="1:29" x14ac:dyDescent="0.35">
      <c r="A25">
        <v>7</v>
      </c>
      <c r="F25">
        <v>290</v>
      </c>
      <c r="G25">
        <v>160</v>
      </c>
      <c r="H25">
        <v>300</v>
      </c>
      <c r="I25">
        <v>270</v>
      </c>
      <c r="N25">
        <v>230</v>
      </c>
      <c r="O25">
        <v>320</v>
      </c>
    </row>
    <row r="26" spans="1:29" x14ac:dyDescent="0.35">
      <c r="A26">
        <v>8</v>
      </c>
      <c r="F26">
        <v>310</v>
      </c>
      <c r="G26">
        <v>200</v>
      </c>
      <c r="H26">
        <v>320</v>
      </c>
      <c r="I26">
        <v>295</v>
      </c>
      <c r="N26">
        <v>248</v>
      </c>
      <c r="O26">
        <v>335</v>
      </c>
    </row>
    <row r="27" spans="1:29" x14ac:dyDescent="0.35">
      <c r="A27">
        <v>9</v>
      </c>
      <c r="F27">
        <v>325</v>
      </c>
      <c r="G27">
        <v>210</v>
      </c>
      <c r="N27">
        <v>260</v>
      </c>
    </row>
    <row r="28" spans="1:29" ht="9" customHeight="1" x14ac:dyDescent="0.35">
      <c r="A28">
        <v>10</v>
      </c>
      <c r="N28">
        <v>275</v>
      </c>
    </row>
    <row r="29" spans="1:29" ht="9.65" customHeight="1" x14ac:dyDescent="0.35">
      <c r="A29">
        <v>11</v>
      </c>
      <c r="N29">
        <v>290</v>
      </c>
    </row>
    <row r="30" spans="1:29" ht="8.4" customHeight="1" x14ac:dyDescent="0.35">
      <c r="A30">
        <v>12</v>
      </c>
      <c r="N30">
        <v>300</v>
      </c>
    </row>
    <row r="31" spans="1:29" ht="8.4" customHeight="1" x14ac:dyDescent="0.35">
      <c r="A31">
        <v>13</v>
      </c>
      <c r="N31">
        <v>310</v>
      </c>
    </row>
    <row r="32" spans="1:29" x14ac:dyDescent="0.35">
      <c r="A32" t="s">
        <v>217</v>
      </c>
      <c r="B32" t="s">
        <v>219</v>
      </c>
    </row>
    <row r="33" spans="2:29" x14ac:dyDescent="0.35">
      <c r="B33">
        <v>30</v>
      </c>
      <c r="C33">
        <v>30</v>
      </c>
      <c r="D33" s="14">
        <v>30</v>
      </c>
      <c r="E33" s="14">
        <v>10</v>
      </c>
      <c r="F33">
        <v>30</v>
      </c>
      <c r="G33" s="14">
        <v>30</v>
      </c>
      <c r="H33">
        <v>30</v>
      </c>
      <c r="I33">
        <v>30</v>
      </c>
      <c r="J33">
        <v>30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  <c r="Q33" s="14">
        <v>30</v>
      </c>
      <c r="R33">
        <v>30</v>
      </c>
      <c r="S33" s="14">
        <v>30</v>
      </c>
      <c r="T33" s="14">
        <v>30</v>
      </c>
      <c r="U33" s="14">
        <v>5</v>
      </c>
      <c r="V33" s="14">
        <v>30</v>
      </c>
      <c r="W33" s="14">
        <v>30</v>
      </c>
      <c r="X33" s="14">
        <v>30</v>
      </c>
      <c r="Y33" s="27">
        <v>20</v>
      </c>
      <c r="Z33" s="27">
        <v>30</v>
      </c>
      <c r="AA33" s="14">
        <v>30</v>
      </c>
      <c r="AB33" s="14">
        <v>30</v>
      </c>
      <c r="AC33" s="14">
        <v>30</v>
      </c>
    </row>
    <row r="34" spans="2:29" x14ac:dyDescent="0.35">
      <c r="B34">
        <v>60</v>
      </c>
      <c r="C34">
        <v>80</v>
      </c>
      <c r="D34" s="14">
        <v>100</v>
      </c>
      <c r="E34" s="14">
        <v>60</v>
      </c>
      <c r="F34">
        <v>110</v>
      </c>
      <c r="G34" s="14">
        <v>75</v>
      </c>
      <c r="H34">
        <v>100</v>
      </c>
      <c r="I34">
        <v>100</v>
      </c>
      <c r="J34">
        <v>90</v>
      </c>
      <c r="K34">
        <v>90</v>
      </c>
      <c r="L34">
        <v>60</v>
      </c>
      <c r="M34">
        <v>60</v>
      </c>
      <c r="N34">
        <v>170</v>
      </c>
      <c r="O34">
        <v>110</v>
      </c>
      <c r="P34">
        <v>90</v>
      </c>
      <c r="Q34" s="14">
        <v>70</v>
      </c>
      <c r="R34">
        <v>70</v>
      </c>
      <c r="S34" s="14">
        <v>85</v>
      </c>
      <c r="T34" s="14">
        <v>70</v>
      </c>
      <c r="U34" s="14">
        <v>30</v>
      </c>
      <c r="V34" s="14">
        <v>70</v>
      </c>
      <c r="W34" s="14">
        <v>65</v>
      </c>
      <c r="X34" s="14">
        <v>90</v>
      </c>
      <c r="Y34" s="27">
        <v>50</v>
      </c>
      <c r="Z34" s="27">
        <v>65</v>
      </c>
      <c r="AA34" s="14">
        <v>80</v>
      </c>
      <c r="AB34" s="14">
        <v>80</v>
      </c>
      <c r="AC34" s="14">
        <v>90</v>
      </c>
    </row>
    <row r="35" spans="2:29" x14ac:dyDescent="0.35">
      <c r="B35">
        <v>100</v>
      </c>
      <c r="C35">
        <v>100</v>
      </c>
      <c r="D35" s="14">
        <v>150</v>
      </c>
      <c r="E35" s="14">
        <v>105</v>
      </c>
      <c r="F35">
        <v>155</v>
      </c>
      <c r="G35" s="14">
        <v>95</v>
      </c>
      <c r="H35">
        <v>160</v>
      </c>
      <c r="I35">
        <v>150</v>
      </c>
      <c r="J35">
        <v>140</v>
      </c>
      <c r="K35">
        <v>140</v>
      </c>
      <c r="L35">
        <v>80</v>
      </c>
      <c r="M35">
        <v>150</v>
      </c>
      <c r="N35">
        <v>210</v>
      </c>
      <c r="O35">
        <v>150</v>
      </c>
      <c r="P35">
        <v>180</v>
      </c>
      <c r="Q35" s="14">
        <v>130</v>
      </c>
      <c r="R35">
        <v>120</v>
      </c>
      <c r="S35" s="14">
        <v>160</v>
      </c>
      <c r="T35" s="14">
        <v>120</v>
      </c>
      <c r="U35" s="14">
        <v>55</v>
      </c>
      <c r="V35" s="14">
        <v>105</v>
      </c>
      <c r="W35" s="14">
        <v>95</v>
      </c>
      <c r="X35" s="14">
        <v>120</v>
      </c>
      <c r="Y35" s="27">
        <v>90</v>
      </c>
      <c r="Z35" s="27">
        <v>90</v>
      </c>
      <c r="AA35" s="14">
        <v>95</v>
      </c>
      <c r="AC35" s="14">
        <v>125</v>
      </c>
    </row>
    <row r="36" spans="2:29" x14ac:dyDescent="0.35">
      <c r="B36">
        <v>140</v>
      </c>
      <c r="C36">
        <v>110</v>
      </c>
      <c r="D36" s="14">
        <v>210</v>
      </c>
      <c r="E36" s="14">
        <v>136</v>
      </c>
      <c r="F36">
        <v>230</v>
      </c>
      <c r="G36" s="14">
        <v>160</v>
      </c>
      <c r="H36">
        <v>250</v>
      </c>
      <c r="I36">
        <v>175</v>
      </c>
      <c r="K36">
        <v>190</v>
      </c>
      <c r="L36">
        <v>100</v>
      </c>
      <c r="M36">
        <v>235</v>
      </c>
      <c r="N36">
        <v>245</v>
      </c>
      <c r="O36">
        <v>255</v>
      </c>
      <c r="P36">
        <v>230</v>
      </c>
      <c r="Q36" s="14">
        <v>180</v>
      </c>
      <c r="R36">
        <v>200</v>
      </c>
      <c r="S36" s="14">
        <v>215</v>
      </c>
      <c r="T36" s="14">
        <v>140</v>
      </c>
      <c r="U36" s="14">
        <v>78</v>
      </c>
      <c r="V36" s="14">
        <v>125</v>
      </c>
      <c r="W36" s="14">
        <v>135</v>
      </c>
      <c r="X36" s="14">
        <v>140</v>
      </c>
      <c r="Y36" s="27">
        <v>100</v>
      </c>
      <c r="Z36" s="27">
        <v>132</v>
      </c>
    </row>
    <row r="37" spans="2:29" x14ac:dyDescent="0.35">
      <c r="B37">
        <v>170</v>
      </c>
      <c r="D37" s="14">
        <v>275</v>
      </c>
      <c r="E37" s="14">
        <v>195</v>
      </c>
      <c r="F37">
        <v>280</v>
      </c>
      <c r="G37" s="14">
        <v>205</v>
      </c>
      <c r="H37">
        <v>305</v>
      </c>
      <c r="I37">
        <v>200</v>
      </c>
      <c r="K37">
        <v>245</v>
      </c>
      <c r="L37">
        <v>110</v>
      </c>
      <c r="M37">
        <v>278</v>
      </c>
      <c r="N37">
        <v>260</v>
      </c>
      <c r="O37">
        <v>290</v>
      </c>
      <c r="P37">
        <v>250</v>
      </c>
      <c r="R37">
        <v>275</v>
      </c>
      <c r="S37" s="14">
        <v>240</v>
      </c>
      <c r="T37" s="14">
        <v>170</v>
      </c>
      <c r="U37" s="14">
        <v>103</v>
      </c>
      <c r="V37" s="14">
        <v>135</v>
      </c>
      <c r="X37" s="14">
        <v>150</v>
      </c>
      <c r="Y37" s="27">
        <v>110</v>
      </c>
    </row>
    <row r="38" spans="2:29" x14ac:dyDescent="0.35">
      <c r="B38">
        <v>270</v>
      </c>
      <c r="D38" s="14">
        <v>300</v>
      </c>
      <c r="E38" s="14">
        <v>250</v>
      </c>
      <c r="F38">
        <v>295</v>
      </c>
      <c r="I38">
        <v>220</v>
      </c>
      <c r="L38">
        <v>115</v>
      </c>
      <c r="N38">
        <v>280</v>
      </c>
      <c r="O38">
        <v>330</v>
      </c>
      <c r="R38">
        <v>310</v>
      </c>
      <c r="T38" s="14">
        <v>190</v>
      </c>
      <c r="U38" s="14">
        <v>122</v>
      </c>
    </row>
    <row r="39" spans="2:29" x14ac:dyDescent="0.35">
      <c r="B39">
        <v>280</v>
      </c>
      <c r="F39">
        <v>330</v>
      </c>
      <c r="I39">
        <v>280</v>
      </c>
      <c r="N39">
        <v>300</v>
      </c>
      <c r="T39" s="14">
        <v>220</v>
      </c>
      <c r="U39" s="14">
        <v>145</v>
      </c>
    </row>
    <row r="41" spans="2:29" x14ac:dyDescent="0.35">
      <c r="B41" t="s">
        <v>222</v>
      </c>
    </row>
    <row r="42" spans="2:29" x14ac:dyDescent="0.35">
      <c r="B42" s="8"/>
      <c r="C42" s="8"/>
      <c r="D42" s="14">
        <v>21.260999999999999</v>
      </c>
      <c r="E42" s="14">
        <v>27.250061349693251</v>
      </c>
      <c r="F42" s="14">
        <v>22.348936170212767</v>
      </c>
      <c r="G42" s="14">
        <v>13.440198511166253</v>
      </c>
      <c r="H42" s="14"/>
      <c r="I42" s="14">
        <v>12.476237623762376</v>
      </c>
      <c r="J42" s="8"/>
      <c r="K42" s="8"/>
      <c r="L42" s="8"/>
      <c r="M42" s="8"/>
      <c r="N42" s="14">
        <v>103.26077210460772</v>
      </c>
      <c r="O42" s="14">
        <v>27.240150564617313</v>
      </c>
      <c r="P42" s="8"/>
      <c r="Q42" s="8"/>
      <c r="R42" s="8"/>
      <c r="S42" s="8"/>
      <c r="T42" s="8"/>
      <c r="U42" s="8"/>
      <c r="V42" s="8"/>
      <c r="W42" s="8"/>
      <c r="X42" s="8"/>
      <c r="Y42" s="30"/>
      <c r="Z42" s="28">
        <v>21.780774032459426</v>
      </c>
      <c r="AA42" s="8">
        <v>19.759203980099507</v>
      </c>
      <c r="AB42" s="8"/>
      <c r="AC42" s="8"/>
    </row>
    <row r="43" spans="2:29" x14ac:dyDescent="0.35">
      <c r="B43" s="8"/>
      <c r="C43" s="8"/>
      <c r="D43" s="14">
        <v>18.268164794007493</v>
      </c>
      <c r="E43" s="14">
        <v>17.319454770755886</v>
      </c>
      <c r="F43" s="14">
        <v>10.971568627450981</v>
      </c>
      <c r="G43" s="14">
        <v>21.721</v>
      </c>
      <c r="H43" s="14">
        <v>35.814705882352939</v>
      </c>
      <c r="I43" s="14">
        <v>72.964968944099382</v>
      </c>
      <c r="J43" s="8"/>
      <c r="K43" s="8"/>
      <c r="L43" s="8"/>
      <c r="M43" s="8"/>
      <c r="N43" s="14">
        <v>41.482440846824417</v>
      </c>
      <c r="O43" s="14"/>
      <c r="P43" s="8"/>
      <c r="Q43" s="8"/>
      <c r="R43" s="8"/>
      <c r="S43" s="8"/>
      <c r="T43" s="8"/>
      <c r="U43" s="8"/>
      <c r="V43" s="8"/>
      <c r="W43" s="8"/>
      <c r="X43" s="8"/>
      <c r="Y43" s="30"/>
      <c r="Z43" s="28">
        <v>48.258646616541355</v>
      </c>
      <c r="AA43" s="8">
        <v>52.639412484700124</v>
      </c>
      <c r="AB43" s="8"/>
      <c r="AC43" s="8"/>
    </row>
    <row r="44" spans="2:29" x14ac:dyDescent="0.35">
      <c r="B44" s="8"/>
      <c r="C44" s="8"/>
      <c r="D44" s="14">
        <v>8.4610000000000003</v>
      </c>
      <c r="E44" s="14">
        <v>10.714037267080744</v>
      </c>
      <c r="F44" s="14">
        <v>40.41528976572134</v>
      </c>
      <c r="G44" s="14">
        <v>18.506666666666668</v>
      </c>
      <c r="H44" s="14">
        <v>12.441000000000001</v>
      </c>
      <c r="I44" s="14">
        <v>14.85105328376704</v>
      </c>
      <c r="J44" s="8"/>
      <c r="K44" s="8"/>
      <c r="L44" s="8"/>
      <c r="M44" s="8"/>
      <c r="N44" s="14"/>
      <c r="O44" s="14">
        <v>48.393572311495674</v>
      </c>
      <c r="P44" s="8"/>
      <c r="Q44" s="8"/>
      <c r="R44" s="8"/>
      <c r="S44" s="8"/>
      <c r="T44" s="8"/>
      <c r="U44" s="8"/>
      <c r="V44" s="8"/>
      <c r="W44" s="8"/>
      <c r="X44" s="8"/>
      <c r="Y44" s="30"/>
      <c r="Z44" s="28">
        <v>69.554943679599489</v>
      </c>
      <c r="AA44" s="8">
        <v>55.525707257072568</v>
      </c>
      <c r="AB44" s="30"/>
      <c r="AC44" s="8"/>
    </row>
    <row r="45" spans="2:29" x14ac:dyDescent="0.35">
      <c r="B45" s="8"/>
      <c r="C45" s="8"/>
      <c r="D45" s="14">
        <v>31.012113720642766</v>
      </c>
      <c r="E45" s="14">
        <v>13.081942714819428</v>
      </c>
      <c r="F45" s="14">
        <v>43.224875621890554</v>
      </c>
      <c r="G45" s="14">
        <v>18.538785625774473</v>
      </c>
      <c r="H45" s="14">
        <v>28.598009950248759</v>
      </c>
      <c r="I45" s="14">
        <v>17.385803237858035</v>
      </c>
      <c r="J45" s="8"/>
      <c r="K45" s="8"/>
      <c r="L45" s="8"/>
      <c r="M45" s="8"/>
      <c r="N45" s="14">
        <v>111.71196054254007</v>
      </c>
      <c r="O45" s="14">
        <v>24.384634448574968</v>
      </c>
      <c r="P45" s="8"/>
      <c r="Q45" s="8"/>
      <c r="R45" s="8"/>
      <c r="S45" s="8"/>
      <c r="T45" s="8"/>
      <c r="U45" s="8"/>
      <c r="V45" s="8"/>
      <c r="W45" s="8"/>
      <c r="X45" s="8"/>
      <c r="Y45" s="30"/>
      <c r="Z45" s="28">
        <v>63.452109181141438</v>
      </c>
      <c r="AA45" s="30"/>
      <c r="AB45" s="30"/>
      <c r="AC45" s="30"/>
    </row>
    <row r="46" spans="2:29" x14ac:dyDescent="0.35">
      <c r="B46" s="8"/>
      <c r="C46" s="8"/>
      <c r="D46" s="14">
        <v>15.862716049382717</v>
      </c>
      <c r="E46" s="14">
        <v>33.401000000000003</v>
      </c>
      <c r="F46" s="14">
        <v>14.790074441687343</v>
      </c>
      <c r="G46" s="14">
        <v>15.282656826568264</v>
      </c>
      <c r="H46" s="14">
        <v>14.312638036809815</v>
      </c>
      <c r="I46" s="14"/>
      <c r="J46" s="8"/>
      <c r="K46" s="8"/>
      <c r="L46" s="8"/>
      <c r="M46" s="8"/>
      <c r="N46" s="14">
        <v>32.750495049504956</v>
      </c>
      <c r="O46" s="14">
        <v>40.999284862932065</v>
      </c>
      <c r="P46" s="8"/>
      <c r="Q46" s="8"/>
      <c r="R46" s="8"/>
      <c r="S46" s="8"/>
      <c r="T46" s="8"/>
      <c r="U46" s="8"/>
      <c r="V46" s="8"/>
      <c r="W46" s="30"/>
      <c r="X46" s="8"/>
      <c r="Y46" s="30"/>
      <c r="Z46" s="30"/>
      <c r="AA46" s="30"/>
      <c r="AB46" s="30"/>
      <c r="AC46" s="30"/>
    </row>
    <row r="47" spans="2:29" x14ac:dyDescent="0.35">
      <c r="B47" s="8"/>
      <c r="C47" s="8"/>
      <c r="D47" s="14">
        <v>81.492191435768262</v>
      </c>
      <c r="E47" s="14">
        <v>16.168680641183727</v>
      </c>
      <c r="F47" s="14"/>
      <c r="G47" s="14"/>
      <c r="H47" s="14"/>
      <c r="I47" s="14">
        <v>15.620525657071338</v>
      </c>
      <c r="J47" s="8"/>
      <c r="K47" s="8"/>
      <c r="L47" s="8"/>
      <c r="M47" s="8"/>
      <c r="N47" s="14"/>
      <c r="O47" s="8"/>
      <c r="P47" s="8"/>
      <c r="Q47" s="8"/>
      <c r="R47" s="8"/>
      <c r="S47" s="8"/>
      <c r="T47" s="8"/>
      <c r="U47" s="8"/>
      <c r="V47" s="30"/>
      <c r="W47" s="30"/>
      <c r="X47" s="30"/>
      <c r="Y47" s="30"/>
      <c r="Z47" s="30"/>
      <c r="AA47" s="30"/>
      <c r="AB47" s="30"/>
      <c r="AC47" s="30"/>
    </row>
    <row r="48" spans="2:29" x14ac:dyDescent="0.35">
      <c r="B48" s="8"/>
      <c r="C48" s="8"/>
      <c r="D48" s="8"/>
      <c r="E48" s="8"/>
      <c r="F48" s="14">
        <v>18.654545454545456</v>
      </c>
      <c r="G48" s="14"/>
      <c r="H48" s="14"/>
      <c r="I48" s="14"/>
      <c r="J48" s="8"/>
      <c r="K48" s="8"/>
      <c r="L48" s="8"/>
      <c r="M48" s="8"/>
      <c r="N48" s="14">
        <v>30.253493975903613</v>
      </c>
      <c r="O48" s="8"/>
      <c r="P48" s="8"/>
      <c r="Q48" s="8"/>
      <c r="R48" s="8"/>
      <c r="S48" s="8"/>
      <c r="T48" s="8"/>
      <c r="U48" s="8"/>
      <c r="V48" s="30"/>
      <c r="W48" s="30"/>
      <c r="X48" s="30"/>
      <c r="Y48" s="30"/>
      <c r="Z48" s="30"/>
      <c r="AA48" s="30"/>
      <c r="AB48" s="30"/>
      <c r="AC48" s="30"/>
    </row>
    <row r="50" spans="1:29" x14ac:dyDescent="0.35">
      <c r="A50" t="s">
        <v>220</v>
      </c>
      <c r="B50" t="s">
        <v>216</v>
      </c>
    </row>
    <row r="51" spans="1:29" x14ac:dyDescent="0.35">
      <c r="B51" s="14"/>
      <c r="C51" s="14"/>
      <c r="D51" s="14">
        <f>255*(110-D42)/100</f>
        <v>226.28444999999999</v>
      </c>
      <c r="E51" s="14">
        <f>255*(110-E42)/100</f>
        <v>211.0123435582822</v>
      </c>
      <c r="F51" s="14">
        <f t="shared" ref="F51:I52" si="10">255*(110-F42)/100</f>
        <v>223.51021276595745</v>
      </c>
      <c r="G51" s="14">
        <f t="shared" si="10"/>
        <v>246.22749379652603</v>
      </c>
      <c r="H51" s="14"/>
      <c r="I51" s="14">
        <f t="shared" ref="I51" si="11">255*(110-I42)/100</f>
        <v>248.68559405940596</v>
      </c>
      <c r="J51" s="14"/>
      <c r="K51" s="14"/>
      <c r="L51" s="14"/>
      <c r="M51" s="14"/>
      <c r="N51" s="14">
        <f t="shared" ref="N51:O52" si="12">255*(110-N42)/100</f>
        <v>17.185031133250302</v>
      </c>
      <c r="O51" s="14">
        <f t="shared" si="12"/>
        <v>211.03761606022584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>
        <f t="shared" ref="Z51:AA51" si="13">255*(110-Z42)/100</f>
        <v>224.95902621722848</v>
      </c>
      <c r="AA51" s="14">
        <f t="shared" si="13"/>
        <v>230.11402985074628</v>
      </c>
      <c r="AB51" s="14"/>
      <c r="AC51" s="14"/>
    </row>
    <row r="52" spans="1:29" x14ac:dyDescent="0.35">
      <c r="B52" s="14"/>
      <c r="C52" s="14"/>
      <c r="D52" s="14">
        <f t="shared" ref="D52:H57" si="14">255*(110-D43)/100</f>
        <v>233.91617977528091</v>
      </c>
      <c r="E52" s="14">
        <f>255*(110-E43)/100</f>
        <v>236.33539033457251</v>
      </c>
      <c r="F52" s="14">
        <f t="shared" si="10"/>
        <v>252.52250000000001</v>
      </c>
      <c r="G52" s="14">
        <f t="shared" si="10"/>
        <v>225.11144999999999</v>
      </c>
      <c r="H52" s="14">
        <f t="shared" si="10"/>
        <v>189.17250000000001</v>
      </c>
      <c r="I52" s="14">
        <f t="shared" si="10"/>
        <v>94.43932919254658</v>
      </c>
      <c r="J52" s="14"/>
      <c r="K52" s="14"/>
      <c r="L52" s="14"/>
      <c r="M52" s="14"/>
      <c r="N52" s="14">
        <f t="shared" si="12"/>
        <v>174.71977584059772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>
        <f t="shared" ref="Z52:AA52" si="15">255*(110-Z43)/100</f>
        <v>157.44045112781953</v>
      </c>
      <c r="AA52" s="14">
        <f t="shared" si="15"/>
        <v>146.26949816401466</v>
      </c>
      <c r="AB52" s="14"/>
      <c r="AC52" s="14"/>
    </row>
    <row r="53" spans="1:29" x14ac:dyDescent="0.35">
      <c r="B53" s="14"/>
      <c r="C53" s="14"/>
      <c r="D53" s="14">
        <f t="shared" si="14"/>
        <v>258.92444999999998</v>
      </c>
      <c r="E53" s="14">
        <f t="shared" ref="E53:I53" si="16">255*(110-E44)/100</f>
        <v>253.17920496894411</v>
      </c>
      <c r="F53" s="14">
        <f t="shared" si="16"/>
        <v>177.44101109741058</v>
      </c>
      <c r="G53" s="14">
        <f t="shared" si="16"/>
        <v>233.30800000000002</v>
      </c>
      <c r="H53" s="14">
        <f t="shared" si="16"/>
        <v>248.77544999999998</v>
      </c>
      <c r="I53" s="14">
        <f t="shared" si="16"/>
        <v>242.62981412639405</v>
      </c>
      <c r="J53" s="14"/>
      <c r="K53" s="14"/>
      <c r="L53" s="14"/>
      <c r="M53" s="14"/>
      <c r="N53" s="14"/>
      <c r="O53" s="14">
        <f t="shared" ref="O53" si="17">255*(110-O44)/100</f>
        <v>157.09639060568603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>
        <f t="shared" ref="Z53:AA53" si="18">255*(110-Z44)/100</f>
        <v>103.13489361702131</v>
      </c>
      <c r="AA53" s="14">
        <f t="shared" si="18"/>
        <v>138.90944649446496</v>
      </c>
      <c r="AC53" s="14"/>
    </row>
    <row r="54" spans="1:29" x14ac:dyDescent="0.35">
      <c r="B54" s="14"/>
      <c r="C54" s="14"/>
      <c r="D54" s="14">
        <f t="shared" si="14"/>
        <v>201.41911001236099</v>
      </c>
      <c r="E54" s="14">
        <f t="shared" ref="E54:I56" si="19">255*(110-E45)/100</f>
        <v>247.14104607721046</v>
      </c>
      <c r="F54" s="14">
        <f t="shared" si="19"/>
        <v>170.27656716417906</v>
      </c>
      <c r="G54" s="14">
        <f t="shared" si="19"/>
        <v>233.2260966542751</v>
      </c>
      <c r="H54" s="14">
        <f t="shared" si="19"/>
        <v>207.57507462686567</v>
      </c>
      <c r="I54" s="14">
        <f t="shared" si="19"/>
        <v>236.16620174346204</v>
      </c>
      <c r="J54" s="14"/>
      <c r="K54" s="14"/>
      <c r="L54" s="14"/>
      <c r="M54" s="14"/>
      <c r="N54" s="14">
        <f t="shared" ref="N54:O55" si="20">255*(110-N45)/100</f>
        <v>-4.3654993834771769</v>
      </c>
      <c r="O54" s="14">
        <f t="shared" si="20"/>
        <v>218.31918215613382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>
        <f t="shared" ref="Z54" si="21">255*(110-Z45)/100</f>
        <v>118.69712158808935</v>
      </c>
    </row>
    <row r="55" spans="1:29" x14ac:dyDescent="0.35">
      <c r="B55" s="14"/>
      <c r="C55" s="14"/>
      <c r="D55" s="14">
        <f t="shared" si="14"/>
        <v>240.05007407407408</v>
      </c>
      <c r="E55" s="14">
        <f t="shared" si="14"/>
        <v>195.32745</v>
      </c>
      <c r="F55" s="14">
        <f t="shared" si="14"/>
        <v>242.7853101736973</v>
      </c>
      <c r="G55" s="14">
        <f t="shared" si="14"/>
        <v>241.52922509225095</v>
      </c>
      <c r="H55" s="14">
        <f t="shared" si="14"/>
        <v>244.00277300613496</v>
      </c>
      <c r="I55" s="14"/>
      <c r="J55" s="14"/>
      <c r="K55" s="14"/>
      <c r="L55" s="14"/>
      <c r="M55" s="14"/>
      <c r="N55" s="14">
        <f t="shared" si="20"/>
        <v>196.98623762376235</v>
      </c>
      <c r="O55" s="14">
        <f t="shared" si="20"/>
        <v>175.95182359952327</v>
      </c>
      <c r="P55" s="14"/>
      <c r="R55" s="14"/>
      <c r="S55" s="14"/>
      <c r="T55" s="14"/>
      <c r="U55" s="14"/>
      <c r="V55" s="14"/>
      <c r="X55" s="14"/>
      <c r="Y55" s="14"/>
    </row>
    <row r="56" spans="1:29" x14ac:dyDescent="0.35">
      <c r="B56" s="14"/>
      <c r="C56" s="14"/>
      <c r="D56" s="14">
        <f t="shared" si="14"/>
        <v>72.694911838790929</v>
      </c>
      <c r="E56" s="14">
        <f t="shared" si="14"/>
        <v>239.26986436498152</v>
      </c>
      <c r="F56" s="14"/>
      <c r="G56" s="14"/>
      <c r="H56" s="14"/>
      <c r="I56" s="14">
        <f t="shared" si="19"/>
        <v>240.66765957446808</v>
      </c>
      <c r="J56" s="14"/>
      <c r="K56" s="14"/>
      <c r="L56" s="14"/>
      <c r="M56" s="14"/>
      <c r="N56" s="14"/>
      <c r="O56" s="14"/>
      <c r="R56" s="14"/>
      <c r="T56" s="14"/>
      <c r="U56" s="14"/>
    </row>
    <row r="57" spans="1:29" x14ac:dyDescent="0.35">
      <c r="B57" s="14"/>
      <c r="C57" s="14"/>
      <c r="D57" s="14"/>
      <c r="E57" s="14"/>
      <c r="F57" s="14">
        <f t="shared" si="14"/>
        <v>232.93090909090907</v>
      </c>
      <c r="G57" s="14"/>
      <c r="H57" s="14"/>
      <c r="I57" s="14"/>
      <c r="J57" s="14"/>
      <c r="K57" s="14"/>
      <c r="N57" s="14">
        <f t="shared" ref="N57" si="22">255*(110-N48)/100</f>
        <v>203.35359036144578</v>
      </c>
      <c r="T57" s="14"/>
      <c r="U57" s="14"/>
    </row>
    <row r="59" spans="1:29" x14ac:dyDescent="0.35">
      <c r="A59" t="s">
        <v>221</v>
      </c>
    </row>
    <row r="60" spans="1:29" x14ac:dyDescent="0.35">
      <c r="B60">
        <v>2</v>
      </c>
      <c r="C60">
        <v>2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2</v>
      </c>
      <c r="K60">
        <v>2</v>
      </c>
      <c r="L60">
        <v>3</v>
      </c>
      <c r="M60">
        <v>2</v>
      </c>
      <c r="N60">
        <v>2</v>
      </c>
      <c r="O60">
        <v>2</v>
      </c>
      <c r="P60">
        <v>1</v>
      </c>
      <c r="Q60">
        <v>2</v>
      </c>
      <c r="R60">
        <v>2</v>
      </c>
      <c r="S60">
        <v>2</v>
      </c>
      <c r="T60">
        <v>2</v>
      </c>
      <c r="U60">
        <v>1</v>
      </c>
      <c r="V60">
        <v>3</v>
      </c>
      <c r="W60">
        <v>2</v>
      </c>
      <c r="X60">
        <v>2</v>
      </c>
      <c r="Y60">
        <v>2</v>
      </c>
      <c r="Z60">
        <v>2</v>
      </c>
      <c r="AA60">
        <v>2</v>
      </c>
      <c r="AB60">
        <v>3</v>
      </c>
      <c r="AC60">
        <v>2</v>
      </c>
    </row>
    <row r="61" spans="1:29" x14ac:dyDescent="0.35">
      <c r="B61">
        <v>2</v>
      </c>
      <c r="C61">
        <v>4</v>
      </c>
      <c r="D61">
        <v>2</v>
      </c>
      <c r="E61">
        <v>2</v>
      </c>
      <c r="F61">
        <v>1</v>
      </c>
      <c r="G61">
        <v>5</v>
      </c>
      <c r="H61">
        <v>1</v>
      </c>
      <c r="I61">
        <v>3</v>
      </c>
      <c r="J61">
        <v>2</v>
      </c>
      <c r="K61">
        <v>5</v>
      </c>
      <c r="L61">
        <v>3</v>
      </c>
      <c r="M61">
        <v>2</v>
      </c>
      <c r="N61">
        <v>5</v>
      </c>
      <c r="O61">
        <v>3</v>
      </c>
      <c r="P61">
        <v>2</v>
      </c>
      <c r="Q61">
        <v>3</v>
      </c>
      <c r="R61">
        <v>2</v>
      </c>
      <c r="S61">
        <v>3</v>
      </c>
      <c r="T61">
        <v>3</v>
      </c>
      <c r="U61">
        <v>3</v>
      </c>
      <c r="V61">
        <v>4</v>
      </c>
      <c r="W61">
        <v>3</v>
      </c>
      <c r="X61">
        <v>4</v>
      </c>
      <c r="Y61">
        <v>3</v>
      </c>
      <c r="Z61">
        <v>3</v>
      </c>
      <c r="AA61">
        <v>4</v>
      </c>
      <c r="AB61">
        <v>5</v>
      </c>
      <c r="AC61">
        <v>5</v>
      </c>
    </row>
    <row r="62" spans="1:29" x14ac:dyDescent="0.35">
      <c r="B62">
        <v>3</v>
      </c>
      <c r="C62">
        <v>5</v>
      </c>
      <c r="D62">
        <v>3</v>
      </c>
      <c r="E62">
        <v>3</v>
      </c>
      <c r="F62">
        <v>3</v>
      </c>
      <c r="G62">
        <v>6</v>
      </c>
      <c r="H62">
        <v>3</v>
      </c>
      <c r="I62">
        <v>4</v>
      </c>
      <c r="J62">
        <v>4</v>
      </c>
      <c r="K62">
        <v>5</v>
      </c>
      <c r="L62">
        <v>5</v>
      </c>
      <c r="M62">
        <v>4</v>
      </c>
      <c r="N62">
        <v>6</v>
      </c>
      <c r="O62">
        <v>4</v>
      </c>
      <c r="P62">
        <v>3</v>
      </c>
      <c r="Q62">
        <v>4</v>
      </c>
      <c r="R62">
        <v>3</v>
      </c>
      <c r="S62">
        <v>5</v>
      </c>
      <c r="T62">
        <v>5</v>
      </c>
      <c r="U62">
        <v>4</v>
      </c>
      <c r="V62">
        <v>6</v>
      </c>
      <c r="W62">
        <v>4</v>
      </c>
      <c r="X62">
        <v>6</v>
      </c>
      <c r="Y62">
        <v>5</v>
      </c>
      <c r="Z62">
        <v>4</v>
      </c>
      <c r="AA62">
        <v>6</v>
      </c>
      <c r="AC62">
        <v>5</v>
      </c>
    </row>
    <row r="63" spans="1:29" x14ac:dyDescent="0.35">
      <c r="B63">
        <v>4</v>
      </c>
      <c r="C63">
        <v>6</v>
      </c>
      <c r="D63">
        <v>4</v>
      </c>
      <c r="E63">
        <v>4</v>
      </c>
      <c r="F63">
        <v>4</v>
      </c>
      <c r="G63">
        <v>7</v>
      </c>
      <c r="H63">
        <v>5</v>
      </c>
      <c r="I63">
        <v>5</v>
      </c>
      <c r="K63">
        <v>6</v>
      </c>
      <c r="L63">
        <v>6</v>
      </c>
      <c r="M63">
        <v>6</v>
      </c>
      <c r="N63">
        <v>8</v>
      </c>
      <c r="O63">
        <v>6</v>
      </c>
      <c r="P63">
        <v>4</v>
      </c>
      <c r="Q63">
        <v>5</v>
      </c>
      <c r="R63">
        <v>4</v>
      </c>
      <c r="S63">
        <v>6</v>
      </c>
      <c r="T63">
        <v>6</v>
      </c>
      <c r="U63">
        <v>5</v>
      </c>
      <c r="V63">
        <v>7</v>
      </c>
      <c r="W63">
        <v>5</v>
      </c>
      <c r="X63">
        <v>8</v>
      </c>
      <c r="Y63">
        <v>6</v>
      </c>
      <c r="Z63">
        <v>5</v>
      </c>
    </row>
    <row r="64" spans="1:29" x14ac:dyDescent="0.35">
      <c r="B64">
        <v>6</v>
      </c>
      <c r="D64">
        <v>5</v>
      </c>
      <c r="E64">
        <v>5</v>
      </c>
      <c r="F64">
        <v>7</v>
      </c>
      <c r="G64">
        <v>9</v>
      </c>
      <c r="H64">
        <v>8</v>
      </c>
      <c r="I64">
        <v>6</v>
      </c>
      <c r="K64">
        <v>8</v>
      </c>
      <c r="L64">
        <v>6</v>
      </c>
      <c r="M64">
        <v>7</v>
      </c>
      <c r="N64">
        <v>9</v>
      </c>
      <c r="O64">
        <v>7</v>
      </c>
      <c r="P64">
        <v>5</v>
      </c>
      <c r="R64">
        <v>5</v>
      </c>
      <c r="S64">
        <v>7</v>
      </c>
      <c r="T64">
        <v>6</v>
      </c>
      <c r="U64">
        <v>6</v>
      </c>
      <c r="V64">
        <v>8</v>
      </c>
      <c r="X64">
        <v>9</v>
      </c>
    </row>
    <row r="65" spans="2:21" x14ac:dyDescent="0.35">
      <c r="B65">
        <v>8</v>
      </c>
      <c r="D65">
        <v>6</v>
      </c>
      <c r="E65">
        <v>6</v>
      </c>
      <c r="F65">
        <v>8</v>
      </c>
      <c r="I65">
        <v>7</v>
      </c>
      <c r="L65">
        <v>7</v>
      </c>
      <c r="N65">
        <v>11</v>
      </c>
      <c r="O65">
        <v>8</v>
      </c>
      <c r="R65">
        <v>7</v>
      </c>
      <c r="T65">
        <v>7</v>
      </c>
      <c r="U65">
        <v>7</v>
      </c>
    </row>
    <row r="66" spans="2:21" x14ac:dyDescent="0.35">
      <c r="B66">
        <v>9</v>
      </c>
      <c r="F66">
        <v>9</v>
      </c>
      <c r="I66">
        <v>8</v>
      </c>
      <c r="N66">
        <v>12</v>
      </c>
      <c r="T66">
        <v>8</v>
      </c>
      <c r="U66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5EE7-C58E-40C8-9459-E8971D68753E}">
  <dimension ref="A1:L113"/>
  <sheetViews>
    <sheetView workbookViewId="0">
      <selection activeCell="N28" sqref="N28"/>
    </sheetView>
  </sheetViews>
  <sheetFormatPr defaultRowHeight="14.5" x14ac:dyDescent="0.35"/>
  <cols>
    <col min="1" max="1" width="5.90625" customWidth="1"/>
    <col min="2" max="2" width="44.08984375" customWidth="1"/>
    <col min="3" max="3" width="10.36328125" bestFit="1" customWidth="1"/>
    <col min="4" max="4" width="9.90625" bestFit="1" customWidth="1"/>
    <col min="5" max="5" width="8.08984375" bestFit="1" customWidth="1"/>
    <col min="6" max="6" width="8.81640625" bestFit="1" customWidth="1"/>
    <col min="7" max="7" width="7.36328125" customWidth="1"/>
    <col min="8" max="8" width="5.81640625" customWidth="1"/>
    <col min="9" max="9" width="7.1796875" bestFit="1" customWidth="1"/>
    <col min="10" max="10" width="7.6328125" customWidth="1"/>
    <col min="11" max="11" width="6.81640625" customWidth="1"/>
  </cols>
  <sheetData>
    <row r="1" spans="1:12" ht="29" x14ac:dyDescent="0.35">
      <c r="A1" s="1" t="s">
        <v>1</v>
      </c>
      <c r="B1" s="1" t="s">
        <v>29</v>
      </c>
      <c r="C1" s="1" t="s">
        <v>56</v>
      </c>
      <c r="D1" s="1" t="s">
        <v>59</v>
      </c>
      <c r="E1" s="1" t="s">
        <v>62</v>
      </c>
      <c r="F1" s="1" t="s">
        <v>63</v>
      </c>
      <c r="G1" s="1" t="s">
        <v>64</v>
      </c>
      <c r="H1" s="1" t="s">
        <v>65</v>
      </c>
      <c r="I1" s="7" t="s">
        <v>210</v>
      </c>
      <c r="J1" s="1" t="s">
        <v>211</v>
      </c>
      <c r="K1" s="1" t="s">
        <v>212</v>
      </c>
      <c r="L1" t="s">
        <v>213</v>
      </c>
    </row>
    <row r="2" spans="1:12" x14ac:dyDescent="0.35">
      <c r="A2" t="s">
        <v>8</v>
      </c>
      <c r="B2" t="s">
        <v>36</v>
      </c>
      <c r="C2" t="s">
        <v>57</v>
      </c>
      <c r="D2" t="s">
        <v>60</v>
      </c>
      <c r="E2">
        <v>0</v>
      </c>
      <c r="F2">
        <v>60.19</v>
      </c>
      <c r="G2" t="s">
        <v>106</v>
      </c>
      <c r="H2" s="14">
        <v>30</v>
      </c>
      <c r="I2" s="8">
        <v>8.2031249999999805</v>
      </c>
      <c r="J2" s="20"/>
      <c r="K2" s="20"/>
      <c r="L2" s="20">
        <v>0.25867861142217258</v>
      </c>
    </row>
    <row r="3" spans="1:12" x14ac:dyDescent="0.35">
      <c r="A3" t="s">
        <v>8</v>
      </c>
      <c r="B3" t="s">
        <v>36</v>
      </c>
      <c r="C3" t="s">
        <v>57</v>
      </c>
      <c r="D3" t="s">
        <v>60</v>
      </c>
      <c r="E3">
        <v>0</v>
      </c>
      <c r="F3">
        <v>60.19</v>
      </c>
      <c r="G3" t="s">
        <v>107</v>
      </c>
      <c r="H3" s="14">
        <v>60</v>
      </c>
      <c r="I3" s="8">
        <v>6.6276803118908534</v>
      </c>
      <c r="J3" s="20"/>
      <c r="K3" s="20"/>
      <c r="L3" s="20">
        <v>0.2051696284329563</v>
      </c>
    </row>
    <row r="4" spans="1:12" x14ac:dyDescent="0.35">
      <c r="A4" t="s">
        <v>8</v>
      </c>
      <c r="B4" t="s">
        <v>36</v>
      </c>
      <c r="C4" t="s">
        <v>57</v>
      </c>
      <c r="D4" t="s">
        <v>60</v>
      </c>
      <c r="E4">
        <v>0</v>
      </c>
      <c r="F4">
        <v>60.19</v>
      </c>
      <c r="G4" t="s">
        <v>108</v>
      </c>
      <c r="H4" s="14">
        <v>100</v>
      </c>
      <c r="I4" s="8">
        <v>3.9292730844793224</v>
      </c>
      <c r="J4" s="20"/>
      <c r="K4" s="20"/>
      <c r="L4" s="20">
        <v>0.254880694143167</v>
      </c>
    </row>
    <row r="5" spans="1:12" x14ac:dyDescent="0.35">
      <c r="A5" t="s">
        <v>8</v>
      </c>
      <c r="B5" t="s">
        <v>36</v>
      </c>
      <c r="C5" t="s">
        <v>57</v>
      </c>
      <c r="D5" t="s">
        <v>60</v>
      </c>
      <c r="E5">
        <v>0</v>
      </c>
      <c r="F5">
        <v>60.19</v>
      </c>
      <c r="G5" t="s">
        <v>109</v>
      </c>
      <c r="H5" s="14">
        <v>140</v>
      </c>
      <c r="I5" s="8">
        <v>3.3596837944663847</v>
      </c>
      <c r="J5" s="20"/>
      <c r="K5" s="20"/>
      <c r="L5" s="20">
        <v>0.28723404255319152</v>
      </c>
    </row>
    <row r="6" spans="1:12" x14ac:dyDescent="0.35">
      <c r="A6" t="s">
        <v>8</v>
      </c>
      <c r="B6" t="s">
        <v>36</v>
      </c>
      <c r="C6" t="s">
        <v>57</v>
      </c>
      <c r="D6" t="s">
        <v>60</v>
      </c>
      <c r="E6">
        <v>0</v>
      </c>
      <c r="F6">
        <v>60.19</v>
      </c>
      <c r="G6" t="s">
        <v>110</v>
      </c>
      <c r="H6" s="14">
        <v>170</v>
      </c>
      <c r="I6" s="8">
        <v>3.4615384615384728</v>
      </c>
      <c r="J6" s="20"/>
      <c r="K6" s="20"/>
      <c r="L6" s="20">
        <v>0.27037861915367484</v>
      </c>
    </row>
    <row r="7" spans="1:12" x14ac:dyDescent="0.35">
      <c r="A7" t="s">
        <v>8</v>
      </c>
      <c r="B7" t="s">
        <v>36</v>
      </c>
      <c r="C7" t="s">
        <v>57</v>
      </c>
      <c r="D7" t="s">
        <v>60</v>
      </c>
      <c r="E7">
        <v>0</v>
      </c>
      <c r="F7">
        <v>60.19</v>
      </c>
      <c r="G7" t="s">
        <v>111</v>
      </c>
      <c r="H7" s="14">
        <v>270</v>
      </c>
      <c r="I7" s="8">
        <v>2.9821073558648359</v>
      </c>
      <c r="J7" s="20"/>
      <c r="K7" s="20"/>
      <c r="L7" s="20">
        <v>0.27961870177031323</v>
      </c>
    </row>
    <row r="8" spans="1:12" x14ac:dyDescent="0.35">
      <c r="A8" s="2" t="s">
        <v>8</v>
      </c>
      <c r="B8" s="2" t="s">
        <v>36</v>
      </c>
      <c r="C8" s="2" t="s">
        <v>57</v>
      </c>
      <c r="D8" s="2" t="s">
        <v>60</v>
      </c>
      <c r="E8" s="2">
        <v>0</v>
      </c>
      <c r="F8" s="2">
        <v>60.19</v>
      </c>
      <c r="G8" s="2" t="s">
        <v>112</v>
      </c>
      <c r="H8" s="15">
        <v>280</v>
      </c>
      <c r="I8" s="9">
        <v>3.4816247582204971</v>
      </c>
      <c r="J8" s="21"/>
      <c r="K8" s="21"/>
      <c r="L8" s="20">
        <v>0.25896323361498069</v>
      </c>
    </row>
    <row r="9" spans="1:12" x14ac:dyDescent="0.35">
      <c r="A9" t="s">
        <v>7</v>
      </c>
      <c r="B9" t="s">
        <v>35</v>
      </c>
      <c r="C9" t="s">
        <v>57</v>
      </c>
      <c r="D9" t="s">
        <v>61</v>
      </c>
      <c r="E9">
        <v>10</v>
      </c>
      <c r="F9">
        <v>59.7</v>
      </c>
      <c r="G9" t="s">
        <v>102</v>
      </c>
      <c r="H9" s="14">
        <v>30</v>
      </c>
      <c r="I9" s="8">
        <v>6.7049808429118878</v>
      </c>
      <c r="J9" s="20"/>
      <c r="K9" s="20"/>
      <c r="L9" s="20">
        <v>0.22893316728933169</v>
      </c>
    </row>
    <row r="10" spans="1:12" x14ac:dyDescent="0.35">
      <c r="A10" s="5" t="s">
        <v>7</v>
      </c>
      <c r="B10" s="5" t="s">
        <v>35</v>
      </c>
      <c r="C10" s="5" t="s">
        <v>57</v>
      </c>
      <c r="D10" s="5" t="s">
        <v>61</v>
      </c>
      <c r="E10" s="5">
        <v>10</v>
      </c>
      <c r="F10" s="5">
        <v>59.7</v>
      </c>
      <c r="G10" s="5" t="s">
        <v>103</v>
      </c>
      <c r="H10" s="18">
        <v>80</v>
      </c>
      <c r="I10" s="12">
        <v>6.6929133858267678</v>
      </c>
      <c r="J10" s="24"/>
      <c r="K10" s="24"/>
      <c r="L10" s="20">
        <v>0.31899724011039571</v>
      </c>
    </row>
    <row r="11" spans="1:12" x14ac:dyDescent="0.35">
      <c r="A11" t="s">
        <v>7</v>
      </c>
      <c r="B11" t="s">
        <v>35</v>
      </c>
      <c r="C11" t="s">
        <v>57</v>
      </c>
      <c r="D11" t="s">
        <v>61</v>
      </c>
      <c r="E11">
        <v>10</v>
      </c>
      <c r="F11">
        <v>59.7</v>
      </c>
      <c r="G11" t="s">
        <v>104</v>
      </c>
      <c r="H11" s="14">
        <v>100</v>
      </c>
      <c r="I11" s="8">
        <v>2.7397260273972539</v>
      </c>
      <c r="J11" s="20"/>
      <c r="K11" s="20"/>
      <c r="L11" s="20">
        <v>0.20165569942687328</v>
      </c>
    </row>
    <row r="12" spans="1:12" x14ac:dyDescent="0.35">
      <c r="A12" t="s">
        <v>7</v>
      </c>
      <c r="B12" t="s">
        <v>35</v>
      </c>
      <c r="C12" t="s">
        <v>57</v>
      </c>
      <c r="D12" t="s">
        <v>61</v>
      </c>
      <c r="E12">
        <v>10</v>
      </c>
      <c r="F12">
        <v>59.7</v>
      </c>
      <c r="G12" t="s">
        <v>105</v>
      </c>
      <c r="H12" s="14">
        <v>110</v>
      </c>
      <c r="I12" s="8">
        <v>3.7383177570093329</v>
      </c>
      <c r="J12" s="20"/>
      <c r="K12" s="20"/>
      <c r="L12" s="20">
        <v>0.21081081081081068</v>
      </c>
    </row>
    <row r="13" spans="1:12" x14ac:dyDescent="0.35">
      <c r="A13" t="s">
        <v>4</v>
      </c>
      <c r="B13" t="s">
        <v>33</v>
      </c>
      <c r="C13" t="s">
        <v>57</v>
      </c>
      <c r="D13" t="s">
        <v>60</v>
      </c>
      <c r="E13">
        <v>643</v>
      </c>
      <c r="F13">
        <v>62.42</v>
      </c>
      <c r="G13" t="s">
        <v>85</v>
      </c>
      <c r="H13" s="14">
        <v>100</v>
      </c>
      <c r="I13" s="8">
        <v>3.5714285714285836</v>
      </c>
      <c r="J13" s="20">
        <v>18.268164794007493</v>
      </c>
      <c r="K13" s="20">
        <v>1.7577478152309614</v>
      </c>
      <c r="L13" s="20">
        <v>0.21182266009852219</v>
      </c>
    </row>
    <row r="14" spans="1:12" x14ac:dyDescent="0.35">
      <c r="A14" s="2" t="s">
        <v>4</v>
      </c>
      <c r="B14" s="2" t="s">
        <v>33</v>
      </c>
      <c r="C14" s="2" t="s">
        <v>57</v>
      </c>
      <c r="D14" s="2" t="s">
        <v>60</v>
      </c>
      <c r="E14" s="2">
        <v>643</v>
      </c>
      <c r="F14" s="2">
        <v>62.42</v>
      </c>
      <c r="G14" s="2" t="s">
        <v>86</v>
      </c>
      <c r="H14" s="15">
        <v>150</v>
      </c>
      <c r="I14" s="9">
        <v>3.7848605577689147</v>
      </c>
      <c r="J14" s="21">
        <v>8.4610000000000003</v>
      </c>
      <c r="K14" s="21">
        <v>1.020945</v>
      </c>
      <c r="L14" s="20">
        <v>0.28900668356764231</v>
      </c>
    </row>
    <row r="15" spans="1:12" x14ac:dyDescent="0.35">
      <c r="A15" t="s">
        <v>4</v>
      </c>
      <c r="B15" t="s">
        <v>33</v>
      </c>
      <c r="C15" t="s">
        <v>57</v>
      </c>
      <c r="D15" t="s">
        <v>60</v>
      </c>
      <c r="E15">
        <v>643</v>
      </c>
      <c r="F15">
        <v>62.42</v>
      </c>
      <c r="G15" t="s">
        <v>87</v>
      </c>
      <c r="H15" s="14">
        <v>210</v>
      </c>
      <c r="I15" s="8">
        <v>3.1809145129224503</v>
      </c>
      <c r="J15" s="20">
        <v>31.012113720642766</v>
      </c>
      <c r="K15" s="20">
        <v>2.5591545117428924</v>
      </c>
      <c r="L15" s="20">
        <v>0.30562750176595255</v>
      </c>
    </row>
    <row r="16" spans="1:12" x14ac:dyDescent="0.35">
      <c r="A16" t="s">
        <v>4</v>
      </c>
      <c r="B16" t="s">
        <v>33</v>
      </c>
      <c r="C16" t="s">
        <v>57</v>
      </c>
      <c r="D16" t="s">
        <v>60</v>
      </c>
      <c r="E16">
        <v>643</v>
      </c>
      <c r="F16">
        <v>62.42</v>
      </c>
      <c r="G16" t="s">
        <v>88</v>
      </c>
      <c r="H16" s="14">
        <v>275</v>
      </c>
      <c r="I16" s="8">
        <v>10.399999999999991</v>
      </c>
      <c r="J16" s="20">
        <v>15.862716049382717</v>
      </c>
      <c r="K16" s="20">
        <v>1.2829086419753086</v>
      </c>
      <c r="L16" s="20">
        <v>0.58093374336035764</v>
      </c>
    </row>
    <row r="17" spans="1:12" x14ac:dyDescent="0.35">
      <c r="A17" t="s">
        <v>4</v>
      </c>
      <c r="B17" t="s">
        <v>33</v>
      </c>
      <c r="C17" t="s">
        <v>57</v>
      </c>
      <c r="D17" t="s">
        <v>60</v>
      </c>
      <c r="E17">
        <v>643</v>
      </c>
      <c r="F17">
        <v>62.42</v>
      </c>
      <c r="G17" t="s">
        <v>89</v>
      </c>
      <c r="H17" s="14">
        <v>300</v>
      </c>
      <c r="I17" s="8">
        <v>9.7609561752988103</v>
      </c>
      <c r="J17" s="20">
        <v>81.492191435768262</v>
      </c>
      <c r="K17" s="20">
        <v>4.5823123425692698</v>
      </c>
      <c r="L17" s="20">
        <v>0.57950138504155124</v>
      </c>
    </row>
    <row r="18" spans="1:12" x14ac:dyDescent="0.35">
      <c r="A18" t="s">
        <v>3</v>
      </c>
      <c r="B18" t="s">
        <v>32</v>
      </c>
      <c r="C18" t="s">
        <v>57</v>
      </c>
      <c r="D18" t="s">
        <v>61</v>
      </c>
      <c r="E18">
        <v>651</v>
      </c>
      <c r="F18">
        <v>61.93</v>
      </c>
      <c r="G18" t="s">
        <v>78</v>
      </c>
      <c r="H18" s="14">
        <v>10</v>
      </c>
      <c r="I18" s="8">
        <v>8.3665338645417968</v>
      </c>
      <c r="J18" s="20">
        <v>27.250061349693251</v>
      </c>
      <c r="K18" s="20">
        <v>2.9162650306748463</v>
      </c>
      <c r="L18" s="20">
        <v>0.24415811312513649</v>
      </c>
    </row>
    <row r="19" spans="1:12" x14ac:dyDescent="0.35">
      <c r="A19" s="5" t="s">
        <v>3</v>
      </c>
      <c r="B19" s="5" t="s">
        <v>32</v>
      </c>
      <c r="C19" s="5" t="s">
        <v>57</v>
      </c>
      <c r="D19" s="5" t="s">
        <v>61</v>
      </c>
      <c r="E19" s="5">
        <v>651</v>
      </c>
      <c r="F19" s="5">
        <v>61.93</v>
      </c>
      <c r="G19" s="5" t="s">
        <v>79</v>
      </c>
      <c r="H19" s="18">
        <v>60</v>
      </c>
      <c r="I19" s="12">
        <v>6.8762278978389286</v>
      </c>
      <c r="J19" s="24">
        <v>17.319454770755886</v>
      </c>
      <c r="K19" s="24">
        <v>1.8061412639405203</v>
      </c>
      <c r="L19" s="20">
        <v>0.27347758197635524</v>
      </c>
    </row>
    <row r="20" spans="1:12" x14ac:dyDescent="0.35">
      <c r="A20" s="2" t="s">
        <v>3</v>
      </c>
      <c r="B20" s="2" t="s">
        <v>32</v>
      </c>
      <c r="C20" s="2" t="s">
        <v>57</v>
      </c>
      <c r="D20" s="2" t="s">
        <v>61</v>
      </c>
      <c r="E20" s="2">
        <v>651</v>
      </c>
      <c r="F20" s="2">
        <v>61.93</v>
      </c>
      <c r="G20" s="2" t="s">
        <v>80</v>
      </c>
      <c r="H20" s="15">
        <v>105</v>
      </c>
      <c r="I20" s="9">
        <v>3.1558185404339278</v>
      </c>
      <c r="J20" s="21">
        <v>10.714037267080744</v>
      </c>
      <c r="K20" s="21">
        <v>1.4031751552795031</v>
      </c>
      <c r="L20" s="20">
        <v>0.23888422818791949</v>
      </c>
    </row>
    <row r="21" spans="1:12" x14ac:dyDescent="0.35">
      <c r="A21" t="s">
        <v>3</v>
      </c>
      <c r="B21" t="s">
        <v>32</v>
      </c>
      <c r="C21" t="s">
        <v>57</v>
      </c>
      <c r="D21" t="s">
        <v>61</v>
      </c>
      <c r="E21">
        <v>651</v>
      </c>
      <c r="F21">
        <v>61.93</v>
      </c>
      <c r="G21" t="s">
        <v>81</v>
      </c>
      <c r="H21" s="14">
        <v>136</v>
      </c>
      <c r="I21" s="8">
        <v>2.9469548133595707</v>
      </c>
      <c r="J21" s="20">
        <v>13.081942714819428</v>
      </c>
      <c r="K21" s="20">
        <v>1.2014396014943962</v>
      </c>
      <c r="L21" s="20">
        <v>0.23599999999999993</v>
      </c>
    </row>
    <row r="22" spans="1:12" x14ac:dyDescent="0.35">
      <c r="A22" t="s">
        <v>3</v>
      </c>
      <c r="B22" t="s">
        <v>32</v>
      </c>
      <c r="C22" t="s">
        <v>57</v>
      </c>
      <c r="D22" t="s">
        <v>61</v>
      </c>
      <c r="E22">
        <v>651</v>
      </c>
      <c r="F22">
        <v>61.93</v>
      </c>
      <c r="G22" t="s">
        <v>82</v>
      </c>
      <c r="H22" s="14">
        <v>195</v>
      </c>
      <c r="I22" s="8">
        <v>2.9821073558648359</v>
      </c>
      <c r="J22" s="20">
        <v>33.401000000000003</v>
      </c>
      <c r="K22" s="20">
        <v>2.8849450000000001</v>
      </c>
      <c r="L22" s="20">
        <v>0.29570237331622828</v>
      </c>
    </row>
    <row r="23" spans="1:12" x14ac:dyDescent="0.35">
      <c r="A23" t="s">
        <v>3</v>
      </c>
      <c r="B23" t="s">
        <v>32</v>
      </c>
      <c r="C23" t="s">
        <v>57</v>
      </c>
      <c r="D23" t="s">
        <v>61</v>
      </c>
      <c r="E23">
        <v>651</v>
      </c>
      <c r="F23">
        <v>61.93</v>
      </c>
      <c r="G23" t="s">
        <v>83</v>
      </c>
      <c r="H23" s="14">
        <v>250</v>
      </c>
      <c r="I23" s="8">
        <v>9.037328094302536</v>
      </c>
      <c r="J23" s="20">
        <v>16.168680641183727</v>
      </c>
      <c r="K23" s="20">
        <v>1.3632009864364982</v>
      </c>
      <c r="L23" s="20">
        <v>0.54249547920433994</v>
      </c>
    </row>
    <row r="24" spans="1:12" x14ac:dyDescent="0.35">
      <c r="A24" s="2" t="s">
        <v>0</v>
      </c>
      <c r="B24" s="2" t="s">
        <v>30</v>
      </c>
      <c r="C24" s="2" t="s">
        <v>57</v>
      </c>
      <c r="D24" s="2" t="s">
        <v>60</v>
      </c>
      <c r="E24" s="2">
        <v>840</v>
      </c>
      <c r="F24" s="2">
        <v>63.17</v>
      </c>
      <c r="G24" s="2" t="s">
        <v>66</v>
      </c>
      <c r="H24" s="15">
        <v>30</v>
      </c>
      <c r="I24" s="9">
        <v>6.5217391304347672</v>
      </c>
      <c r="J24" s="21">
        <v>22.348936170212767</v>
      </c>
      <c r="K24" s="21">
        <v>1.7621476846057573</v>
      </c>
      <c r="L24" s="20">
        <v>0.26069428891377383</v>
      </c>
    </row>
    <row r="25" spans="1:12" x14ac:dyDescent="0.35">
      <c r="A25" t="s">
        <v>0</v>
      </c>
      <c r="B25" t="s">
        <v>30</v>
      </c>
      <c r="C25" t="s">
        <v>57</v>
      </c>
      <c r="D25" t="s">
        <v>60</v>
      </c>
      <c r="E25">
        <v>840</v>
      </c>
      <c r="F25">
        <v>63.17</v>
      </c>
      <c r="G25" t="s">
        <v>67</v>
      </c>
      <c r="H25" s="14">
        <v>110</v>
      </c>
      <c r="I25" s="8">
        <v>4.7244094488189017</v>
      </c>
      <c r="J25" s="20">
        <v>10.971568627450981</v>
      </c>
      <c r="K25" s="20">
        <v>1.1479852941176469</v>
      </c>
      <c r="L25" s="20">
        <v>0.2548576592860371</v>
      </c>
    </row>
    <row r="26" spans="1:12" x14ac:dyDescent="0.35">
      <c r="A26" t="s">
        <v>0</v>
      </c>
      <c r="B26" t="s">
        <v>30</v>
      </c>
      <c r="C26" t="s">
        <v>57</v>
      </c>
      <c r="D26" t="s">
        <v>60</v>
      </c>
      <c r="E26">
        <v>840</v>
      </c>
      <c r="F26">
        <v>63.17</v>
      </c>
      <c r="G26" t="s">
        <v>68</v>
      </c>
      <c r="H26" s="14">
        <v>155</v>
      </c>
      <c r="I26" s="8">
        <v>3.399999999999999</v>
      </c>
      <c r="J26" s="20">
        <v>40.41528976572134</v>
      </c>
      <c r="K26" s="20">
        <v>3.2995758323057958</v>
      </c>
      <c r="L26" s="20">
        <v>0.23889372822299648</v>
      </c>
    </row>
    <row r="27" spans="1:12" x14ac:dyDescent="0.35">
      <c r="A27" t="s">
        <v>0</v>
      </c>
      <c r="B27" t="s">
        <v>30</v>
      </c>
      <c r="C27" t="s">
        <v>57</v>
      </c>
      <c r="D27" t="s">
        <v>60</v>
      </c>
      <c r="E27">
        <v>840</v>
      </c>
      <c r="F27">
        <v>63.17</v>
      </c>
      <c r="G27" t="s">
        <v>69</v>
      </c>
      <c r="H27" s="14">
        <v>230</v>
      </c>
      <c r="I27" s="8">
        <v>3.1746031746031598</v>
      </c>
      <c r="J27" s="20">
        <v>43.224875621890554</v>
      </c>
      <c r="K27" s="20">
        <v>4.1203432835820903</v>
      </c>
      <c r="L27" s="20">
        <v>0.27846648301193744</v>
      </c>
    </row>
    <row r="28" spans="1:12" x14ac:dyDescent="0.35">
      <c r="A28" t="s">
        <v>0</v>
      </c>
      <c r="B28" t="s">
        <v>30</v>
      </c>
      <c r="C28" t="s">
        <v>57</v>
      </c>
      <c r="D28" t="s">
        <v>60</v>
      </c>
      <c r="E28">
        <v>840</v>
      </c>
      <c r="F28">
        <v>63.17</v>
      </c>
      <c r="G28" t="s">
        <v>70</v>
      </c>
      <c r="H28" s="14">
        <v>280</v>
      </c>
      <c r="I28" s="8">
        <v>15.139442231075694</v>
      </c>
      <c r="J28" s="20">
        <v>14.790074441687343</v>
      </c>
      <c r="K28" s="20">
        <v>1.2535434243176178</v>
      </c>
      <c r="L28" s="20">
        <v>0.65525049532974811</v>
      </c>
    </row>
    <row r="29" spans="1:12" x14ac:dyDescent="0.35">
      <c r="A29" t="s">
        <v>0</v>
      </c>
      <c r="B29" t="s">
        <v>30</v>
      </c>
      <c r="C29" t="s">
        <v>57</v>
      </c>
      <c r="D29" t="s">
        <v>60</v>
      </c>
      <c r="E29">
        <v>840</v>
      </c>
      <c r="F29">
        <v>63.17</v>
      </c>
      <c r="G29" t="s">
        <v>71</v>
      </c>
      <c r="H29" s="14">
        <v>295</v>
      </c>
      <c r="I29" s="8">
        <v>14.76377952755902</v>
      </c>
      <c r="J29" s="20"/>
      <c r="K29" s="20"/>
      <c r="L29" s="20">
        <v>0.81194125159642394</v>
      </c>
    </row>
    <row r="30" spans="1:12" x14ac:dyDescent="0.35">
      <c r="A30" t="s">
        <v>0</v>
      </c>
      <c r="B30" t="s">
        <v>30</v>
      </c>
      <c r="C30" t="s">
        <v>57</v>
      </c>
      <c r="D30" t="s">
        <v>60</v>
      </c>
      <c r="E30">
        <v>840</v>
      </c>
      <c r="F30">
        <v>63.17</v>
      </c>
      <c r="G30" t="s">
        <v>72</v>
      </c>
      <c r="H30" s="14">
        <v>330</v>
      </c>
      <c r="I30" s="8">
        <v>26.693227091633464</v>
      </c>
      <c r="J30" s="20">
        <v>18.654545454545456</v>
      </c>
      <c r="K30" s="20">
        <v>1.5075626535626534</v>
      </c>
      <c r="L30" s="20">
        <v>0.92080217539089038</v>
      </c>
    </row>
    <row r="31" spans="1:12" x14ac:dyDescent="0.35">
      <c r="A31" s="2" t="s">
        <v>2</v>
      </c>
      <c r="B31" s="2" t="s">
        <v>31</v>
      </c>
      <c r="C31" s="2" t="s">
        <v>57</v>
      </c>
      <c r="D31" s="2" t="s">
        <v>61</v>
      </c>
      <c r="E31" s="2">
        <v>845</v>
      </c>
      <c r="F31" s="2">
        <v>62.5</v>
      </c>
      <c r="G31" s="2" t="s">
        <v>73</v>
      </c>
      <c r="H31" s="15">
        <v>30</v>
      </c>
      <c r="I31" s="9">
        <v>8.6956521739130164</v>
      </c>
      <c r="J31" s="21">
        <v>13.440198511166253</v>
      </c>
      <c r="K31" s="21">
        <v>1.5860496277915632</v>
      </c>
      <c r="L31" s="20">
        <v>0.3794360719494409</v>
      </c>
    </row>
    <row r="32" spans="1:12" x14ac:dyDescent="0.35">
      <c r="A32" s="3" t="s">
        <v>2</v>
      </c>
      <c r="B32" s="3" t="s">
        <v>31</v>
      </c>
      <c r="C32" s="3" t="s">
        <v>57</v>
      </c>
      <c r="D32" s="3" t="s">
        <v>61</v>
      </c>
      <c r="E32" s="3">
        <v>845</v>
      </c>
      <c r="F32" s="3">
        <v>62.5</v>
      </c>
      <c r="G32" s="3" t="s">
        <v>74</v>
      </c>
      <c r="H32" s="16">
        <v>75</v>
      </c>
      <c r="I32" s="10">
        <v>8.3168316831682976</v>
      </c>
      <c r="J32" s="22">
        <v>21.721</v>
      </c>
      <c r="K32" s="22">
        <v>1.9569450000000002</v>
      </c>
      <c r="L32" s="20">
        <v>0.43097061002716708</v>
      </c>
    </row>
    <row r="33" spans="1:12" x14ac:dyDescent="0.35">
      <c r="A33" t="s">
        <v>2</v>
      </c>
      <c r="B33" t="s">
        <v>31</v>
      </c>
      <c r="C33" t="s">
        <v>57</v>
      </c>
      <c r="D33" t="s">
        <v>61</v>
      </c>
      <c r="E33">
        <v>845</v>
      </c>
      <c r="F33">
        <v>62.5</v>
      </c>
      <c r="G33" t="s">
        <v>75</v>
      </c>
      <c r="H33" s="14">
        <v>95</v>
      </c>
      <c r="I33" s="8">
        <v>13.806706114398478</v>
      </c>
      <c r="J33" s="20">
        <v>18.506666666666668</v>
      </c>
      <c r="K33" s="20">
        <v>1.6281207547169811</v>
      </c>
      <c r="L33" s="20">
        <v>0.7044570744839963</v>
      </c>
    </row>
    <row r="34" spans="1:12" x14ac:dyDescent="0.35">
      <c r="A34" s="4" t="s">
        <v>2</v>
      </c>
      <c r="B34" s="4" t="s">
        <v>31</v>
      </c>
      <c r="C34" s="4" t="s">
        <v>57</v>
      </c>
      <c r="D34" s="4" t="s">
        <v>61</v>
      </c>
      <c r="E34" s="4">
        <v>845</v>
      </c>
      <c r="F34" s="4">
        <v>62.5</v>
      </c>
      <c r="G34" s="4" t="s">
        <v>76</v>
      </c>
      <c r="H34" s="17">
        <v>160</v>
      </c>
      <c r="I34" s="11">
        <v>25.09881422924899</v>
      </c>
      <c r="J34" s="23">
        <v>18.538785625774473</v>
      </c>
      <c r="K34" s="23">
        <v>1.6822255266418833</v>
      </c>
      <c r="L34" s="20">
        <v>1.039901995099755</v>
      </c>
    </row>
    <row r="35" spans="1:12" x14ac:dyDescent="0.35">
      <c r="A35" t="s">
        <v>2</v>
      </c>
      <c r="B35" t="s">
        <v>31</v>
      </c>
      <c r="C35" t="s">
        <v>57</v>
      </c>
      <c r="D35" t="s">
        <v>61</v>
      </c>
      <c r="E35">
        <v>845</v>
      </c>
      <c r="F35">
        <v>62.5</v>
      </c>
      <c r="G35" t="s">
        <v>77</v>
      </c>
      <c r="H35" s="14">
        <v>205</v>
      </c>
      <c r="I35" s="8">
        <v>19.161676646706567</v>
      </c>
      <c r="J35" s="20">
        <v>15.282656826568264</v>
      </c>
      <c r="K35" s="20">
        <v>1.4828487084870847</v>
      </c>
      <c r="L35" s="20">
        <v>1.041056765440914</v>
      </c>
    </row>
    <row r="36" spans="1:12" x14ac:dyDescent="0.35">
      <c r="A36" s="2" t="s">
        <v>6</v>
      </c>
      <c r="B36" s="2" t="s">
        <v>34</v>
      </c>
      <c r="C36" s="2" t="s">
        <v>57</v>
      </c>
      <c r="D36" s="2" t="s">
        <v>60</v>
      </c>
      <c r="E36" s="2">
        <v>1970</v>
      </c>
      <c r="F36" s="2">
        <v>66.400000000000006</v>
      </c>
      <c r="G36" s="2" t="s">
        <v>97</v>
      </c>
      <c r="H36" s="15">
        <v>30</v>
      </c>
      <c r="I36" s="9">
        <v>7.4074074074074057</v>
      </c>
      <c r="J36" s="21"/>
      <c r="K36" s="21"/>
      <c r="L36" s="20">
        <v>0.1849927250051964</v>
      </c>
    </row>
    <row r="37" spans="1:12" x14ac:dyDescent="0.35">
      <c r="A37" t="s">
        <v>6</v>
      </c>
      <c r="B37" t="s">
        <v>34</v>
      </c>
      <c r="C37" t="s">
        <v>57</v>
      </c>
      <c r="D37" t="s">
        <v>60</v>
      </c>
      <c r="E37">
        <v>1970</v>
      </c>
      <c r="F37">
        <v>66.400000000000006</v>
      </c>
      <c r="G37" t="s">
        <v>98</v>
      </c>
      <c r="H37" s="14">
        <v>100</v>
      </c>
      <c r="I37" s="8">
        <v>4.4088176352705535</v>
      </c>
      <c r="J37" s="20">
        <v>35.814705882352939</v>
      </c>
      <c r="K37" s="20">
        <v>3.144063725490196</v>
      </c>
      <c r="L37" s="20">
        <v>0.22497308934337987</v>
      </c>
    </row>
    <row r="38" spans="1:12" x14ac:dyDescent="0.35">
      <c r="A38" t="s">
        <v>6</v>
      </c>
      <c r="B38" t="s">
        <v>34</v>
      </c>
      <c r="C38" t="s">
        <v>57</v>
      </c>
      <c r="D38" t="s">
        <v>60</v>
      </c>
      <c r="E38">
        <v>1970</v>
      </c>
      <c r="F38">
        <v>66.400000000000006</v>
      </c>
      <c r="G38" t="s">
        <v>99</v>
      </c>
      <c r="H38" s="14">
        <v>160</v>
      </c>
      <c r="I38" s="8">
        <v>3.1746031746031953</v>
      </c>
      <c r="J38" s="20">
        <v>12.441000000000001</v>
      </c>
      <c r="K38" s="20">
        <v>1.1669449999999999</v>
      </c>
      <c r="L38" s="20">
        <v>0.24640171858216986</v>
      </c>
    </row>
    <row r="39" spans="1:12" x14ac:dyDescent="0.35">
      <c r="A39" t="s">
        <v>6</v>
      </c>
      <c r="B39" t="s">
        <v>34</v>
      </c>
      <c r="C39" t="s">
        <v>57</v>
      </c>
      <c r="D39" t="s">
        <v>60</v>
      </c>
      <c r="E39">
        <v>1970</v>
      </c>
      <c r="F39">
        <v>66.400000000000006</v>
      </c>
      <c r="G39" t="s">
        <v>100</v>
      </c>
      <c r="H39" s="14">
        <v>250</v>
      </c>
      <c r="I39" s="8">
        <v>2.5793650793650773</v>
      </c>
      <c r="J39" s="20">
        <v>28.598009950248759</v>
      </c>
      <c r="K39" s="20">
        <v>2.6705920398009955</v>
      </c>
      <c r="L39" s="20">
        <v>0.27583206438981944</v>
      </c>
    </row>
    <row r="40" spans="1:12" x14ac:dyDescent="0.35">
      <c r="A40" s="2" t="s">
        <v>6</v>
      </c>
      <c r="B40" s="2" t="s">
        <v>34</v>
      </c>
      <c r="C40" s="2" t="s">
        <v>57</v>
      </c>
      <c r="D40" s="2" t="s">
        <v>60</v>
      </c>
      <c r="E40" s="2">
        <v>1970</v>
      </c>
      <c r="F40" s="2">
        <v>66.400000000000006</v>
      </c>
      <c r="G40" s="2" t="s">
        <v>101</v>
      </c>
      <c r="H40" s="15">
        <v>305</v>
      </c>
      <c r="I40" s="9">
        <v>5.5118110236220348</v>
      </c>
      <c r="J40" s="21">
        <v>14.312638036809815</v>
      </c>
      <c r="K40" s="21">
        <v>1.3201914110429447</v>
      </c>
      <c r="L40" s="20">
        <v>0.35418181818181815</v>
      </c>
    </row>
    <row r="41" spans="1:12" x14ac:dyDescent="0.35">
      <c r="A41" t="s">
        <v>5</v>
      </c>
      <c r="B41" t="s">
        <v>34</v>
      </c>
      <c r="C41" t="s">
        <v>57</v>
      </c>
      <c r="D41" t="s">
        <v>61</v>
      </c>
      <c r="E41">
        <v>1980</v>
      </c>
      <c r="F41">
        <v>65.989999999999995</v>
      </c>
      <c r="G41" t="s">
        <v>90</v>
      </c>
      <c r="H41" s="14">
        <v>30</v>
      </c>
      <c r="I41" s="8">
        <v>7.2978303747534712</v>
      </c>
      <c r="J41" s="20">
        <v>12.476237623762376</v>
      </c>
      <c r="K41" s="20">
        <v>1.8643019801980196</v>
      </c>
      <c r="L41" s="20">
        <v>0.29403669724770642</v>
      </c>
    </row>
    <row r="42" spans="1:12" x14ac:dyDescent="0.35">
      <c r="A42" s="5" t="s">
        <v>5</v>
      </c>
      <c r="B42" s="5" t="s">
        <v>34</v>
      </c>
      <c r="C42" s="5" t="s">
        <v>57</v>
      </c>
      <c r="D42" s="5" t="s">
        <v>61</v>
      </c>
      <c r="E42" s="5">
        <v>1980</v>
      </c>
      <c r="F42" s="5">
        <v>65.989999999999995</v>
      </c>
      <c r="G42" s="5" t="s">
        <v>91</v>
      </c>
      <c r="H42" s="18">
        <v>100</v>
      </c>
      <c r="I42" s="12">
        <v>6.5737051792829053</v>
      </c>
      <c r="J42" s="24">
        <v>72.964968944099382</v>
      </c>
      <c r="K42" s="24">
        <v>5.8205664596273285</v>
      </c>
      <c r="L42" s="20">
        <v>0.38775986918944155</v>
      </c>
    </row>
    <row r="43" spans="1:12" x14ac:dyDescent="0.35">
      <c r="A43" s="3" t="s">
        <v>5</v>
      </c>
      <c r="B43" s="3" t="s">
        <v>34</v>
      </c>
      <c r="C43" s="3" t="s">
        <v>57</v>
      </c>
      <c r="D43" s="3" t="s">
        <v>61</v>
      </c>
      <c r="E43" s="3">
        <v>1980</v>
      </c>
      <c r="F43" s="3">
        <v>65.989999999999995</v>
      </c>
      <c r="G43" s="3" t="s">
        <v>92</v>
      </c>
      <c r="H43" s="16">
        <v>150</v>
      </c>
      <c r="I43" s="10">
        <v>11.960784313725515</v>
      </c>
      <c r="J43" s="22">
        <v>14.85105328376704</v>
      </c>
      <c r="K43" s="22">
        <v>1.5305526641883518</v>
      </c>
      <c r="L43" s="20">
        <v>0.60718294051627386</v>
      </c>
    </row>
    <row r="44" spans="1:12" x14ac:dyDescent="0.35">
      <c r="A44" t="s">
        <v>5</v>
      </c>
      <c r="B44" t="s">
        <v>34</v>
      </c>
      <c r="C44" t="s">
        <v>57</v>
      </c>
      <c r="D44" t="s">
        <v>61</v>
      </c>
      <c r="E44">
        <v>1980</v>
      </c>
      <c r="F44">
        <v>65.989999999999995</v>
      </c>
      <c r="G44" t="s">
        <v>93</v>
      </c>
      <c r="H44" s="14">
        <v>175</v>
      </c>
      <c r="I44" s="8">
        <v>15.913555992141429</v>
      </c>
      <c r="J44" s="20">
        <v>17.385803237858035</v>
      </c>
      <c r="K44" s="20">
        <v>1.8888617683686175</v>
      </c>
      <c r="L44" s="20">
        <v>0.79843699120807543</v>
      </c>
    </row>
    <row r="45" spans="1:12" x14ac:dyDescent="0.35">
      <c r="A45" t="s">
        <v>5</v>
      </c>
      <c r="B45" t="s">
        <v>34</v>
      </c>
      <c r="C45" t="s">
        <v>57</v>
      </c>
      <c r="D45" t="s">
        <v>61</v>
      </c>
      <c r="E45">
        <v>1980</v>
      </c>
      <c r="F45">
        <v>65.989999999999995</v>
      </c>
      <c r="G45" t="s">
        <v>94</v>
      </c>
      <c r="H45" s="14">
        <v>200</v>
      </c>
      <c r="I45" s="8">
        <v>10.337972166998057</v>
      </c>
      <c r="J45" s="20"/>
      <c r="K45" s="20"/>
      <c r="L45" s="20">
        <v>0.56965244419327488</v>
      </c>
    </row>
    <row r="46" spans="1:12" x14ac:dyDescent="0.35">
      <c r="A46" t="s">
        <v>5</v>
      </c>
      <c r="B46" t="s">
        <v>34</v>
      </c>
      <c r="C46" t="s">
        <v>57</v>
      </c>
      <c r="D46" t="s">
        <v>61</v>
      </c>
      <c r="E46">
        <v>1980</v>
      </c>
      <c r="F46">
        <v>65.989999999999995</v>
      </c>
      <c r="G46" t="s">
        <v>95</v>
      </c>
      <c r="H46" s="14">
        <v>220</v>
      </c>
      <c r="I46" s="8">
        <v>11.41732283464567</v>
      </c>
      <c r="J46" s="20">
        <v>15.620525657071338</v>
      </c>
      <c r="K46" s="20">
        <v>1.6069536921151439</v>
      </c>
      <c r="L46" s="20">
        <v>0.6480637813211847</v>
      </c>
    </row>
    <row r="47" spans="1:12" x14ac:dyDescent="0.35">
      <c r="A47" s="2" t="s">
        <v>5</v>
      </c>
      <c r="B47" s="2" t="s">
        <v>34</v>
      </c>
      <c r="C47" s="2" t="s">
        <v>57</v>
      </c>
      <c r="D47" s="2" t="s">
        <v>61</v>
      </c>
      <c r="E47" s="2">
        <v>1980</v>
      </c>
      <c r="F47" s="2">
        <v>65.989999999999995</v>
      </c>
      <c r="G47" s="2" t="s">
        <v>96</v>
      </c>
      <c r="H47" s="15">
        <v>280</v>
      </c>
      <c r="I47" s="9">
        <v>9.9804305283757451</v>
      </c>
      <c r="J47" s="21"/>
      <c r="K47" s="21"/>
      <c r="L47" s="20">
        <v>0.81870460048426164</v>
      </c>
    </row>
    <row r="48" spans="1:12" x14ac:dyDescent="0.35">
      <c r="A48" t="s">
        <v>10</v>
      </c>
      <c r="B48" t="s">
        <v>38</v>
      </c>
      <c r="C48" t="s">
        <v>57</v>
      </c>
      <c r="D48" t="s">
        <v>61</v>
      </c>
      <c r="E48">
        <v>2623</v>
      </c>
      <c r="F48">
        <v>67.5</v>
      </c>
      <c r="G48" t="s">
        <v>118</v>
      </c>
      <c r="H48" s="14">
        <v>30</v>
      </c>
      <c r="I48" s="8">
        <v>6.5891472868217367</v>
      </c>
      <c r="J48" s="20"/>
      <c r="K48" s="20"/>
      <c r="L48" s="20">
        <v>0.35788235294117648</v>
      </c>
    </row>
    <row r="49" spans="1:12" x14ac:dyDescent="0.35">
      <c r="A49" t="s">
        <v>10</v>
      </c>
      <c r="B49" t="s">
        <v>38</v>
      </c>
      <c r="C49" t="s">
        <v>57</v>
      </c>
      <c r="D49" t="s">
        <v>61</v>
      </c>
      <c r="E49">
        <v>2623</v>
      </c>
      <c r="F49">
        <v>67.5</v>
      </c>
      <c r="G49" t="s">
        <v>119</v>
      </c>
      <c r="H49" s="14">
        <v>90</v>
      </c>
      <c r="I49" s="8">
        <v>4.3307086614173009</v>
      </c>
      <c r="J49" s="20"/>
      <c r="K49" s="20"/>
      <c r="L49" s="20">
        <v>0.25681364945712376</v>
      </c>
    </row>
    <row r="50" spans="1:12" x14ac:dyDescent="0.35">
      <c r="A50" t="s">
        <v>10</v>
      </c>
      <c r="B50" t="s">
        <v>38</v>
      </c>
      <c r="C50" t="s">
        <v>57</v>
      </c>
      <c r="D50" t="s">
        <v>61</v>
      </c>
      <c r="E50">
        <v>2623</v>
      </c>
      <c r="F50">
        <v>67.5</v>
      </c>
      <c r="G50" t="s">
        <v>120</v>
      </c>
      <c r="H50" s="14">
        <v>140</v>
      </c>
      <c r="I50" s="8">
        <v>8.1027667984189939</v>
      </c>
      <c r="J50" s="20"/>
      <c r="K50" s="20"/>
      <c r="L50" s="20">
        <v>0.46860158311345645</v>
      </c>
    </row>
    <row r="51" spans="1:12" x14ac:dyDescent="0.35">
      <c r="A51" t="s">
        <v>9</v>
      </c>
      <c r="B51" t="s">
        <v>37</v>
      </c>
      <c r="C51" t="s">
        <v>57</v>
      </c>
      <c r="D51" t="s">
        <v>60</v>
      </c>
      <c r="E51">
        <v>2643</v>
      </c>
      <c r="F51">
        <v>68.150000000000006</v>
      </c>
      <c r="G51" t="s">
        <v>113</v>
      </c>
      <c r="H51" s="14">
        <v>30</v>
      </c>
      <c r="I51" s="8">
        <v>8.2191780821918314</v>
      </c>
      <c r="J51" s="20"/>
      <c r="K51" s="20"/>
      <c r="L51" s="20">
        <v>0.34636614535418592</v>
      </c>
    </row>
    <row r="52" spans="1:12" x14ac:dyDescent="0.35">
      <c r="A52" s="2" t="s">
        <v>9</v>
      </c>
      <c r="B52" s="2" t="s">
        <v>37</v>
      </c>
      <c r="C52" s="2" t="s">
        <v>57</v>
      </c>
      <c r="D52" s="2" t="s">
        <v>60</v>
      </c>
      <c r="E52" s="2">
        <v>2643</v>
      </c>
      <c r="F52" s="2">
        <v>68.150000000000006</v>
      </c>
      <c r="G52" s="2" t="s">
        <v>114</v>
      </c>
      <c r="H52" s="15">
        <v>90</v>
      </c>
      <c r="I52" s="9">
        <v>3.7848605577689147</v>
      </c>
      <c r="J52" s="21"/>
      <c r="K52" s="21"/>
      <c r="L52" s="20">
        <v>0.27329974811083113</v>
      </c>
    </row>
    <row r="53" spans="1:12" x14ac:dyDescent="0.35">
      <c r="A53" t="s">
        <v>9</v>
      </c>
      <c r="B53" t="s">
        <v>37</v>
      </c>
      <c r="C53" t="s">
        <v>57</v>
      </c>
      <c r="D53" t="s">
        <v>60</v>
      </c>
      <c r="E53">
        <v>2643</v>
      </c>
      <c r="F53">
        <v>68.150000000000006</v>
      </c>
      <c r="G53" t="s">
        <v>115</v>
      </c>
      <c r="H53" s="14">
        <v>140</v>
      </c>
      <c r="I53" s="8">
        <v>1.6949152542372687</v>
      </c>
      <c r="J53" s="20"/>
      <c r="K53" s="20"/>
      <c r="L53" s="20">
        <v>0.23959183673469392</v>
      </c>
    </row>
    <row r="54" spans="1:12" x14ac:dyDescent="0.35">
      <c r="A54" t="s">
        <v>9</v>
      </c>
      <c r="B54" t="s">
        <v>37</v>
      </c>
      <c r="C54" t="s">
        <v>57</v>
      </c>
      <c r="D54" t="s">
        <v>60</v>
      </c>
      <c r="E54">
        <v>2643</v>
      </c>
      <c r="F54">
        <v>68.150000000000006</v>
      </c>
      <c r="G54" t="s">
        <v>116</v>
      </c>
      <c r="H54" s="14">
        <v>190</v>
      </c>
      <c r="I54" s="8">
        <v>2.4856596558317547</v>
      </c>
      <c r="J54" s="20"/>
      <c r="K54" s="20"/>
      <c r="L54" s="20">
        <v>0.23697967086156829</v>
      </c>
    </row>
    <row r="55" spans="1:12" x14ac:dyDescent="0.35">
      <c r="A55" t="s">
        <v>9</v>
      </c>
      <c r="B55" t="s">
        <v>37</v>
      </c>
      <c r="C55" t="s">
        <v>57</v>
      </c>
      <c r="D55" t="s">
        <v>60</v>
      </c>
      <c r="E55">
        <v>2643</v>
      </c>
      <c r="F55">
        <v>68.150000000000006</v>
      </c>
      <c r="G55" t="s">
        <v>117</v>
      </c>
      <c r="H55" s="14">
        <v>245</v>
      </c>
      <c r="I55" s="8">
        <v>9.1954022988505333</v>
      </c>
      <c r="J55" s="20"/>
      <c r="K55" s="20"/>
      <c r="L55" s="20">
        <v>0.5543878087230687</v>
      </c>
    </row>
    <row r="56" spans="1:12" x14ac:dyDescent="0.35">
      <c r="A56" t="s">
        <v>19</v>
      </c>
      <c r="B56" t="s">
        <v>46</v>
      </c>
      <c r="C56" t="s">
        <v>57</v>
      </c>
      <c r="D56" t="s">
        <v>61</v>
      </c>
      <c r="E56">
        <v>3214</v>
      </c>
      <c r="F56">
        <v>69.3</v>
      </c>
      <c r="G56" t="s">
        <v>164</v>
      </c>
      <c r="H56" s="14">
        <v>30</v>
      </c>
      <c r="I56" s="8">
        <v>7.9150579150579183</v>
      </c>
      <c r="J56" s="20"/>
      <c r="K56" s="20"/>
      <c r="L56" s="20">
        <v>0.34358731661145298</v>
      </c>
    </row>
    <row r="57" spans="1:12" x14ac:dyDescent="0.35">
      <c r="A57" s="5" t="s">
        <v>19</v>
      </c>
      <c r="B57" s="5" t="s">
        <v>46</v>
      </c>
      <c r="C57" s="5" t="s">
        <v>57</v>
      </c>
      <c r="D57" s="5" t="s">
        <v>61</v>
      </c>
      <c r="E57" s="5">
        <v>3214</v>
      </c>
      <c r="F57" s="5">
        <v>69.3</v>
      </c>
      <c r="G57" s="5" t="s">
        <v>165</v>
      </c>
      <c r="H57" s="18">
        <v>60</v>
      </c>
      <c r="I57" s="12">
        <v>6.1507936507936432</v>
      </c>
      <c r="J57" s="24"/>
      <c r="K57" s="24"/>
      <c r="L57" s="20">
        <v>0.28017048003589057</v>
      </c>
    </row>
    <row r="58" spans="1:12" x14ac:dyDescent="0.35">
      <c r="A58" t="s">
        <v>19</v>
      </c>
      <c r="B58" t="s">
        <v>46</v>
      </c>
      <c r="C58" t="s">
        <v>57</v>
      </c>
      <c r="D58" t="s">
        <v>61</v>
      </c>
      <c r="E58">
        <v>3214</v>
      </c>
      <c r="F58">
        <v>69.3</v>
      </c>
      <c r="G58" t="s">
        <v>166</v>
      </c>
      <c r="H58" s="14">
        <v>80</v>
      </c>
      <c r="I58" s="8">
        <v>2.9761904761904656</v>
      </c>
      <c r="J58" s="20"/>
      <c r="K58" s="20"/>
      <c r="L58" s="20">
        <v>0.20510725229826351</v>
      </c>
    </row>
    <row r="59" spans="1:12" x14ac:dyDescent="0.35">
      <c r="A59" t="s">
        <v>19</v>
      </c>
      <c r="B59" t="s">
        <v>46</v>
      </c>
      <c r="C59" t="s">
        <v>57</v>
      </c>
      <c r="D59" t="s">
        <v>61</v>
      </c>
      <c r="E59">
        <v>3214</v>
      </c>
      <c r="F59">
        <v>69.3</v>
      </c>
      <c r="G59" t="s">
        <v>167</v>
      </c>
      <c r="H59" s="14">
        <v>100</v>
      </c>
      <c r="I59" s="8">
        <v>7.1287128712871715</v>
      </c>
      <c r="J59" s="20"/>
      <c r="K59" s="20"/>
      <c r="L59" s="20">
        <v>0.34815668202764977</v>
      </c>
    </row>
    <row r="60" spans="1:12" x14ac:dyDescent="0.35">
      <c r="A60" t="s">
        <v>19</v>
      </c>
      <c r="B60" t="s">
        <v>46</v>
      </c>
      <c r="C60" t="s">
        <v>57</v>
      </c>
      <c r="D60" t="s">
        <v>61</v>
      </c>
      <c r="E60">
        <v>3214</v>
      </c>
      <c r="F60">
        <v>69.3</v>
      </c>
      <c r="G60" t="s">
        <v>168</v>
      </c>
      <c r="H60" s="14">
        <v>110</v>
      </c>
      <c r="I60" s="8">
        <v>9.108159392789382</v>
      </c>
      <c r="J60" s="20"/>
      <c r="K60" s="20"/>
      <c r="L60" s="20">
        <v>0.43225959261013741</v>
      </c>
    </row>
    <row r="61" spans="1:12" x14ac:dyDescent="0.35">
      <c r="A61" s="2" t="s">
        <v>19</v>
      </c>
      <c r="B61" s="2" t="s">
        <v>46</v>
      </c>
      <c r="C61" s="2" t="s">
        <v>57</v>
      </c>
      <c r="D61" s="2" t="s">
        <v>61</v>
      </c>
      <c r="E61" s="2">
        <v>3214</v>
      </c>
      <c r="F61" s="2">
        <v>69.3</v>
      </c>
      <c r="G61" s="2" t="s">
        <v>169</v>
      </c>
      <c r="H61" s="15">
        <v>115</v>
      </c>
      <c r="I61" s="9">
        <v>14.090019569471687</v>
      </c>
      <c r="J61" s="21"/>
      <c r="K61" s="21"/>
      <c r="L61" s="20">
        <v>0.66254375729288195</v>
      </c>
    </row>
    <row r="62" spans="1:12" x14ac:dyDescent="0.35">
      <c r="A62" t="s">
        <v>18</v>
      </c>
      <c r="B62" t="s">
        <v>45</v>
      </c>
      <c r="C62" t="s">
        <v>57</v>
      </c>
      <c r="D62" t="s">
        <v>60</v>
      </c>
      <c r="E62">
        <v>3219</v>
      </c>
      <c r="F62">
        <v>70.34</v>
      </c>
      <c r="G62" t="s">
        <v>159</v>
      </c>
      <c r="H62" s="14">
        <v>30</v>
      </c>
      <c r="I62" s="8">
        <v>4.9019607843137258</v>
      </c>
      <c r="J62" s="20"/>
      <c r="K62" s="20"/>
      <c r="L62" s="20">
        <v>0.24218051831992859</v>
      </c>
    </row>
    <row r="63" spans="1:12" x14ac:dyDescent="0.35">
      <c r="A63" t="s">
        <v>18</v>
      </c>
      <c r="B63" t="s">
        <v>45</v>
      </c>
      <c r="C63" t="s">
        <v>57</v>
      </c>
      <c r="D63" t="s">
        <v>60</v>
      </c>
      <c r="E63">
        <v>3219</v>
      </c>
      <c r="F63">
        <v>70.34</v>
      </c>
      <c r="G63" t="s">
        <v>160</v>
      </c>
      <c r="H63" s="14">
        <v>60</v>
      </c>
      <c r="I63" s="8">
        <v>4.7709923664122131</v>
      </c>
      <c r="J63" s="20"/>
      <c r="K63" s="20"/>
      <c r="L63" s="20">
        <v>0.21903129018431219</v>
      </c>
    </row>
    <row r="64" spans="1:12" x14ac:dyDescent="0.35">
      <c r="A64" t="s">
        <v>18</v>
      </c>
      <c r="B64" t="s">
        <v>45</v>
      </c>
      <c r="C64" t="s">
        <v>57</v>
      </c>
      <c r="D64" t="s">
        <v>60</v>
      </c>
      <c r="E64">
        <v>3219</v>
      </c>
      <c r="F64">
        <v>70.34</v>
      </c>
      <c r="G64" t="s">
        <v>161</v>
      </c>
      <c r="H64" s="14">
        <v>150</v>
      </c>
      <c r="I64" s="8">
        <v>2.6923076923076517</v>
      </c>
      <c r="J64" s="20"/>
      <c r="K64" s="20"/>
      <c r="L64" s="20">
        <v>0.22329888027562458</v>
      </c>
    </row>
    <row r="65" spans="1:12" x14ac:dyDescent="0.35">
      <c r="A65" t="s">
        <v>18</v>
      </c>
      <c r="B65" t="s">
        <v>45</v>
      </c>
      <c r="C65" t="s">
        <v>57</v>
      </c>
      <c r="D65" t="s">
        <v>60</v>
      </c>
      <c r="E65">
        <v>3219</v>
      </c>
      <c r="F65">
        <v>70.34</v>
      </c>
      <c r="G65" t="s">
        <v>162</v>
      </c>
      <c r="H65" s="14">
        <v>235</v>
      </c>
      <c r="I65" s="8">
        <v>2.777777777777807</v>
      </c>
      <c r="J65" s="20"/>
      <c r="K65" s="20"/>
      <c r="L65" s="20">
        <v>0.24456280514869053</v>
      </c>
    </row>
    <row r="66" spans="1:12" x14ac:dyDescent="0.35">
      <c r="A66" s="2" t="s">
        <v>18</v>
      </c>
      <c r="B66" s="2" t="s">
        <v>45</v>
      </c>
      <c r="C66" s="2" t="s">
        <v>57</v>
      </c>
      <c r="D66" s="2" t="s">
        <v>60</v>
      </c>
      <c r="E66" s="2">
        <v>3219</v>
      </c>
      <c r="F66" s="2">
        <v>70.34</v>
      </c>
      <c r="G66" s="2" t="s">
        <v>163</v>
      </c>
      <c r="H66" s="15">
        <v>278</v>
      </c>
      <c r="I66" s="9">
        <v>6.090373280943</v>
      </c>
      <c r="J66" s="21"/>
      <c r="K66" s="21"/>
      <c r="L66" s="20">
        <v>0.430597014925373</v>
      </c>
    </row>
    <row r="67" spans="1:12" x14ac:dyDescent="0.35">
      <c r="A67" t="s">
        <v>21</v>
      </c>
      <c r="B67" t="s">
        <v>48</v>
      </c>
      <c r="C67" t="s">
        <v>57</v>
      </c>
      <c r="D67" t="s">
        <v>61</v>
      </c>
      <c r="E67">
        <v>4772</v>
      </c>
      <c r="F67">
        <v>75.19</v>
      </c>
      <c r="G67" t="s">
        <v>176</v>
      </c>
      <c r="H67" s="14">
        <v>30</v>
      </c>
      <c r="I67" s="8">
        <v>5.0880626223092449</v>
      </c>
      <c r="J67" s="22">
        <v>103.26077210460772</v>
      </c>
      <c r="K67" s="20">
        <v>8.4736737235367379</v>
      </c>
      <c r="L67" s="20">
        <v>0.22897603485838777</v>
      </c>
    </row>
    <row r="68" spans="1:12" x14ac:dyDescent="0.35">
      <c r="A68" t="s">
        <v>21</v>
      </c>
      <c r="B68" t="s">
        <v>48</v>
      </c>
      <c r="C68" t="s">
        <v>57</v>
      </c>
      <c r="D68" t="s">
        <v>61</v>
      </c>
      <c r="E68">
        <v>4772</v>
      </c>
      <c r="F68">
        <v>75.19</v>
      </c>
      <c r="G68" t="s">
        <v>177</v>
      </c>
      <c r="H68" s="14">
        <v>170</v>
      </c>
      <c r="I68" s="8">
        <v>2.1782178217821846</v>
      </c>
      <c r="J68" s="20">
        <v>41.482440846824417</v>
      </c>
      <c r="K68" s="20">
        <v>3.6965877957658781</v>
      </c>
      <c r="L68" s="20">
        <v>0.26688382193268201</v>
      </c>
    </row>
    <row r="69" spans="1:12" x14ac:dyDescent="0.35">
      <c r="A69" t="s">
        <v>21</v>
      </c>
      <c r="B69" t="s">
        <v>48</v>
      </c>
      <c r="C69" t="s">
        <v>57</v>
      </c>
      <c r="D69" t="s">
        <v>61</v>
      </c>
      <c r="E69">
        <v>4772</v>
      </c>
      <c r="F69">
        <v>75.19</v>
      </c>
      <c r="G69" t="s">
        <v>178</v>
      </c>
      <c r="H69" s="14">
        <v>210</v>
      </c>
      <c r="I69" s="8">
        <v>1.904761904761932</v>
      </c>
      <c r="J69" s="20"/>
      <c r="K69" s="20"/>
      <c r="L69" s="20">
        <v>0.24033647105948328</v>
      </c>
    </row>
    <row r="70" spans="1:12" x14ac:dyDescent="0.35">
      <c r="A70" t="s">
        <v>21</v>
      </c>
      <c r="B70" t="s">
        <v>48</v>
      </c>
      <c r="C70" t="s">
        <v>57</v>
      </c>
      <c r="D70" t="s">
        <v>61</v>
      </c>
      <c r="E70">
        <v>4772</v>
      </c>
      <c r="F70">
        <v>75.19</v>
      </c>
      <c r="G70" t="s">
        <v>179</v>
      </c>
      <c r="H70" s="14">
        <v>245</v>
      </c>
      <c r="I70" s="8">
        <v>1.5748031496063006</v>
      </c>
      <c r="J70" s="22">
        <v>111.71196054254007</v>
      </c>
      <c r="K70" s="20">
        <v>7.0692478421701601</v>
      </c>
      <c r="L70" s="20">
        <v>0.24149539333805806</v>
      </c>
    </row>
    <row r="71" spans="1:12" x14ac:dyDescent="0.35">
      <c r="A71" s="2" t="s">
        <v>21</v>
      </c>
      <c r="B71" s="2" t="s">
        <v>48</v>
      </c>
      <c r="C71" s="2" t="s">
        <v>57</v>
      </c>
      <c r="D71" s="2" t="s">
        <v>61</v>
      </c>
      <c r="E71" s="2">
        <v>4772</v>
      </c>
      <c r="F71" s="2">
        <v>75.19</v>
      </c>
      <c r="G71" s="2" t="s">
        <v>180</v>
      </c>
      <c r="H71" s="15">
        <v>260</v>
      </c>
      <c r="I71" s="9">
        <v>12.228796844181479</v>
      </c>
      <c r="J71" s="21">
        <v>32.750495049504956</v>
      </c>
      <c r="K71" s="21">
        <v>2.2182673267326734</v>
      </c>
      <c r="L71" s="20">
        <v>0.60569010110510235</v>
      </c>
    </row>
    <row r="72" spans="1:12" x14ac:dyDescent="0.35">
      <c r="A72" t="s">
        <v>21</v>
      </c>
      <c r="B72" t="s">
        <v>48</v>
      </c>
      <c r="C72" t="s">
        <v>57</v>
      </c>
      <c r="D72" t="s">
        <v>61</v>
      </c>
      <c r="E72">
        <v>4772</v>
      </c>
      <c r="F72">
        <v>75.19</v>
      </c>
      <c r="G72" t="s">
        <v>181</v>
      </c>
      <c r="H72" s="14">
        <v>280</v>
      </c>
      <c r="I72" s="8">
        <v>23.021582733812956</v>
      </c>
      <c r="J72" s="20"/>
      <c r="K72" s="20"/>
      <c r="L72" s="20">
        <v>1.0570409982174689</v>
      </c>
    </row>
    <row r="73" spans="1:12" x14ac:dyDescent="0.35">
      <c r="A73" t="s">
        <v>21</v>
      </c>
      <c r="B73" t="s">
        <v>48</v>
      </c>
      <c r="C73" t="s">
        <v>57</v>
      </c>
      <c r="D73" t="s">
        <v>61</v>
      </c>
      <c r="E73">
        <v>4772</v>
      </c>
      <c r="F73">
        <v>75.19</v>
      </c>
      <c r="G73" t="s">
        <v>182</v>
      </c>
      <c r="H73" s="14">
        <v>300</v>
      </c>
      <c r="I73" s="8">
        <v>17.533718689788039</v>
      </c>
      <c r="J73" s="20">
        <v>30.253493975903613</v>
      </c>
      <c r="K73" s="20">
        <v>2.1806746987951806</v>
      </c>
      <c r="L73" s="20">
        <v>0.83786031042128617</v>
      </c>
    </row>
    <row r="74" spans="1:12" x14ac:dyDescent="0.35">
      <c r="A74" t="s">
        <v>20</v>
      </c>
      <c r="B74" t="s">
        <v>47</v>
      </c>
      <c r="C74" t="s">
        <v>57</v>
      </c>
      <c r="D74" t="s">
        <v>60</v>
      </c>
      <c r="E74">
        <v>4783</v>
      </c>
      <c r="F74">
        <v>75.650000000000006</v>
      </c>
      <c r="G74" t="s">
        <v>170</v>
      </c>
      <c r="H74" s="14">
        <v>30</v>
      </c>
      <c r="I74" s="8">
        <v>6.060606060606049</v>
      </c>
      <c r="J74" s="20">
        <v>27.240150564617313</v>
      </c>
      <c r="K74" s="20">
        <v>2.7477540777917189</v>
      </c>
      <c r="L74" s="20">
        <v>0.27037773359840939</v>
      </c>
    </row>
    <row r="75" spans="1:12" x14ac:dyDescent="0.35">
      <c r="A75" t="s">
        <v>20</v>
      </c>
      <c r="B75" t="s">
        <v>47</v>
      </c>
      <c r="C75" t="s">
        <v>57</v>
      </c>
      <c r="D75" t="s">
        <v>60</v>
      </c>
      <c r="E75">
        <v>4783</v>
      </c>
      <c r="F75">
        <v>75.650000000000006</v>
      </c>
      <c r="G75" t="s">
        <v>171</v>
      </c>
      <c r="H75" s="14">
        <v>110</v>
      </c>
      <c r="I75" s="8">
        <v>2.3856858846918865</v>
      </c>
      <c r="J75" s="20"/>
      <c r="K75" s="20"/>
      <c r="L75" s="20">
        <v>0.21860848085631956</v>
      </c>
    </row>
    <row r="76" spans="1:12" x14ac:dyDescent="0.35">
      <c r="A76" t="s">
        <v>20</v>
      </c>
      <c r="B76" t="s">
        <v>47</v>
      </c>
      <c r="C76" t="s">
        <v>57</v>
      </c>
      <c r="D76" t="s">
        <v>60</v>
      </c>
      <c r="E76">
        <v>4783</v>
      </c>
      <c r="F76">
        <v>75.650000000000006</v>
      </c>
      <c r="G76" t="s">
        <v>172</v>
      </c>
      <c r="H76" s="14">
        <v>150</v>
      </c>
      <c r="I76" s="8">
        <v>2.3529411764706079</v>
      </c>
      <c r="J76" s="20">
        <v>48.393572311495674</v>
      </c>
      <c r="K76" s="20">
        <v>4.5987144622991343</v>
      </c>
      <c r="L76" s="20">
        <v>0.23383506465974138</v>
      </c>
    </row>
    <row r="77" spans="1:12" x14ac:dyDescent="0.35">
      <c r="A77" t="s">
        <v>20</v>
      </c>
      <c r="B77" t="s">
        <v>47</v>
      </c>
      <c r="C77" t="s">
        <v>57</v>
      </c>
      <c r="D77" t="s">
        <v>60</v>
      </c>
      <c r="E77">
        <v>4783</v>
      </c>
      <c r="F77">
        <v>75.650000000000006</v>
      </c>
      <c r="G77" t="s">
        <v>173</v>
      </c>
      <c r="H77" s="14">
        <v>255</v>
      </c>
      <c r="I77" s="8">
        <v>1.7475728155339778</v>
      </c>
      <c r="J77" s="20">
        <v>24.384634448574968</v>
      </c>
      <c r="K77" s="20">
        <v>2.7583147459727382</v>
      </c>
      <c r="L77" s="20">
        <v>0.24935426187164722</v>
      </c>
    </row>
    <row r="78" spans="1:12" x14ac:dyDescent="0.35">
      <c r="A78" t="s">
        <v>20</v>
      </c>
      <c r="B78" t="s">
        <v>47</v>
      </c>
      <c r="C78" t="s">
        <v>57</v>
      </c>
      <c r="D78" t="s">
        <v>60</v>
      </c>
      <c r="E78">
        <v>4783</v>
      </c>
      <c r="F78">
        <v>75.650000000000006</v>
      </c>
      <c r="G78" t="s">
        <v>174</v>
      </c>
      <c r="H78" s="14">
        <v>290</v>
      </c>
      <c r="I78" s="8">
        <v>7.8585461689587497</v>
      </c>
      <c r="J78" s="20">
        <v>40.999284862932065</v>
      </c>
      <c r="K78" s="20">
        <v>2.6855303933253873</v>
      </c>
      <c r="L78" s="20">
        <v>0.43758636573007831</v>
      </c>
    </row>
    <row r="79" spans="1:12" x14ac:dyDescent="0.35">
      <c r="A79" s="4" t="s">
        <v>20</v>
      </c>
      <c r="B79" s="4" t="s">
        <v>47</v>
      </c>
      <c r="C79" s="4" t="s">
        <v>57</v>
      </c>
      <c r="D79" s="4" t="s">
        <v>60</v>
      </c>
      <c r="E79" s="4">
        <v>4783</v>
      </c>
      <c r="F79" s="4">
        <v>75.650000000000006</v>
      </c>
      <c r="G79" s="4" t="s">
        <v>175</v>
      </c>
      <c r="H79" s="17">
        <v>330</v>
      </c>
      <c r="I79" s="11">
        <v>23.264540337711072</v>
      </c>
      <c r="J79" s="23"/>
      <c r="K79" s="23"/>
      <c r="L79" s="20">
        <v>1.0615878575598365</v>
      </c>
    </row>
    <row r="80" spans="1:12" x14ac:dyDescent="0.35">
      <c r="A80" t="s">
        <v>24</v>
      </c>
      <c r="B80" t="s">
        <v>51</v>
      </c>
      <c r="C80" t="s">
        <v>57</v>
      </c>
      <c r="D80" t="s">
        <v>60</v>
      </c>
      <c r="E80">
        <v>5924</v>
      </c>
      <c r="F80">
        <v>79.45</v>
      </c>
      <c r="G80" t="s">
        <v>193</v>
      </c>
      <c r="H80" s="14">
        <v>30</v>
      </c>
      <c r="I80" s="8">
        <v>6.9444444444444544</v>
      </c>
      <c r="J80" s="20"/>
      <c r="K80" s="20"/>
      <c r="L80" s="20">
        <v>0.2731391585760517</v>
      </c>
    </row>
    <row r="81" spans="1:12" x14ac:dyDescent="0.35">
      <c r="A81" t="s">
        <v>24</v>
      </c>
      <c r="B81" t="s">
        <v>51</v>
      </c>
      <c r="C81" t="s">
        <v>57</v>
      </c>
      <c r="D81" t="s">
        <v>60</v>
      </c>
      <c r="E81">
        <v>5924</v>
      </c>
      <c r="F81">
        <v>79.45</v>
      </c>
      <c r="G81" t="s">
        <v>194</v>
      </c>
      <c r="H81" s="14">
        <v>90</v>
      </c>
      <c r="I81" s="8">
        <v>2.1868787276341659</v>
      </c>
      <c r="J81" s="20"/>
      <c r="K81" s="20"/>
      <c r="L81" s="20">
        <v>0.21480144404332133</v>
      </c>
    </row>
    <row r="82" spans="1:12" x14ac:dyDescent="0.35">
      <c r="A82" t="s">
        <v>24</v>
      </c>
      <c r="B82" t="s">
        <v>51</v>
      </c>
      <c r="C82" t="s">
        <v>57</v>
      </c>
      <c r="D82" t="s">
        <v>60</v>
      </c>
      <c r="E82">
        <v>5924</v>
      </c>
      <c r="F82">
        <v>79.45</v>
      </c>
      <c r="G82" t="s">
        <v>195</v>
      </c>
      <c r="H82" s="14">
        <v>180</v>
      </c>
      <c r="I82" s="8">
        <v>2.8625954198473349</v>
      </c>
      <c r="J82" s="20"/>
      <c r="K82" s="20"/>
      <c r="L82" s="20">
        <v>0.25636523266022826</v>
      </c>
    </row>
    <row r="83" spans="1:12" x14ac:dyDescent="0.35">
      <c r="A83" s="2" t="s">
        <v>24</v>
      </c>
      <c r="B83" s="2" t="s">
        <v>51</v>
      </c>
      <c r="C83" s="2" t="s">
        <v>57</v>
      </c>
      <c r="D83" s="2" t="s">
        <v>60</v>
      </c>
      <c r="E83" s="2">
        <v>5924</v>
      </c>
      <c r="F83" s="2">
        <v>79.45</v>
      </c>
      <c r="G83" s="2" t="s">
        <v>196</v>
      </c>
      <c r="H83" s="15">
        <v>230</v>
      </c>
      <c r="I83" s="9">
        <v>2.9126213592232735</v>
      </c>
      <c r="J83" s="21"/>
      <c r="K83" s="21"/>
      <c r="L83" s="20">
        <v>0.32059079061685486</v>
      </c>
    </row>
    <row r="84" spans="1:12" x14ac:dyDescent="0.35">
      <c r="A84" t="s">
        <v>24</v>
      </c>
      <c r="B84" t="s">
        <v>51</v>
      </c>
      <c r="C84" t="s">
        <v>57</v>
      </c>
      <c r="D84" t="s">
        <v>60</v>
      </c>
      <c r="E84">
        <v>5924</v>
      </c>
      <c r="F84">
        <v>79.45</v>
      </c>
      <c r="G84" t="s">
        <v>197</v>
      </c>
      <c r="H84" s="14">
        <v>250</v>
      </c>
      <c r="I84" s="8">
        <v>4.8689138576779323</v>
      </c>
      <c r="J84" s="20"/>
      <c r="K84" s="20"/>
      <c r="L84" s="20">
        <v>0.38369415016121594</v>
      </c>
    </row>
    <row r="85" spans="1:12" x14ac:dyDescent="0.35">
      <c r="A85" t="s">
        <v>22</v>
      </c>
      <c r="B85" t="s">
        <v>49</v>
      </c>
      <c r="C85" t="s">
        <v>57</v>
      </c>
      <c r="D85" t="s">
        <v>60</v>
      </c>
      <c r="E85">
        <v>5985</v>
      </c>
      <c r="F85">
        <v>79.75</v>
      </c>
      <c r="G85" t="s">
        <v>183</v>
      </c>
      <c r="H85" s="14">
        <v>30</v>
      </c>
      <c r="I85" s="8">
        <v>8.1237911025145042</v>
      </c>
      <c r="J85" s="20"/>
      <c r="K85" s="20"/>
      <c r="L85" s="20">
        <v>0.3125690302628672</v>
      </c>
    </row>
    <row r="86" spans="1:12" x14ac:dyDescent="0.35">
      <c r="A86" t="s">
        <v>22</v>
      </c>
      <c r="B86" t="s">
        <v>49</v>
      </c>
      <c r="C86" t="s">
        <v>57</v>
      </c>
      <c r="D86" t="s">
        <v>60</v>
      </c>
      <c r="E86">
        <v>5985</v>
      </c>
      <c r="F86">
        <v>79.75</v>
      </c>
      <c r="G86" t="s">
        <v>184</v>
      </c>
      <c r="H86" s="14">
        <v>70</v>
      </c>
      <c r="I86" s="8">
        <v>5.6751467710371823</v>
      </c>
      <c r="J86" s="20"/>
      <c r="K86" s="20"/>
      <c r="L86" s="20">
        <v>0.21918384518300382</v>
      </c>
    </row>
    <row r="87" spans="1:12" x14ac:dyDescent="0.35">
      <c r="A87" t="s">
        <v>22</v>
      </c>
      <c r="B87" t="s">
        <v>49</v>
      </c>
      <c r="C87" t="s">
        <v>57</v>
      </c>
      <c r="D87" t="s">
        <v>60</v>
      </c>
      <c r="E87">
        <v>5985</v>
      </c>
      <c r="F87">
        <v>79.75</v>
      </c>
      <c r="G87" t="s">
        <v>185</v>
      </c>
      <c r="H87" s="14">
        <v>130</v>
      </c>
      <c r="I87" s="8">
        <v>2.9354207436399111</v>
      </c>
      <c r="J87" s="20"/>
      <c r="K87" s="20"/>
      <c r="L87" s="20">
        <v>0.22792388283087439</v>
      </c>
    </row>
    <row r="88" spans="1:12" x14ac:dyDescent="0.35">
      <c r="A88" t="s">
        <v>22</v>
      </c>
      <c r="B88" t="s">
        <v>49</v>
      </c>
      <c r="C88" t="s">
        <v>57</v>
      </c>
      <c r="D88" t="s">
        <v>60</v>
      </c>
      <c r="E88">
        <v>5985</v>
      </c>
      <c r="F88">
        <v>79.75</v>
      </c>
      <c r="G88" t="s">
        <v>186</v>
      </c>
      <c r="H88" s="14">
        <v>180</v>
      </c>
      <c r="I88" s="8">
        <v>0.92936802973977373</v>
      </c>
      <c r="J88" s="20"/>
      <c r="K88" s="20"/>
      <c r="L88" s="20">
        <v>0.18410714285714289</v>
      </c>
    </row>
    <row r="89" spans="1:12" x14ac:dyDescent="0.35">
      <c r="A89" t="s">
        <v>23</v>
      </c>
      <c r="B89" t="s">
        <v>50</v>
      </c>
      <c r="C89" t="s">
        <v>57</v>
      </c>
      <c r="D89" t="s">
        <v>61</v>
      </c>
      <c r="E89">
        <v>5986</v>
      </c>
      <c r="F89">
        <v>78.62</v>
      </c>
      <c r="G89" t="s">
        <v>187</v>
      </c>
      <c r="H89" s="14">
        <v>30</v>
      </c>
      <c r="I89" s="8">
        <v>9.2156862745098174</v>
      </c>
      <c r="J89" s="20"/>
      <c r="K89" s="20"/>
      <c r="L89" s="20">
        <v>0.55564122333590349</v>
      </c>
    </row>
    <row r="90" spans="1:12" x14ac:dyDescent="0.35">
      <c r="A90" s="2" t="s">
        <v>23</v>
      </c>
      <c r="B90" s="2" t="s">
        <v>50</v>
      </c>
      <c r="C90" s="2" t="s">
        <v>57</v>
      </c>
      <c r="D90" s="2" t="s">
        <v>61</v>
      </c>
      <c r="E90" s="2">
        <v>5986</v>
      </c>
      <c r="F90" s="2">
        <v>78.62</v>
      </c>
      <c r="G90" s="2" t="s">
        <v>188</v>
      </c>
      <c r="H90" s="15">
        <v>70</v>
      </c>
      <c r="I90" s="9">
        <v>8.2191780821917959</v>
      </c>
      <c r="J90" s="21"/>
      <c r="K90" s="21"/>
      <c r="L90" s="20">
        <v>0.43254424270282699</v>
      </c>
    </row>
    <row r="91" spans="1:12" x14ac:dyDescent="0.35">
      <c r="A91" s="3" t="s">
        <v>23</v>
      </c>
      <c r="B91" s="3" t="s">
        <v>50</v>
      </c>
      <c r="C91" s="3" t="s">
        <v>57</v>
      </c>
      <c r="D91" s="3" t="s">
        <v>61</v>
      </c>
      <c r="E91" s="3">
        <v>5986</v>
      </c>
      <c r="F91" s="3">
        <v>78.62</v>
      </c>
      <c r="G91" s="3" t="s">
        <v>189</v>
      </c>
      <c r="H91" s="16">
        <v>120</v>
      </c>
      <c r="I91" s="10">
        <v>6.1068702290076731</v>
      </c>
      <c r="J91" s="22"/>
      <c r="K91" s="22"/>
      <c r="L91" s="20">
        <v>0.38014981273408244</v>
      </c>
    </row>
    <row r="92" spans="1:12" x14ac:dyDescent="0.35">
      <c r="A92" t="s">
        <v>23</v>
      </c>
      <c r="B92" t="s">
        <v>50</v>
      </c>
      <c r="C92" t="s">
        <v>57</v>
      </c>
      <c r="D92" t="s">
        <v>61</v>
      </c>
      <c r="E92">
        <v>5986</v>
      </c>
      <c r="F92">
        <v>78.62</v>
      </c>
      <c r="G92" t="s">
        <v>190</v>
      </c>
      <c r="H92" s="14">
        <v>200</v>
      </c>
      <c r="I92" s="8">
        <v>6.4833005893909297</v>
      </c>
      <c r="J92" s="20"/>
      <c r="K92" s="20"/>
      <c r="L92" s="20">
        <v>0.49218950064020506</v>
      </c>
    </row>
    <row r="93" spans="1:12" x14ac:dyDescent="0.35">
      <c r="A93" t="s">
        <v>23</v>
      </c>
      <c r="B93" t="s">
        <v>50</v>
      </c>
      <c r="C93" t="s">
        <v>57</v>
      </c>
      <c r="D93" t="s">
        <v>61</v>
      </c>
      <c r="E93">
        <v>5986</v>
      </c>
      <c r="F93">
        <v>78.62</v>
      </c>
      <c r="G93" t="s">
        <v>191</v>
      </c>
      <c r="H93" s="14">
        <v>275</v>
      </c>
      <c r="I93" s="8">
        <v>9.864603481624755</v>
      </c>
      <c r="J93" s="20"/>
      <c r="K93" s="20"/>
      <c r="L93" s="20">
        <v>0.50774888363540838</v>
      </c>
    </row>
    <row r="94" spans="1:12" x14ac:dyDescent="0.35">
      <c r="A94" t="s">
        <v>23</v>
      </c>
      <c r="B94" t="s">
        <v>50</v>
      </c>
      <c r="C94" t="s">
        <v>57</v>
      </c>
      <c r="D94" t="s">
        <v>61</v>
      </c>
      <c r="E94">
        <v>5986</v>
      </c>
      <c r="F94">
        <v>78.62</v>
      </c>
      <c r="G94" t="s">
        <v>192</v>
      </c>
      <c r="H94" s="14">
        <v>310</v>
      </c>
      <c r="I94" s="8">
        <v>10.629921259842538</v>
      </c>
      <c r="J94" s="20"/>
      <c r="K94" s="20"/>
      <c r="L94" s="20">
        <v>0.5973766752209867</v>
      </c>
    </row>
    <row r="95" spans="1:12" x14ac:dyDescent="0.35">
      <c r="A95" s="2" t="s">
        <v>17</v>
      </c>
      <c r="B95" s="2" t="s">
        <v>44</v>
      </c>
      <c r="C95" s="2" t="s">
        <v>57</v>
      </c>
      <c r="D95" s="2" t="s">
        <v>60</v>
      </c>
      <c r="E95" s="2">
        <v>6628</v>
      </c>
      <c r="F95" s="2">
        <v>81.95</v>
      </c>
      <c r="G95" s="2" t="s">
        <v>154</v>
      </c>
      <c r="H95" s="15">
        <v>30</v>
      </c>
      <c r="I95" s="9">
        <v>7.7071290944123207</v>
      </c>
      <c r="J95" s="21"/>
      <c r="K95" s="21"/>
      <c r="L95" s="20">
        <v>0.30166051660516602</v>
      </c>
    </row>
    <row r="96" spans="1:12" x14ac:dyDescent="0.35">
      <c r="A96" s="5" t="s">
        <v>17</v>
      </c>
      <c r="B96" s="5" t="s">
        <v>44</v>
      </c>
      <c r="C96" s="5" t="s">
        <v>57</v>
      </c>
      <c r="D96" s="5" t="s">
        <v>60</v>
      </c>
      <c r="E96" s="5">
        <v>6628</v>
      </c>
      <c r="F96" s="5">
        <v>81.95</v>
      </c>
      <c r="G96" s="5" t="s">
        <v>155</v>
      </c>
      <c r="H96" s="18">
        <v>85</v>
      </c>
      <c r="I96" s="12">
        <v>4.6966731898238958</v>
      </c>
      <c r="J96" s="24"/>
      <c r="K96" s="24"/>
      <c r="L96" s="20">
        <v>0.31996246774571896</v>
      </c>
    </row>
    <row r="97" spans="1:12" x14ac:dyDescent="0.35">
      <c r="A97" t="s">
        <v>17</v>
      </c>
      <c r="B97" t="s">
        <v>44</v>
      </c>
      <c r="C97" t="s">
        <v>57</v>
      </c>
      <c r="D97" t="s">
        <v>60</v>
      </c>
      <c r="E97">
        <v>6628</v>
      </c>
      <c r="F97">
        <v>81.95</v>
      </c>
      <c r="G97" t="s">
        <v>156</v>
      </c>
      <c r="H97" s="14">
        <v>160</v>
      </c>
      <c r="I97" s="8">
        <v>2.3391812865497443</v>
      </c>
      <c r="J97" s="20"/>
      <c r="K97" s="20"/>
      <c r="L97" s="20">
        <v>0.28253012048192772</v>
      </c>
    </row>
    <row r="98" spans="1:12" x14ac:dyDescent="0.35">
      <c r="A98" t="s">
        <v>17</v>
      </c>
      <c r="B98" t="s">
        <v>44</v>
      </c>
      <c r="C98" t="s">
        <v>57</v>
      </c>
      <c r="D98" t="s">
        <v>60</v>
      </c>
      <c r="E98">
        <v>6628</v>
      </c>
      <c r="F98">
        <v>81.95</v>
      </c>
      <c r="G98" t="s">
        <v>157</v>
      </c>
      <c r="H98" s="14">
        <v>215</v>
      </c>
      <c r="I98" s="8">
        <v>7.6208178438661562</v>
      </c>
      <c r="J98" s="20"/>
      <c r="K98" s="20"/>
      <c r="L98" s="20">
        <v>0.55668491008600474</v>
      </c>
    </row>
    <row r="99" spans="1:12" x14ac:dyDescent="0.35">
      <c r="A99" t="s">
        <v>17</v>
      </c>
      <c r="B99" t="s">
        <v>44</v>
      </c>
      <c r="C99" t="s">
        <v>57</v>
      </c>
      <c r="D99" t="s">
        <v>60</v>
      </c>
      <c r="E99">
        <v>6628</v>
      </c>
      <c r="F99">
        <v>81.95</v>
      </c>
      <c r="G99" t="s">
        <v>158</v>
      </c>
      <c r="H99" s="14">
        <v>240</v>
      </c>
      <c r="I99" s="8">
        <v>6.8897637795275868</v>
      </c>
      <c r="J99" s="20"/>
      <c r="K99" s="20"/>
      <c r="L99" s="20">
        <v>0.55855614973262036</v>
      </c>
    </row>
    <row r="100" spans="1:12" x14ac:dyDescent="0.35">
      <c r="A100" s="2" t="s">
        <v>16</v>
      </c>
      <c r="B100" s="2" t="s">
        <v>43</v>
      </c>
      <c r="C100" s="2" t="s">
        <v>57</v>
      </c>
      <c r="D100" s="2" t="s">
        <v>60</v>
      </c>
      <c r="E100" s="2">
        <v>6839</v>
      </c>
      <c r="F100" s="2">
        <v>82.6</v>
      </c>
      <c r="G100" s="2" t="s">
        <v>147</v>
      </c>
      <c r="H100" s="15">
        <v>30</v>
      </c>
      <c r="I100" s="9">
        <v>4.9808429118773736</v>
      </c>
      <c r="J100" s="21"/>
      <c r="K100" s="21"/>
      <c r="L100" s="20">
        <v>0.24676483712628297</v>
      </c>
    </row>
    <row r="101" spans="1:12" x14ac:dyDescent="0.35">
      <c r="A101" t="s">
        <v>16</v>
      </c>
      <c r="B101" t="s">
        <v>43</v>
      </c>
      <c r="C101" t="s">
        <v>57</v>
      </c>
      <c r="D101" t="s">
        <v>60</v>
      </c>
      <c r="E101">
        <v>6839</v>
      </c>
      <c r="F101">
        <v>82.6</v>
      </c>
      <c r="G101" t="s">
        <v>148</v>
      </c>
      <c r="H101" s="14">
        <v>70</v>
      </c>
      <c r="I101" s="8">
        <v>3.0947775628626721</v>
      </c>
      <c r="J101" s="20"/>
      <c r="K101" s="20"/>
      <c r="L101" s="20">
        <v>0.24911190053285967</v>
      </c>
    </row>
    <row r="102" spans="1:12" x14ac:dyDescent="0.35">
      <c r="A102" t="s">
        <v>16</v>
      </c>
      <c r="B102" t="s">
        <v>43</v>
      </c>
      <c r="C102" t="s">
        <v>57</v>
      </c>
      <c r="D102" t="s">
        <v>60</v>
      </c>
      <c r="E102">
        <v>6839</v>
      </c>
      <c r="F102">
        <v>82.6</v>
      </c>
      <c r="G102" t="s">
        <v>149</v>
      </c>
      <c r="H102" s="14">
        <v>120</v>
      </c>
      <c r="I102" s="8">
        <v>1.9801980198019911</v>
      </c>
      <c r="J102" s="20"/>
      <c r="K102" s="20"/>
      <c r="L102" s="20">
        <v>0.21178781925343815</v>
      </c>
    </row>
    <row r="103" spans="1:12" x14ac:dyDescent="0.35">
      <c r="A103" t="s">
        <v>16</v>
      </c>
      <c r="B103" t="s">
        <v>43</v>
      </c>
      <c r="C103" t="s">
        <v>57</v>
      </c>
      <c r="D103" t="s">
        <v>60</v>
      </c>
      <c r="E103">
        <v>6839</v>
      </c>
      <c r="F103">
        <v>82.6</v>
      </c>
      <c r="G103" t="s">
        <v>150</v>
      </c>
      <c r="H103" s="14">
        <v>140</v>
      </c>
      <c r="I103" s="8">
        <v>3.632887189292533</v>
      </c>
      <c r="J103" s="20"/>
      <c r="K103" s="20"/>
      <c r="L103" s="20">
        <v>0.27963079504929722</v>
      </c>
    </row>
    <row r="104" spans="1:12" x14ac:dyDescent="0.35">
      <c r="A104" t="s">
        <v>16</v>
      </c>
      <c r="B104" t="s">
        <v>43</v>
      </c>
      <c r="C104" t="s">
        <v>57</v>
      </c>
      <c r="D104" t="s">
        <v>60</v>
      </c>
      <c r="E104">
        <v>6839</v>
      </c>
      <c r="F104">
        <v>82.6</v>
      </c>
      <c r="G104" t="s">
        <v>151</v>
      </c>
      <c r="H104" s="14">
        <v>170</v>
      </c>
      <c r="I104" s="8">
        <v>3.1620553359684003</v>
      </c>
      <c r="J104" s="20"/>
      <c r="K104" s="20"/>
      <c r="L104" s="20">
        <v>0.28594395957740015</v>
      </c>
    </row>
    <row r="105" spans="1:12" x14ac:dyDescent="0.35">
      <c r="A105" s="4" t="s">
        <v>16</v>
      </c>
      <c r="B105" s="4" t="s">
        <v>43</v>
      </c>
      <c r="C105" s="4" t="s">
        <v>57</v>
      </c>
      <c r="D105" s="4" t="s">
        <v>60</v>
      </c>
      <c r="E105" s="4">
        <v>6839</v>
      </c>
      <c r="F105" s="4">
        <v>82.6</v>
      </c>
      <c r="G105" s="4" t="s">
        <v>152</v>
      </c>
      <c r="H105" s="17">
        <v>190</v>
      </c>
      <c r="I105" s="11">
        <v>19.844357976653743</v>
      </c>
      <c r="J105" s="23"/>
      <c r="K105" s="23"/>
      <c r="L105" s="20">
        <v>1.0230319697490546</v>
      </c>
    </row>
    <row r="106" spans="1:12" x14ac:dyDescent="0.35">
      <c r="A106" s="2" t="s">
        <v>16</v>
      </c>
      <c r="B106" s="2" t="s">
        <v>43</v>
      </c>
      <c r="C106" s="2" t="s">
        <v>57</v>
      </c>
      <c r="D106" s="2" t="s">
        <v>60</v>
      </c>
      <c r="E106" s="2">
        <v>6839</v>
      </c>
      <c r="F106" s="2">
        <v>82.6</v>
      </c>
      <c r="G106" s="2" t="s">
        <v>153</v>
      </c>
      <c r="H106" s="15">
        <v>220</v>
      </c>
      <c r="I106" s="9">
        <v>10.609037328094287</v>
      </c>
      <c r="J106" s="21"/>
      <c r="K106" s="21"/>
      <c r="L106" s="20">
        <v>0.67597926267281105</v>
      </c>
    </row>
    <row r="107" spans="1:12" x14ac:dyDescent="0.35">
      <c r="A107" t="s">
        <v>15</v>
      </c>
      <c r="B107" t="s">
        <v>43</v>
      </c>
      <c r="C107" t="s">
        <v>57</v>
      </c>
      <c r="D107" t="s">
        <v>61</v>
      </c>
      <c r="E107">
        <v>6849</v>
      </c>
      <c r="F107">
        <v>81.790000000000006</v>
      </c>
      <c r="G107" t="s">
        <v>140</v>
      </c>
      <c r="H107" s="14">
        <v>5</v>
      </c>
      <c r="I107" s="8">
        <v>16.302186878727621</v>
      </c>
      <c r="J107" s="20"/>
      <c r="K107" s="20"/>
      <c r="L107" s="20">
        <v>0.45711995725353993</v>
      </c>
    </row>
    <row r="108" spans="1:12" x14ac:dyDescent="0.35">
      <c r="A108" t="s">
        <v>15</v>
      </c>
      <c r="B108" t="s">
        <v>43</v>
      </c>
      <c r="C108" t="s">
        <v>57</v>
      </c>
      <c r="D108" t="s">
        <v>61</v>
      </c>
      <c r="E108">
        <v>6849</v>
      </c>
      <c r="F108">
        <v>81.790000000000006</v>
      </c>
      <c r="G108" t="s">
        <v>141</v>
      </c>
      <c r="H108" s="14">
        <v>30</v>
      </c>
      <c r="I108" s="8">
        <v>5.3254437869823095</v>
      </c>
      <c r="J108" s="20"/>
      <c r="K108" s="20"/>
      <c r="L108" s="20">
        <v>0.2727069850479803</v>
      </c>
    </row>
    <row r="109" spans="1:12" x14ac:dyDescent="0.35">
      <c r="A109" s="6" t="s">
        <v>15</v>
      </c>
      <c r="B109" s="6" t="s">
        <v>43</v>
      </c>
      <c r="C109" s="6" t="s">
        <v>57</v>
      </c>
      <c r="D109" s="6" t="s">
        <v>61</v>
      </c>
      <c r="E109" s="6">
        <v>6849</v>
      </c>
      <c r="F109" s="6">
        <v>81.790000000000006</v>
      </c>
      <c r="G109" s="6" t="s">
        <v>142</v>
      </c>
      <c r="H109" s="19">
        <v>55</v>
      </c>
      <c r="I109" s="13">
        <v>2.6365348399246646</v>
      </c>
      <c r="J109" s="25"/>
      <c r="K109" s="25"/>
      <c r="L109" s="20">
        <v>0.21285892634207235</v>
      </c>
    </row>
    <row r="110" spans="1:12" x14ac:dyDescent="0.35">
      <c r="A110" t="s">
        <v>15</v>
      </c>
      <c r="B110" t="s">
        <v>43</v>
      </c>
      <c r="C110" t="s">
        <v>57</v>
      </c>
      <c r="D110" t="s">
        <v>61</v>
      </c>
      <c r="E110">
        <v>6849</v>
      </c>
      <c r="F110">
        <v>81.790000000000006</v>
      </c>
      <c r="G110" t="s">
        <v>143</v>
      </c>
      <c r="H110" s="14">
        <v>78</v>
      </c>
      <c r="I110" s="8">
        <v>11.695906432748583</v>
      </c>
      <c r="J110" s="20"/>
      <c r="K110" s="20"/>
      <c r="L110" s="20">
        <v>0.57552954292084724</v>
      </c>
    </row>
    <row r="111" spans="1:12" x14ac:dyDescent="0.35">
      <c r="A111" t="s">
        <v>15</v>
      </c>
      <c r="B111" t="s">
        <v>43</v>
      </c>
      <c r="C111" t="s">
        <v>57</v>
      </c>
      <c r="D111" t="s">
        <v>61</v>
      </c>
      <c r="E111">
        <v>6849</v>
      </c>
      <c r="F111">
        <v>81.790000000000006</v>
      </c>
      <c r="G111" t="s">
        <v>144</v>
      </c>
      <c r="H111" s="14">
        <v>103</v>
      </c>
      <c r="I111" s="8">
        <v>5.9813084112149593</v>
      </c>
      <c r="J111" s="20"/>
      <c r="K111" s="20"/>
      <c r="L111" s="20">
        <v>0.48910840932117539</v>
      </c>
    </row>
    <row r="112" spans="1:12" x14ac:dyDescent="0.35">
      <c r="A112" t="s">
        <v>15</v>
      </c>
      <c r="B112" t="s">
        <v>43</v>
      </c>
      <c r="C112" t="s">
        <v>57</v>
      </c>
      <c r="D112" t="s">
        <v>61</v>
      </c>
      <c r="E112">
        <v>6849</v>
      </c>
      <c r="F112">
        <v>81.790000000000006</v>
      </c>
      <c r="G112" t="s">
        <v>145</v>
      </c>
      <c r="H112" s="14">
        <v>122</v>
      </c>
      <c r="I112" s="8">
        <v>6.1538461538461764</v>
      </c>
      <c r="J112" s="20"/>
      <c r="K112" s="20"/>
      <c r="L112" s="20">
        <v>0.58518712378958382</v>
      </c>
    </row>
    <row r="113" spans="1:12" x14ac:dyDescent="0.35">
      <c r="A113" s="2" t="s">
        <v>15</v>
      </c>
      <c r="B113" s="2" t="s">
        <v>43</v>
      </c>
      <c r="C113" s="2" t="s">
        <v>57</v>
      </c>
      <c r="D113" s="2" t="s">
        <v>61</v>
      </c>
      <c r="E113" s="2">
        <v>6849</v>
      </c>
      <c r="F113" s="2">
        <v>81.790000000000006</v>
      </c>
      <c r="G113" s="2" t="s">
        <v>146</v>
      </c>
      <c r="H113" s="15">
        <v>145</v>
      </c>
      <c r="I113" s="9">
        <v>5.7312252964426884</v>
      </c>
      <c r="J113" s="21"/>
      <c r="K113" s="21"/>
      <c r="L113" s="20">
        <v>0.44396877360866288</v>
      </c>
    </row>
  </sheetData>
  <sortState xmlns:xlrd2="http://schemas.microsoft.com/office/spreadsheetml/2017/richdata2" ref="A2:L113">
    <sortCondition ref="C2:C113"/>
    <sortCondition ref="E2:E11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28E-3166-4A17-98C1-E5BD67A93B4D}">
  <dimension ref="A1:L32"/>
  <sheetViews>
    <sheetView workbookViewId="0">
      <selection activeCell="A21" sqref="A21:XFD21"/>
    </sheetView>
  </sheetViews>
  <sheetFormatPr defaultRowHeight="14.5" x14ac:dyDescent="0.35"/>
  <cols>
    <col min="1" max="1" width="5.90625" customWidth="1"/>
    <col min="2" max="2" width="44.08984375" customWidth="1"/>
    <col min="3" max="3" width="10.36328125" bestFit="1" customWidth="1"/>
    <col min="4" max="4" width="9.90625" bestFit="1" customWidth="1"/>
    <col min="5" max="5" width="8.08984375" bestFit="1" customWidth="1"/>
    <col min="6" max="6" width="8.81640625" bestFit="1" customWidth="1"/>
    <col min="7" max="7" width="7.36328125" customWidth="1"/>
    <col min="8" max="8" width="5.81640625" customWidth="1"/>
    <col min="9" max="9" width="7.1796875" bestFit="1" customWidth="1"/>
    <col min="10" max="10" width="7.6328125" customWidth="1"/>
    <col min="11" max="11" width="6.81640625" customWidth="1"/>
  </cols>
  <sheetData>
    <row r="1" spans="1:12" ht="29" x14ac:dyDescent="0.35">
      <c r="A1" s="1" t="s">
        <v>1</v>
      </c>
      <c r="B1" s="1" t="s">
        <v>29</v>
      </c>
      <c r="C1" s="1" t="s">
        <v>56</v>
      </c>
      <c r="D1" s="1" t="s">
        <v>59</v>
      </c>
      <c r="E1" s="1" t="s">
        <v>62</v>
      </c>
      <c r="F1" s="1" t="s">
        <v>63</v>
      </c>
      <c r="G1" s="1" t="s">
        <v>64</v>
      </c>
      <c r="H1" s="1" t="s">
        <v>65</v>
      </c>
      <c r="I1" s="7" t="s">
        <v>210</v>
      </c>
      <c r="J1" s="1" t="s">
        <v>211</v>
      </c>
      <c r="K1" s="1" t="s">
        <v>212</v>
      </c>
      <c r="L1" t="s">
        <v>213</v>
      </c>
    </row>
    <row r="2" spans="1:12" x14ac:dyDescent="0.35">
      <c r="A2" t="s">
        <v>14</v>
      </c>
      <c r="B2" t="s">
        <v>42</v>
      </c>
      <c r="C2" t="s">
        <v>58</v>
      </c>
      <c r="D2" t="s">
        <v>60</v>
      </c>
      <c r="E2">
        <v>708</v>
      </c>
      <c r="F2">
        <v>73.75</v>
      </c>
      <c r="G2" t="s">
        <v>135</v>
      </c>
      <c r="H2" s="14">
        <v>30</v>
      </c>
      <c r="I2" s="8">
        <v>6.2256809338521633</v>
      </c>
      <c r="J2" s="20"/>
      <c r="K2" s="20"/>
      <c r="L2" s="20">
        <v>0.30409100853204984</v>
      </c>
    </row>
    <row r="3" spans="1:12" x14ac:dyDescent="0.35">
      <c r="A3" t="s">
        <v>14</v>
      </c>
      <c r="B3" t="s">
        <v>42</v>
      </c>
      <c r="C3" t="s">
        <v>58</v>
      </c>
      <c r="D3" t="s">
        <v>60</v>
      </c>
      <c r="E3">
        <v>708</v>
      </c>
      <c r="F3">
        <v>73.75</v>
      </c>
      <c r="G3" t="s">
        <v>136</v>
      </c>
      <c r="H3" s="14">
        <v>70</v>
      </c>
      <c r="I3" s="8">
        <v>3.4615384615384728</v>
      </c>
      <c r="J3" s="20"/>
      <c r="K3" s="20"/>
      <c r="L3" s="20">
        <v>0.25326695706285002</v>
      </c>
    </row>
    <row r="4" spans="1:12" x14ac:dyDescent="0.35">
      <c r="A4" t="s">
        <v>14</v>
      </c>
      <c r="B4" t="s">
        <v>42</v>
      </c>
      <c r="C4" t="s">
        <v>58</v>
      </c>
      <c r="D4" t="s">
        <v>60</v>
      </c>
      <c r="E4">
        <v>708</v>
      </c>
      <c r="F4">
        <v>73.75</v>
      </c>
      <c r="G4" t="s">
        <v>137</v>
      </c>
      <c r="H4" s="14">
        <v>105</v>
      </c>
      <c r="I4" s="8">
        <v>3.131115459882603</v>
      </c>
      <c r="J4" s="20"/>
      <c r="K4" s="20"/>
      <c r="L4" s="20">
        <v>0.29960686943927178</v>
      </c>
    </row>
    <row r="5" spans="1:12" x14ac:dyDescent="0.35">
      <c r="A5" t="s">
        <v>14</v>
      </c>
      <c r="B5" t="s">
        <v>42</v>
      </c>
      <c r="C5" t="s">
        <v>58</v>
      </c>
      <c r="D5" t="s">
        <v>60</v>
      </c>
      <c r="E5">
        <v>708</v>
      </c>
      <c r="F5">
        <v>73.75</v>
      </c>
      <c r="G5" t="s">
        <v>138</v>
      </c>
      <c r="H5" s="14">
        <v>125</v>
      </c>
      <c r="I5" s="8">
        <v>4.545454545454537</v>
      </c>
      <c r="J5" s="20"/>
      <c r="K5" s="20"/>
      <c r="L5" s="20">
        <v>0.30684428112080847</v>
      </c>
    </row>
    <row r="6" spans="1:12" x14ac:dyDescent="0.35">
      <c r="A6" t="s">
        <v>14</v>
      </c>
      <c r="B6" t="s">
        <v>42</v>
      </c>
      <c r="C6" t="s">
        <v>58</v>
      </c>
      <c r="D6" t="s">
        <v>60</v>
      </c>
      <c r="E6">
        <v>708</v>
      </c>
      <c r="F6">
        <v>73.75</v>
      </c>
      <c r="G6" t="s">
        <v>139</v>
      </c>
      <c r="H6" s="14">
        <v>135</v>
      </c>
      <c r="I6" s="8">
        <v>4.9115913555992146</v>
      </c>
      <c r="J6" s="20"/>
      <c r="K6" s="20"/>
      <c r="L6" s="20">
        <v>0.32368537339814402</v>
      </c>
    </row>
    <row r="7" spans="1:12" x14ac:dyDescent="0.35">
      <c r="A7" s="5" t="s">
        <v>13</v>
      </c>
      <c r="B7" s="5" t="s">
        <v>41</v>
      </c>
      <c r="C7" s="5" t="s">
        <v>58</v>
      </c>
      <c r="D7" s="5" t="s">
        <v>61</v>
      </c>
      <c r="E7" s="5">
        <v>711</v>
      </c>
      <c r="F7" s="5">
        <v>73.61</v>
      </c>
      <c r="G7" s="5" t="s">
        <v>131</v>
      </c>
      <c r="H7" s="18">
        <v>30</v>
      </c>
      <c r="I7" s="12">
        <v>7.3929961089494149</v>
      </c>
      <c r="J7" s="24"/>
      <c r="K7" s="24"/>
      <c r="L7" s="20">
        <v>0.40449154680797356</v>
      </c>
    </row>
    <row r="8" spans="1:12" x14ac:dyDescent="0.35">
      <c r="A8" t="s">
        <v>13</v>
      </c>
      <c r="B8" t="s">
        <v>41</v>
      </c>
      <c r="C8" t="s">
        <v>58</v>
      </c>
      <c r="D8" t="s">
        <v>61</v>
      </c>
      <c r="E8">
        <v>711</v>
      </c>
      <c r="F8">
        <v>73.61</v>
      </c>
      <c r="G8" t="s">
        <v>132</v>
      </c>
      <c r="H8" s="14">
        <v>65</v>
      </c>
      <c r="I8" s="8">
        <v>3.1746031746031598</v>
      </c>
      <c r="J8" s="20"/>
      <c r="K8" s="20"/>
      <c r="L8" s="20">
        <v>0.2525867315885576</v>
      </c>
    </row>
    <row r="9" spans="1:12" x14ac:dyDescent="0.35">
      <c r="A9" t="s">
        <v>13</v>
      </c>
      <c r="B9" t="s">
        <v>41</v>
      </c>
      <c r="C9" t="s">
        <v>58</v>
      </c>
      <c r="D9" t="s">
        <v>61</v>
      </c>
      <c r="E9">
        <v>711</v>
      </c>
      <c r="F9">
        <v>73.61</v>
      </c>
      <c r="G9" t="s">
        <v>133</v>
      </c>
      <c r="H9" s="14">
        <v>95</v>
      </c>
      <c r="I9" s="8">
        <v>3.5019455252918061</v>
      </c>
      <c r="J9" s="20"/>
      <c r="K9" s="20"/>
      <c r="L9" s="20">
        <v>0.29391967691272158</v>
      </c>
    </row>
    <row r="10" spans="1:12" x14ac:dyDescent="0.35">
      <c r="A10" s="2" t="s">
        <v>13</v>
      </c>
      <c r="B10" s="2" t="s">
        <v>41</v>
      </c>
      <c r="C10" s="2" t="s">
        <v>58</v>
      </c>
      <c r="D10" s="2" t="s">
        <v>61</v>
      </c>
      <c r="E10" s="2">
        <v>711</v>
      </c>
      <c r="F10" s="2">
        <v>73.61</v>
      </c>
      <c r="G10" s="2" t="s">
        <v>134</v>
      </c>
      <c r="H10" s="15">
        <v>135</v>
      </c>
      <c r="I10" s="9">
        <v>4.030710172744687</v>
      </c>
      <c r="J10" s="21"/>
      <c r="K10" s="21"/>
      <c r="L10" s="20">
        <v>0.33578923866934585</v>
      </c>
    </row>
    <row r="11" spans="1:12" x14ac:dyDescent="0.35">
      <c r="A11" t="s">
        <v>12</v>
      </c>
      <c r="B11" t="s">
        <v>40</v>
      </c>
      <c r="C11" t="s">
        <v>58</v>
      </c>
      <c r="D11" t="s">
        <v>60</v>
      </c>
      <c r="E11">
        <v>1278</v>
      </c>
      <c r="F11">
        <v>79.099999999999994</v>
      </c>
      <c r="G11" t="s">
        <v>126</v>
      </c>
      <c r="H11" s="14">
        <v>30</v>
      </c>
      <c r="I11" s="8">
        <v>6.7864271457085801</v>
      </c>
      <c r="J11" s="20"/>
      <c r="K11" s="20"/>
      <c r="L11" s="20">
        <v>0.30713146502620181</v>
      </c>
    </row>
    <row r="12" spans="1:12" x14ac:dyDescent="0.35">
      <c r="A12" s="5" t="s">
        <v>12</v>
      </c>
      <c r="B12" s="5" t="s">
        <v>40</v>
      </c>
      <c r="C12" s="5" t="s">
        <v>58</v>
      </c>
      <c r="D12" s="5" t="s">
        <v>60</v>
      </c>
      <c r="E12" s="5">
        <v>1278</v>
      </c>
      <c r="F12" s="5">
        <v>79.099999999999994</v>
      </c>
      <c r="G12" s="5" t="s">
        <v>127</v>
      </c>
      <c r="H12" s="18">
        <v>90</v>
      </c>
      <c r="I12" s="12">
        <v>4.5186640471512858</v>
      </c>
      <c r="J12" s="24"/>
      <c r="K12" s="24"/>
      <c r="L12" s="20">
        <v>0.24922394678492243</v>
      </c>
    </row>
    <row r="13" spans="1:12" x14ac:dyDescent="0.35">
      <c r="A13" t="s">
        <v>12</v>
      </c>
      <c r="B13" t="s">
        <v>40</v>
      </c>
      <c r="C13" t="s">
        <v>58</v>
      </c>
      <c r="D13" t="s">
        <v>60</v>
      </c>
      <c r="E13">
        <v>1278</v>
      </c>
      <c r="F13">
        <v>79.099999999999994</v>
      </c>
      <c r="G13" t="s">
        <v>128</v>
      </c>
      <c r="H13" s="14">
        <v>120</v>
      </c>
      <c r="I13" s="8">
        <v>2.9013539651837594</v>
      </c>
      <c r="J13" s="20"/>
      <c r="K13" s="20"/>
      <c r="L13" s="20">
        <v>0.24425476034143148</v>
      </c>
    </row>
    <row r="14" spans="1:12" x14ac:dyDescent="0.35">
      <c r="A14" t="s">
        <v>12</v>
      </c>
      <c r="B14" t="s">
        <v>40</v>
      </c>
      <c r="C14" t="s">
        <v>58</v>
      </c>
      <c r="D14" t="s">
        <v>60</v>
      </c>
      <c r="E14">
        <v>1278</v>
      </c>
      <c r="F14">
        <v>79.099999999999994</v>
      </c>
      <c r="G14" t="s">
        <v>129</v>
      </c>
      <c r="H14" s="14">
        <v>140</v>
      </c>
      <c r="I14" s="8">
        <v>3.3663366336633471</v>
      </c>
      <c r="J14" s="20"/>
      <c r="K14" s="20"/>
      <c r="L14" s="20">
        <v>0.22652790079716573</v>
      </c>
    </row>
    <row r="15" spans="1:12" x14ac:dyDescent="0.35">
      <c r="A15" t="s">
        <v>12</v>
      </c>
      <c r="B15" t="s">
        <v>40</v>
      </c>
      <c r="C15" t="s">
        <v>58</v>
      </c>
      <c r="D15" t="s">
        <v>60</v>
      </c>
      <c r="E15">
        <v>1278</v>
      </c>
      <c r="F15">
        <v>79.099999999999994</v>
      </c>
      <c r="G15" t="s">
        <v>130</v>
      </c>
      <c r="H15" s="14">
        <v>150</v>
      </c>
      <c r="I15" s="8">
        <v>8.6444007858546072</v>
      </c>
      <c r="J15" s="20"/>
      <c r="K15" s="20"/>
      <c r="L15" s="20">
        <v>0.47272265922354745</v>
      </c>
    </row>
    <row r="16" spans="1:12" x14ac:dyDescent="0.35">
      <c r="A16" s="2" t="s">
        <v>11</v>
      </c>
      <c r="B16" s="2" t="s">
        <v>39</v>
      </c>
      <c r="C16" s="2" t="s">
        <v>58</v>
      </c>
      <c r="D16" s="2" t="s">
        <v>61</v>
      </c>
      <c r="E16" s="2">
        <v>1283</v>
      </c>
      <c r="F16" s="2">
        <v>78.75</v>
      </c>
      <c r="G16" s="2" t="s">
        <v>121</v>
      </c>
      <c r="H16" s="15">
        <v>20</v>
      </c>
      <c r="I16" s="9">
        <v>15.168539325842739</v>
      </c>
      <c r="J16" s="21"/>
      <c r="K16" s="21"/>
      <c r="L16" s="20">
        <v>1.0119151409473994</v>
      </c>
    </row>
    <row r="17" spans="1:12" x14ac:dyDescent="0.35">
      <c r="A17" s="3" t="s">
        <v>11</v>
      </c>
      <c r="B17" s="3" t="s">
        <v>39</v>
      </c>
      <c r="C17" s="3" t="s">
        <v>58</v>
      </c>
      <c r="D17" s="3" t="s">
        <v>61</v>
      </c>
      <c r="E17" s="3">
        <v>1283</v>
      </c>
      <c r="F17" s="3">
        <v>78.75</v>
      </c>
      <c r="G17" s="3" t="s">
        <v>122</v>
      </c>
      <c r="H17" s="16">
        <v>50</v>
      </c>
      <c r="I17" s="10">
        <v>7.1428571428571619</v>
      </c>
      <c r="J17" s="22"/>
      <c r="K17" s="22"/>
      <c r="L17" s="20">
        <v>0.41495327102803753</v>
      </c>
    </row>
    <row r="18" spans="1:12" x14ac:dyDescent="0.35">
      <c r="A18" t="s">
        <v>11</v>
      </c>
      <c r="B18" t="s">
        <v>39</v>
      </c>
      <c r="C18" t="s">
        <v>58</v>
      </c>
      <c r="D18" t="s">
        <v>61</v>
      </c>
      <c r="E18">
        <v>1283</v>
      </c>
      <c r="F18">
        <v>78.75</v>
      </c>
      <c r="G18" t="s">
        <v>123</v>
      </c>
      <c r="H18" s="14">
        <v>90</v>
      </c>
      <c r="I18" s="8">
        <v>4.8923679060665535</v>
      </c>
      <c r="J18" s="20"/>
      <c r="K18" s="20"/>
      <c r="L18" s="20">
        <v>0.35564570655848549</v>
      </c>
    </row>
    <row r="19" spans="1:12" x14ac:dyDescent="0.35">
      <c r="A19" t="s">
        <v>11</v>
      </c>
      <c r="B19" t="s">
        <v>39</v>
      </c>
      <c r="C19" t="s">
        <v>58</v>
      </c>
      <c r="D19" t="s">
        <v>61</v>
      </c>
      <c r="E19">
        <v>1283</v>
      </c>
      <c r="F19">
        <v>78.75</v>
      </c>
      <c r="G19" t="s">
        <v>124</v>
      </c>
      <c r="H19" s="14">
        <v>100</v>
      </c>
      <c r="I19" s="8">
        <v>8.2706766917293457</v>
      </c>
      <c r="J19" s="20"/>
      <c r="K19" s="20"/>
      <c r="L19" s="20">
        <v>0.63057978450487451</v>
      </c>
    </row>
    <row r="20" spans="1:12" x14ac:dyDescent="0.35">
      <c r="A20" t="s">
        <v>11</v>
      </c>
      <c r="B20" t="s">
        <v>39</v>
      </c>
      <c r="C20" t="s">
        <v>58</v>
      </c>
      <c r="D20" t="s">
        <v>61</v>
      </c>
      <c r="E20">
        <v>1283</v>
      </c>
      <c r="F20">
        <v>78.75</v>
      </c>
      <c r="G20" t="s">
        <v>125</v>
      </c>
      <c r="H20" s="14">
        <v>110</v>
      </c>
      <c r="I20" s="8">
        <v>14.338235294117652</v>
      </c>
      <c r="J20" s="20"/>
      <c r="K20" s="20"/>
      <c r="L20" s="20">
        <v>0.88800236406619371</v>
      </c>
    </row>
    <row r="21" spans="1:12" x14ac:dyDescent="0.35">
      <c r="A21" t="s">
        <v>27</v>
      </c>
      <c r="B21" t="s">
        <v>54</v>
      </c>
      <c r="C21" t="s">
        <v>58</v>
      </c>
      <c r="D21" t="s">
        <v>60</v>
      </c>
      <c r="E21">
        <v>3217</v>
      </c>
      <c r="F21">
        <v>100.7</v>
      </c>
      <c r="G21" t="s">
        <v>203</v>
      </c>
      <c r="H21" s="14">
        <v>30</v>
      </c>
      <c r="I21" s="8">
        <v>5.2837573385518679</v>
      </c>
      <c r="J21" s="20">
        <v>21.780774032459426</v>
      </c>
      <c r="K21" s="20">
        <v>2.2456429463171039</v>
      </c>
      <c r="L21" s="20">
        <v>0.27448892674616698</v>
      </c>
    </row>
    <row r="22" spans="1:12" x14ac:dyDescent="0.35">
      <c r="A22" s="2" t="s">
        <v>27</v>
      </c>
      <c r="B22" s="2" t="s">
        <v>54</v>
      </c>
      <c r="C22" s="2" t="s">
        <v>58</v>
      </c>
      <c r="D22" s="2" t="s">
        <v>60</v>
      </c>
      <c r="E22" s="2">
        <v>3217</v>
      </c>
      <c r="F22" s="2">
        <v>100.7</v>
      </c>
      <c r="G22" s="2" t="s">
        <v>204</v>
      </c>
      <c r="H22" s="15">
        <v>65</v>
      </c>
      <c r="I22" s="9">
        <v>3.9370078740157339</v>
      </c>
      <c r="J22" s="21">
        <v>48.258646616541355</v>
      </c>
      <c r="K22" s="21">
        <v>4.0124812030075185</v>
      </c>
      <c r="L22" s="20">
        <v>0.30289579370112024</v>
      </c>
    </row>
    <row r="23" spans="1:12" x14ac:dyDescent="0.35">
      <c r="A23" t="s">
        <v>27</v>
      </c>
      <c r="B23" t="s">
        <v>54</v>
      </c>
      <c r="C23" t="s">
        <v>58</v>
      </c>
      <c r="D23" t="s">
        <v>60</v>
      </c>
      <c r="E23">
        <v>3217</v>
      </c>
      <c r="F23">
        <v>100.7</v>
      </c>
      <c r="G23" t="s">
        <v>205</v>
      </c>
      <c r="H23" s="14">
        <v>90</v>
      </c>
      <c r="I23" s="8">
        <v>4.3307086614173356</v>
      </c>
      <c r="J23" s="20">
        <v>69.554943679599489</v>
      </c>
      <c r="K23" s="20">
        <v>5.6154693366708379</v>
      </c>
      <c r="L23" s="20">
        <v>0.3499895463098473</v>
      </c>
    </row>
    <row r="24" spans="1:12" x14ac:dyDescent="0.35">
      <c r="A24" t="s">
        <v>27</v>
      </c>
      <c r="B24" t="s">
        <v>54</v>
      </c>
      <c r="C24" t="s">
        <v>58</v>
      </c>
      <c r="D24" t="s">
        <v>60</v>
      </c>
      <c r="E24">
        <v>3217</v>
      </c>
      <c r="F24">
        <v>100.7</v>
      </c>
      <c r="G24" t="s">
        <v>206</v>
      </c>
      <c r="H24" s="14">
        <v>132</v>
      </c>
      <c r="I24" s="8">
        <v>8.0645161290322456</v>
      </c>
      <c r="J24" s="20">
        <v>63.452109181141438</v>
      </c>
      <c r="K24" s="20">
        <v>4.7786104218362286</v>
      </c>
      <c r="L24" s="20">
        <v>0.5396374754313169</v>
      </c>
    </row>
    <row r="25" spans="1:12" x14ac:dyDescent="0.35">
      <c r="A25" s="2" t="s">
        <v>28</v>
      </c>
      <c r="B25" s="2" t="s">
        <v>55</v>
      </c>
      <c r="C25" s="2" t="s">
        <v>58</v>
      </c>
      <c r="D25" s="2" t="s">
        <v>60</v>
      </c>
      <c r="E25" s="2">
        <v>3233</v>
      </c>
      <c r="F25" s="2">
        <v>100.55</v>
      </c>
      <c r="G25" s="2" t="s">
        <v>207</v>
      </c>
      <c r="H25" s="15">
        <v>30</v>
      </c>
      <c r="I25" s="9">
        <v>6.772908366533863</v>
      </c>
      <c r="J25" s="21">
        <v>19.759203980099507</v>
      </c>
      <c r="K25" s="21">
        <v>2.1705970149253733</v>
      </c>
      <c r="L25" s="20">
        <v>0.34011690842173636</v>
      </c>
    </row>
    <row r="26" spans="1:12" x14ac:dyDescent="0.35">
      <c r="A26" t="s">
        <v>28</v>
      </c>
      <c r="B26" t="s">
        <v>55</v>
      </c>
      <c r="C26" t="s">
        <v>58</v>
      </c>
      <c r="D26" t="s">
        <v>60</v>
      </c>
      <c r="E26">
        <v>3233</v>
      </c>
      <c r="F26">
        <v>100.55</v>
      </c>
      <c r="G26" t="s">
        <v>208</v>
      </c>
      <c r="H26" s="14">
        <v>80</v>
      </c>
      <c r="I26" s="8">
        <v>4.2801556420233071</v>
      </c>
      <c r="J26" s="20">
        <v>52.639412484700124</v>
      </c>
      <c r="K26" s="20">
        <v>4.7289596083231329</v>
      </c>
      <c r="L26" s="20">
        <v>0.29463899697362739</v>
      </c>
    </row>
    <row r="27" spans="1:12" x14ac:dyDescent="0.35">
      <c r="A27" t="s">
        <v>28</v>
      </c>
      <c r="B27" t="s">
        <v>55</v>
      </c>
      <c r="C27" t="s">
        <v>58</v>
      </c>
      <c r="D27" t="s">
        <v>60</v>
      </c>
      <c r="E27">
        <v>3233</v>
      </c>
      <c r="F27">
        <v>100.55</v>
      </c>
      <c r="G27" t="s">
        <v>209</v>
      </c>
      <c r="H27" s="14">
        <v>95</v>
      </c>
      <c r="I27" s="8">
        <v>2.8790786948176481</v>
      </c>
      <c r="J27" s="20">
        <v>55.525707257072568</v>
      </c>
      <c r="K27" s="20">
        <v>3.8961377613776134</v>
      </c>
      <c r="L27" s="20">
        <v>0.21405630077460808</v>
      </c>
    </row>
    <row r="28" spans="1:12" x14ac:dyDescent="0.35">
      <c r="A28" t="s">
        <v>25</v>
      </c>
      <c r="B28" t="s">
        <v>52</v>
      </c>
      <c r="C28" t="s">
        <v>58</v>
      </c>
      <c r="D28" t="s">
        <v>61</v>
      </c>
      <c r="E28">
        <v>3712</v>
      </c>
      <c r="F28">
        <v>107.4</v>
      </c>
      <c r="G28" t="s">
        <v>198</v>
      </c>
      <c r="H28" s="14">
        <v>30</v>
      </c>
      <c r="I28" s="8">
        <v>6.5259117082534068</v>
      </c>
      <c r="J28" s="20"/>
      <c r="K28" s="20"/>
      <c r="L28" s="20">
        <v>0.34026713378585499</v>
      </c>
    </row>
    <row r="29" spans="1:12" x14ac:dyDescent="0.35">
      <c r="A29" s="2" t="s">
        <v>25</v>
      </c>
      <c r="B29" s="2" t="s">
        <v>52</v>
      </c>
      <c r="C29" s="2" t="s">
        <v>58</v>
      </c>
      <c r="D29" s="2" t="s">
        <v>61</v>
      </c>
      <c r="E29" s="2">
        <v>3712</v>
      </c>
      <c r="F29" s="2">
        <v>107.4</v>
      </c>
      <c r="G29" s="2" t="s">
        <v>199</v>
      </c>
      <c r="H29" s="15">
        <v>80</v>
      </c>
      <c r="I29" s="9">
        <v>3.7181996086105751</v>
      </c>
      <c r="J29" s="21"/>
      <c r="K29" s="21"/>
      <c r="L29" s="20">
        <v>0.29463266082984385</v>
      </c>
    </row>
    <row r="30" spans="1:12" x14ac:dyDescent="0.35">
      <c r="A30" t="s">
        <v>26</v>
      </c>
      <c r="B30" t="s">
        <v>53</v>
      </c>
      <c r="C30" t="s">
        <v>58</v>
      </c>
      <c r="D30" t="s">
        <v>60</v>
      </c>
      <c r="E30">
        <v>3735</v>
      </c>
      <c r="F30">
        <v>107.7</v>
      </c>
      <c r="G30" t="s">
        <v>200</v>
      </c>
      <c r="H30" s="14">
        <v>30</v>
      </c>
      <c r="I30" s="8">
        <v>5.7768924302788687</v>
      </c>
      <c r="J30" s="20"/>
      <c r="K30" s="20"/>
      <c r="L30" s="20">
        <v>0.31372549019607848</v>
      </c>
    </row>
    <row r="31" spans="1:12" x14ac:dyDescent="0.35">
      <c r="A31" t="s">
        <v>26</v>
      </c>
      <c r="B31" t="s">
        <v>53</v>
      </c>
      <c r="C31" t="s">
        <v>58</v>
      </c>
      <c r="D31" t="s">
        <v>60</v>
      </c>
      <c r="E31">
        <v>3735</v>
      </c>
      <c r="F31">
        <v>107.7</v>
      </c>
      <c r="G31" t="s">
        <v>201</v>
      </c>
      <c r="H31" s="14">
        <v>90</v>
      </c>
      <c r="I31" s="8">
        <v>3.5225048923679179</v>
      </c>
      <c r="J31" s="20"/>
      <c r="K31" s="20"/>
      <c r="L31" s="20">
        <v>0.29632929436920891</v>
      </c>
    </row>
    <row r="32" spans="1:12" x14ac:dyDescent="0.35">
      <c r="A32" s="2" t="s">
        <v>26</v>
      </c>
      <c r="B32" s="2" t="s">
        <v>53</v>
      </c>
      <c r="C32" s="2" t="s">
        <v>58</v>
      </c>
      <c r="D32" s="2" t="s">
        <v>60</v>
      </c>
      <c r="E32" s="2">
        <v>3735</v>
      </c>
      <c r="F32" s="2">
        <v>107.7</v>
      </c>
      <c r="G32" s="2" t="s">
        <v>202</v>
      </c>
      <c r="H32" s="15">
        <v>125</v>
      </c>
      <c r="I32" s="9">
        <v>3.4749034749034693</v>
      </c>
      <c r="J32" s="21"/>
      <c r="K32" s="21"/>
      <c r="L32" s="20">
        <v>0.29765277215702129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D7EBD3C0BA98488D9E0BD7ECA4B788" ma:contentTypeVersion="15" ma:contentTypeDescription="Create a new document." ma:contentTypeScope="" ma:versionID="87d4d729766e415eff658f2ec5901f58">
  <xsd:schema xmlns:xsd="http://www.w3.org/2001/XMLSchema" xmlns:xs="http://www.w3.org/2001/XMLSchema" xmlns:p="http://schemas.microsoft.com/office/2006/metadata/properties" xmlns:ns3="24723652-6b1d-4565-8870-b22dea06f6ab" xmlns:ns4="805acd4d-6b38-4855-9c81-4aaab57bec08" targetNamespace="http://schemas.microsoft.com/office/2006/metadata/properties" ma:root="true" ma:fieldsID="41cc74e65aaf83eea9dacff55a9bc99e" ns3:_="" ns4:_="">
    <xsd:import namespace="24723652-6b1d-4565-8870-b22dea06f6ab"/>
    <xsd:import namespace="805acd4d-6b38-4855-9c81-4aaab57bec0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LengthInSeconds" minOccurs="0"/>
                <xsd:element ref="ns4:MediaServiceSystemTag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23652-6b1d-4565-8870-b22dea06f6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acd4d-6b38-4855-9c81-4aaab57bec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5acd4d-6b38-4855-9c81-4aaab57bec0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09B5B5-D8A0-49A5-8806-B7D2664D16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723652-6b1d-4565-8870-b22dea06f6ab"/>
    <ds:schemaRef ds:uri="805acd4d-6b38-4855-9c81-4aaab57be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B93C28-86B9-4C57-B1DC-95030A35674D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24723652-6b1d-4565-8870-b22dea06f6ab"/>
    <ds:schemaRef ds:uri="http://www.w3.org/XML/1998/namespace"/>
    <ds:schemaRef ds:uri="http://purl.org/dc/dcmitype/"/>
    <ds:schemaRef ds:uri="http://schemas.microsoft.com/office/infopath/2007/PartnerControls"/>
    <ds:schemaRef ds:uri="805acd4d-6b38-4855-9c81-4aaab57bec08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4700154-5EBE-4415-873D-363675744D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Profiles</vt:lpstr>
      <vt:lpstr>Profile summary</vt:lpstr>
      <vt:lpstr>HorizonHistoLOI</vt:lpstr>
      <vt:lpstr>HorizonHistoNPOC</vt:lpstr>
      <vt:lpstr>Axe Profiles</vt:lpstr>
      <vt:lpstr>Synderford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Payne</dc:creator>
  <cp:lastModifiedBy>Payne, Julian</cp:lastModifiedBy>
  <dcterms:created xsi:type="dcterms:W3CDTF">2023-11-12T15:56:36Z</dcterms:created>
  <dcterms:modified xsi:type="dcterms:W3CDTF">2024-02-19T20:35:31Z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0x01010005D7EBD3C0BA98488D9E0BD7ECA4B788</vt:lpwstr>
  </property>
</Properties>
</file>