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5560" yWindow="0" windowWidth="21220" windowHeight="14420" tabRatio="634" firstSheet="1" activeTab="5"/>
  </bookViews>
  <sheets>
    <sheet name="gridSubdivID.csv" sheetId="1" r:id="rId1"/>
    <sheet name="subdiv_lookup" sheetId="2" r:id="rId2"/>
    <sheet name="grid_lookup" sheetId="3" r:id="rId3"/>
    <sheet name="sumAreaByGrid" sheetId="5" r:id="rId4"/>
    <sheet name="sumUsageBySubdiv" sheetId="9" r:id="rId5"/>
    <sheet name="summaryTable" sheetId="10" r:id="rId6"/>
  </sheets>
  <definedNames>
    <definedName name="_xlnm._FilterDatabase" localSheetId="2" hidden="1">grid_lookup!$A$1:$D$23</definedName>
    <definedName name="_xlnm._FilterDatabase" localSheetId="5" hidden="1">summaryTable!$A$1:$F$1</definedName>
  </definedNames>
  <calcPr calcId="140001" concurrentCalc="0"/>
  <pivotCaches>
    <pivotCache cacheId="3" r:id="rId7"/>
    <pivotCache cacheId="12" r:id="rId8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3" i="10" l="1"/>
  <c r="F13" i="10"/>
  <c r="E3" i="10"/>
  <c r="F3" i="10"/>
  <c r="E22" i="10"/>
  <c r="F22" i="10"/>
  <c r="E15" i="10"/>
  <c r="F15" i="10"/>
  <c r="E6" i="10"/>
  <c r="F6" i="10"/>
  <c r="E25" i="10"/>
  <c r="F25" i="10"/>
  <c r="E11" i="10"/>
  <c r="F11" i="10"/>
  <c r="E10" i="10"/>
  <c r="F10" i="10"/>
  <c r="E18" i="10"/>
  <c r="F18" i="10"/>
  <c r="E16" i="10"/>
  <c r="F16" i="10"/>
  <c r="E23" i="10"/>
  <c r="F23" i="10"/>
  <c r="E7" i="10"/>
  <c r="F7" i="10"/>
  <c r="E5" i="10"/>
  <c r="F5" i="10"/>
  <c r="E26" i="10"/>
  <c r="F26" i="10"/>
  <c r="E4" i="10"/>
  <c r="F4" i="10"/>
  <c r="E21" i="10"/>
  <c r="F21" i="10"/>
  <c r="E8" i="10"/>
  <c r="F8" i="10"/>
  <c r="E14" i="10"/>
  <c r="F14" i="10"/>
  <c r="E28" i="10"/>
  <c r="F28" i="10"/>
  <c r="E20" i="10"/>
  <c r="F20" i="10"/>
  <c r="E19" i="10"/>
  <c r="F19" i="10"/>
  <c r="E17" i="10"/>
  <c r="F17" i="10"/>
  <c r="E24" i="10"/>
  <c r="F24" i="10"/>
  <c r="E27" i="10"/>
  <c r="F27" i="10"/>
  <c r="E12" i="10"/>
  <c r="F12" i="10"/>
  <c r="E9" i="10"/>
  <c r="F9" i="10"/>
  <c r="E2" i="10"/>
  <c r="F2" i="10"/>
  <c r="N103" i="1"/>
  <c r="O103" i="1"/>
  <c r="N102" i="1"/>
  <c r="O102" i="1"/>
  <c r="N101" i="1"/>
  <c r="O101" i="1"/>
  <c r="N100" i="1"/>
  <c r="O100" i="1"/>
  <c r="N99" i="1"/>
  <c r="O99" i="1"/>
  <c r="N98" i="1"/>
  <c r="O98" i="1"/>
  <c r="N97" i="1"/>
  <c r="O97" i="1"/>
  <c r="N96" i="1"/>
  <c r="O96" i="1"/>
  <c r="N95" i="1"/>
  <c r="O95" i="1"/>
  <c r="N94" i="1"/>
  <c r="O94" i="1"/>
  <c r="N93" i="1"/>
  <c r="O93" i="1"/>
  <c r="N92" i="1"/>
  <c r="O92" i="1"/>
  <c r="N91" i="1"/>
  <c r="O91" i="1"/>
  <c r="N90" i="1"/>
  <c r="O90" i="1"/>
  <c r="N89" i="1"/>
  <c r="O89" i="1"/>
  <c r="N88" i="1"/>
  <c r="O88" i="1"/>
  <c r="N87" i="1"/>
  <c r="O87" i="1"/>
  <c r="N86" i="1"/>
  <c r="O86" i="1"/>
  <c r="N85" i="1"/>
  <c r="O85" i="1"/>
  <c r="N84" i="1"/>
  <c r="O84" i="1"/>
  <c r="N83" i="1"/>
  <c r="O83" i="1"/>
  <c r="N82" i="1"/>
  <c r="O82" i="1"/>
  <c r="N81" i="1"/>
  <c r="O81" i="1"/>
  <c r="N80" i="1"/>
  <c r="O80" i="1"/>
  <c r="N79" i="1"/>
  <c r="O79" i="1"/>
  <c r="N78" i="1"/>
  <c r="O78" i="1"/>
  <c r="N77" i="1"/>
  <c r="O77" i="1"/>
  <c r="N76" i="1"/>
  <c r="O76" i="1"/>
  <c r="N75" i="1"/>
  <c r="O75" i="1"/>
  <c r="N74" i="1"/>
  <c r="O74" i="1"/>
  <c r="N73" i="1"/>
  <c r="O73" i="1"/>
  <c r="N72" i="1"/>
  <c r="O72" i="1"/>
  <c r="N71" i="1"/>
  <c r="O71" i="1"/>
  <c r="N70" i="1"/>
  <c r="O70" i="1"/>
  <c r="N69" i="1"/>
  <c r="O69" i="1"/>
  <c r="N68" i="1"/>
  <c r="O68" i="1"/>
  <c r="N67" i="1"/>
  <c r="O67" i="1"/>
  <c r="N66" i="1"/>
  <c r="O66" i="1"/>
  <c r="N65" i="1"/>
  <c r="O65" i="1"/>
  <c r="N64" i="1"/>
  <c r="O64" i="1"/>
  <c r="N63" i="1"/>
  <c r="O63" i="1"/>
  <c r="N62" i="1"/>
  <c r="O62" i="1"/>
  <c r="N61" i="1"/>
  <c r="O61" i="1"/>
  <c r="N60" i="1"/>
  <c r="O60" i="1"/>
  <c r="N59" i="1"/>
  <c r="O59" i="1"/>
  <c r="N58" i="1"/>
  <c r="O58" i="1"/>
  <c r="N57" i="1"/>
  <c r="O57" i="1"/>
  <c r="N56" i="1"/>
  <c r="O56" i="1"/>
  <c r="N55" i="1"/>
  <c r="O55" i="1"/>
  <c r="N54" i="1"/>
  <c r="O54" i="1"/>
  <c r="N53" i="1"/>
  <c r="O53" i="1"/>
  <c r="N52" i="1"/>
  <c r="O52" i="1"/>
  <c r="N51" i="1"/>
  <c r="O51" i="1"/>
  <c r="N50" i="1"/>
  <c r="O50" i="1"/>
  <c r="N49" i="1"/>
  <c r="O49" i="1"/>
  <c r="N48" i="1"/>
  <c r="O48" i="1"/>
  <c r="N47" i="1"/>
  <c r="O47" i="1"/>
  <c r="N46" i="1"/>
  <c r="O46" i="1"/>
  <c r="N45" i="1"/>
  <c r="O45" i="1"/>
  <c r="N44" i="1"/>
  <c r="O44" i="1"/>
  <c r="N43" i="1"/>
  <c r="O43" i="1"/>
  <c r="N42" i="1"/>
  <c r="O42" i="1"/>
  <c r="N41" i="1"/>
  <c r="O41" i="1"/>
  <c r="N40" i="1"/>
  <c r="O40" i="1"/>
  <c r="N39" i="1"/>
  <c r="O39" i="1"/>
  <c r="N38" i="1"/>
  <c r="O38" i="1"/>
  <c r="N37" i="1"/>
  <c r="O37" i="1"/>
  <c r="N36" i="1"/>
  <c r="O36" i="1"/>
  <c r="N35" i="1"/>
  <c r="O35" i="1"/>
  <c r="N34" i="1"/>
  <c r="O34" i="1"/>
  <c r="N33" i="1"/>
  <c r="O33" i="1"/>
  <c r="N32" i="1"/>
  <c r="O32" i="1"/>
  <c r="N31" i="1"/>
  <c r="O31" i="1"/>
  <c r="N30" i="1"/>
  <c r="O30" i="1"/>
  <c r="N29" i="1"/>
  <c r="O29" i="1"/>
  <c r="N28" i="1"/>
  <c r="O28" i="1"/>
  <c r="N27" i="1"/>
  <c r="O27" i="1"/>
  <c r="N26" i="1"/>
  <c r="O26" i="1"/>
  <c r="N25" i="1"/>
  <c r="O25" i="1"/>
  <c r="N24" i="1"/>
  <c r="O24" i="1"/>
  <c r="N23" i="1"/>
  <c r="O23" i="1"/>
  <c r="N22" i="1"/>
  <c r="O22" i="1"/>
  <c r="N21" i="1"/>
  <c r="O21" i="1"/>
  <c r="N20" i="1"/>
  <c r="O20" i="1"/>
  <c r="N19" i="1"/>
  <c r="O19" i="1"/>
  <c r="N18" i="1"/>
  <c r="O18" i="1"/>
  <c r="N17" i="1"/>
  <c r="O17" i="1"/>
  <c r="N16" i="1"/>
  <c r="O16" i="1"/>
  <c r="N15" i="1"/>
  <c r="O15" i="1"/>
  <c r="N14" i="1"/>
  <c r="O14" i="1"/>
  <c r="N13" i="1"/>
  <c r="O13" i="1"/>
  <c r="N12" i="1"/>
  <c r="O12" i="1"/>
  <c r="N11" i="1"/>
  <c r="O11" i="1"/>
  <c r="N10" i="1"/>
  <c r="O10" i="1"/>
  <c r="N9" i="1"/>
  <c r="O9" i="1"/>
  <c r="N8" i="1"/>
  <c r="O8" i="1"/>
  <c r="N7" i="1"/>
  <c r="O7" i="1"/>
  <c r="N6" i="1"/>
  <c r="O6" i="1"/>
  <c r="N5" i="1"/>
  <c r="O5" i="1"/>
  <c r="N4" i="1"/>
  <c r="O4" i="1"/>
  <c r="N3" i="1"/>
  <c r="O3" i="1"/>
  <c r="N2" i="1"/>
  <c r="O2" i="1"/>
  <c r="L103" i="1"/>
  <c r="M103" i="1"/>
  <c r="L102" i="1"/>
  <c r="M102" i="1"/>
  <c r="L101" i="1"/>
  <c r="M101" i="1"/>
  <c r="L100" i="1"/>
  <c r="M100" i="1"/>
  <c r="L99" i="1"/>
  <c r="M99" i="1"/>
  <c r="L98" i="1"/>
  <c r="M98" i="1"/>
  <c r="L97" i="1"/>
  <c r="M97" i="1"/>
  <c r="L96" i="1"/>
  <c r="M96" i="1"/>
  <c r="L95" i="1"/>
  <c r="M95" i="1"/>
  <c r="L94" i="1"/>
  <c r="M94" i="1"/>
  <c r="L93" i="1"/>
  <c r="M93" i="1"/>
  <c r="L92" i="1"/>
  <c r="M92" i="1"/>
  <c r="L91" i="1"/>
  <c r="M91" i="1"/>
  <c r="L90" i="1"/>
  <c r="M90" i="1"/>
  <c r="L89" i="1"/>
  <c r="M89" i="1"/>
  <c r="L88" i="1"/>
  <c r="M88" i="1"/>
  <c r="L87" i="1"/>
  <c r="M87" i="1"/>
  <c r="L86" i="1"/>
  <c r="M86" i="1"/>
  <c r="L85" i="1"/>
  <c r="M85" i="1"/>
  <c r="L84" i="1"/>
  <c r="M84" i="1"/>
  <c r="L83" i="1"/>
  <c r="M83" i="1"/>
  <c r="L82" i="1"/>
  <c r="M82" i="1"/>
  <c r="L81" i="1"/>
  <c r="M81" i="1"/>
  <c r="L80" i="1"/>
  <c r="M80" i="1"/>
  <c r="L79" i="1"/>
  <c r="M79" i="1"/>
  <c r="L78" i="1"/>
  <c r="M78" i="1"/>
  <c r="L77" i="1"/>
  <c r="M77" i="1"/>
  <c r="L76" i="1"/>
  <c r="M76" i="1"/>
  <c r="L75" i="1"/>
  <c r="M75" i="1"/>
  <c r="L74" i="1"/>
  <c r="M74" i="1"/>
  <c r="L73" i="1"/>
  <c r="M73" i="1"/>
  <c r="L72" i="1"/>
  <c r="M72" i="1"/>
  <c r="L71" i="1"/>
  <c r="M71" i="1"/>
  <c r="L70" i="1"/>
  <c r="M70" i="1"/>
  <c r="L69" i="1"/>
  <c r="M69" i="1"/>
  <c r="L68" i="1"/>
  <c r="M68" i="1"/>
  <c r="L67" i="1"/>
  <c r="M67" i="1"/>
  <c r="L66" i="1"/>
  <c r="M66" i="1"/>
  <c r="L65" i="1"/>
  <c r="M65" i="1"/>
  <c r="L64" i="1"/>
  <c r="M64" i="1"/>
  <c r="L63" i="1"/>
  <c r="M63" i="1"/>
  <c r="L62" i="1"/>
  <c r="M62" i="1"/>
  <c r="L61" i="1"/>
  <c r="M61" i="1"/>
  <c r="L60" i="1"/>
  <c r="M60" i="1"/>
  <c r="L59" i="1"/>
  <c r="M59" i="1"/>
  <c r="L58" i="1"/>
  <c r="M58" i="1"/>
  <c r="L57" i="1"/>
  <c r="M57" i="1"/>
  <c r="L56" i="1"/>
  <c r="M56" i="1"/>
  <c r="L55" i="1"/>
  <c r="M55" i="1"/>
  <c r="L54" i="1"/>
  <c r="M54" i="1"/>
  <c r="L53" i="1"/>
  <c r="M53" i="1"/>
  <c r="L52" i="1"/>
  <c r="M52" i="1"/>
  <c r="L51" i="1"/>
  <c r="M51" i="1"/>
  <c r="L50" i="1"/>
  <c r="M50" i="1"/>
  <c r="L49" i="1"/>
  <c r="M49" i="1"/>
  <c r="L48" i="1"/>
  <c r="M48" i="1"/>
  <c r="L47" i="1"/>
  <c r="M47" i="1"/>
  <c r="L46" i="1"/>
  <c r="M46" i="1"/>
  <c r="L45" i="1"/>
  <c r="M45" i="1"/>
  <c r="L44" i="1"/>
  <c r="M44" i="1"/>
  <c r="L43" i="1"/>
  <c r="M43" i="1"/>
  <c r="L42" i="1"/>
  <c r="M42" i="1"/>
  <c r="L41" i="1"/>
  <c r="M41" i="1"/>
  <c r="L40" i="1"/>
  <c r="M40" i="1"/>
  <c r="L39" i="1"/>
  <c r="M39" i="1"/>
  <c r="L38" i="1"/>
  <c r="M38" i="1"/>
  <c r="L37" i="1"/>
  <c r="M37" i="1"/>
  <c r="L36" i="1"/>
  <c r="M36" i="1"/>
  <c r="L35" i="1"/>
  <c r="M35" i="1"/>
  <c r="L34" i="1"/>
  <c r="M34" i="1"/>
  <c r="L33" i="1"/>
  <c r="M33" i="1"/>
  <c r="L32" i="1"/>
  <c r="M32" i="1"/>
  <c r="L31" i="1"/>
  <c r="M31" i="1"/>
  <c r="L30" i="1"/>
  <c r="M30" i="1"/>
  <c r="L29" i="1"/>
  <c r="M29" i="1"/>
  <c r="L28" i="1"/>
  <c r="M28" i="1"/>
  <c r="L27" i="1"/>
  <c r="M27" i="1"/>
  <c r="L26" i="1"/>
  <c r="M26" i="1"/>
  <c r="L25" i="1"/>
  <c r="M25" i="1"/>
  <c r="L24" i="1"/>
  <c r="M24" i="1"/>
  <c r="L23" i="1"/>
  <c r="M23" i="1"/>
  <c r="L22" i="1"/>
  <c r="M22" i="1"/>
  <c r="L21" i="1"/>
  <c r="M21" i="1"/>
  <c r="L20" i="1"/>
  <c r="M20" i="1"/>
  <c r="L19" i="1"/>
  <c r="M19" i="1"/>
  <c r="L18" i="1"/>
  <c r="M18" i="1"/>
  <c r="L17" i="1"/>
  <c r="M17" i="1"/>
  <c r="L16" i="1"/>
  <c r="M16" i="1"/>
  <c r="L15" i="1"/>
  <c r="M15" i="1"/>
  <c r="L14" i="1"/>
  <c r="M14" i="1"/>
  <c r="L13" i="1"/>
  <c r="M13" i="1"/>
  <c r="L12" i="1"/>
  <c r="M12" i="1"/>
  <c r="L11" i="1"/>
  <c r="M11" i="1"/>
  <c r="L10" i="1"/>
  <c r="M10" i="1"/>
  <c r="L9" i="1"/>
  <c r="M9" i="1"/>
  <c r="L8" i="1"/>
  <c r="M8" i="1"/>
  <c r="L7" i="1"/>
  <c r="M7" i="1"/>
  <c r="L6" i="1"/>
  <c r="M6" i="1"/>
  <c r="L5" i="1"/>
  <c r="M5" i="1"/>
  <c r="L4" i="1"/>
  <c r="M4" i="1"/>
  <c r="L3" i="1"/>
  <c r="M3" i="1"/>
  <c r="L2" i="1"/>
  <c r="M2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E2" i="1"/>
  <c r="G2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</calcChain>
</file>

<file path=xl/comments1.xml><?xml version="1.0" encoding="utf-8"?>
<comments xmlns="http://schemas.openxmlformats.org/spreadsheetml/2006/main">
  <authors>
    <author>Student</author>
  </authors>
  <commentList>
    <comment ref="L1" authorId="0">
      <text>
        <r>
          <rPr>
            <sz val="9"/>
            <color indexed="81"/>
            <rFont val="Calibri"/>
            <family val="2"/>
          </rPr>
          <t xml:space="preserve">calculated by using gArea() function in R
</t>
        </r>
      </text>
    </comment>
  </commentList>
</comments>
</file>

<file path=xl/sharedStrings.xml><?xml version="1.0" encoding="utf-8"?>
<sst xmlns="http://schemas.openxmlformats.org/spreadsheetml/2006/main" count="291" uniqueCount="189">
  <si>
    <t>0 1</t>
  </si>
  <si>
    <t>0 2</t>
  </si>
  <si>
    <t>0 3</t>
  </si>
  <si>
    <t>0 4</t>
  </si>
  <si>
    <t>0 5</t>
  </si>
  <si>
    <t>1 1</t>
  </si>
  <si>
    <t>1 2</t>
  </si>
  <si>
    <t>1 3</t>
  </si>
  <si>
    <t>1 4</t>
  </si>
  <si>
    <t>2 2</t>
  </si>
  <si>
    <t>3 1</t>
  </si>
  <si>
    <t>3 2</t>
  </si>
  <si>
    <t>3 3</t>
  </si>
  <si>
    <t>3 18</t>
  </si>
  <si>
    <t>4 2</t>
  </si>
  <si>
    <t>4 3</t>
  </si>
  <si>
    <t>4 9</t>
  </si>
  <si>
    <t>4 18</t>
  </si>
  <si>
    <t>4 19</t>
  </si>
  <si>
    <t>6 2</t>
  </si>
  <si>
    <t>6 22</t>
  </si>
  <si>
    <t>8 12</t>
  </si>
  <si>
    <t>9 12</t>
  </si>
  <si>
    <t>9 22</t>
  </si>
  <si>
    <t>10 11</t>
  </si>
  <si>
    <t>10 12</t>
  </si>
  <si>
    <t>12 12</t>
  </si>
  <si>
    <t>13 12</t>
  </si>
  <si>
    <t>14 9</t>
  </si>
  <si>
    <t>17 9</t>
  </si>
  <si>
    <t>18 9</t>
  </si>
  <si>
    <t>19 8</t>
  </si>
  <si>
    <t>20 7</t>
  </si>
  <si>
    <t>20 8</t>
  </si>
  <si>
    <t>20 10</t>
  </si>
  <si>
    <t>20 11</t>
  </si>
  <si>
    <t>21 7</t>
  </si>
  <si>
    <t>21 8</t>
  </si>
  <si>
    <t>22 6</t>
  </si>
  <si>
    <t>22 8</t>
  </si>
  <si>
    <t>23 16</t>
  </si>
  <si>
    <t>24 9</t>
  </si>
  <si>
    <t>24 14</t>
  </si>
  <si>
    <t>24 15</t>
  </si>
  <si>
    <t>24 16</t>
  </si>
  <si>
    <t>25 16</t>
  </si>
  <si>
    <t>25 17</t>
  </si>
  <si>
    <t>25 18</t>
  </si>
  <si>
    <t>number</t>
  </si>
  <si>
    <t>subdivID</t>
  </si>
  <si>
    <t>gridID</t>
  </si>
  <si>
    <t>subdiv_name</t>
  </si>
  <si>
    <t>Narela</t>
  </si>
  <si>
    <t>Saraswati Vihar</t>
  </si>
  <si>
    <t>Model Town</t>
  </si>
  <si>
    <t>Punjabi Bagh</t>
  </si>
  <si>
    <t>Patel Nagar</t>
  </si>
  <si>
    <t>Rajouri Garden</t>
  </si>
  <si>
    <t>Civil Lines</t>
  </si>
  <si>
    <t>Vivek Vihar</t>
  </si>
  <si>
    <t>Sadar Bazaar</t>
  </si>
  <si>
    <t>Kotwali</t>
  </si>
  <si>
    <t>Shahdara</t>
  </si>
  <si>
    <t>Daryaganj</t>
  </si>
  <si>
    <t>Paharganj</t>
  </si>
  <si>
    <t>Karol Bagh</t>
  </si>
  <si>
    <t>Gandhi Nagar</t>
  </si>
  <si>
    <t>Connaught Place</t>
  </si>
  <si>
    <t>Parliament Street</t>
  </si>
  <si>
    <t>Chanakyapuri</t>
  </si>
  <si>
    <t>Defence Colony</t>
  </si>
  <si>
    <t>Preet Vihar</t>
  </si>
  <si>
    <t>Kalkaji</t>
  </si>
  <si>
    <t>Hauz Khas</t>
  </si>
  <si>
    <t>Delhi Cantonment</t>
  </si>
  <si>
    <t>Vasant Vihar</t>
  </si>
  <si>
    <t>Najafgarh</t>
  </si>
  <si>
    <t>grid_name</t>
  </si>
  <si>
    <t>0 20</t>
  </si>
  <si>
    <t>1 19</t>
  </si>
  <si>
    <t>1 20</t>
  </si>
  <si>
    <t>2 19</t>
  </si>
  <si>
    <t>2 20</t>
  </si>
  <si>
    <t>3 16</t>
  </si>
  <si>
    <t>3 17</t>
  </si>
  <si>
    <t>4 13</t>
  </si>
  <si>
    <t>4 16</t>
  </si>
  <si>
    <t>4 17</t>
  </si>
  <si>
    <t>5 13</t>
  </si>
  <si>
    <t>5 16</t>
  </si>
  <si>
    <t>6 12</t>
  </si>
  <si>
    <t>6 19</t>
  </si>
  <si>
    <t>6 20</t>
  </si>
  <si>
    <t>7 12</t>
  </si>
  <si>
    <t>7 19</t>
  </si>
  <si>
    <t>8 11</t>
  </si>
  <si>
    <t>9 11</t>
  </si>
  <si>
    <t>9 20</t>
  </si>
  <si>
    <t>10 10</t>
  </si>
  <si>
    <t>10 21</t>
  </si>
  <si>
    <t>11 11</t>
  </si>
  <si>
    <t>11 22</t>
  </si>
  <si>
    <t>12 11</t>
  </si>
  <si>
    <t>13 9</t>
  </si>
  <si>
    <t>14 19</t>
  </si>
  <si>
    <t>16 8</t>
  </si>
  <si>
    <t>23 14</t>
  </si>
  <si>
    <t>24 13</t>
  </si>
  <si>
    <t>25 13</t>
  </si>
  <si>
    <t>SOW</t>
  </si>
  <si>
    <t>polyArea</t>
  </si>
  <si>
    <t>grid_area</t>
  </si>
  <si>
    <t>shapes</t>
  </si>
  <si>
    <t>12 8</t>
  </si>
  <si>
    <t>12 9</t>
  </si>
  <si>
    <t>13 19</t>
  </si>
  <si>
    <t>15 8</t>
  </si>
  <si>
    <t>15 10</t>
  </si>
  <si>
    <t>15 11</t>
  </si>
  <si>
    <t>16 9</t>
  </si>
  <si>
    <t>16 12</t>
  </si>
  <si>
    <t>18 8</t>
  </si>
  <si>
    <t>19 6</t>
  </si>
  <si>
    <t>19 7</t>
  </si>
  <si>
    <t>19 10</t>
  </si>
  <si>
    <t>20 21</t>
  </si>
  <si>
    <t>21 6</t>
  </si>
  <si>
    <t>22 14</t>
  </si>
  <si>
    <t>22 15</t>
  </si>
  <si>
    <t>23 9</t>
  </si>
  <si>
    <t>23 13</t>
  </si>
  <si>
    <t>24 8</t>
  </si>
  <si>
    <t>24 17</t>
  </si>
  <si>
    <t>25 1</t>
  </si>
  <si>
    <t>26 11</t>
  </si>
  <si>
    <t>26 22</t>
  </si>
  <si>
    <t>left2</t>
  </si>
  <si>
    <t>right2</t>
  </si>
  <si>
    <t>left2_nospace</t>
  </si>
  <si>
    <t>right2_nospace</t>
  </si>
  <si>
    <t>West</t>
  </si>
  <si>
    <t>East</t>
  </si>
  <si>
    <t>Seelampur</t>
  </si>
  <si>
    <t>Seemapuri</t>
  </si>
  <si>
    <t>KANJHAWALA</t>
  </si>
  <si>
    <t>SHALIMARBAGH</t>
  </si>
  <si>
    <t>ROHINI</t>
  </si>
  <si>
    <t>BAWANA</t>
  </si>
  <si>
    <t>NARELA</t>
  </si>
  <si>
    <t>OKHLA</t>
  </si>
  <si>
    <t>SARITA VIHAR</t>
  </si>
  <si>
    <t>LODHI ROAD</t>
  </si>
  <si>
    <t>PARK STREET</t>
  </si>
  <si>
    <t>PATPARGANJ</t>
  </si>
  <si>
    <t>GEETA COLONY</t>
  </si>
  <si>
    <t>KASHMIRI GATE</t>
  </si>
  <si>
    <t>NARAINA</t>
  </si>
  <si>
    <t>VASANT KUNJ</t>
  </si>
  <si>
    <t>MEHRAULI</t>
  </si>
  <si>
    <t>PAPPANKALAN-1</t>
  </si>
  <si>
    <t>PAPPANKALAN-2</t>
  </si>
  <si>
    <t>NAJAFGARH</t>
  </si>
  <si>
    <t>SUBZI MANDI</t>
  </si>
  <si>
    <t>GOPALPUR</t>
  </si>
  <si>
    <t>GAZIPUR</t>
  </si>
  <si>
    <t>grid_area_km2</t>
  </si>
  <si>
    <t>Sum of polyArea</t>
  </si>
  <si>
    <t>Total</t>
  </si>
  <si>
    <t>Row Labels</t>
  </si>
  <si>
    <t>Grand Total</t>
  </si>
  <si>
    <t>usage_weight</t>
  </si>
  <si>
    <t>grid_usage</t>
  </si>
  <si>
    <t>polygon_usage</t>
  </si>
  <si>
    <t>Sum of polygon_usage</t>
  </si>
  <si>
    <t>usage</t>
  </si>
  <si>
    <t>Note: Refresh pivot table after data on grid usage has been modified</t>
  </si>
  <si>
    <t>New Delhi</t>
  </si>
  <si>
    <t>North</t>
  </si>
  <si>
    <t>Central</t>
  </si>
  <si>
    <t>South</t>
  </si>
  <si>
    <t>South West</t>
  </si>
  <si>
    <t>North West</t>
  </si>
  <si>
    <t>North East</t>
  </si>
  <si>
    <t>District</t>
  </si>
  <si>
    <t>Sub-district</t>
  </si>
  <si>
    <t>Population</t>
  </si>
  <si>
    <t>Annual Consumption (GWh)</t>
  </si>
  <si>
    <t>Annual per capita consumption (GWh)</t>
  </si>
  <si>
    <t>Annual per capita consumption (KWh)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</si>
</sst>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9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1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pivotButton="1"/>
    <xf numFmtId="0" fontId="0" fillId="0" borderId="0" xfId="0" applyNumberFormat="1"/>
    <xf numFmtId="10" fontId="0" fillId="0" borderId="0" xfId="2" applyNumberFormat="1" applyFont="1" applyAlignment="1">
      <alignment horizontal="left"/>
    </xf>
    <xf numFmtId="0" fontId="0" fillId="2" borderId="0" xfId="0" applyFill="1"/>
    <xf numFmtId="0" fontId="0" fillId="2" borderId="0" xfId="0" applyNumberFormat="1" applyFill="1"/>
    <xf numFmtId="0" fontId="2" fillId="2" borderId="0" xfId="0" applyFont="1" applyFill="1"/>
    <xf numFmtId="169" fontId="0" fillId="0" borderId="0" xfId="1" applyNumberFormat="1" applyFont="1"/>
    <xf numFmtId="2" fontId="0" fillId="0" borderId="0" xfId="0" applyNumberFormat="1"/>
  </cellXfs>
  <cellStyles count="51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tudent" refreshedDate="42030.794711458337" createdVersion="4" refreshedVersion="4" minRefreshableVersion="3" recordCount="102">
  <cacheSource type="worksheet">
    <worksheetSource ref="A1:L103" sheet="gridSubdivID.csv"/>
  </cacheSource>
  <cacheFields count="12">
    <cacheField name="number" numFmtId="0">
      <sharedItems containsSemiMixedTypes="0" containsString="0" containsNumber="1" containsInteger="1" minValue="1" maxValue="102"/>
    </cacheField>
    <cacheField name="shapes" numFmtId="0">
      <sharedItems/>
    </cacheField>
    <cacheField name="polyArea" numFmtId="0">
      <sharedItems containsSemiMixedTypes="0" containsString="0" containsNumber="1" minValue="7.3398544724676803E-3" maxValue="173.161539944662"/>
    </cacheField>
    <cacheField name="left2" numFmtId="1">
      <sharedItems/>
    </cacheField>
    <cacheField name="right2" numFmtId="0">
      <sharedItems/>
    </cacheField>
    <cacheField name="left2_nospace" numFmtId="0">
      <sharedItems/>
    </cacheField>
    <cacheField name="right2_nospace" numFmtId="0">
      <sharedItems/>
    </cacheField>
    <cacheField name="subdivID" numFmtId="0">
      <sharedItems containsSemiMixedTypes="0" containsString="0" containsNumber="1" containsInteger="1" minValue="0" maxValue="26"/>
    </cacheField>
    <cacheField name="gridID" numFmtId="0">
      <sharedItems containsSemiMixedTypes="0" containsString="0" containsNumber="1" containsInteger="1" minValue="1" maxValue="22"/>
    </cacheField>
    <cacheField name="subdiv_name" numFmtId="0">
      <sharedItems/>
    </cacheField>
    <cacheField name="grid_name" numFmtId="0">
      <sharedItems count="22">
        <s v="KANJHAWALA"/>
        <s v="SHALIMARBAGH"/>
        <s v="ROHINI"/>
        <s v="BAWANA"/>
        <s v="NARELA"/>
        <s v="GOPALPUR"/>
        <s v="SUBZI MANDI"/>
        <s v="PAPPANKALAN-1"/>
        <s v="PAPPANKALAN-2"/>
        <s v="NAJAFGARH"/>
        <s v="PARK STREET"/>
        <s v="NARAINA"/>
        <s v="KASHMIRI GATE"/>
        <s v="SOW"/>
        <s v="GEETA COLONY"/>
        <s v="PATPARGANJ"/>
        <s v="GAZIPUR"/>
        <s v="LODHI ROAD"/>
        <s v="OKHLA"/>
        <s v="SARITA VIHAR"/>
        <s v="VASANT KUNJ"/>
        <s v="MEHRAULI"/>
      </sharedItems>
    </cacheField>
    <cacheField name="grid_area_km2" numFmtId="0">
      <sharedItems containsSemiMixedTypes="0" containsString="0" containsNumber="1" minValue="19.506153759716799" maxValue="186.986991156823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tudent" refreshedDate="42032.854808101853" createdVersion="4" refreshedVersion="4" minRefreshableVersion="3" recordCount="102">
  <cacheSource type="worksheet">
    <worksheetSource ref="A1:O103" sheet="gridSubdivID.csv"/>
  </cacheSource>
  <cacheFields count="15">
    <cacheField name="number" numFmtId="0">
      <sharedItems containsSemiMixedTypes="0" containsString="0" containsNumber="1" containsInteger="1" minValue="1" maxValue="102"/>
    </cacheField>
    <cacheField name="shapes" numFmtId="0">
      <sharedItems/>
    </cacheField>
    <cacheField name="polyArea" numFmtId="0">
      <sharedItems containsSemiMixedTypes="0" containsString="0" containsNumber="1" minValue="7.3398544724676803E-3" maxValue="173.161539944662"/>
    </cacheField>
    <cacheField name="left2" numFmtId="1">
      <sharedItems/>
    </cacheField>
    <cacheField name="right2" numFmtId="0">
      <sharedItems/>
    </cacheField>
    <cacheField name="left2_nospace" numFmtId="0">
      <sharedItems/>
    </cacheField>
    <cacheField name="right2_nospace" numFmtId="0">
      <sharedItems/>
    </cacheField>
    <cacheField name="subdivID" numFmtId="0">
      <sharedItems containsSemiMixedTypes="0" containsString="0" containsNumber="1" containsInteger="1" minValue="0" maxValue="26"/>
    </cacheField>
    <cacheField name="gridID" numFmtId="0">
      <sharedItems containsSemiMixedTypes="0" containsString="0" containsNumber="1" containsInteger="1" minValue="1" maxValue="22"/>
    </cacheField>
    <cacheField name="subdiv_name" numFmtId="0">
      <sharedItems count="27">
        <s v="Narela"/>
        <s v="Saraswati Vihar"/>
        <s v="Model Town"/>
        <s v="Punjabi Bagh"/>
        <s v="Patel Nagar"/>
        <s v="Rajouri Garden"/>
        <s v="Civil Lines"/>
        <s v="Sadar Bazaar"/>
        <s v="Kotwali"/>
        <s v="Seelampur"/>
        <s v="Vivek Vihar"/>
        <s v="Seemapuri"/>
        <s v="Daryaganj"/>
        <s v="Paharganj"/>
        <s v="Karol Bagh"/>
        <s v="Gandhi Nagar"/>
        <s v="Connaught Place"/>
        <s v="Parliament Street"/>
        <s v="Chanakyapuri"/>
        <s v="Defence Colony"/>
        <s v="Preet Vihar"/>
        <s v="Kalkaji"/>
        <s v="Hauz Khas"/>
        <s v="Delhi Cantonment"/>
        <s v="Vasant Vihar"/>
        <s v="Najafgarh"/>
        <s v="Shahdara"/>
      </sharedItems>
    </cacheField>
    <cacheField name="grid_name" numFmtId="0">
      <sharedItems/>
    </cacheField>
    <cacheField name="grid_area_km2" numFmtId="0">
      <sharedItems containsSemiMixedTypes="0" containsString="0" containsNumber="1" minValue="19.506153759716799" maxValue="186.98699115682399"/>
    </cacheField>
    <cacheField name="usage_weight" numFmtId="10">
      <sharedItems containsSemiMixedTypes="0" containsString="0" containsNumber="1" minValue="1.9069388348474852E-4" maxValue="1"/>
    </cacheField>
    <cacheField name="grid_usage" numFmtId="0">
      <sharedItems containsSemiMixedTypes="0" containsString="0" containsNumber="1" minValue="329.69959999999998" maxValue="1842.0242000000001"/>
    </cacheField>
    <cacheField name="polygon_usage" numFmtId="0">
      <sharedItems containsSemiMixedTypes="0" containsString="0" containsNumber="1" minValue="0.10104683912789844" maxValue="1705.82854515167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n v="1"/>
    <s v="0 1"/>
    <n v="0.81461908024146701"/>
    <s v="0 "/>
    <s v=" 1"/>
    <s v="0"/>
    <s v="1"/>
    <n v="0"/>
    <n v="1"/>
    <s v="Narela"/>
    <x v="0"/>
    <n v="118.849831732301"/>
  </r>
  <r>
    <n v="2"/>
    <s v="0 2"/>
    <n v="52.328006295518101"/>
    <s v="0 "/>
    <s v=" 2"/>
    <s v="0"/>
    <s v="2"/>
    <n v="0"/>
    <n v="2"/>
    <s v="Narela"/>
    <x v="1"/>
    <n v="91.173957303392498"/>
  </r>
  <r>
    <n v="3"/>
    <s v="0 3"/>
    <n v="13.7361624511017"/>
    <s v="0 "/>
    <s v=" 3"/>
    <s v="0"/>
    <s v="3"/>
    <n v="0"/>
    <n v="3"/>
    <s v="Narela"/>
    <x v="2"/>
    <n v="73.018882478252294"/>
  </r>
  <r>
    <n v="4"/>
    <s v="0 4"/>
    <n v="119.524783712876"/>
    <s v="0 "/>
    <s v=" 4"/>
    <s v="0"/>
    <s v="4"/>
    <n v="0"/>
    <n v="4"/>
    <s v="Narela"/>
    <x v="3"/>
    <n v="127.702546766811"/>
  </r>
  <r>
    <n v="5"/>
    <s v="0 5"/>
    <n v="83.039722277179195"/>
    <s v="0 "/>
    <s v=" 5"/>
    <s v="0"/>
    <s v="5"/>
    <n v="0"/>
    <n v="5"/>
    <s v="Narela"/>
    <x v="4"/>
    <n v="83.039722277179195"/>
  </r>
  <r>
    <n v="6"/>
    <s v="0 20"/>
    <n v="8.2605392123114694"/>
    <s v="0 "/>
    <s v="20"/>
    <s v="0"/>
    <s v="20"/>
    <n v="0"/>
    <n v="20"/>
    <s v="Narela"/>
    <x v="5"/>
    <n v="66.504372386769404"/>
  </r>
  <r>
    <n v="7"/>
    <s v="1 1"/>
    <n v="85.691572480161199"/>
    <s v="1 "/>
    <s v=" 1"/>
    <s v="1"/>
    <s v="1"/>
    <n v="1"/>
    <n v="1"/>
    <s v="Saraswati Vihar"/>
    <x v="0"/>
    <n v="118.849831732301"/>
  </r>
  <r>
    <n v="8"/>
    <s v="1 2"/>
    <n v="21.867044099301602"/>
    <s v="1 "/>
    <s v=" 2"/>
    <s v="1"/>
    <s v="2"/>
    <n v="1"/>
    <n v="2"/>
    <s v="Saraswati Vihar"/>
    <x v="1"/>
    <n v="91.173957303392498"/>
  </r>
  <r>
    <n v="9"/>
    <s v="1 3"/>
    <n v="35.044352948187097"/>
    <s v="1 "/>
    <s v=" 3"/>
    <s v="1"/>
    <s v="3"/>
    <n v="1"/>
    <n v="3"/>
    <s v="Saraswati Vihar"/>
    <x v="2"/>
    <n v="73.018882478252294"/>
  </r>
  <r>
    <n v="10"/>
    <s v="1 4"/>
    <n v="8.1777630539120807"/>
    <s v="1 "/>
    <s v=" 4"/>
    <s v="1"/>
    <s v="4"/>
    <n v="1"/>
    <n v="4"/>
    <s v="Saraswati Vihar"/>
    <x v="3"/>
    <n v="127.702546766811"/>
  </r>
  <r>
    <n v="11"/>
    <s v="1 19"/>
    <n v="4.9449021177447996"/>
    <s v="1 "/>
    <s v="19"/>
    <s v="1"/>
    <s v="19"/>
    <n v="1"/>
    <n v="19"/>
    <s v="Saraswati Vihar"/>
    <x v="6"/>
    <n v="34.919818962321699"/>
  </r>
  <r>
    <n v="12"/>
    <s v="1 20"/>
    <n v="0.72249622390768098"/>
    <s v="1 "/>
    <s v="20"/>
    <s v="1"/>
    <s v="20"/>
    <n v="1"/>
    <n v="20"/>
    <s v="Saraswati Vihar"/>
    <x v="5"/>
    <n v="66.504372386769404"/>
  </r>
  <r>
    <n v="13"/>
    <s v="2 2"/>
    <n v="10.0996034082081"/>
    <s v="2 "/>
    <s v=" 2"/>
    <s v="2"/>
    <s v="2"/>
    <n v="2"/>
    <n v="2"/>
    <s v="Model Town"/>
    <x v="1"/>
    <n v="91.173957303392498"/>
  </r>
  <r>
    <n v="14"/>
    <s v="2 19"/>
    <n v="0.96723475146873805"/>
    <s v="2 "/>
    <s v="19"/>
    <s v="2"/>
    <s v="19"/>
    <n v="2"/>
    <n v="19"/>
    <s v="Model Town"/>
    <x v="6"/>
    <n v="34.919818962321699"/>
  </r>
  <r>
    <n v="15"/>
    <s v="2 20"/>
    <n v="12.2556708826692"/>
    <s v="2 "/>
    <s v="20"/>
    <s v="2"/>
    <s v="20"/>
    <n v="2"/>
    <n v="20"/>
    <s v="Model Town"/>
    <x v="5"/>
    <n v="66.504372386769404"/>
  </r>
  <r>
    <n v="16"/>
    <s v="3 1"/>
    <n v="32.201074220402297"/>
    <s v="3 "/>
    <s v=" 1"/>
    <s v="3"/>
    <s v="1"/>
    <n v="3"/>
    <n v="1"/>
    <s v="Punjabi Bagh"/>
    <x v="0"/>
    <n v="118.849831732301"/>
  </r>
  <r>
    <n v="17"/>
    <s v="3 2"/>
    <n v="1.26548460866472"/>
    <s v="3 "/>
    <s v=" 2"/>
    <s v="3"/>
    <s v="2"/>
    <n v="3"/>
    <n v="2"/>
    <s v="Punjabi Bagh"/>
    <x v="1"/>
    <n v="91.173957303392498"/>
  </r>
  <r>
    <n v="18"/>
    <s v="3 3"/>
    <n v="21.400118529439101"/>
    <s v="3 "/>
    <s v=" 3"/>
    <s v="3"/>
    <s v="3"/>
    <n v="3"/>
    <n v="3"/>
    <s v="Punjabi Bagh"/>
    <x v="2"/>
    <n v="73.018882478252294"/>
  </r>
  <r>
    <n v="19"/>
    <s v="3 16"/>
    <n v="5.8563230039840199"/>
    <s v="3 "/>
    <s v="16"/>
    <s v="3"/>
    <s v="16"/>
    <n v="3"/>
    <n v="16"/>
    <s v="Punjabi Bagh"/>
    <x v="7"/>
    <n v="80.811582268779205"/>
  </r>
  <r>
    <n v="20"/>
    <s v="3 17"/>
    <n v="0.63131214423123105"/>
    <s v="3 "/>
    <s v="17"/>
    <s v="3"/>
    <s v="17"/>
    <n v="3"/>
    <n v="17"/>
    <s v="Punjabi Bagh"/>
    <x v="8"/>
    <n v="89.0496991324448"/>
  </r>
  <r>
    <n v="21"/>
    <s v="3 18"/>
    <n v="13.772320487814"/>
    <s v="3 "/>
    <s v="18"/>
    <s v="3"/>
    <s v="18"/>
    <n v="3"/>
    <n v="18"/>
    <s v="Punjabi Bagh"/>
    <x v="9"/>
    <n v="186.98699115682399"/>
  </r>
  <r>
    <n v="22"/>
    <s v="4 2"/>
    <n v="2.3163822609064799"/>
    <s v="4 "/>
    <s v=" 2"/>
    <s v="4"/>
    <s v="2"/>
    <n v="4"/>
    <n v="2"/>
    <s v="Patel Nagar"/>
    <x v="1"/>
    <n v="91.173957303392498"/>
  </r>
  <r>
    <n v="23"/>
    <s v="4 3"/>
    <n v="2.8382485495296299"/>
    <s v="4 "/>
    <s v=" 3"/>
    <s v="4"/>
    <s v="3"/>
    <n v="4"/>
    <n v="3"/>
    <s v="Patel Nagar"/>
    <x v="2"/>
    <n v="73.018882478252294"/>
  </r>
  <r>
    <n v="24"/>
    <s v="4 9"/>
    <n v="6.4313577911748299"/>
    <s v="4 "/>
    <s v=" 9"/>
    <s v="4"/>
    <s v="9"/>
    <n v="4"/>
    <n v="9"/>
    <s v="Patel Nagar"/>
    <x v="10"/>
    <n v="49.050105972391002"/>
  </r>
  <r>
    <n v="25"/>
    <s v="4 13"/>
    <n v="7.2743175643257798"/>
    <s v="4 "/>
    <s v="13"/>
    <s v="4"/>
    <s v="13"/>
    <n v="4"/>
    <n v="13"/>
    <s v="Patel Nagar"/>
    <x v="11"/>
    <n v="69.7201151035501"/>
  </r>
  <r>
    <n v="26"/>
    <s v="4 16"/>
    <n v="25.2220665677767"/>
    <s v="4 "/>
    <s v="16"/>
    <s v="4"/>
    <s v="16"/>
    <n v="4"/>
    <n v="16"/>
    <s v="Patel Nagar"/>
    <x v="7"/>
    <n v="80.811582268779205"/>
  </r>
  <r>
    <n v="27"/>
    <s v="4 17"/>
    <n v="5.0531003827096903"/>
    <s v="4 "/>
    <s v="17"/>
    <s v="4"/>
    <s v="17"/>
    <n v="4"/>
    <n v="17"/>
    <s v="Patel Nagar"/>
    <x v="8"/>
    <n v="89.0496991324448"/>
  </r>
  <r>
    <n v="28"/>
    <s v="4 18"/>
    <n v="5.3130724334726799E-2"/>
    <s v="4 "/>
    <s v="18"/>
    <s v="4"/>
    <s v="18"/>
    <n v="4"/>
    <n v="18"/>
    <s v="Patel Nagar"/>
    <x v="9"/>
    <n v="186.98699115682399"/>
  </r>
  <r>
    <n v="29"/>
    <s v="4 19"/>
    <n v="5.9764556836685996"/>
    <s v="4 "/>
    <s v="19"/>
    <s v="4"/>
    <s v="19"/>
    <n v="4"/>
    <n v="19"/>
    <s v="Patel Nagar"/>
    <x v="6"/>
    <n v="34.919818962321699"/>
  </r>
  <r>
    <n v="30"/>
    <s v="5 13"/>
    <n v="13.6021646418033"/>
    <s v="5 "/>
    <s v="13"/>
    <s v="5"/>
    <s v="13"/>
    <n v="5"/>
    <n v="13"/>
    <s v="Rajouri Garden"/>
    <x v="11"/>
    <n v="69.7201151035501"/>
  </r>
  <r>
    <n v="31"/>
    <s v="5 16"/>
    <n v="0.297945134469569"/>
    <s v="5 "/>
    <s v="16"/>
    <s v="5"/>
    <s v="16"/>
    <n v="5"/>
    <n v="16"/>
    <s v="Rajouri Garden"/>
    <x v="7"/>
    <n v="80.811582268779205"/>
  </r>
  <r>
    <n v="32"/>
    <s v="6 2"/>
    <n v="3.2974366308018501"/>
    <s v="6 "/>
    <s v=" 2"/>
    <s v="6"/>
    <s v="2"/>
    <n v="6"/>
    <n v="2"/>
    <s v="Civil Lines"/>
    <x v="1"/>
    <n v="91.173957303392498"/>
  </r>
  <r>
    <n v="33"/>
    <s v="6 12"/>
    <n v="3.2754001099636598"/>
    <s v="6 "/>
    <s v="12"/>
    <s v="6"/>
    <s v="12"/>
    <n v="6"/>
    <n v="12"/>
    <s v="Civil Lines"/>
    <x v="12"/>
    <n v="19.506153759716799"/>
  </r>
  <r>
    <n v="34"/>
    <s v="6 19"/>
    <n v="16.1565177821929"/>
    <s v="6 "/>
    <s v="19"/>
    <s v="6"/>
    <s v="19"/>
    <n v="6"/>
    <n v="19"/>
    <s v="Civil Lines"/>
    <x v="6"/>
    <n v="34.919818962321699"/>
  </r>
  <r>
    <n v="35"/>
    <s v="6 20"/>
    <n v="33.180808599044497"/>
    <s v="6 "/>
    <s v="20"/>
    <s v="6"/>
    <s v="20"/>
    <n v="6"/>
    <n v="20"/>
    <s v="Civil Lines"/>
    <x v="5"/>
    <n v="66.504372386769404"/>
  </r>
  <r>
    <n v="36"/>
    <s v="6 22"/>
    <n v="4.0506665265559798"/>
    <s v="6 "/>
    <s v="22"/>
    <s v="6"/>
    <s v="22"/>
    <n v="6"/>
    <n v="22"/>
    <s v="Civil Lines"/>
    <x v="13"/>
    <n v="44.245611762882902"/>
  </r>
  <r>
    <n v="37"/>
    <s v="7 12"/>
    <n v="1.8828323311048201"/>
    <s v="7 "/>
    <s v="12"/>
    <s v="7"/>
    <s v="12"/>
    <n v="7"/>
    <n v="12"/>
    <s v="Sadar Bazaar"/>
    <x v="12"/>
    <n v="19.506153759716799"/>
  </r>
  <r>
    <n v="38"/>
    <s v="7 19"/>
    <n v="2.5798731066228502"/>
    <s v="7 "/>
    <s v="19"/>
    <s v="7"/>
    <s v="19"/>
    <n v="7"/>
    <n v="19"/>
    <s v="Sadar Bazaar"/>
    <x v="6"/>
    <n v="34.919818962321699"/>
  </r>
  <r>
    <n v="39"/>
    <s v="8 11"/>
    <n v="7.3398544724676803E-3"/>
    <s v="8 "/>
    <s v="11"/>
    <s v="8"/>
    <s v="11"/>
    <n v="8"/>
    <n v="11"/>
    <s v="Kotwali"/>
    <x v="14"/>
    <n v="38.490245928914199"/>
  </r>
  <r>
    <n v="40"/>
    <s v="8 12"/>
    <n v="3.5043876131025198"/>
    <s v="8 "/>
    <s v="12"/>
    <s v="8"/>
    <s v="12"/>
    <n v="8"/>
    <n v="12"/>
    <s v="Kotwali"/>
    <x v="12"/>
    <n v="19.506153759716799"/>
  </r>
  <r>
    <n v="41"/>
    <s v="9 11"/>
    <n v="0.85153928039350102"/>
    <s v="9 "/>
    <s v="11"/>
    <s v="9"/>
    <s v="11"/>
    <n v="9"/>
    <n v="11"/>
    <s v="Seelampur"/>
    <x v="14"/>
    <n v="38.490245928914199"/>
  </r>
  <r>
    <n v="42"/>
    <s v="9 12"/>
    <n v="2.4010206561854299"/>
    <s v="9 "/>
    <s v="12"/>
    <s v="9"/>
    <s v="12"/>
    <n v="9"/>
    <n v="12"/>
    <s v="Seelampur"/>
    <x v="12"/>
    <n v="19.506153759716799"/>
  </r>
  <r>
    <n v="43"/>
    <s v="9 20"/>
    <n v="12.0848574688091"/>
    <s v="9 "/>
    <s v="20"/>
    <s v="9"/>
    <s v="20"/>
    <n v="9"/>
    <n v="20"/>
    <s v="Seelampur"/>
    <x v="5"/>
    <n v="66.504372386769404"/>
  </r>
  <r>
    <n v="44"/>
    <s v="9 22"/>
    <n v="31.9224036702817"/>
    <s v="9 "/>
    <s v="22"/>
    <s v="9"/>
    <s v="22"/>
    <n v="9"/>
    <n v="22"/>
    <s v="Seelampur"/>
    <x v="13"/>
    <n v="44.245611762882902"/>
  </r>
  <r>
    <n v="45"/>
    <s v="10 10"/>
    <n v="0.80772819786584205"/>
    <s v="10"/>
    <s v="10"/>
    <s v="10"/>
    <s v="10"/>
    <n v="10"/>
    <n v="10"/>
    <s v="Vivek Vihar"/>
    <x v="15"/>
    <n v="30.232043976064499"/>
  </r>
  <r>
    <n v="46"/>
    <s v="10 11"/>
    <n v="17.1174720515343"/>
    <s v="10"/>
    <s v="11"/>
    <s v="10"/>
    <s v="11"/>
    <n v="10"/>
    <n v="11"/>
    <s v="Vivek Vihar"/>
    <x v="14"/>
    <n v="38.490245928914199"/>
  </r>
  <r>
    <n v="47"/>
    <s v="10 12"/>
    <n v="1.47436304066849"/>
    <s v="10"/>
    <s v="12"/>
    <s v="10"/>
    <s v="12"/>
    <n v="10"/>
    <n v="12"/>
    <s v="Vivek Vihar"/>
    <x v="12"/>
    <n v="19.506153759716799"/>
  </r>
  <r>
    <n v="48"/>
    <s v="10 21"/>
    <n v="5.7820032300929602"/>
    <s v="10"/>
    <s v="21"/>
    <s v="10"/>
    <s v="21"/>
    <n v="10"/>
    <n v="21"/>
    <s v="Vivek Vihar"/>
    <x v="16"/>
    <n v="23.714882041120202"/>
  </r>
  <r>
    <n v="49"/>
    <s v="11 11"/>
    <n v="3.7726647322663598"/>
    <s v="11"/>
    <s v="11"/>
    <s v="11"/>
    <s v="11"/>
    <n v="11"/>
    <n v="11"/>
    <s v="Seemapuri"/>
    <x v="14"/>
    <n v="38.490245928914199"/>
  </r>
  <r>
    <n v="50"/>
    <s v="11 22"/>
    <n v="6.01760829243816"/>
    <s v="11"/>
    <s v="22"/>
    <s v="11"/>
    <s v="22"/>
    <n v="11"/>
    <n v="22"/>
    <s v="Seemapuri"/>
    <x v="13"/>
    <n v="44.245611762882902"/>
  </r>
  <r>
    <n v="51"/>
    <s v="12 8"/>
    <n v="7.8572109220230404E-2"/>
    <s v="12"/>
    <s v=" 8"/>
    <s v="12"/>
    <s v="8"/>
    <n v="12"/>
    <n v="8"/>
    <s v="Daryaganj"/>
    <x v="17"/>
    <n v="61.599726676613898"/>
  </r>
  <r>
    <n v="52"/>
    <s v="12 9"/>
    <n v="5.32181302394827E-2"/>
    <s v="12"/>
    <s v=" 9"/>
    <s v="12"/>
    <s v="9"/>
    <n v="12"/>
    <n v="9"/>
    <s v="Daryaganj"/>
    <x v="10"/>
    <n v="49.050105972391002"/>
  </r>
  <r>
    <n v="53"/>
    <s v="12 11"/>
    <n v="0.32619513107938802"/>
    <s v="12"/>
    <s v="11"/>
    <s v="12"/>
    <s v="11"/>
    <n v="12"/>
    <n v="11"/>
    <s v="Daryaganj"/>
    <x v="14"/>
    <n v="38.490245928914199"/>
  </r>
  <r>
    <n v="54"/>
    <s v="12 12"/>
    <n v="6.5347738927624102"/>
    <s v="12"/>
    <s v="12"/>
    <s v="12"/>
    <s v="12"/>
    <n v="12"/>
    <n v="12"/>
    <s v="Daryaganj"/>
    <x v="12"/>
    <n v="19.506153759716799"/>
  </r>
  <r>
    <n v="55"/>
    <s v="13 9"/>
    <n v="0.73388027023232805"/>
    <s v="13"/>
    <s v=" 9"/>
    <s v="13"/>
    <s v="9"/>
    <n v="13"/>
    <n v="9"/>
    <s v="Paharganj"/>
    <x v="10"/>
    <n v="49.050105972391002"/>
  </r>
  <r>
    <n v="56"/>
    <s v="13 12"/>
    <n v="0.35942341745675699"/>
    <s v="13"/>
    <s v="12"/>
    <s v="13"/>
    <s v="12"/>
    <n v="13"/>
    <n v="12"/>
    <s v="Paharganj"/>
    <x v="12"/>
    <n v="19.506153759716799"/>
  </r>
  <r>
    <n v="57"/>
    <s v="13 19"/>
    <n v="2.9211231795498702"/>
    <s v="13"/>
    <s v="19"/>
    <s v="13"/>
    <s v="19"/>
    <n v="13"/>
    <n v="19"/>
    <s v="Paharganj"/>
    <x v="6"/>
    <n v="34.919818962321699"/>
  </r>
  <r>
    <n v="58"/>
    <s v="14 9"/>
    <n v="3.2883907361280702"/>
    <s v="14"/>
    <s v=" 9"/>
    <s v="14"/>
    <s v="9"/>
    <n v="14"/>
    <n v="9"/>
    <s v="Karol Bagh"/>
    <x v="10"/>
    <n v="49.050105972391002"/>
  </r>
  <r>
    <n v="59"/>
    <s v="14 19"/>
    <n v="1.37371234107419"/>
    <s v="14"/>
    <s v="19"/>
    <s v="14"/>
    <s v="19"/>
    <n v="14"/>
    <n v="19"/>
    <s v="Karol Bagh"/>
    <x v="6"/>
    <n v="34.919818962321699"/>
  </r>
  <r>
    <n v="60"/>
    <s v="15 8"/>
    <n v="0.63912525632108297"/>
    <s v="15"/>
    <s v=" 8"/>
    <s v="15"/>
    <s v="8"/>
    <n v="15"/>
    <n v="8"/>
    <s v="Gandhi Nagar"/>
    <x v="17"/>
    <n v="61.599726676613898"/>
  </r>
  <r>
    <n v="61"/>
    <s v="15 10"/>
    <n v="2.2000755311067302"/>
    <s v="15"/>
    <s v="10"/>
    <s v="15"/>
    <s v="10"/>
    <n v="15"/>
    <n v="10"/>
    <s v="Gandhi Nagar"/>
    <x v="15"/>
    <n v="30.232043976064499"/>
  </r>
  <r>
    <n v="62"/>
    <s v="15 11"/>
    <n v="3.3324046247076802"/>
    <s v="15"/>
    <s v="11"/>
    <s v="15"/>
    <s v="11"/>
    <n v="15"/>
    <n v="11"/>
    <s v="Gandhi Nagar"/>
    <x v="14"/>
    <n v="38.490245928914199"/>
  </r>
  <r>
    <n v="63"/>
    <s v="16 8"/>
    <n v="2.81970435431362"/>
    <s v="16"/>
    <s v=" 8"/>
    <s v="16"/>
    <s v="8"/>
    <n v="16"/>
    <n v="8"/>
    <s v="Connaught Place"/>
    <x v="17"/>
    <n v="61.599726676613898"/>
  </r>
  <r>
    <n v="64"/>
    <s v="16 9"/>
    <n v="3.2260949565399102"/>
    <s v="16"/>
    <s v=" 9"/>
    <s v="16"/>
    <s v="9"/>
    <n v="16"/>
    <n v="9"/>
    <s v="Connaught Place"/>
    <x v="10"/>
    <n v="49.050105972391002"/>
  </r>
  <r>
    <n v="65"/>
    <s v="16 12"/>
    <n v="7.3952698491944593E-2"/>
    <s v="16"/>
    <s v="12"/>
    <s v="16"/>
    <s v="12"/>
    <n v="16"/>
    <n v="12"/>
    <s v="Connaught Place"/>
    <x v="12"/>
    <n v="19.506153759716799"/>
  </r>
  <r>
    <n v="66"/>
    <s v="17 9"/>
    <n v="7.6407114983811999"/>
    <s v="17"/>
    <s v=" 9"/>
    <s v="17"/>
    <s v="9"/>
    <n v="17"/>
    <n v="9"/>
    <s v="Parliament Street"/>
    <x v="10"/>
    <n v="49.050105972391002"/>
  </r>
  <r>
    <n v="67"/>
    <s v="18 8"/>
    <n v="6.2715330375807303"/>
    <s v="18"/>
    <s v=" 8"/>
    <s v="18"/>
    <s v="8"/>
    <n v="18"/>
    <n v="8"/>
    <s v="Chanakyapuri"/>
    <x v="17"/>
    <n v="61.599726676613898"/>
  </r>
  <r>
    <n v="68"/>
    <s v="18 9"/>
    <n v="12.676727936800701"/>
    <s v="18"/>
    <s v=" 9"/>
    <s v="18"/>
    <s v="9"/>
    <n v="18"/>
    <n v="9"/>
    <s v="Chanakyapuri"/>
    <x v="10"/>
    <n v="49.050105972391002"/>
  </r>
  <r>
    <n v="69"/>
    <s v="19 6"/>
    <n v="1.80803592376184"/>
    <s v="19"/>
    <s v=" 6"/>
    <s v="19"/>
    <s v="6"/>
    <n v="19"/>
    <n v="6"/>
    <s v="Defence Colony"/>
    <x v="18"/>
    <n v="71.216655214775201"/>
  </r>
  <r>
    <n v="70"/>
    <s v="19 7"/>
    <n v="8.8338655726913107"/>
    <s v="19"/>
    <s v=" 7"/>
    <s v="19"/>
    <s v="7"/>
    <n v="19"/>
    <n v="7"/>
    <s v="Defence Colony"/>
    <x v="19"/>
    <n v="44.962723206335497"/>
  </r>
  <r>
    <n v="71"/>
    <s v="19 8"/>
    <n v="38.126864765571199"/>
    <s v="19"/>
    <s v=" 8"/>
    <s v="19"/>
    <s v="8"/>
    <n v="19"/>
    <n v="8"/>
    <s v="Defence Colony"/>
    <x v="17"/>
    <n v="61.599726676613898"/>
  </r>
  <r>
    <n v="72"/>
    <s v="19 10"/>
    <n v="0.24346775759211201"/>
    <s v="19"/>
    <s v="10"/>
    <s v="19"/>
    <s v="10"/>
    <n v="19"/>
    <n v="10"/>
    <s v="Defence Colony"/>
    <x v="15"/>
    <n v="30.232043976064499"/>
  </r>
  <r>
    <n v="73"/>
    <s v="20 7"/>
    <n v="1.4557324149939099"/>
    <s v="20"/>
    <s v=" 7"/>
    <s v="20"/>
    <s v="7"/>
    <n v="20"/>
    <n v="7"/>
    <s v="Preet Vihar"/>
    <x v="19"/>
    <n v="44.962723206335497"/>
  </r>
  <r>
    <n v="74"/>
    <s v="20 8"/>
    <n v="2.9814590944939501"/>
    <s v="20"/>
    <s v=" 8"/>
    <s v="20"/>
    <s v="8"/>
    <n v="20"/>
    <n v="8"/>
    <s v="Preet Vihar"/>
    <x v="17"/>
    <n v="61.599726676613898"/>
  </r>
  <r>
    <n v="75"/>
    <s v="20 10"/>
    <n v="26.980772489510102"/>
    <s v="20"/>
    <s v="10"/>
    <s v="20"/>
    <s v="10"/>
    <n v="20"/>
    <n v="10"/>
    <s v="Preet Vihar"/>
    <x v="15"/>
    <n v="30.232043976064499"/>
  </r>
  <r>
    <n v="76"/>
    <s v="20 11"/>
    <n v="9.7773975011127305"/>
    <s v="20"/>
    <s v="11"/>
    <s v="20"/>
    <s v="11"/>
    <n v="20"/>
    <n v="11"/>
    <s v="Preet Vihar"/>
    <x v="14"/>
    <n v="38.490245928914199"/>
  </r>
  <r>
    <n v="77"/>
    <s v="20 21"/>
    <n v="17.932878811025901"/>
    <s v="20"/>
    <s v="21"/>
    <s v="20"/>
    <s v="21"/>
    <n v="20"/>
    <n v="21"/>
    <s v="Preet Vihar"/>
    <x v="16"/>
    <n v="23.714882041120202"/>
  </r>
  <r>
    <n v="78"/>
    <s v="21 6"/>
    <n v="39.877142461893698"/>
    <s v="21"/>
    <s v=" 6"/>
    <s v="21"/>
    <s v="6"/>
    <n v="21"/>
    <n v="6"/>
    <s v="Kalkaji"/>
    <x v="18"/>
    <n v="71.216655214775201"/>
  </r>
  <r>
    <n v="79"/>
    <s v="21 7"/>
    <n v="34.673125218654903"/>
    <s v="21"/>
    <s v=" 7"/>
    <s v="21"/>
    <s v="7"/>
    <n v="21"/>
    <n v="7"/>
    <s v="Kalkaji"/>
    <x v="19"/>
    <n v="44.962723206335497"/>
  </r>
  <r>
    <n v="80"/>
    <s v="21 8"/>
    <n v="6.8661677530880705E-2"/>
    <s v="21"/>
    <s v=" 8"/>
    <s v="21"/>
    <s v="8"/>
    <n v="21"/>
    <n v="8"/>
    <s v="Kalkaji"/>
    <x v="17"/>
    <n v="61.599726676613898"/>
  </r>
  <r>
    <n v="81"/>
    <s v="22 6"/>
    <n v="29.5314768291171"/>
    <s v="22"/>
    <s v=" 6"/>
    <s v="22"/>
    <s v="6"/>
    <n v="22"/>
    <n v="6"/>
    <s v="Hauz Khas"/>
    <x v="18"/>
    <n v="71.216655214775201"/>
  </r>
  <r>
    <n v="82"/>
    <s v="22 8"/>
    <n v="9.4011681333254593"/>
    <s v="22"/>
    <s v=" 8"/>
    <s v="22"/>
    <s v="8"/>
    <n v="22"/>
    <n v="8"/>
    <s v="Hauz Khas"/>
    <x v="17"/>
    <n v="61.599726676613898"/>
  </r>
  <r>
    <n v="83"/>
    <s v="22 14"/>
    <n v="5.2938986300276998"/>
    <s v="22"/>
    <s v="14"/>
    <s v="22"/>
    <s v="14"/>
    <n v="22"/>
    <n v="14"/>
    <s v="Hauz Khas"/>
    <x v="20"/>
    <n v="73.030951908927406"/>
  </r>
  <r>
    <n v="84"/>
    <s v="22 15"/>
    <n v="121.724994636696"/>
    <s v="22"/>
    <s v="15"/>
    <s v="22"/>
    <s v="15"/>
    <n v="22"/>
    <n v="15"/>
    <s v="Hauz Khas"/>
    <x v="21"/>
    <n v="130.65752634712999"/>
  </r>
  <r>
    <n v="85"/>
    <s v="23 9"/>
    <n v="12.2442276519833"/>
    <s v="23"/>
    <s v=" 9"/>
    <s v="23"/>
    <s v="9"/>
    <n v="23"/>
    <n v="9"/>
    <s v="Delhi Cantonment"/>
    <x v="10"/>
    <n v="49.050105972391002"/>
  </r>
  <r>
    <n v="86"/>
    <s v="23 13"/>
    <n v="42.606570111255301"/>
    <s v="23"/>
    <s v="13"/>
    <s v="23"/>
    <s v="13"/>
    <n v="23"/>
    <n v="13"/>
    <s v="Delhi Cantonment"/>
    <x v="11"/>
    <n v="69.7201151035501"/>
  </r>
  <r>
    <n v="87"/>
    <s v="23 14"/>
    <n v="12.2462062806042"/>
    <s v="23"/>
    <s v="14"/>
    <s v="23"/>
    <s v="14"/>
    <n v="23"/>
    <n v="14"/>
    <s v="Delhi Cantonment"/>
    <x v="20"/>
    <n v="73.030951908927406"/>
  </r>
  <r>
    <n v="88"/>
    <s v="23 16"/>
    <n v="7.5552719075082404"/>
    <s v="23"/>
    <s v="16"/>
    <s v="23"/>
    <s v="16"/>
    <n v="23"/>
    <n v="16"/>
    <s v="Delhi Cantonment"/>
    <x v="7"/>
    <n v="80.811582268779205"/>
  </r>
  <r>
    <n v="89"/>
    <s v="24 8"/>
    <n v="1.21263824823632"/>
    <s v="24"/>
    <s v=" 8"/>
    <s v="24"/>
    <s v="8"/>
    <n v="24"/>
    <n v="8"/>
    <s v="Vasant Vihar"/>
    <x v="17"/>
    <n v="61.599726676613898"/>
  </r>
  <r>
    <n v="90"/>
    <s v="24 9"/>
    <n v="2.7554970009334698"/>
    <s v="24"/>
    <s v=" 9"/>
    <s v="24"/>
    <s v="9"/>
    <n v="24"/>
    <n v="9"/>
    <s v="Vasant Vihar"/>
    <x v="10"/>
    <n v="49.050105972391002"/>
  </r>
  <r>
    <n v="91"/>
    <s v="24 13"/>
    <n v="0.56922282811949598"/>
    <s v="24"/>
    <s v="13"/>
    <s v="24"/>
    <s v="13"/>
    <n v="24"/>
    <n v="13"/>
    <s v="Vasant Vihar"/>
    <x v="11"/>
    <n v="69.7201151035501"/>
  </r>
  <r>
    <n v="92"/>
    <s v="24 14"/>
    <n v="55.490846998354698"/>
    <s v="24"/>
    <s v="14"/>
    <s v="24"/>
    <s v="14"/>
    <n v="24"/>
    <n v="14"/>
    <s v="Vasant Vihar"/>
    <x v="20"/>
    <n v="73.030951908927406"/>
  </r>
  <r>
    <n v="93"/>
    <s v="24 15"/>
    <n v="8.9325317104105206"/>
    <s v="24"/>
    <s v="15"/>
    <s v="24"/>
    <s v="15"/>
    <n v="24"/>
    <n v="15"/>
    <s v="Vasant Vihar"/>
    <x v="21"/>
    <n v="130.65752634712999"/>
  </r>
  <r>
    <n v="94"/>
    <s v="24 16"/>
    <n v="18.7426426815206"/>
    <s v="24"/>
    <s v="16"/>
    <s v="24"/>
    <s v="16"/>
    <n v="24"/>
    <n v="16"/>
    <s v="Vasant Vihar"/>
    <x v="7"/>
    <n v="80.811582268779205"/>
  </r>
  <r>
    <n v="95"/>
    <s v="24 17"/>
    <n v="10.928365234262399"/>
    <s v="24"/>
    <s v="17"/>
    <s v="24"/>
    <s v="17"/>
    <n v="24"/>
    <n v="17"/>
    <s v="Vasant Vihar"/>
    <x v="8"/>
    <n v="89.0496991324448"/>
  </r>
  <r>
    <n v="96"/>
    <s v="25 1"/>
    <n v="0.142565951500921"/>
    <s v="25"/>
    <s v=" 1"/>
    <s v="25"/>
    <s v="1"/>
    <n v="25"/>
    <n v="1"/>
    <s v="Najafgarh"/>
    <x v="0"/>
    <n v="118.849831732301"/>
  </r>
  <r>
    <n v="97"/>
    <s v="25 13"/>
    <n v="5.6678399580389804"/>
    <s v="25"/>
    <s v="13"/>
    <s v="25"/>
    <s v="13"/>
    <n v="25"/>
    <n v="13"/>
    <s v="Najafgarh"/>
    <x v="11"/>
    <n v="69.7201151035501"/>
  </r>
  <r>
    <n v="98"/>
    <s v="25 16"/>
    <n v="23.137332973505099"/>
    <s v="25"/>
    <s v="16"/>
    <s v="25"/>
    <s v="16"/>
    <n v="25"/>
    <n v="16"/>
    <s v="Najafgarh"/>
    <x v="7"/>
    <n v="80.811582268779205"/>
  </r>
  <r>
    <n v="99"/>
    <s v="25 17"/>
    <n v="72.436921371234305"/>
    <s v="25"/>
    <s v="17"/>
    <s v="25"/>
    <s v="17"/>
    <n v="25"/>
    <n v="17"/>
    <s v="Najafgarh"/>
    <x v="8"/>
    <n v="89.0496991324448"/>
  </r>
  <r>
    <n v="100"/>
    <s v="25 18"/>
    <n v="173.161539944662"/>
    <s v="25"/>
    <s v="18"/>
    <s v="25"/>
    <s v="18"/>
    <n v="25"/>
    <n v="18"/>
    <s v="Najafgarh"/>
    <x v="9"/>
    <n v="186.98699115682399"/>
  </r>
  <r>
    <n v="101"/>
    <s v="26 11"/>
    <n v="3.3052327533411798"/>
    <s v="26"/>
    <s v="11"/>
    <s v="26"/>
    <s v="11"/>
    <n v="26"/>
    <n v="11"/>
    <s v="Shahdara"/>
    <x v="14"/>
    <n v="38.490245928914199"/>
  </r>
  <r>
    <n v="102"/>
    <s v="26 22"/>
    <n v="2.25493327362005"/>
    <s v="26"/>
    <s v="22"/>
    <s v="26"/>
    <s v="22"/>
    <n v="26"/>
    <n v="22"/>
    <s v="Shahdara"/>
    <x v="13"/>
    <n v="44.24561176288290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2">
  <r>
    <n v="1"/>
    <s v="0 1"/>
    <n v="0.81461908024146701"/>
    <s v="0 "/>
    <s v=" 1"/>
    <s v="0"/>
    <s v="1"/>
    <n v="0"/>
    <n v="1"/>
    <x v="0"/>
    <s v="KANJHAWALA"/>
    <n v="118.849831732301"/>
    <n v="6.8541879140083788E-3"/>
    <n v="529.28949999999998"/>
    <n v="3.6278496939115374"/>
  </r>
  <r>
    <n v="2"/>
    <s v="0 2"/>
    <n v="52.328006295518101"/>
    <s v="0 "/>
    <s v=" 2"/>
    <s v="0"/>
    <s v="2"/>
    <n v="0"/>
    <n v="2"/>
    <x v="0"/>
    <s v="SHALIMARBAGH"/>
    <n v="91.173957303392498"/>
    <n v="0.57393588962460251"/>
    <n v="663.02700000000004"/>
    <n v="380.53499109013137"/>
  </r>
  <r>
    <n v="3"/>
    <s v="0 3"/>
    <n v="13.7361624511017"/>
    <s v="0 "/>
    <s v=" 3"/>
    <s v="0"/>
    <s v="3"/>
    <n v="0"/>
    <n v="3"/>
    <x v="0"/>
    <s v="ROHINI"/>
    <n v="73.018882478252294"/>
    <n v="0.18811794956178401"/>
    <n v="1503.9767999999999"/>
    <n v="282.9250318044933"/>
  </r>
  <r>
    <n v="4"/>
    <s v="0 4"/>
    <n v="119.524783712876"/>
    <s v="0 "/>
    <s v=" 4"/>
    <s v="0"/>
    <s v="4"/>
    <n v="0"/>
    <n v="4"/>
    <x v="0"/>
    <s v="BAWANA"/>
    <n v="127.702546766811"/>
    <n v="0.93596241217594622"/>
    <n v="329.69959999999998"/>
    <n v="308.58643290944457"/>
  </r>
  <r>
    <n v="5"/>
    <s v="0 5"/>
    <n v="83.039722277179195"/>
    <s v="0 "/>
    <s v=" 5"/>
    <s v="0"/>
    <s v="5"/>
    <n v="0"/>
    <n v="5"/>
    <x v="0"/>
    <s v="NARELA"/>
    <n v="83.039722277179195"/>
    <n v="1"/>
    <n v="1064.4253000000001"/>
    <n v="1064.4253000000001"/>
  </r>
  <r>
    <n v="6"/>
    <s v="0 20"/>
    <n v="8.2605392123114694"/>
    <s v="0 "/>
    <s v="20"/>
    <s v="0"/>
    <s v="20"/>
    <n v="0"/>
    <n v="20"/>
    <x v="0"/>
    <s v="GOPALPUR"/>
    <n v="66.504372386769404"/>
    <n v="0.12421046791135266"/>
    <n v="1004.3625"/>
    <n v="124.75233607761594"/>
  </r>
  <r>
    <n v="7"/>
    <s v="1 1"/>
    <n v="85.691572480161199"/>
    <s v="1 "/>
    <s v=" 1"/>
    <s v="1"/>
    <s v="1"/>
    <n v="1"/>
    <n v="1"/>
    <x v="1"/>
    <s v="KANJHAWALA"/>
    <n v="118.849831732301"/>
    <n v="0.72100709972542565"/>
    <n v="529.28949999999998"/>
    <n v="381.62148731012064"/>
  </r>
  <r>
    <n v="8"/>
    <s v="1 2"/>
    <n v="21.867044099301602"/>
    <s v="1 "/>
    <s v=" 2"/>
    <s v="1"/>
    <s v="2"/>
    <n v="1"/>
    <n v="2"/>
    <x v="1"/>
    <s v="SHALIMARBAGH"/>
    <n v="91.173957303392498"/>
    <n v="0.23983870774125046"/>
    <n v="663.02700000000004"/>
    <n v="159.01953887755809"/>
  </r>
  <r>
    <n v="9"/>
    <s v="1 3"/>
    <n v="35.044352948187097"/>
    <s v="1 "/>
    <s v=" 3"/>
    <s v="1"/>
    <s v="3"/>
    <n v="1"/>
    <n v="3"/>
    <x v="1"/>
    <s v="ROHINI"/>
    <n v="73.018882478252294"/>
    <n v="0.47993548735321434"/>
    <n v="1503.9767999999999"/>
    <n v="721.81183847592774"/>
  </r>
  <r>
    <n v="10"/>
    <s v="1 4"/>
    <n v="8.1777630539120807"/>
    <s v="1 "/>
    <s v=" 4"/>
    <s v="1"/>
    <s v="4"/>
    <n v="1"/>
    <n v="4"/>
    <x v="1"/>
    <s v="BAWANA"/>
    <n v="127.702546766811"/>
    <n v="6.4037587823874351E-2"/>
    <n v="329.69959999999998"/>
    <n v="21.113167090496241"/>
  </r>
  <r>
    <n v="11"/>
    <s v="1 19"/>
    <n v="4.9449021177447996"/>
    <s v="1 "/>
    <s v="19"/>
    <s v="1"/>
    <s v="19"/>
    <n v="1"/>
    <n v="19"/>
    <x v="1"/>
    <s v="SUBZI MANDI"/>
    <n v="34.919818962321699"/>
    <n v="0.14160732399787992"/>
    <n v="579.86479999999995"/>
    <n v="82.113102608565839"/>
  </r>
  <r>
    <n v="12"/>
    <s v="1 20"/>
    <n v="0.72249622390768098"/>
    <s v="1 "/>
    <s v="20"/>
    <s v="1"/>
    <s v="20"/>
    <n v="1"/>
    <n v="20"/>
    <x v="1"/>
    <s v="GOPALPUR"/>
    <n v="66.504372386769404"/>
    <n v="1.0863890568064615E-2"/>
    <n v="1004.3625"/>
    <n v="10.911284290667798"/>
  </r>
  <r>
    <n v="13"/>
    <s v="2 2"/>
    <n v="10.0996034082081"/>
    <s v="2 "/>
    <s v=" 2"/>
    <s v="2"/>
    <s v="2"/>
    <n v="2"/>
    <n v="2"/>
    <x v="2"/>
    <s v="SHALIMARBAGH"/>
    <n v="91.173957303392498"/>
    <n v="0.11077289729347202"/>
    <n v="663.02700000000004"/>
    <n v="73.445421773798884"/>
  </r>
  <r>
    <n v="14"/>
    <s v="2 19"/>
    <n v="0.96723475146873805"/>
    <s v="2 "/>
    <s v="19"/>
    <s v="2"/>
    <s v="19"/>
    <n v="2"/>
    <n v="19"/>
    <x v="2"/>
    <s v="SUBZI MANDI"/>
    <n v="34.919818962321699"/>
    <n v="2.7698733275575663E-2"/>
    <n v="579.86479999999995"/>
    <n v="16.061520431095026"/>
  </r>
  <r>
    <n v="15"/>
    <s v="2 20"/>
    <n v="12.2556708826692"/>
    <s v="2 "/>
    <s v="20"/>
    <s v="2"/>
    <s v="20"/>
    <n v="2"/>
    <n v="20"/>
    <x v="2"/>
    <s v="GOPALPUR"/>
    <n v="66.504372386769404"/>
    <n v="0.18428368606193152"/>
    <n v="1004.3625"/>
    <n v="185.08762364237668"/>
  </r>
  <r>
    <n v="16"/>
    <s v="3 1"/>
    <n v="32.201074220402297"/>
    <s v="3 "/>
    <s v=" 1"/>
    <s v="3"/>
    <s v="1"/>
    <n v="3"/>
    <n v="1"/>
    <x v="3"/>
    <s v="KANJHAWALA"/>
    <n v="118.849831732301"/>
    <n v="0.27093916542458757"/>
    <n v="529.28949999999998"/>
    <n v="143.40525539799722"/>
  </r>
  <r>
    <n v="17"/>
    <s v="3 2"/>
    <n v="1.26548460866472"/>
    <s v="3 "/>
    <s v=" 2"/>
    <s v="3"/>
    <s v="2"/>
    <n v="3"/>
    <n v="2"/>
    <x v="3"/>
    <s v="SHALIMARBAGH"/>
    <n v="91.173957303392498"/>
    <n v="1.3879891211189453E-2"/>
    <n v="663.02700000000004"/>
    <n v="9.2027426300813104"/>
  </r>
  <r>
    <n v="18"/>
    <s v="3 3"/>
    <n v="21.400118529439101"/>
    <s v="3 "/>
    <s v=" 3"/>
    <s v="3"/>
    <s v="3"/>
    <n v="3"/>
    <n v="3"/>
    <x v="3"/>
    <s v="ROHINI"/>
    <n v="73.018882478252294"/>
    <n v="0.29307650025748944"/>
    <n v="1503.9767999999999"/>
    <n v="440.78025701245809"/>
  </r>
  <r>
    <n v="19"/>
    <s v="3 16"/>
    <n v="5.8563230039840199"/>
    <s v="3 "/>
    <s v="16"/>
    <s v="3"/>
    <s v="16"/>
    <n v="3"/>
    <n v="16"/>
    <x v="3"/>
    <s v="PAPPANKALAN-1"/>
    <n v="80.811582268779205"/>
    <n v="7.2468857056973562E-2"/>
    <n v="629.38754100000006"/>
    <n v="45.610995742169088"/>
  </r>
  <r>
    <n v="20"/>
    <s v="3 17"/>
    <n v="0.63131214423123105"/>
    <s v="3 "/>
    <s v="17"/>
    <s v="3"/>
    <s v="17"/>
    <n v="3"/>
    <n v="17"/>
    <x v="3"/>
    <s v="PAPPANKALAN-2"/>
    <n v="89.0496991324448"/>
    <n v="7.0894360158620202E-3"/>
    <n v="1767.2226000000001"/>
    <n v="12.528611548485321"/>
  </r>
  <r>
    <n v="21"/>
    <s v="3 18"/>
    <n v="13.772320487814"/>
    <s v="3 "/>
    <s v="18"/>
    <s v="3"/>
    <s v="18"/>
    <n v="3"/>
    <n v="18"/>
    <x v="3"/>
    <s v="NAJAFGARH"/>
    <n v="186.98699115682399"/>
    <n v="7.3653896469531951E-2"/>
    <n v="1842.0242000000001"/>
    <n v="135.67225972117242"/>
  </r>
  <r>
    <n v="22"/>
    <s v="4 2"/>
    <n v="2.3163822609064799"/>
    <s v="4 "/>
    <s v=" 2"/>
    <s v="4"/>
    <s v="2"/>
    <n v="4"/>
    <n v="2"/>
    <x v="4"/>
    <s v="SHALIMARBAGH"/>
    <n v="91.173957303392498"/>
    <n v="2.5406183184507769E-2"/>
    <n v="663.02700000000004"/>
    <n v="16.844985418274632"/>
  </r>
  <r>
    <n v="23"/>
    <s v="4 3"/>
    <n v="2.8382485495296299"/>
    <s v="4 "/>
    <s v=" 3"/>
    <s v="4"/>
    <s v="3"/>
    <n v="4"/>
    <n v="3"/>
    <x v="4"/>
    <s v="ROHINI"/>
    <n v="73.018882478252294"/>
    <n v="3.8870062827583873E-2"/>
    <n v="1503.9767999999999"/>
    <n v="58.459672707228542"/>
  </r>
  <r>
    <n v="24"/>
    <s v="4 9"/>
    <n v="6.4313577911748299"/>
    <s v="4 "/>
    <s v=" 9"/>
    <s v="4"/>
    <s v="9"/>
    <n v="4"/>
    <n v="9"/>
    <x v="4"/>
    <s v="PARK STREET"/>
    <n v="49.050105972391002"/>
    <n v="0.13111812224819391"/>
    <n v="1163.7348"/>
    <n v="152.58672177087749"/>
  </r>
  <r>
    <n v="25"/>
    <s v="4 13"/>
    <n v="7.2743175643257798"/>
    <s v="4 "/>
    <s v="13"/>
    <s v="4"/>
    <s v="13"/>
    <n v="4"/>
    <n v="13"/>
    <x v="4"/>
    <s v="NARAINA"/>
    <n v="69.7201151035501"/>
    <n v="0.10433599476308633"/>
    <n v="451.0659"/>
    <n v="47.062409380206823"/>
  </r>
  <r>
    <n v="26"/>
    <s v="4 16"/>
    <n v="25.2220665677767"/>
    <s v="4 "/>
    <s v="16"/>
    <s v="4"/>
    <s v="16"/>
    <n v="4"/>
    <n v="16"/>
    <x v="4"/>
    <s v="PAPPANKALAN-1"/>
    <n v="80.811582268779205"/>
    <n v="0.31210954988962031"/>
    <n v="629.38754100000006"/>
    <n v="196.43786212764496"/>
  </r>
  <r>
    <n v="27"/>
    <s v="4 17"/>
    <n v="5.0531003827096903"/>
    <s v="4 "/>
    <s v="17"/>
    <s v="4"/>
    <s v="17"/>
    <n v="4"/>
    <n v="17"/>
    <x v="4"/>
    <s v="PAPPANKALAN-2"/>
    <n v="89.0496991324448"/>
    <n v="5.6744721564911151E-2"/>
    <n v="1767.2226000000001"/>
    <n v="100.28055438021836"/>
  </r>
  <r>
    <n v="28"/>
    <s v="4 18"/>
    <n v="5.3130724334726799E-2"/>
    <s v="4 "/>
    <s v="18"/>
    <s v="4"/>
    <s v="18"/>
    <n v="4"/>
    <n v="18"/>
    <x v="4"/>
    <s v="NAJAFGARH"/>
    <n v="186.98699115682399"/>
    <n v="2.8414128708112441E-4"/>
    <n v="1842.0242000000001"/>
    <n v="0.52339512702257851"/>
  </r>
  <r>
    <n v="29"/>
    <s v="4 19"/>
    <n v="5.9764556836685996"/>
    <s v="4 "/>
    <s v="19"/>
    <s v="4"/>
    <s v="19"/>
    <n v="4"/>
    <n v="19"/>
    <x v="4"/>
    <s v="SUBZI MANDI"/>
    <n v="34.919818962321699"/>
    <n v="0.17114795727083132"/>
    <n v="579.86479999999995"/>
    <n v="99.242676013259143"/>
  </r>
  <r>
    <n v="30"/>
    <s v="5 13"/>
    <n v="13.6021646418033"/>
    <s v="5 "/>
    <s v="13"/>
    <s v="5"/>
    <s v="13"/>
    <n v="5"/>
    <n v="13"/>
    <x v="5"/>
    <s v="NARAINA"/>
    <n v="69.7201151035501"/>
    <n v="0.19509670375043153"/>
    <n v="451.0659"/>
    <n v="88.00147026422178"/>
  </r>
  <r>
    <n v="31"/>
    <s v="5 16"/>
    <n v="0.297945134469569"/>
    <s v="5 "/>
    <s v="16"/>
    <s v="5"/>
    <s v="16"/>
    <n v="5"/>
    <n v="16"/>
    <x v="5"/>
    <s v="PAPPANKALAN-1"/>
    <n v="80.811582268779205"/>
    <n v="3.6869112830708339E-3"/>
    <n v="629.38754100000006"/>
    <n v="2.3204960263371071"/>
  </r>
  <r>
    <n v="32"/>
    <s v="6 2"/>
    <n v="3.2974366308018501"/>
    <s v="6 "/>
    <s v=" 2"/>
    <s v="6"/>
    <s v="2"/>
    <n v="6"/>
    <n v="2"/>
    <x v="6"/>
    <s v="SHALIMARBAGH"/>
    <n v="91.173957303392498"/>
    <n v="3.6166430945069397E-2"/>
    <n v="663.02700000000004"/>
    <n v="23.979320210216528"/>
  </r>
  <r>
    <n v="33"/>
    <s v="6 12"/>
    <n v="3.2754001099636598"/>
    <s v="6 "/>
    <s v="12"/>
    <s v="6"/>
    <s v="12"/>
    <n v="6"/>
    <n v="12"/>
    <x v="6"/>
    <s v="KASHMIRI GATE"/>
    <n v="19.506153759716799"/>
    <n v="0.16791624583252612"/>
    <n v="376.15350000000001"/>
    <n v="63.16228357676512"/>
  </r>
  <r>
    <n v="34"/>
    <s v="6 19"/>
    <n v="16.1565177821929"/>
    <s v="6 "/>
    <s v="19"/>
    <s v="6"/>
    <s v="19"/>
    <n v="6"/>
    <n v="19"/>
    <x v="6"/>
    <s v="SUBZI MANDI"/>
    <n v="34.919818962321699"/>
    <n v="0.46267472920251096"/>
    <n v="579.86479999999995"/>
    <n v="268.28878931406814"/>
  </r>
  <r>
    <n v="35"/>
    <s v="6 20"/>
    <n v="33.180808599044497"/>
    <s v="6 "/>
    <s v="20"/>
    <s v="6"/>
    <s v="20"/>
    <n v="6"/>
    <n v="20"/>
    <x v="6"/>
    <s v="GOPALPUR"/>
    <n v="66.504372386769404"/>
    <n v="0.49892672328482263"/>
    <n v="1004.3625"/>
    <n v="501.10329111515262"/>
  </r>
  <r>
    <n v="36"/>
    <s v="6 22"/>
    <n v="4.0506665265559798"/>
    <s v="6 "/>
    <s v="22"/>
    <s v="6"/>
    <s v="22"/>
    <n v="6"/>
    <n v="22"/>
    <x v="6"/>
    <s v="SOW"/>
    <n v="44.245611762882902"/>
    <n v="9.1549565373035116E-2"/>
    <n v="1366.5598"/>
    <n v="125.10795574626179"/>
  </r>
  <r>
    <n v="37"/>
    <s v="7 12"/>
    <n v="1.8828323311048201"/>
    <s v="7 "/>
    <s v="12"/>
    <s v="7"/>
    <s v="12"/>
    <n v="7"/>
    <n v="12"/>
    <x v="7"/>
    <s v="KASHMIRI GATE"/>
    <n v="19.506153759716799"/>
    <n v="9.6525043035042501E-2"/>
    <n v="376.15350000000001"/>
    <n v="36.308232775281859"/>
  </r>
  <r>
    <n v="38"/>
    <s v="7 19"/>
    <n v="2.5798731066228502"/>
    <s v="7 "/>
    <s v="19"/>
    <s v="7"/>
    <s v="19"/>
    <n v="7"/>
    <n v="19"/>
    <x v="7"/>
    <s v="SUBZI MANDI"/>
    <n v="34.919818962321699"/>
    <n v="7.3879910700754767E-2"/>
    <n v="579.86479999999995"/>
    <n v="42.840359642511018"/>
  </r>
  <r>
    <n v="39"/>
    <s v="8 11"/>
    <n v="7.3398544724676803E-3"/>
    <s v="8 "/>
    <s v="11"/>
    <s v="8"/>
    <s v="11"/>
    <n v="8"/>
    <n v="11"/>
    <x v="8"/>
    <s v="GEETA COLONY"/>
    <n v="38.490245928914199"/>
    <n v="1.9069388348474852E-4"/>
    <n v="529.89030000000002"/>
    <n v="0.10104683912789844"/>
  </r>
  <r>
    <n v="40"/>
    <s v="8 12"/>
    <n v="3.5043876131025198"/>
    <s v="8 "/>
    <s v="12"/>
    <s v="8"/>
    <s v="12"/>
    <n v="8"/>
    <n v="12"/>
    <x v="8"/>
    <s v="KASHMIRI GATE"/>
    <n v="19.506153759716799"/>
    <n v="0.17965549007101636"/>
    <n v="376.15350000000001"/>
    <n v="67.578041384428047"/>
  </r>
  <r>
    <n v="41"/>
    <s v="9 11"/>
    <n v="0.85153928039350102"/>
    <s v="9 "/>
    <s v="11"/>
    <s v="9"/>
    <s v="11"/>
    <n v="9"/>
    <n v="11"/>
    <x v="9"/>
    <s v="GEETA COLONY"/>
    <n v="38.490245928914199"/>
    <n v="2.2123508432920078E-2"/>
    <n v="529.89030000000002"/>
    <n v="11.72303252057255"/>
  </r>
  <r>
    <n v="42"/>
    <s v="9 12"/>
    <n v="2.4010206561854299"/>
    <s v="9 "/>
    <s v="12"/>
    <s v="9"/>
    <s v="12"/>
    <n v="9"/>
    <n v="12"/>
    <x v="9"/>
    <s v="KASHMIRI GATE"/>
    <n v="19.506153759716799"/>
    <n v="0.12309041986246956"/>
    <n v="376.15350000000001"/>
    <n v="46.300892247737444"/>
  </r>
  <r>
    <n v="43"/>
    <s v="9 20"/>
    <n v="12.0848574688091"/>
    <s v="9 "/>
    <s v="20"/>
    <s v="9"/>
    <s v="20"/>
    <n v="9"/>
    <n v="20"/>
    <x v="9"/>
    <s v="GOPALPUR"/>
    <n v="66.504372386769404"/>
    <n v="0.18171523217341573"/>
    <n v="1004.3625"/>
    <n v="182.50796487377224"/>
  </r>
  <r>
    <n v="44"/>
    <s v="9 22"/>
    <n v="31.9224036702817"/>
    <s v="9 "/>
    <s v="22"/>
    <s v="9"/>
    <s v="22"/>
    <n v="9"/>
    <n v="22"/>
    <x v="9"/>
    <s v="SOW"/>
    <n v="44.245611762882902"/>
    <n v="0.72148180120906391"/>
    <n v="1366.5598"/>
    <n v="985.94802596389809"/>
  </r>
  <r>
    <n v="45"/>
    <s v="10 10"/>
    <n v="0.80772819786584205"/>
    <s v="10"/>
    <s v="10"/>
    <s v="10"/>
    <s v="10"/>
    <n v="10"/>
    <n v="10"/>
    <x v="10"/>
    <s v="PATPARGANJ"/>
    <n v="30.232043976064499"/>
    <n v="2.6717617852942448E-2"/>
    <n v="1570.8969999999999"/>
    <n v="41.97062573233373"/>
  </r>
  <r>
    <n v="46"/>
    <s v="10 11"/>
    <n v="17.1174720515343"/>
    <s v="10"/>
    <s v="11"/>
    <s v="10"/>
    <s v="11"/>
    <n v="10"/>
    <n v="11"/>
    <x v="10"/>
    <s v="GEETA COLONY"/>
    <n v="38.490245928914199"/>
    <n v="0.44472233518974502"/>
    <n v="529.89030000000002"/>
    <n v="235.65405161039456"/>
  </r>
  <r>
    <n v="47"/>
    <s v="10 12"/>
    <n v="1.47436304066849"/>
    <s v="10"/>
    <s v="12"/>
    <s v="10"/>
    <s v="12"/>
    <n v="10"/>
    <n v="12"/>
    <x v="10"/>
    <s v="KASHMIRI GATE"/>
    <n v="19.506153759716799"/>
    <n v="7.5584508295698766E-2"/>
    <n v="376.15350000000001"/>
    <n v="28.431377341206126"/>
  </r>
  <r>
    <n v="48"/>
    <s v="10 21"/>
    <n v="5.7820032300929602"/>
    <s v="10"/>
    <s v="21"/>
    <s v="10"/>
    <s v="21"/>
    <n v="10"/>
    <n v="21"/>
    <x v="10"/>
    <s v="GAZIPUR"/>
    <n v="23.714882041120202"/>
    <n v="0.24381328231223368"/>
    <n v="732.37159999999994"/>
    <n v="178.56192366826227"/>
  </r>
  <r>
    <n v="49"/>
    <s v="11 11"/>
    <n v="3.7726647322663598"/>
    <s v="11"/>
    <s v="11"/>
    <s v="11"/>
    <s v="11"/>
    <n v="11"/>
    <n v="11"/>
    <x v="11"/>
    <s v="GEETA COLONY"/>
    <n v="38.490245928914199"/>
    <n v="9.8016124376911345E-2"/>
    <n v="529.89030000000002"/>
    <n v="51.937793550918869"/>
  </r>
  <r>
    <n v="50"/>
    <s v="11 22"/>
    <n v="6.01760829243816"/>
    <s v="11"/>
    <s v="22"/>
    <s v="11"/>
    <s v="22"/>
    <n v="11"/>
    <n v="22"/>
    <x v="11"/>
    <s v="SOW"/>
    <n v="44.245611762882902"/>
    <n v="0.13600463532264362"/>
    <n v="1366.5598"/>
    <n v="185.85846724558479"/>
  </r>
  <r>
    <n v="51"/>
    <s v="12 8"/>
    <n v="7.8572109220230404E-2"/>
    <s v="12"/>
    <s v=" 8"/>
    <s v="12"/>
    <s v="8"/>
    <n v="12"/>
    <n v="8"/>
    <x v="12"/>
    <s v="LODHI ROAD"/>
    <n v="61.599726676613898"/>
    <n v="1.2755269131747627E-3"/>
    <n v="678.17420000000004"/>
    <n v="0.8650294439207642"/>
  </r>
  <r>
    <n v="52"/>
    <s v="12 9"/>
    <n v="5.32181302394827E-2"/>
    <s v="12"/>
    <s v=" 9"/>
    <s v="12"/>
    <s v="9"/>
    <n v="12"/>
    <n v="9"/>
    <x v="12"/>
    <s v="PARK STREET"/>
    <n v="49.050105972391002"/>
    <n v="1.084974826954253E-3"/>
    <n v="1163.7348"/>
    <n v="1.262622963250642"/>
  </r>
  <r>
    <n v="53"/>
    <s v="12 11"/>
    <n v="0.32619513107938802"/>
    <s v="12"/>
    <s v="11"/>
    <s v="12"/>
    <s v="11"/>
    <n v="12"/>
    <n v="11"/>
    <x v="12"/>
    <s v="GEETA COLONY"/>
    <n v="38.490245928914199"/>
    <n v="8.4747479057894898E-3"/>
    <n v="529.89030000000002"/>
    <n v="4.4906867102231649"/>
  </r>
  <r>
    <n v="54"/>
    <s v="12 12"/>
    <n v="6.5347738927624102"/>
    <s v="12"/>
    <s v="12"/>
    <s v="12"/>
    <s v="12"/>
    <n v="12"/>
    <n v="12"/>
    <x v="12"/>
    <s v="KASHMIRI GATE"/>
    <n v="19.506153759716799"/>
    <n v="0.33501088801308032"/>
    <n v="376.15350000000001"/>
    <n v="126.01551806422822"/>
  </r>
  <r>
    <n v="55"/>
    <s v="13 9"/>
    <n v="0.73388027023232805"/>
    <s v="13"/>
    <s v=" 9"/>
    <s v="13"/>
    <s v="9"/>
    <n v="13"/>
    <n v="9"/>
    <x v="13"/>
    <s v="PARK STREET"/>
    <n v="49.050105972391002"/>
    <n v="1.4961848821395202E-2"/>
    <n v="1163.7348"/>
    <n v="17.41162414579658"/>
  </r>
  <r>
    <n v="56"/>
    <s v="13 12"/>
    <n v="0.35942341745675699"/>
    <s v="13"/>
    <s v="12"/>
    <s v="13"/>
    <s v="12"/>
    <n v="13"/>
    <n v="12"/>
    <x v="13"/>
    <s v="KASHMIRI GATE"/>
    <n v="19.506153759716799"/>
    <n v="1.8426155247428713E-2"/>
    <n v="376.15350000000001"/>
    <n v="6.9310627878636764"/>
  </r>
  <r>
    <n v="57"/>
    <s v="13 19"/>
    <n v="2.9211231795498702"/>
    <s v="13"/>
    <s v="19"/>
    <s v="13"/>
    <s v="19"/>
    <n v="13"/>
    <n v="19"/>
    <x v="13"/>
    <s v="SUBZI MANDI"/>
    <n v="34.919818962321699"/>
    <n v="8.3652300222453804E-2"/>
    <n v="579.86479999999995"/>
    <n v="48.507024338033126"/>
  </r>
  <r>
    <n v="58"/>
    <s v="14 9"/>
    <n v="3.2883907361280702"/>
    <s v="14"/>
    <s v=" 9"/>
    <s v="14"/>
    <s v="9"/>
    <n v="14"/>
    <n v="9"/>
    <x v="14"/>
    <s v="PARK STREET"/>
    <n v="49.050105972391002"/>
    <n v="6.704146037888313E-2"/>
    <n v="1163.7348"/>
    <n v="78.01848048572748"/>
  </r>
  <r>
    <n v="59"/>
    <s v="14 19"/>
    <n v="1.37371234107419"/>
    <s v="14"/>
    <s v="19"/>
    <s v="14"/>
    <s v="19"/>
    <n v="14"/>
    <n v="19"/>
    <x v="14"/>
    <s v="SUBZI MANDI"/>
    <n v="34.919818962321699"/>
    <n v="3.9339045330000662E-2"/>
    <n v="579.86479999999995"/>
    <n v="22.811327652471764"/>
  </r>
  <r>
    <n v="60"/>
    <s v="15 8"/>
    <n v="0.63912525632108297"/>
    <s v="15"/>
    <s v=" 8"/>
    <s v="15"/>
    <s v="8"/>
    <n v="15"/>
    <n v="8"/>
    <x v="15"/>
    <s v="LODHI ROAD"/>
    <n v="61.599726676613898"/>
    <n v="1.037545604181592E-2"/>
    <n v="678.17420000000004"/>
    <n v="7.0363666007936789"/>
  </r>
  <r>
    <n v="61"/>
    <s v="15 10"/>
    <n v="2.2000755311067302"/>
    <s v="15"/>
    <s v="10"/>
    <s v="15"/>
    <s v="10"/>
    <n v="15"/>
    <n v="10"/>
    <x v="15"/>
    <s v="PATPARGANJ"/>
    <n v="30.232043976064499"/>
    <n v="7.2772966751721707E-2"/>
    <n v="1570.8969999999999"/>
    <n v="114.31883515137937"/>
  </r>
  <r>
    <n v="62"/>
    <s v="15 11"/>
    <n v="3.3324046247076802"/>
    <s v="15"/>
    <s v="11"/>
    <s v="15"/>
    <s v="11"/>
    <n v="15"/>
    <n v="11"/>
    <x v="15"/>
    <s v="GEETA COLONY"/>
    <n v="38.490245928914199"/>
    <n v="8.6577899004909961E-2"/>
    <n v="529.89030000000002"/>
    <n v="45.876788877081445"/>
  </r>
  <r>
    <n v="63"/>
    <s v="16 8"/>
    <n v="2.81970435431362"/>
    <s v="16"/>
    <s v=" 8"/>
    <s v="16"/>
    <s v="8"/>
    <n v="16"/>
    <n v="8"/>
    <x v="16"/>
    <s v="LODHI ROAD"/>
    <n v="61.599726676613898"/>
    <n v="4.5774624441379384E-2"/>
    <n v="678.17420000000004"/>
    <n v="31.043169310832912"/>
  </r>
  <r>
    <n v="64"/>
    <s v="16 9"/>
    <n v="3.2260949565399102"/>
    <s v="16"/>
    <s v=" 9"/>
    <s v="16"/>
    <s v="9"/>
    <n v="16"/>
    <n v="9"/>
    <x v="16"/>
    <s v="PARK STREET"/>
    <n v="49.050105972391002"/>
    <n v="6.577141664802505E-2"/>
    <n v="1163.7348"/>
    <n v="76.540486398606092"/>
  </r>
  <r>
    <n v="65"/>
    <s v="16 12"/>
    <n v="7.3952698491944593E-2"/>
    <s v="16"/>
    <s v="12"/>
    <s v="16"/>
    <s v="12"/>
    <n v="16"/>
    <n v="12"/>
    <x v="16"/>
    <s v="KASHMIRI GATE"/>
    <n v="19.506153759716799"/>
    <n v="3.7912496437236265E-3"/>
    <n v="376.15350000000001"/>
    <n v="1.4260918228603952"/>
  </r>
  <r>
    <n v="66"/>
    <s v="17 9"/>
    <n v="7.6407114983811999"/>
    <s v="17"/>
    <s v=" 9"/>
    <s v="17"/>
    <s v="9"/>
    <n v="17"/>
    <n v="9"/>
    <x v="17"/>
    <s v="PARK STREET"/>
    <n v="49.050105972391002"/>
    <n v="0.15577359817901215"/>
    <n v="1163.7348"/>
    <n v="181.27915712213306"/>
  </r>
  <r>
    <n v="67"/>
    <s v="18 8"/>
    <n v="6.2715330375807303"/>
    <s v="18"/>
    <s v=" 8"/>
    <s v="18"/>
    <s v="8"/>
    <n v="18"/>
    <n v="8"/>
    <x v="18"/>
    <s v="LODHI ROAD"/>
    <n v="61.599726676613898"/>
    <n v="0.1018110530019883"/>
    <n v="678.17420000000004"/>
    <n v="69.045629420781012"/>
  </r>
  <r>
    <n v="68"/>
    <s v="18 9"/>
    <n v="12.676727936800701"/>
    <s v="18"/>
    <s v=" 9"/>
    <s v="18"/>
    <s v="9"/>
    <n v="18"/>
    <n v="9"/>
    <x v="18"/>
    <s v="PARK STREET"/>
    <n v="49.050105972391002"/>
    <n v="0.25844445563351265"/>
    <n v="1163.7348"/>
    <n v="300.76080688777472"/>
  </r>
  <r>
    <n v="69"/>
    <s v="19 6"/>
    <n v="1.80803592376184"/>
    <s v="19"/>
    <s v=" 6"/>
    <s v="19"/>
    <s v="6"/>
    <n v="19"/>
    <n v="6"/>
    <x v="19"/>
    <s v="OKHLA"/>
    <n v="71.216655214775201"/>
    <n v="2.5387824214843632E-2"/>
    <n v="1773.2949000000001"/>
    <n v="45.020099202278722"/>
  </r>
  <r>
    <n v="70"/>
    <s v="19 7"/>
    <n v="8.8338655726913107"/>
    <s v="19"/>
    <s v=" 7"/>
    <s v="19"/>
    <s v="7"/>
    <n v="19"/>
    <n v="7"/>
    <x v="19"/>
    <s v="SARITA VIHAR"/>
    <n v="44.962723206335497"/>
    <n v="0.19647087504358654"/>
    <n v="756.98270000000002"/>
    <n v="148.72505346185676"/>
  </r>
  <r>
    <n v="71"/>
    <s v="19 8"/>
    <n v="38.126864765571199"/>
    <s v="19"/>
    <s v=" 8"/>
    <s v="19"/>
    <s v="8"/>
    <n v="19"/>
    <n v="8"/>
    <x v="19"/>
    <s v="LODHI ROAD"/>
    <n v="61.599726676613898"/>
    <n v="0.61894535613330759"/>
    <n v="678.17420000000004"/>
    <n v="419.75277173942101"/>
  </r>
  <r>
    <n v="72"/>
    <s v="19 10"/>
    <n v="0.24346775759211201"/>
    <s v="19"/>
    <s v="10"/>
    <s v="19"/>
    <s v="10"/>
    <n v="19"/>
    <n v="10"/>
    <x v="19"/>
    <s v="PATPARGANJ"/>
    <n v="30.232043976064499"/>
    <n v="8.0533012516411998E-3"/>
    <n v="1570.8969999999999"/>
    <n v="12.650906776299406"/>
  </r>
  <r>
    <n v="73"/>
    <s v="20 7"/>
    <n v="1.4557324149939099"/>
    <s v="20"/>
    <s v=" 7"/>
    <s v="20"/>
    <s v="7"/>
    <n v="20"/>
    <n v="7"/>
    <x v="20"/>
    <s v="SARITA VIHAR"/>
    <n v="44.962723206335497"/>
    <n v="3.2376428987930812E-2"/>
    <n v="756.98270000000002"/>
    <n v="24.508396631642135"/>
  </r>
  <r>
    <n v="74"/>
    <s v="20 8"/>
    <n v="2.9814590944939501"/>
    <s v="20"/>
    <s v=" 8"/>
    <s v="20"/>
    <s v="8"/>
    <n v="20"/>
    <n v="8"/>
    <x v="20"/>
    <s v="LODHI ROAD"/>
    <n v="61.599726676613898"/>
    <n v="4.8400524731968486E-2"/>
    <n v="678.17420000000004"/>
    <n v="32.823987139682941"/>
  </r>
  <r>
    <n v="75"/>
    <s v="20 10"/>
    <n v="26.980772489510102"/>
    <s v="20"/>
    <s v="10"/>
    <s v="20"/>
    <s v="10"/>
    <n v="20"/>
    <n v="10"/>
    <x v="20"/>
    <s v="PATPARGANJ"/>
    <n v="30.232043976064499"/>
    <n v="0.89245611414403492"/>
    <n v="1570.8969999999999"/>
    <n v="1401.956632340522"/>
  </r>
  <r>
    <n v="76"/>
    <s v="20 11"/>
    <n v="9.7773975011127305"/>
    <s v="20"/>
    <s v="11"/>
    <s v="20"/>
    <s v="11"/>
    <n v="20"/>
    <n v="11"/>
    <x v="20"/>
    <s v="GEETA COLONY"/>
    <n v="38.490245928914199"/>
    <n v="0.25402273394589736"/>
    <n v="529.89030000000002"/>
    <n v="134.60418269741174"/>
  </r>
  <r>
    <n v="77"/>
    <s v="20 21"/>
    <n v="17.932878811025901"/>
    <s v="20"/>
    <s v="21"/>
    <s v="20"/>
    <s v="21"/>
    <n v="20"/>
    <n v="21"/>
    <x v="20"/>
    <s v="GAZIPUR"/>
    <n v="23.714882041120202"/>
    <n v="0.75618671768770984"/>
    <n v="732.37159999999994"/>
    <n v="553.80967633169632"/>
  </r>
  <r>
    <n v="78"/>
    <s v="21 6"/>
    <n v="39.877142461893698"/>
    <s v="21"/>
    <s v=" 6"/>
    <s v="21"/>
    <s v="6"/>
    <n v="21"/>
    <n v="6"/>
    <x v="21"/>
    <s v="OKHLA"/>
    <n v="71.216655214775201"/>
    <n v="0.55994124326159667"/>
    <n v="1773.2949000000001"/>
    <n v="992.9409509754488"/>
  </r>
  <r>
    <n v="79"/>
    <s v="21 7"/>
    <n v="34.673125218654903"/>
    <s v="21"/>
    <s v=" 7"/>
    <s v="21"/>
    <s v="7"/>
    <n v="21"/>
    <n v="7"/>
    <x v="21"/>
    <s v="SARITA VIHAR"/>
    <n v="44.962723206335497"/>
    <n v="0.77115269596858549"/>
    <n v="756.98270000000002"/>
    <n v="583.74924990657894"/>
  </r>
  <r>
    <n v="80"/>
    <s v="21 8"/>
    <n v="6.8661677530880705E-2"/>
    <s v="21"/>
    <s v=" 8"/>
    <s v="21"/>
    <s v="8"/>
    <n v="21"/>
    <n v="8"/>
    <x v="21"/>
    <s v="LODHI ROAD"/>
    <n v="61.599726676613898"/>
    <n v="1.1146425679993779E-3"/>
    <n v="678.17420000000004"/>
    <n v="0.7559218318389237"/>
  </r>
  <r>
    <n v="81"/>
    <s v="22 6"/>
    <n v="29.5314768291171"/>
    <s v="22"/>
    <s v=" 6"/>
    <s v="22"/>
    <s v="6"/>
    <n v="22"/>
    <n v="6"/>
    <x v="22"/>
    <s v="OKHLA"/>
    <n v="71.216655214775201"/>
    <n v="0.41467093252352372"/>
    <n v="1773.2949000000001"/>
    <n v="735.33384982220878"/>
  </r>
  <r>
    <n v="82"/>
    <s v="22 8"/>
    <n v="9.4011681333254593"/>
    <s v="22"/>
    <s v=" 8"/>
    <s v="22"/>
    <s v="8"/>
    <n v="22"/>
    <n v="8"/>
    <x v="22"/>
    <s v="LODHI ROAD"/>
    <n v="61.599726676613898"/>
    <n v="0.15261704297292891"/>
    <n v="678.17420000000004"/>
    <n v="103.5009410245317"/>
  </r>
  <r>
    <n v="83"/>
    <s v="22 14"/>
    <n v="5.2938986300276998"/>
    <s v="22"/>
    <s v="14"/>
    <s v="22"/>
    <s v="14"/>
    <n v="22"/>
    <n v="14"/>
    <x v="22"/>
    <s v="VASANT KUNJ"/>
    <n v="73.030951908927406"/>
    <n v="7.248842431397319E-2"/>
    <n v="618.68299999999999"/>
    <n v="44.847355819841873"/>
  </r>
  <r>
    <n v="84"/>
    <s v="22 15"/>
    <n v="121.724994636696"/>
    <s v="22"/>
    <s v="15"/>
    <s v="22"/>
    <s v="15"/>
    <n v="22"/>
    <n v="15"/>
    <x v="22"/>
    <s v="MEHRAULI"/>
    <n v="130.65752634712999"/>
    <n v="0.9316340056316228"/>
    <n v="1136.6503"/>
    <n v="1058.9420719913858"/>
  </r>
  <r>
    <n v="85"/>
    <s v="23 9"/>
    <n v="12.2442276519833"/>
    <s v="23"/>
    <s v=" 9"/>
    <s v="23"/>
    <s v="9"/>
    <n v="23"/>
    <n v="9"/>
    <x v="23"/>
    <s v="PARK STREET"/>
    <n v="49.050105972391002"/>
    <n v="0.24962693574760572"/>
    <n v="1163.7348"/>
    <n v="290.49955214685281"/>
  </r>
  <r>
    <n v="86"/>
    <s v="23 13"/>
    <n v="42.606570111255301"/>
    <s v="23"/>
    <s v="13"/>
    <s v="23"/>
    <s v="13"/>
    <n v="23"/>
    <n v="13"/>
    <x v="23"/>
    <s v="NARAINA"/>
    <n v="69.7201151035501"/>
    <n v="0.61110871730453875"/>
    <n v="451.0659"/>
    <n v="275.65030356881732"/>
  </r>
  <r>
    <n v="87"/>
    <s v="23 14"/>
    <n v="12.2462062806042"/>
    <s v="23"/>
    <s v="14"/>
    <s v="23"/>
    <s v="14"/>
    <n v="23"/>
    <n v="14"/>
    <x v="23"/>
    <s v="VASANT KUNJ"/>
    <n v="73.030951908927406"/>
    <n v="0.16768515212393401"/>
    <n v="618.68299999999999"/>
    <n v="103.74395297149186"/>
  </r>
  <r>
    <n v="88"/>
    <s v="23 16"/>
    <n v="7.5552719075082404"/>
    <s v="23"/>
    <s v="16"/>
    <s v="23"/>
    <s v="16"/>
    <n v="23"/>
    <n v="16"/>
    <x v="23"/>
    <s v="PAPPANKALAN-1"/>
    <n v="80.811582268779205"/>
    <n v="9.3492438774177414E-2"/>
    <n v="629.38754100000006"/>
    <n v="58.842976142172581"/>
  </r>
  <r>
    <n v="89"/>
    <s v="24 8"/>
    <n v="1.21263824823632"/>
    <s v="24"/>
    <s v=" 8"/>
    <s v="24"/>
    <s v="8"/>
    <n v="24"/>
    <n v="8"/>
    <x v="24"/>
    <s v="LODHI ROAD"/>
    <n v="61.599726676613898"/>
    <n v="1.9685773195105647E-2"/>
    <n v="678.17420000000004"/>
    <n v="13.350383487972216"/>
  </r>
  <r>
    <n v="90"/>
    <s v="24 9"/>
    <n v="2.7554970009334698"/>
    <s v="24"/>
    <s v=" 9"/>
    <s v="24"/>
    <s v="9"/>
    <n v="24"/>
    <n v="9"/>
    <x v="24"/>
    <s v="PARK STREET"/>
    <n v="49.050105972391002"/>
    <n v="5.6177187516872354E-2"/>
    <n v="1163.7348"/>
    <n v="65.375348079509948"/>
  </r>
  <r>
    <n v="91"/>
    <s v="24 13"/>
    <n v="0.56922282811949598"/>
    <s v="24"/>
    <s v="13"/>
    <s v="24"/>
    <s v="13"/>
    <n v="24"/>
    <n v="13"/>
    <x v="24"/>
    <s v="NARAINA"/>
    <n v="69.7201151035501"/>
    <n v="8.1643988578342375E-3"/>
    <n v="451.0659"/>
    <n v="3.6826819187679725"/>
  </r>
  <r>
    <n v="92"/>
    <s v="24 14"/>
    <n v="55.490846998354698"/>
    <s v="24"/>
    <s v="14"/>
    <s v="24"/>
    <s v="14"/>
    <n v="24"/>
    <n v="14"/>
    <x v="24"/>
    <s v="VASANT KUNJ"/>
    <n v="73.030951908927406"/>
    <n v="0.75982642356290331"/>
    <n v="618.68299999999999"/>
    <n v="470.09169120916772"/>
  </r>
  <r>
    <n v="93"/>
    <s v="24 15"/>
    <n v="8.9325317104105206"/>
    <s v="24"/>
    <s v="15"/>
    <s v="24"/>
    <s v="15"/>
    <n v="24"/>
    <n v="15"/>
    <x v="24"/>
    <s v="MEHRAULI"/>
    <n v="130.65752634712999"/>
    <n v="6.8365994368197625E-2"/>
    <n v="1136.6503"/>
    <n v="77.708228008410146"/>
  </r>
  <r>
    <n v="94"/>
    <s v="24 16"/>
    <n v="18.7426426815206"/>
    <s v="24"/>
    <s v="16"/>
    <s v="24"/>
    <s v="16"/>
    <n v="24"/>
    <n v="16"/>
    <x v="24"/>
    <s v="PAPPANKALAN-1"/>
    <n v="80.811582268779205"/>
    <n v="0.2319301535166407"/>
    <n v="629.38754100000006"/>
    <n v="145.97394900559101"/>
  </r>
  <r>
    <n v="95"/>
    <s v="24 17"/>
    <n v="10.928365234262399"/>
    <s v="24"/>
    <s v="17"/>
    <s v="24"/>
    <s v="17"/>
    <n v="24"/>
    <n v="17"/>
    <x v="24"/>
    <s v="PAPPANKALAN-2"/>
    <n v="89.0496991324448"/>
    <n v="0.12272209048127716"/>
    <n v="1767.2226000000001"/>
    <n v="216.87725181775789"/>
  </r>
  <r>
    <n v="96"/>
    <s v="25 1"/>
    <n v="0.142565951500921"/>
    <s v="25"/>
    <s v=" 1"/>
    <s v="25"/>
    <s v="1"/>
    <n v="25"/>
    <n v="1"/>
    <x v="25"/>
    <s v="KANJHAWALA"/>
    <n v="118.849831732301"/>
    <n v="1.1995469360195521E-3"/>
    <n v="529.28949999999998"/>
    <n v="0.63490759799232066"/>
  </r>
  <r>
    <n v="97"/>
    <s v="25 13"/>
    <n v="5.6678399580389804"/>
    <s v="25"/>
    <s v="13"/>
    <s v="25"/>
    <s v="13"/>
    <n v="25"/>
    <n v="13"/>
    <x v="25"/>
    <s v="NARAINA"/>
    <n v="69.7201151035501"/>
    <n v="8.1294185324005272E-2"/>
    <n v="451.0659"/>
    <n v="36.669034867939232"/>
  </r>
  <r>
    <n v="98"/>
    <s v="25 16"/>
    <n v="23.137332973505099"/>
    <s v="25"/>
    <s v="16"/>
    <s v="25"/>
    <s v="16"/>
    <n v="25"/>
    <n v="16"/>
    <x v="25"/>
    <s v="PAPPANKALAN-1"/>
    <n v="80.811582268779205"/>
    <n v="0.28631208947933184"/>
    <n v="629.38754100000006"/>
    <n v="180.20126195596865"/>
  </r>
  <r>
    <n v="99"/>
    <s v="25 17"/>
    <n v="72.436921371234305"/>
    <s v="25"/>
    <s v="17"/>
    <s v="25"/>
    <s v="17"/>
    <n v="25"/>
    <n v="17"/>
    <x v="25"/>
    <s v="PAPPANKALAN-2"/>
    <n v="89.0496991324448"/>
    <n v="0.81344375193786911"/>
    <n v="1767.2226000000001"/>
    <n v="1437.5361822533962"/>
  </r>
  <r>
    <n v="100"/>
    <s v="25 18"/>
    <n v="173.161539944662"/>
    <s v="25"/>
    <s v="18"/>
    <s v="25"/>
    <s v="18"/>
    <n v="25"/>
    <n v="18"/>
    <x v="25"/>
    <s v="NAJAFGARH"/>
    <n v="186.98699115682399"/>
    <n v="0.92606196224331594"/>
    <n v="1842.0242000000001"/>
    <n v="1705.8285451516742"/>
  </r>
  <r>
    <n v="101"/>
    <s v="26 11"/>
    <n v="3.3052327533411798"/>
    <s v="26"/>
    <s v="11"/>
    <s v="26"/>
    <s v="11"/>
    <n v="26"/>
    <n v="11"/>
    <x v="26"/>
    <s v="GEETA COLONY"/>
    <n v="38.490245928914199"/>
    <n v="8.5871957260170717E-2"/>
    <n v="529.89030000000002"/>
    <n v="45.502717194179041"/>
  </r>
  <r>
    <n v="102"/>
    <s v="26 22"/>
    <n v="2.25493327362005"/>
    <s v="26"/>
    <s v="22"/>
    <s v="26"/>
    <s v="22"/>
    <n v="26"/>
    <n v="22"/>
    <x v="26"/>
    <s v="SOW"/>
    <n v="44.245611762882902"/>
    <n v="5.0963998095550932E-2"/>
    <n v="1366.5598"/>
    <n v="69.64535104465646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27" firstHeaderRow="2" firstDataRow="2" firstDataCol="1"/>
  <pivotFields count="12"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3">
        <item x="3"/>
        <item x="16"/>
        <item x="14"/>
        <item x="5"/>
        <item x="0"/>
        <item x="12"/>
        <item x="17"/>
        <item x="21"/>
        <item x="9"/>
        <item x="11"/>
        <item x="4"/>
        <item x="18"/>
        <item x="7"/>
        <item x="8"/>
        <item x="10"/>
        <item x="15"/>
        <item x="2"/>
        <item x="19"/>
        <item x="1"/>
        <item x="13"/>
        <item x="6"/>
        <item x="20"/>
        <item t="default"/>
      </items>
    </pivotField>
    <pivotField showAll="0"/>
  </pivotFields>
  <rowFields count="1">
    <field x="10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Sum of polyArea" fld="2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2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B32" firstHeaderRow="2" firstDataRow="2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8">
        <item x="18"/>
        <item x="6"/>
        <item x="16"/>
        <item x="12"/>
        <item x="19"/>
        <item x="23"/>
        <item x="15"/>
        <item x="22"/>
        <item x="21"/>
        <item x="14"/>
        <item x="8"/>
        <item x="2"/>
        <item x="25"/>
        <item x="0"/>
        <item x="13"/>
        <item x="17"/>
        <item x="4"/>
        <item x="20"/>
        <item x="3"/>
        <item x="5"/>
        <item x="7"/>
        <item x="1"/>
        <item x="9"/>
        <item x="11"/>
        <item x="26"/>
        <item x="24"/>
        <item x="10"/>
        <item t="default"/>
      </items>
    </pivotField>
    <pivotField showAll="0"/>
    <pivotField showAll="0"/>
    <pivotField numFmtId="10" showAll="0"/>
    <pivotField showAll="0"/>
    <pivotField dataField="1" showAll="0"/>
  </pivotFields>
  <rowFields count="1">
    <field x="9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Sum of polygon_usage" fld="14" baseField="0" baseItem="0"/>
  </data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103"/>
  <sheetViews>
    <sheetView workbookViewId="0">
      <selection activeCell="N14" sqref="N14"/>
    </sheetView>
  </sheetViews>
  <sheetFormatPr baseColWidth="10" defaultRowHeight="15" x14ac:dyDescent="0"/>
  <cols>
    <col min="1" max="1" width="12.6640625" style="1" customWidth="1"/>
    <col min="2" max="9" width="10.83203125" style="1"/>
    <col min="10" max="10" width="16" style="1" customWidth="1"/>
    <col min="11" max="11" width="17.5" style="1" customWidth="1"/>
    <col min="12" max="12" width="14.83203125" style="1" customWidth="1"/>
    <col min="13" max="13" width="13.33203125" style="1" customWidth="1"/>
    <col min="14" max="14" width="13.6640625" style="1" customWidth="1"/>
    <col min="15" max="15" width="14.83203125" style="1" customWidth="1"/>
    <col min="16" max="16384" width="10.83203125" style="1"/>
  </cols>
  <sheetData>
    <row r="1" spans="1:15">
      <c r="A1" s="1" t="s">
        <v>48</v>
      </c>
      <c r="B1" t="s">
        <v>112</v>
      </c>
      <c r="C1" t="s">
        <v>110</v>
      </c>
      <c r="D1" s="1" t="s">
        <v>136</v>
      </c>
      <c r="E1" s="1" t="s">
        <v>137</v>
      </c>
      <c r="F1" s="1" t="s">
        <v>138</v>
      </c>
      <c r="G1" s="1" t="s">
        <v>139</v>
      </c>
      <c r="H1" s="1" t="s">
        <v>49</v>
      </c>
      <c r="I1" s="1" t="s">
        <v>50</v>
      </c>
      <c r="J1" s="1" t="s">
        <v>51</v>
      </c>
      <c r="K1" s="1" t="s">
        <v>77</v>
      </c>
      <c r="L1" s="1" t="s">
        <v>165</v>
      </c>
      <c r="M1" s="1" t="s">
        <v>170</v>
      </c>
      <c r="N1" s="1" t="s">
        <v>171</v>
      </c>
      <c r="O1" s="1" t="s">
        <v>172</v>
      </c>
    </row>
    <row r="2" spans="1:15">
      <c r="A2" s="1">
        <v>1</v>
      </c>
      <c r="B2" t="s">
        <v>0</v>
      </c>
      <c r="C2">
        <v>0.81461908024146701</v>
      </c>
      <c r="D2" s="4" t="str">
        <f>LEFT(B2,2)</f>
        <v xml:space="preserve">0 </v>
      </c>
      <c r="E2" s="3" t="str">
        <f>RIGHT(B2,2)</f>
        <v xml:space="preserve"> 1</v>
      </c>
      <c r="F2" s="3" t="str">
        <f>SUBSTITUTE(D2," ", "")</f>
        <v>0</v>
      </c>
      <c r="G2" s="3" t="str">
        <f>SUBSTITUTE(E2," ", "")</f>
        <v>1</v>
      </c>
      <c r="H2" s="3">
        <v>0</v>
      </c>
      <c r="I2" s="3">
        <v>1</v>
      </c>
      <c r="J2" s="1" t="str">
        <f>VLOOKUP(H2, subdiv_lookup!$A$1:$B$28, 2, FALSE)</f>
        <v>Narela</v>
      </c>
      <c r="K2" s="1" t="str">
        <f>VLOOKUP(I2, grid_lookup!$A$1:$B$23, 2, FALSE)</f>
        <v>KANJHAWALA</v>
      </c>
      <c r="L2" s="1">
        <f>VLOOKUP(I2, grid_lookup!$A$1:$D$23, 4, FALSE)</f>
        <v>118.849831732301</v>
      </c>
      <c r="M2" s="7">
        <f>C2/L2</f>
        <v>6.8541879140083788E-3</v>
      </c>
      <c r="N2" s="1">
        <f>VLOOKUP(I2, grid_lookup!$A$1:$E$23, 5, FALSE)</f>
        <v>529.28949999999998</v>
      </c>
      <c r="O2" s="1">
        <f>M2*N2</f>
        <v>3.6278496939115374</v>
      </c>
    </row>
    <row r="3" spans="1:15">
      <c r="A3" s="1">
        <v>2</v>
      </c>
      <c r="B3" t="s">
        <v>1</v>
      </c>
      <c r="C3">
        <v>52.328006295518101</v>
      </c>
      <c r="D3" s="4" t="str">
        <f t="shared" ref="D3:D66" si="0">LEFT(B3,2)</f>
        <v xml:space="preserve">0 </v>
      </c>
      <c r="E3" s="3" t="str">
        <f t="shared" ref="E3:E66" si="1">RIGHT(B3,2)</f>
        <v xml:space="preserve"> 2</v>
      </c>
      <c r="F3" s="3" t="str">
        <f t="shared" ref="F3:F66" si="2">SUBSTITUTE(D3," ", "")</f>
        <v>0</v>
      </c>
      <c r="G3" s="3" t="str">
        <f t="shared" ref="G3:G66" si="3">SUBSTITUTE(E3," ", "")</f>
        <v>2</v>
      </c>
      <c r="H3" s="3">
        <v>0</v>
      </c>
      <c r="I3" s="3">
        <v>2</v>
      </c>
      <c r="J3" s="1" t="str">
        <f>VLOOKUP(H3, subdiv_lookup!$A$1:$B$28, 2, FALSE)</f>
        <v>Narela</v>
      </c>
      <c r="K3" s="1" t="str">
        <f>VLOOKUP(I3, grid_lookup!$A$1:$B$23, 2, FALSE)</f>
        <v>SHALIMARBAGH</v>
      </c>
      <c r="L3" s="1">
        <f>VLOOKUP(I3, grid_lookup!$A$1:$D$23, 4, FALSE)</f>
        <v>91.173957303392498</v>
      </c>
      <c r="M3" s="7">
        <f t="shared" ref="M3:M66" si="4">C3/L3</f>
        <v>0.57393588962460251</v>
      </c>
      <c r="N3" s="1">
        <f>VLOOKUP(I3, grid_lookup!$A$1:$E$23, 5, FALSE)</f>
        <v>663.02700000000004</v>
      </c>
      <c r="O3" s="1">
        <f t="shared" ref="O3:O66" si="5">M3*N3</f>
        <v>380.53499109013137</v>
      </c>
    </row>
    <row r="4" spans="1:15">
      <c r="A4" s="1">
        <v>3</v>
      </c>
      <c r="B4" t="s">
        <v>2</v>
      </c>
      <c r="C4">
        <v>13.7361624511017</v>
      </c>
      <c r="D4" s="4" t="str">
        <f t="shared" si="0"/>
        <v xml:space="preserve">0 </v>
      </c>
      <c r="E4" s="3" t="str">
        <f t="shared" si="1"/>
        <v xml:space="preserve"> 3</v>
      </c>
      <c r="F4" s="3" t="str">
        <f t="shared" si="2"/>
        <v>0</v>
      </c>
      <c r="G4" s="3" t="str">
        <f t="shared" si="3"/>
        <v>3</v>
      </c>
      <c r="H4" s="3">
        <v>0</v>
      </c>
      <c r="I4" s="3">
        <v>3</v>
      </c>
      <c r="J4" s="1" t="str">
        <f>VLOOKUP(H4, subdiv_lookup!$A$1:$B$28, 2, FALSE)</f>
        <v>Narela</v>
      </c>
      <c r="K4" s="1" t="str">
        <f>VLOOKUP(I4, grid_lookup!$A$1:$B$23, 2, FALSE)</f>
        <v>ROHINI</v>
      </c>
      <c r="L4" s="1">
        <f>VLOOKUP(I4, grid_lookup!$A$1:$D$23, 4, FALSE)</f>
        <v>73.018882478252294</v>
      </c>
      <c r="M4" s="7">
        <f t="shared" si="4"/>
        <v>0.18811794956178401</v>
      </c>
      <c r="N4" s="1">
        <f>VLOOKUP(I4, grid_lookup!$A$1:$E$23, 5, FALSE)</f>
        <v>1503.9767999999999</v>
      </c>
      <c r="O4" s="1">
        <f t="shared" si="5"/>
        <v>282.9250318044933</v>
      </c>
    </row>
    <row r="5" spans="1:15">
      <c r="A5" s="1">
        <v>4</v>
      </c>
      <c r="B5" t="s">
        <v>3</v>
      </c>
      <c r="C5">
        <v>119.524783712876</v>
      </c>
      <c r="D5" s="4" t="str">
        <f t="shared" si="0"/>
        <v xml:space="preserve">0 </v>
      </c>
      <c r="E5" s="3" t="str">
        <f t="shared" si="1"/>
        <v xml:space="preserve"> 4</v>
      </c>
      <c r="F5" s="3" t="str">
        <f t="shared" si="2"/>
        <v>0</v>
      </c>
      <c r="G5" s="3" t="str">
        <f t="shared" si="3"/>
        <v>4</v>
      </c>
      <c r="H5" s="3">
        <v>0</v>
      </c>
      <c r="I5" s="3">
        <v>4</v>
      </c>
      <c r="J5" s="1" t="str">
        <f>VLOOKUP(H5, subdiv_lookup!$A$1:$B$28, 2, FALSE)</f>
        <v>Narela</v>
      </c>
      <c r="K5" s="1" t="str">
        <f>VLOOKUP(I5, grid_lookup!$A$1:$B$23, 2, FALSE)</f>
        <v>BAWANA</v>
      </c>
      <c r="L5" s="1">
        <f>VLOOKUP(I5, grid_lookup!$A$1:$D$23, 4, FALSE)</f>
        <v>127.702546766811</v>
      </c>
      <c r="M5" s="7">
        <f t="shared" si="4"/>
        <v>0.93596241217594622</v>
      </c>
      <c r="N5" s="1">
        <f>VLOOKUP(I5, grid_lookup!$A$1:$E$23, 5, FALSE)</f>
        <v>329.69959999999998</v>
      </c>
      <c r="O5" s="1">
        <f t="shared" si="5"/>
        <v>308.58643290944457</v>
      </c>
    </row>
    <row r="6" spans="1:15">
      <c r="A6" s="1">
        <v>5</v>
      </c>
      <c r="B6" t="s">
        <v>4</v>
      </c>
      <c r="C6">
        <v>83.039722277179195</v>
      </c>
      <c r="D6" s="4" t="str">
        <f t="shared" si="0"/>
        <v xml:space="preserve">0 </v>
      </c>
      <c r="E6" s="3" t="str">
        <f t="shared" si="1"/>
        <v xml:space="preserve"> 5</v>
      </c>
      <c r="F6" s="3" t="str">
        <f t="shared" si="2"/>
        <v>0</v>
      </c>
      <c r="G6" s="3" t="str">
        <f t="shared" si="3"/>
        <v>5</v>
      </c>
      <c r="H6" s="3">
        <v>0</v>
      </c>
      <c r="I6" s="3">
        <v>5</v>
      </c>
      <c r="J6" s="1" t="str">
        <f>VLOOKUP(H6, subdiv_lookup!$A$1:$B$28, 2, FALSE)</f>
        <v>Narela</v>
      </c>
      <c r="K6" s="1" t="str">
        <f>VLOOKUP(I6, grid_lookup!$A$1:$B$23, 2, FALSE)</f>
        <v>NARELA</v>
      </c>
      <c r="L6" s="1">
        <f>VLOOKUP(I6, grid_lookup!$A$1:$D$23, 4, FALSE)</f>
        <v>83.039722277179195</v>
      </c>
      <c r="M6" s="7">
        <f t="shared" si="4"/>
        <v>1</v>
      </c>
      <c r="N6" s="1">
        <f>VLOOKUP(I6, grid_lookup!$A$1:$E$23, 5, FALSE)</f>
        <v>1064.4253000000001</v>
      </c>
      <c r="O6" s="1">
        <f t="shared" si="5"/>
        <v>1064.4253000000001</v>
      </c>
    </row>
    <row r="7" spans="1:15">
      <c r="A7" s="1">
        <v>6</v>
      </c>
      <c r="B7" t="s">
        <v>78</v>
      </c>
      <c r="C7">
        <v>8.2605392123114694</v>
      </c>
      <c r="D7" s="4" t="str">
        <f t="shared" si="0"/>
        <v xml:space="preserve">0 </v>
      </c>
      <c r="E7" s="3" t="str">
        <f t="shared" si="1"/>
        <v>20</v>
      </c>
      <c r="F7" s="3" t="str">
        <f t="shared" si="2"/>
        <v>0</v>
      </c>
      <c r="G7" s="3" t="str">
        <f t="shared" si="3"/>
        <v>20</v>
      </c>
      <c r="H7" s="3">
        <v>0</v>
      </c>
      <c r="I7" s="3">
        <v>20</v>
      </c>
      <c r="J7" s="1" t="str">
        <f>VLOOKUP(H7, subdiv_lookup!$A$1:$B$28, 2, FALSE)</f>
        <v>Narela</v>
      </c>
      <c r="K7" s="1" t="str">
        <f>VLOOKUP(I7, grid_lookup!$A$1:$B$23, 2, FALSE)</f>
        <v>GOPALPUR</v>
      </c>
      <c r="L7" s="1">
        <f>VLOOKUP(I7, grid_lookup!$A$1:$D$23, 4, FALSE)</f>
        <v>66.504372386769404</v>
      </c>
      <c r="M7" s="7">
        <f t="shared" si="4"/>
        <v>0.12421046791135266</v>
      </c>
      <c r="N7" s="1">
        <f>VLOOKUP(I7, grid_lookup!$A$1:$E$23, 5, FALSE)</f>
        <v>1004.3625</v>
      </c>
      <c r="O7" s="1">
        <f t="shared" si="5"/>
        <v>124.75233607761594</v>
      </c>
    </row>
    <row r="8" spans="1:15">
      <c r="A8" s="1">
        <v>7</v>
      </c>
      <c r="B8" t="s">
        <v>5</v>
      </c>
      <c r="C8">
        <v>85.691572480161199</v>
      </c>
      <c r="D8" s="4" t="str">
        <f t="shared" si="0"/>
        <v xml:space="preserve">1 </v>
      </c>
      <c r="E8" s="3" t="str">
        <f t="shared" si="1"/>
        <v xml:space="preserve"> 1</v>
      </c>
      <c r="F8" s="3" t="str">
        <f t="shared" si="2"/>
        <v>1</v>
      </c>
      <c r="G8" s="3" t="str">
        <f t="shared" si="3"/>
        <v>1</v>
      </c>
      <c r="H8" s="3">
        <v>1</v>
      </c>
      <c r="I8" s="3">
        <v>1</v>
      </c>
      <c r="J8" s="1" t="str">
        <f>VLOOKUP(H8, subdiv_lookup!$A$1:$B$28, 2, FALSE)</f>
        <v>Saraswati Vihar</v>
      </c>
      <c r="K8" s="1" t="str">
        <f>VLOOKUP(I8, grid_lookup!$A$1:$B$23, 2, FALSE)</f>
        <v>KANJHAWALA</v>
      </c>
      <c r="L8" s="1">
        <f>VLOOKUP(I8, grid_lookup!$A$1:$D$23, 4, FALSE)</f>
        <v>118.849831732301</v>
      </c>
      <c r="M8" s="7">
        <f t="shared" si="4"/>
        <v>0.72100709972542565</v>
      </c>
      <c r="N8" s="1">
        <f>VLOOKUP(I8, grid_lookup!$A$1:$E$23, 5, FALSE)</f>
        <v>529.28949999999998</v>
      </c>
      <c r="O8" s="1">
        <f t="shared" si="5"/>
        <v>381.62148731012064</v>
      </c>
    </row>
    <row r="9" spans="1:15">
      <c r="A9" s="1">
        <v>8</v>
      </c>
      <c r="B9" t="s">
        <v>6</v>
      </c>
      <c r="C9">
        <v>21.867044099301602</v>
      </c>
      <c r="D9" s="4" t="str">
        <f t="shared" si="0"/>
        <v xml:space="preserve">1 </v>
      </c>
      <c r="E9" s="3" t="str">
        <f t="shared" si="1"/>
        <v xml:space="preserve"> 2</v>
      </c>
      <c r="F9" s="3" t="str">
        <f t="shared" si="2"/>
        <v>1</v>
      </c>
      <c r="G9" s="3" t="str">
        <f t="shared" si="3"/>
        <v>2</v>
      </c>
      <c r="H9" s="3">
        <v>1</v>
      </c>
      <c r="I9" s="3">
        <v>2</v>
      </c>
      <c r="J9" s="1" t="str">
        <f>VLOOKUP(H9, subdiv_lookup!$A$1:$B$28, 2, FALSE)</f>
        <v>Saraswati Vihar</v>
      </c>
      <c r="K9" s="1" t="str">
        <f>VLOOKUP(I9, grid_lookup!$A$1:$B$23, 2, FALSE)</f>
        <v>SHALIMARBAGH</v>
      </c>
      <c r="L9" s="1">
        <f>VLOOKUP(I9, grid_lookup!$A$1:$D$23, 4, FALSE)</f>
        <v>91.173957303392498</v>
      </c>
      <c r="M9" s="7">
        <f t="shared" si="4"/>
        <v>0.23983870774125046</v>
      </c>
      <c r="N9" s="1">
        <f>VLOOKUP(I9, grid_lookup!$A$1:$E$23, 5, FALSE)</f>
        <v>663.02700000000004</v>
      </c>
      <c r="O9" s="1">
        <f t="shared" si="5"/>
        <v>159.01953887755809</v>
      </c>
    </row>
    <row r="10" spans="1:15">
      <c r="A10" s="1">
        <v>9</v>
      </c>
      <c r="B10" t="s">
        <v>7</v>
      </c>
      <c r="C10">
        <v>35.044352948187097</v>
      </c>
      <c r="D10" s="4" t="str">
        <f t="shared" si="0"/>
        <v xml:space="preserve">1 </v>
      </c>
      <c r="E10" s="3" t="str">
        <f t="shared" si="1"/>
        <v xml:space="preserve"> 3</v>
      </c>
      <c r="F10" s="3" t="str">
        <f t="shared" si="2"/>
        <v>1</v>
      </c>
      <c r="G10" s="3" t="str">
        <f t="shared" si="3"/>
        <v>3</v>
      </c>
      <c r="H10" s="3">
        <v>1</v>
      </c>
      <c r="I10" s="3">
        <v>3</v>
      </c>
      <c r="J10" s="1" t="str">
        <f>VLOOKUP(H10, subdiv_lookup!$A$1:$B$28, 2, FALSE)</f>
        <v>Saraswati Vihar</v>
      </c>
      <c r="K10" s="1" t="str">
        <f>VLOOKUP(I10, grid_lookup!$A$1:$B$23, 2, FALSE)</f>
        <v>ROHINI</v>
      </c>
      <c r="L10" s="1">
        <f>VLOOKUP(I10, grid_lookup!$A$1:$D$23, 4, FALSE)</f>
        <v>73.018882478252294</v>
      </c>
      <c r="M10" s="7">
        <f t="shared" si="4"/>
        <v>0.47993548735321434</v>
      </c>
      <c r="N10" s="1">
        <f>VLOOKUP(I10, grid_lookup!$A$1:$E$23, 5, FALSE)</f>
        <v>1503.9767999999999</v>
      </c>
      <c r="O10" s="1">
        <f t="shared" si="5"/>
        <v>721.81183847592774</v>
      </c>
    </row>
    <row r="11" spans="1:15">
      <c r="A11" s="1">
        <v>10</v>
      </c>
      <c r="B11" t="s">
        <v>8</v>
      </c>
      <c r="C11">
        <v>8.1777630539120807</v>
      </c>
      <c r="D11" s="4" t="str">
        <f t="shared" si="0"/>
        <v xml:space="preserve">1 </v>
      </c>
      <c r="E11" s="3" t="str">
        <f t="shared" si="1"/>
        <v xml:space="preserve"> 4</v>
      </c>
      <c r="F11" s="3" t="str">
        <f t="shared" si="2"/>
        <v>1</v>
      </c>
      <c r="G11" s="3" t="str">
        <f t="shared" si="3"/>
        <v>4</v>
      </c>
      <c r="H11" s="3">
        <v>1</v>
      </c>
      <c r="I11" s="3">
        <v>4</v>
      </c>
      <c r="J11" s="1" t="str">
        <f>VLOOKUP(H11, subdiv_lookup!$A$1:$B$28, 2, FALSE)</f>
        <v>Saraswati Vihar</v>
      </c>
      <c r="K11" s="1" t="str">
        <f>VLOOKUP(I11, grid_lookup!$A$1:$B$23, 2, FALSE)</f>
        <v>BAWANA</v>
      </c>
      <c r="L11" s="1">
        <f>VLOOKUP(I11, grid_lookup!$A$1:$D$23, 4, FALSE)</f>
        <v>127.702546766811</v>
      </c>
      <c r="M11" s="7">
        <f t="shared" si="4"/>
        <v>6.4037587823874351E-2</v>
      </c>
      <c r="N11" s="1">
        <f>VLOOKUP(I11, grid_lookup!$A$1:$E$23, 5, FALSE)</f>
        <v>329.69959999999998</v>
      </c>
      <c r="O11" s="1">
        <f t="shared" si="5"/>
        <v>21.113167090496241</v>
      </c>
    </row>
    <row r="12" spans="1:15">
      <c r="A12" s="1">
        <v>11</v>
      </c>
      <c r="B12" t="s">
        <v>79</v>
      </c>
      <c r="C12">
        <v>4.9449021177447996</v>
      </c>
      <c r="D12" s="4" t="str">
        <f t="shared" si="0"/>
        <v xml:space="preserve">1 </v>
      </c>
      <c r="E12" s="3" t="str">
        <f t="shared" si="1"/>
        <v>19</v>
      </c>
      <c r="F12" s="3" t="str">
        <f t="shared" si="2"/>
        <v>1</v>
      </c>
      <c r="G12" s="3" t="str">
        <f t="shared" si="3"/>
        <v>19</v>
      </c>
      <c r="H12" s="3">
        <v>1</v>
      </c>
      <c r="I12" s="3">
        <v>19</v>
      </c>
      <c r="J12" s="1" t="str">
        <f>VLOOKUP(H12, subdiv_lookup!$A$1:$B$28, 2, FALSE)</f>
        <v>Saraswati Vihar</v>
      </c>
      <c r="K12" s="1" t="str">
        <f>VLOOKUP(I12, grid_lookup!$A$1:$B$23, 2, FALSE)</f>
        <v>SUBZI MANDI</v>
      </c>
      <c r="L12" s="1">
        <f>VLOOKUP(I12, grid_lookup!$A$1:$D$23, 4, FALSE)</f>
        <v>34.919818962321699</v>
      </c>
      <c r="M12" s="7">
        <f t="shared" si="4"/>
        <v>0.14160732399787992</v>
      </c>
      <c r="N12" s="1">
        <f>VLOOKUP(I12, grid_lookup!$A$1:$E$23, 5, FALSE)</f>
        <v>579.86479999999995</v>
      </c>
      <c r="O12" s="1">
        <f t="shared" si="5"/>
        <v>82.113102608565839</v>
      </c>
    </row>
    <row r="13" spans="1:15">
      <c r="A13" s="1">
        <v>12</v>
      </c>
      <c r="B13" t="s">
        <v>80</v>
      </c>
      <c r="C13">
        <v>0.72249622390768098</v>
      </c>
      <c r="D13" s="4" t="str">
        <f t="shared" si="0"/>
        <v xml:space="preserve">1 </v>
      </c>
      <c r="E13" s="3" t="str">
        <f t="shared" si="1"/>
        <v>20</v>
      </c>
      <c r="F13" s="3" t="str">
        <f t="shared" si="2"/>
        <v>1</v>
      </c>
      <c r="G13" s="3" t="str">
        <f t="shared" si="3"/>
        <v>20</v>
      </c>
      <c r="H13" s="3">
        <v>1</v>
      </c>
      <c r="I13" s="3">
        <v>20</v>
      </c>
      <c r="J13" s="1" t="str">
        <f>VLOOKUP(H13, subdiv_lookup!$A$1:$B$28, 2, FALSE)</f>
        <v>Saraswati Vihar</v>
      </c>
      <c r="K13" s="1" t="str">
        <f>VLOOKUP(I13, grid_lookup!$A$1:$B$23, 2, FALSE)</f>
        <v>GOPALPUR</v>
      </c>
      <c r="L13" s="1">
        <f>VLOOKUP(I13, grid_lookup!$A$1:$D$23, 4, FALSE)</f>
        <v>66.504372386769404</v>
      </c>
      <c r="M13" s="7">
        <f t="shared" si="4"/>
        <v>1.0863890568064615E-2</v>
      </c>
      <c r="N13" s="1">
        <f>VLOOKUP(I13, grid_lookup!$A$1:$E$23, 5, FALSE)</f>
        <v>1004.3625</v>
      </c>
      <c r="O13" s="1">
        <f t="shared" si="5"/>
        <v>10.911284290667798</v>
      </c>
    </row>
    <row r="14" spans="1:15">
      <c r="A14" s="1">
        <v>13</v>
      </c>
      <c r="B14" t="s">
        <v>9</v>
      </c>
      <c r="C14">
        <v>10.0996034082081</v>
      </c>
      <c r="D14" s="4" t="str">
        <f t="shared" si="0"/>
        <v xml:space="preserve">2 </v>
      </c>
      <c r="E14" s="3" t="str">
        <f t="shared" si="1"/>
        <v xml:space="preserve"> 2</v>
      </c>
      <c r="F14" s="3" t="str">
        <f t="shared" si="2"/>
        <v>2</v>
      </c>
      <c r="G14" s="3" t="str">
        <f t="shared" si="3"/>
        <v>2</v>
      </c>
      <c r="H14" s="3">
        <v>2</v>
      </c>
      <c r="I14" s="3">
        <v>2</v>
      </c>
      <c r="J14" s="1" t="str">
        <f>VLOOKUP(H14, subdiv_lookup!$A$1:$B$28, 2, FALSE)</f>
        <v>Model Town</v>
      </c>
      <c r="K14" s="1" t="str">
        <f>VLOOKUP(I14, grid_lookup!$A$1:$B$23, 2, FALSE)</f>
        <v>SHALIMARBAGH</v>
      </c>
      <c r="L14" s="1">
        <f>VLOOKUP(I14, grid_lookup!$A$1:$D$23, 4, FALSE)</f>
        <v>91.173957303392498</v>
      </c>
      <c r="M14" s="7">
        <f t="shared" si="4"/>
        <v>0.11077289729347202</v>
      </c>
      <c r="N14" s="1">
        <f>VLOOKUP(I14, grid_lookup!$A$1:$E$23, 5, FALSE)</f>
        <v>663.02700000000004</v>
      </c>
      <c r="O14" s="1">
        <f t="shared" si="5"/>
        <v>73.445421773798884</v>
      </c>
    </row>
    <row r="15" spans="1:15">
      <c r="A15" s="1">
        <v>14</v>
      </c>
      <c r="B15" t="s">
        <v>81</v>
      </c>
      <c r="C15">
        <v>0.96723475146873805</v>
      </c>
      <c r="D15" s="4" t="str">
        <f t="shared" si="0"/>
        <v xml:space="preserve">2 </v>
      </c>
      <c r="E15" s="3" t="str">
        <f t="shared" si="1"/>
        <v>19</v>
      </c>
      <c r="F15" s="3" t="str">
        <f t="shared" si="2"/>
        <v>2</v>
      </c>
      <c r="G15" s="3" t="str">
        <f t="shared" si="3"/>
        <v>19</v>
      </c>
      <c r="H15" s="3">
        <v>2</v>
      </c>
      <c r="I15" s="3">
        <v>19</v>
      </c>
      <c r="J15" s="1" t="str">
        <f>VLOOKUP(H15, subdiv_lookup!$A$1:$B$28, 2, FALSE)</f>
        <v>Model Town</v>
      </c>
      <c r="K15" s="1" t="str">
        <f>VLOOKUP(I15, grid_lookup!$A$1:$B$23, 2, FALSE)</f>
        <v>SUBZI MANDI</v>
      </c>
      <c r="L15" s="1">
        <f>VLOOKUP(I15, grid_lookup!$A$1:$D$23, 4, FALSE)</f>
        <v>34.919818962321699</v>
      </c>
      <c r="M15" s="7">
        <f t="shared" si="4"/>
        <v>2.7698733275575663E-2</v>
      </c>
      <c r="N15" s="1">
        <f>VLOOKUP(I15, grid_lookup!$A$1:$E$23, 5, FALSE)</f>
        <v>579.86479999999995</v>
      </c>
      <c r="O15" s="1">
        <f t="shared" si="5"/>
        <v>16.061520431095026</v>
      </c>
    </row>
    <row r="16" spans="1:15">
      <c r="A16" s="1">
        <v>15</v>
      </c>
      <c r="B16" t="s">
        <v>82</v>
      </c>
      <c r="C16">
        <v>12.2556708826692</v>
      </c>
      <c r="D16" s="4" t="str">
        <f t="shared" si="0"/>
        <v xml:space="preserve">2 </v>
      </c>
      <c r="E16" s="3" t="str">
        <f t="shared" si="1"/>
        <v>20</v>
      </c>
      <c r="F16" s="3" t="str">
        <f t="shared" si="2"/>
        <v>2</v>
      </c>
      <c r="G16" s="3" t="str">
        <f t="shared" si="3"/>
        <v>20</v>
      </c>
      <c r="H16" s="3">
        <v>2</v>
      </c>
      <c r="I16" s="3">
        <v>20</v>
      </c>
      <c r="J16" s="1" t="str">
        <f>VLOOKUP(H16, subdiv_lookup!$A$1:$B$28, 2, FALSE)</f>
        <v>Model Town</v>
      </c>
      <c r="K16" s="1" t="str">
        <f>VLOOKUP(I16, grid_lookup!$A$1:$B$23, 2, FALSE)</f>
        <v>GOPALPUR</v>
      </c>
      <c r="L16" s="1">
        <f>VLOOKUP(I16, grid_lookup!$A$1:$D$23, 4, FALSE)</f>
        <v>66.504372386769404</v>
      </c>
      <c r="M16" s="7">
        <f t="shared" si="4"/>
        <v>0.18428368606193152</v>
      </c>
      <c r="N16" s="1">
        <f>VLOOKUP(I16, grid_lookup!$A$1:$E$23, 5, FALSE)</f>
        <v>1004.3625</v>
      </c>
      <c r="O16" s="1">
        <f t="shared" si="5"/>
        <v>185.08762364237668</v>
      </c>
    </row>
    <row r="17" spans="1:15">
      <c r="A17" s="1">
        <v>16</v>
      </c>
      <c r="B17" t="s">
        <v>10</v>
      </c>
      <c r="C17">
        <v>32.201074220402297</v>
      </c>
      <c r="D17" s="4" t="str">
        <f t="shared" si="0"/>
        <v xml:space="preserve">3 </v>
      </c>
      <c r="E17" s="3" t="str">
        <f t="shared" si="1"/>
        <v xml:space="preserve"> 1</v>
      </c>
      <c r="F17" s="3" t="str">
        <f t="shared" si="2"/>
        <v>3</v>
      </c>
      <c r="G17" s="3" t="str">
        <f t="shared" si="3"/>
        <v>1</v>
      </c>
      <c r="H17" s="3">
        <v>3</v>
      </c>
      <c r="I17" s="3">
        <v>1</v>
      </c>
      <c r="J17" s="1" t="str">
        <f>VLOOKUP(H17, subdiv_lookup!$A$1:$B$28, 2, FALSE)</f>
        <v>Punjabi Bagh</v>
      </c>
      <c r="K17" s="1" t="str">
        <f>VLOOKUP(I17, grid_lookup!$A$1:$B$23, 2, FALSE)</f>
        <v>KANJHAWALA</v>
      </c>
      <c r="L17" s="1">
        <f>VLOOKUP(I17, grid_lookup!$A$1:$D$23, 4, FALSE)</f>
        <v>118.849831732301</v>
      </c>
      <c r="M17" s="7">
        <f t="shared" si="4"/>
        <v>0.27093916542458757</v>
      </c>
      <c r="N17" s="1">
        <f>VLOOKUP(I17, grid_lookup!$A$1:$E$23, 5, FALSE)</f>
        <v>529.28949999999998</v>
      </c>
      <c r="O17" s="1">
        <f t="shared" si="5"/>
        <v>143.40525539799722</v>
      </c>
    </row>
    <row r="18" spans="1:15">
      <c r="A18" s="1">
        <v>17</v>
      </c>
      <c r="B18" t="s">
        <v>11</v>
      </c>
      <c r="C18">
        <v>1.26548460866472</v>
      </c>
      <c r="D18" s="4" t="str">
        <f t="shared" si="0"/>
        <v xml:space="preserve">3 </v>
      </c>
      <c r="E18" s="3" t="str">
        <f t="shared" si="1"/>
        <v xml:space="preserve"> 2</v>
      </c>
      <c r="F18" s="3" t="str">
        <f t="shared" si="2"/>
        <v>3</v>
      </c>
      <c r="G18" s="3" t="str">
        <f t="shared" si="3"/>
        <v>2</v>
      </c>
      <c r="H18" s="3">
        <v>3</v>
      </c>
      <c r="I18" s="3">
        <v>2</v>
      </c>
      <c r="J18" s="1" t="str">
        <f>VLOOKUP(H18, subdiv_lookup!$A$1:$B$28, 2, FALSE)</f>
        <v>Punjabi Bagh</v>
      </c>
      <c r="K18" s="1" t="str">
        <f>VLOOKUP(I18, grid_lookup!$A$1:$B$23, 2, FALSE)</f>
        <v>SHALIMARBAGH</v>
      </c>
      <c r="L18" s="1">
        <f>VLOOKUP(I18, grid_lookup!$A$1:$D$23, 4, FALSE)</f>
        <v>91.173957303392498</v>
      </c>
      <c r="M18" s="7">
        <f t="shared" si="4"/>
        <v>1.3879891211189453E-2</v>
      </c>
      <c r="N18" s="1">
        <f>VLOOKUP(I18, grid_lookup!$A$1:$E$23, 5, FALSE)</f>
        <v>663.02700000000004</v>
      </c>
      <c r="O18" s="1">
        <f t="shared" si="5"/>
        <v>9.2027426300813104</v>
      </c>
    </row>
    <row r="19" spans="1:15">
      <c r="A19" s="1">
        <v>18</v>
      </c>
      <c r="B19" t="s">
        <v>12</v>
      </c>
      <c r="C19">
        <v>21.400118529439101</v>
      </c>
      <c r="D19" s="4" t="str">
        <f t="shared" si="0"/>
        <v xml:space="preserve">3 </v>
      </c>
      <c r="E19" s="3" t="str">
        <f t="shared" si="1"/>
        <v xml:space="preserve"> 3</v>
      </c>
      <c r="F19" s="3" t="str">
        <f t="shared" si="2"/>
        <v>3</v>
      </c>
      <c r="G19" s="3" t="str">
        <f t="shared" si="3"/>
        <v>3</v>
      </c>
      <c r="H19" s="3">
        <v>3</v>
      </c>
      <c r="I19" s="3">
        <v>3</v>
      </c>
      <c r="J19" s="1" t="str">
        <f>VLOOKUP(H19, subdiv_lookup!$A$1:$B$28, 2, FALSE)</f>
        <v>Punjabi Bagh</v>
      </c>
      <c r="K19" s="1" t="str">
        <f>VLOOKUP(I19, grid_lookup!$A$1:$B$23, 2, FALSE)</f>
        <v>ROHINI</v>
      </c>
      <c r="L19" s="1">
        <f>VLOOKUP(I19, grid_lookup!$A$1:$D$23, 4, FALSE)</f>
        <v>73.018882478252294</v>
      </c>
      <c r="M19" s="7">
        <f t="shared" si="4"/>
        <v>0.29307650025748944</v>
      </c>
      <c r="N19" s="1">
        <f>VLOOKUP(I19, grid_lookup!$A$1:$E$23, 5, FALSE)</f>
        <v>1503.9767999999999</v>
      </c>
      <c r="O19" s="1">
        <f t="shared" si="5"/>
        <v>440.78025701245809</v>
      </c>
    </row>
    <row r="20" spans="1:15">
      <c r="A20" s="1">
        <v>19</v>
      </c>
      <c r="B20" t="s">
        <v>83</v>
      </c>
      <c r="C20">
        <v>5.8563230039840199</v>
      </c>
      <c r="D20" s="4" t="str">
        <f t="shared" si="0"/>
        <v xml:space="preserve">3 </v>
      </c>
      <c r="E20" s="3" t="str">
        <f t="shared" si="1"/>
        <v>16</v>
      </c>
      <c r="F20" s="3" t="str">
        <f t="shared" si="2"/>
        <v>3</v>
      </c>
      <c r="G20" s="3" t="str">
        <f t="shared" si="3"/>
        <v>16</v>
      </c>
      <c r="H20" s="3">
        <v>3</v>
      </c>
      <c r="I20" s="3">
        <v>16</v>
      </c>
      <c r="J20" s="1" t="str">
        <f>VLOOKUP(H20, subdiv_lookup!$A$1:$B$28, 2, FALSE)</f>
        <v>Punjabi Bagh</v>
      </c>
      <c r="K20" s="1" t="str">
        <f>VLOOKUP(I20, grid_lookup!$A$1:$B$23, 2, FALSE)</f>
        <v>PAPPANKALAN-1</v>
      </c>
      <c r="L20" s="1">
        <f>VLOOKUP(I20, grid_lookup!$A$1:$D$23, 4, FALSE)</f>
        <v>80.811582268779205</v>
      </c>
      <c r="M20" s="7">
        <f t="shared" si="4"/>
        <v>7.2468857056973562E-2</v>
      </c>
      <c r="N20" s="1">
        <f>VLOOKUP(I20, grid_lookup!$A$1:$E$23, 5, FALSE)</f>
        <v>629.38754100000006</v>
      </c>
      <c r="O20" s="1">
        <f t="shared" si="5"/>
        <v>45.610995742169088</v>
      </c>
    </row>
    <row r="21" spans="1:15">
      <c r="A21" s="1">
        <v>20</v>
      </c>
      <c r="B21" t="s">
        <v>84</v>
      </c>
      <c r="C21">
        <v>0.63131214423123105</v>
      </c>
      <c r="D21" s="4" t="str">
        <f t="shared" si="0"/>
        <v xml:space="preserve">3 </v>
      </c>
      <c r="E21" s="3" t="str">
        <f t="shared" si="1"/>
        <v>17</v>
      </c>
      <c r="F21" s="3" t="str">
        <f t="shared" si="2"/>
        <v>3</v>
      </c>
      <c r="G21" s="3" t="str">
        <f t="shared" si="3"/>
        <v>17</v>
      </c>
      <c r="H21" s="3">
        <v>3</v>
      </c>
      <c r="I21" s="3">
        <v>17</v>
      </c>
      <c r="J21" s="1" t="str">
        <f>VLOOKUP(H21, subdiv_lookup!$A$1:$B$28, 2, FALSE)</f>
        <v>Punjabi Bagh</v>
      </c>
      <c r="K21" s="1" t="str">
        <f>VLOOKUP(I21, grid_lookup!$A$1:$B$23, 2, FALSE)</f>
        <v>PAPPANKALAN-2</v>
      </c>
      <c r="L21" s="1">
        <f>VLOOKUP(I21, grid_lookup!$A$1:$D$23, 4, FALSE)</f>
        <v>89.0496991324448</v>
      </c>
      <c r="M21" s="7">
        <f t="shared" si="4"/>
        <v>7.0894360158620202E-3</v>
      </c>
      <c r="N21" s="1">
        <f>VLOOKUP(I21, grid_lookup!$A$1:$E$23, 5, FALSE)</f>
        <v>1767.2226000000001</v>
      </c>
      <c r="O21" s="1">
        <f t="shared" si="5"/>
        <v>12.528611548485321</v>
      </c>
    </row>
    <row r="22" spans="1:15">
      <c r="A22" s="1">
        <v>21</v>
      </c>
      <c r="B22" t="s">
        <v>13</v>
      </c>
      <c r="C22">
        <v>13.772320487814</v>
      </c>
      <c r="D22" s="4" t="str">
        <f t="shared" si="0"/>
        <v xml:space="preserve">3 </v>
      </c>
      <c r="E22" s="3" t="str">
        <f t="shared" si="1"/>
        <v>18</v>
      </c>
      <c r="F22" s="3" t="str">
        <f t="shared" si="2"/>
        <v>3</v>
      </c>
      <c r="G22" s="3" t="str">
        <f t="shared" si="3"/>
        <v>18</v>
      </c>
      <c r="H22" s="3">
        <v>3</v>
      </c>
      <c r="I22" s="3">
        <v>18</v>
      </c>
      <c r="J22" s="1" t="str">
        <f>VLOOKUP(H22, subdiv_lookup!$A$1:$B$28, 2, FALSE)</f>
        <v>Punjabi Bagh</v>
      </c>
      <c r="K22" s="1" t="str">
        <f>VLOOKUP(I22, grid_lookup!$A$1:$B$23, 2, FALSE)</f>
        <v>NAJAFGARH</v>
      </c>
      <c r="L22" s="1">
        <f>VLOOKUP(I22, grid_lookup!$A$1:$D$23, 4, FALSE)</f>
        <v>186.98699115682399</v>
      </c>
      <c r="M22" s="7">
        <f t="shared" si="4"/>
        <v>7.3653896469531951E-2</v>
      </c>
      <c r="N22" s="1">
        <f>VLOOKUP(I22, grid_lookup!$A$1:$E$23, 5, FALSE)</f>
        <v>1842.0242000000001</v>
      </c>
      <c r="O22" s="1">
        <f t="shared" si="5"/>
        <v>135.67225972117242</v>
      </c>
    </row>
    <row r="23" spans="1:15">
      <c r="A23" s="1">
        <v>22</v>
      </c>
      <c r="B23" t="s">
        <v>14</v>
      </c>
      <c r="C23">
        <v>2.3163822609064799</v>
      </c>
      <c r="D23" s="4" t="str">
        <f t="shared" si="0"/>
        <v xml:space="preserve">4 </v>
      </c>
      <c r="E23" s="3" t="str">
        <f t="shared" si="1"/>
        <v xml:space="preserve"> 2</v>
      </c>
      <c r="F23" s="3" t="str">
        <f t="shared" si="2"/>
        <v>4</v>
      </c>
      <c r="G23" s="3" t="str">
        <f t="shared" si="3"/>
        <v>2</v>
      </c>
      <c r="H23" s="3">
        <v>4</v>
      </c>
      <c r="I23" s="3">
        <v>2</v>
      </c>
      <c r="J23" s="1" t="str">
        <f>VLOOKUP(H23, subdiv_lookup!$A$1:$B$28, 2, FALSE)</f>
        <v>Patel Nagar</v>
      </c>
      <c r="K23" s="1" t="str">
        <f>VLOOKUP(I23, grid_lookup!$A$1:$B$23, 2, FALSE)</f>
        <v>SHALIMARBAGH</v>
      </c>
      <c r="L23" s="1">
        <f>VLOOKUP(I23, grid_lookup!$A$1:$D$23, 4, FALSE)</f>
        <v>91.173957303392498</v>
      </c>
      <c r="M23" s="7">
        <f t="shared" si="4"/>
        <v>2.5406183184507769E-2</v>
      </c>
      <c r="N23" s="1">
        <f>VLOOKUP(I23, grid_lookup!$A$1:$E$23, 5, FALSE)</f>
        <v>663.02700000000004</v>
      </c>
      <c r="O23" s="1">
        <f t="shared" si="5"/>
        <v>16.844985418274632</v>
      </c>
    </row>
    <row r="24" spans="1:15">
      <c r="A24" s="1">
        <v>23</v>
      </c>
      <c r="B24" t="s">
        <v>15</v>
      </c>
      <c r="C24">
        <v>2.8382485495296299</v>
      </c>
      <c r="D24" s="4" t="str">
        <f t="shared" si="0"/>
        <v xml:space="preserve">4 </v>
      </c>
      <c r="E24" s="3" t="str">
        <f t="shared" si="1"/>
        <v xml:space="preserve"> 3</v>
      </c>
      <c r="F24" s="3" t="str">
        <f t="shared" si="2"/>
        <v>4</v>
      </c>
      <c r="G24" s="3" t="str">
        <f t="shared" si="3"/>
        <v>3</v>
      </c>
      <c r="H24" s="3">
        <v>4</v>
      </c>
      <c r="I24" s="3">
        <v>3</v>
      </c>
      <c r="J24" s="1" t="str">
        <f>VLOOKUP(H24, subdiv_lookup!$A$1:$B$28, 2, FALSE)</f>
        <v>Patel Nagar</v>
      </c>
      <c r="K24" s="1" t="str">
        <f>VLOOKUP(I24, grid_lookup!$A$1:$B$23, 2, FALSE)</f>
        <v>ROHINI</v>
      </c>
      <c r="L24" s="1">
        <f>VLOOKUP(I24, grid_lookup!$A$1:$D$23, 4, FALSE)</f>
        <v>73.018882478252294</v>
      </c>
      <c r="M24" s="7">
        <f t="shared" si="4"/>
        <v>3.8870062827583873E-2</v>
      </c>
      <c r="N24" s="1">
        <f>VLOOKUP(I24, grid_lookup!$A$1:$E$23, 5, FALSE)</f>
        <v>1503.9767999999999</v>
      </c>
      <c r="O24" s="1">
        <f t="shared" si="5"/>
        <v>58.459672707228542</v>
      </c>
    </row>
    <row r="25" spans="1:15">
      <c r="A25" s="1">
        <v>24</v>
      </c>
      <c r="B25" t="s">
        <v>16</v>
      </c>
      <c r="C25">
        <v>6.4313577911748299</v>
      </c>
      <c r="D25" s="4" t="str">
        <f t="shared" si="0"/>
        <v xml:space="preserve">4 </v>
      </c>
      <c r="E25" s="3" t="str">
        <f t="shared" si="1"/>
        <v xml:space="preserve"> 9</v>
      </c>
      <c r="F25" s="3" t="str">
        <f t="shared" si="2"/>
        <v>4</v>
      </c>
      <c r="G25" s="3" t="str">
        <f t="shared" si="3"/>
        <v>9</v>
      </c>
      <c r="H25" s="3">
        <v>4</v>
      </c>
      <c r="I25" s="3">
        <v>9</v>
      </c>
      <c r="J25" s="1" t="str">
        <f>VLOOKUP(H25, subdiv_lookup!$A$1:$B$28, 2, FALSE)</f>
        <v>Patel Nagar</v>
      </c>
      <c r="K25" s="1" t="str">
        <f>VLOOKUP(I25, grid_lookup!$A$1:$B$23, 2, FALSE)</f>
        <v>PARK STREET</v>
      </c>
      <c r="L25" s="1">
        <f>VLOOKUP(I25, grid_lookup!$A$1:$D$23, 4, FALSE)</f>
        <v>49.050105972391002</v>
      </c>
      <c r="M25" s="7">
        <f t="shared" si="4"/>
        <v>0.13111812224819391</v>
      </c>
      <c r="N25" s="1">
        <f>VLOOKUP(I25, grid_lookup!$A$1:$E$23, 5, FALSE)</f>
        <v>1163.7348</v>
      </c>
      <c r="O25" s="1">
        <f t="shared" si="5"/>
        <v>152.58672177087749</v>
      </c>
    </row>
    <row r="26" spans="1:15">
      <c r="A26" s="1">
        <v>25</v>
      </c>
      <c r="B26" t="s">
        <v>85</v>
      </c>
      <c r="C26">
        <v>7.2743175643257798</v>
      </c>
      <c r="D26" s="4" t="str">
        <f t="shared" si="0"/>
        <v xml:space="preserve">4 </v>
      </c>
      <c r="E26" s="3" t="str">
        <f t="shared" si="1"/>
        <v>13</v>
      </c>
      <c r="F26" s="3" t="str">
        <f t="shared" si="2"/>
        <v>4</v>
      </c>
      <c r="G26" s="3" t="str">
        <f t="shared" si="3"/>
        <v>13</v>
      </c>
      <c r="H26" s="3">
        <v>4</v>
      </c>
      <c r="I26" s="3">
        <v>13</v>
      </c>
      <c r="J26" s="1" t="str">
        <f>VLOOKUP(H26, subdiv_lookup!$A$1:$B$28, 2, FALSE)</f>
        <v>Patel Nagar</v>
      </c>
      <c r="K26" s="1" t="str">
        <f>VLOOKUP(I26, grid_lookup!$A$1:$B$23, 2, FALSE)</f>
        <v>NARAINA</v>
      </c>
      <c r="L26" s="1">
        <f>VLOOKUP(I26, grid_lookup!$A$1:$D$23, 4, FALSE)</f>
        <v>69.7201151035501</v>
      </c>
      <c r="M26" s="7">
        <f t="shared" si="4"/>
        <v>0.10433599476308633</v>
      </c>
      <c r="N26" s="1">
        <f>VLOOKUP(I26, grid_lookup!$A$1:$E$23, 5, FALSE)</f>
        <v>451.0659</v>
      </c>
      <c r="O26" s="1">
        <f t="shared" si="5"/>
        <v>47.062409380206823</v>
      </c>
    </row>
    <row r="27" spans="1:15">
      <c r="A27" s="1">
        <v>26</v>
      </c>
      <c r="B27" t="s">
        <v>86</v>
      </c>
      <c r="C27">
        <v>25.2220665677767</v>
      </c>
      <c r="D27" s="4" t="str">
        <f t="shared" si="0"/>
        <v xml:space="preserve">4 </v>
      </c>
      <c r="E27" s="3" t="str">
        <f t="shared" si="1"/>
        <v>16</v>
      </c>
      <c r="F27" s="3" t="str">
        <f t="shared" si="2"/>
        <v>4</v>
      </c>
      <c r="G27" s="3" t="str">
        <f t="shared" si="3"/>
        <v>16</v>
      </c>
      <c r="H27" s="3">
        <v>4</v>
      </c>
      <c r="I27" s="3">
        <v>16</v>
      </c>
      <c r="J27" s="1" t="str">
        <f>VLOOKUP(H27, subdiv_lookup!$A$1:$B$28, 2, FALSE)</f>
        <v>Patel Nagar</v>
      </c>
      <c r="K27" s="1" t="str">
        <f>VLOOKUP(I27, grid_lookup!$A$1:$B$23, 2, FALSE)</f>
        <v>PAPPANKALAN-1</v>
      </c>
      <c r="L27" s="1">
        <f>VLOOKUP(I27, grid_lookup!$A$1:$D$23, 4, FALSE)</f>
        <v>80.811582268779205</v>
      </c>
      <c r="M27" s="7">
        <f t="shared" si="4"/>
        <v>0.31210954988962031</v>
      </c>
      <c r="N27" s="1">
        <f>VLOOKUP(I27, grid_lookup!$A$1:$E$23, 5, FALSE)</f>
        <v>629.38754100000006</v>
      </c>
      <c r="O27" s="1">
        <f t="shared" si="5"/>
        <v>196.43786212764496</v>
      </c>
    </row>
    <row r="28" spans="1:15">
      <c r="A28" s="1">
        <v>27</v>
      </c>
      <c r="B28" t="s">
        <v>87</v>
      </c>
      <c r="C28">
        <v>5.0531003827096903</v>
      </c>
      <c r="D28" s="4" t="str">
        <f t="shared" si="0"/>
        <v xml:space="preserve">4 </v>
      </c>
      <c r="E28" s="3" t="str">
        <f t="shared" si="1"/>
        <v>17</v>
      </c>
      <c r="F28" s="3" t="str">
        <f t="shared" si="2"/>
        <v>4</v>
      </c>
      <c r="G28" s="3" t="str">
        <f t="shared" si="3"/>
        <v>17</v>
      </c>
      <c r="H28" s="3">
        <v>4</v>
      </c>
      <c r="I28" s="3">
        <v>17</v>
      </c>
      <c r="J28" s="1" t="str">
        <f>VLOOKUP(H28, subdiv_lookup!$A$1:$B$28, 2, FALSE)</f>
        <v>Patel Nagar</v>
      </c>
      <c r="K28" s="1" t="str">
        <f>VLOOKUP(I28, grid_lookup!$A$1:$B$23, 2, FALSE)</f>
        <v>PAPPANKALAN-2</v>
      </c>
      <c r="L28" s="1">
        <f>VLOOKUP(I28, grid_lookup!$A$1:$D$23, 4, FALSE)</f>
        <v>89.0496991324448</v>
      </c>
      <c r="M28" s="7">
        <f t="shared" si="4"/>
        <v>5.6744721564911151E-2</v>
      </c>
      <c r="N28" s="1">
        <f>VLOOKUP(I28, grid_lookup!$A$1:$E$23, 5, FALSE)</f>
        <v>1767.2226000000001</v>
      </c>
      <c r="O28" s="1">
        <f t="shared" si="5"/>
        <v>100.28055438021836</v>
      </c>
    </row>
    <row r="29" spans="1:15">
      <c r="A29" s="1">
        <v>28</v>
      </c>
      <c r="B29" t="s">
        <v>17</v>
      </c>
      <c r="C29">
        <v>5.3130724334726799E-2</v>
      </c>
      <c r="D29" s="4" t="str">
        <f t="shared" si="0"/>
        <v xml:space="preserve">4 </v>
      </c>
      <c r="E29" s="3" t="str">
        <f t="shared" si="1"/>
        <v>18</v>
      </c>
      <c r="F29" s="3" t="str">
        <f t="shared" si="2"/>
        <v>4</v>
      </c>
      <c r="G29" s="3" t="str">
        <f t="shared" si="3"/>
        <v>18</v>
      </c>
      <c r="H29" s="3">
        <v>4</v>
      </c>
      <c r="I29" s="3">
        <v>18</v>
      </c>
      <c r="J29" s="1" t="str">
        <f>VLOOKUP(H29, subdiv_lookup!$A$1:$B$28, 2, FALSE)</f>
        <v>Patel Nagar</v>
      </c>
      <c r="K29" s="1" t="str">
        <f>VLOOKUP(I29, grid_lookup!$A$1:$B$23, 2, FALSE)</f>
        <v>NAJAFGARH</v>
      </c>
      <c r="L29" s="1">
        <f>VLOOKUP(I29, grid_lookup!$A$1:$D$23, 4, FALSE)</f>
        <v>186.98699115682399</v>
      </c>
      <c r="M29" s="7">
        <f t="shared" si="4"/>
        <v>2.8414128708112441E-4</v>
      </c>
      <c r="N29" s="1">
        <f>VLOOKUP(I29, grid_lookup!$A$1:$E$23, 5, FALSE)</f>
        <v>1842.0242000000001</v>
      </c>
      <c r="O29" s="1">
        <f t="shared" si="5"/>
        <v>0.52339512702257851</v>
      </c>
    </row>
    <row r="30" spans="1:15">
      <c r="A30" s="1">
        <v>29</v>
      </c>
      <c r="B30" t="s">
        <v>18</v>
      </c>
      <c r="C30">
        <v>5.9764556836685996</v>
      </c>
      <c r="D30" s="4" t="str">
        <f t="shared" si="0"/>
        <v xml:space="preserve">4 </v>
      </c>
      <c r="E30" s="3" t="str">
        <f t="shared" si="1"/>
        <v>19</v>
      </c>
      <c r="F30" s="3" t="str">
        <f t="shared" si="2"/>
        <v>4</v>
      </c>
      <c r="G30" s="3" t="str">
        <f t="shared" si="3"/>
        <v>19</v>
      </c>
      <c r="H30" s="3">
        <v>4</v>
      </c>
      <c r="I30" s="3">
        <v>19</v>
      </c>
      <c r="J30" s="1" t="str">
        <f>VLOOKUP(H30, subdiv_lookup!$A$1:$B$28, 2, FALSE)</f>
        <v>Patel Nagar</v>
      </c>
      <c r="K30" s="1" t="str">
        <f>VLOOKUP(I30, grid_lookup!$A$1:$B$23, 2, FALSE)</f>
        <v>SUBZI MANDI</v>
      </c>
      <c r="L30" s="1">
        <f>VLOOKUP(I30, grid_lookup!$A$1:$D$23, 4, FALSE)</f>
        <v>34.919818962321699</v>
      </c>
      <c r="M30" s="7">
        <f t="shared" si="4"/>
        <v>0.17114795727083132</v>
      </c>
      <c r="N30" s="1">
        <f>VLOOKUP(I30, grid_lookup!$A$1:$E$23, 5, FALSE)</f>
        <v>579.86479999999995</v>
      </c>
      <c r="O30" s="1">
        <f t="shared" si="5"/>
        <v>99.242676013259143</v>
      </c>
    </row>
    <row r="31" spans="1:15">
      <c r="A31" s="1">
        <v>30</v>
      </c>
      <c r="B31" t="s">
        <v>88</v>
      </c>
      <c r="C31">
        <v>13.6021646418033</v>
      </c>
      <c r="D31" s="4" t="str">
        <f t="shared" si="0"/>
        <v xml:space="preserve">5 </v>
      </c>
      <c r="E31" s="3" t="str">
        <f t="shared" si="1"/>
        <v>13</v>
      </c>
      <c r="F31" s="3" t="str">
        <f t="shared" si="2"/>
        <v>5</v>
      </c>
      <c r="G31" s="3" t="str">
        <f t="shared" si="3"/>
        <v>13</v>
      </c>
      <c r="H31" s="3">
        <v>5</v>
      </c>
      <c r="I31" s="3">
        <v>13</v>
      </c>
      <c r="J31" s="1" t="str">
        <f>VLOOKUP(H31, subdiv_lookup!$A$1:$B$28, 2, FALSE)</f>
        <v>Rajouri Garden</v>
      </c>
      <c r="K31" s="1" t="str">
        <f>VLOOKUP(I31, grid_lookup!$A$1:$B$23, 2, FALSE)</f>
        <v>NARAINA</v>
      </c>
      <c r="L31" s="1">
        <f>VLOOKUP(I31, grid_lookup!$A$1:$D$23, 4, FALSE)</f>
        <v>69.7201151035501</v>
      </c>
      <c r="M31" s="7">
        <f t="shared" si="4"/>
        <v>0.19509670375043153</v>
      </c>
      <c r="N31" s="1">
        <f>VLOOKUP(I31, grid_lookup!$A$1:$E$23, 5, FALSE)</f>
        <v>451.0659</v>
      </c>
      <c r="O31" s="1">
        <f t="shared" si="5"/>
        <v>88.00147026422178</v>
      </c>
    </row>
    <row r="32" spans="1:15">
      <c r="A32" s="1">
        <v>31</v>
      </c>
      <c r="B32" t="s">
        <v>89</v>
      </c>
      <c r="C32">
        <v>0.297945134469569</v>
      </c>
      <c r="D32" s="4" t="str">
        <f t="shared" si="0"/>
        <v xml:space="preserve">5 </v>
      </c>
      <c r="E32" s="3" t="str">
        <f t="shared" si="1"/>
        <v>16</v>
      </c>
      <c r="F32" s="3" t="str">
        <f t="shared" si="2"/>
        <v>5</v>
      </c>
      <c r="G32" s="3" t="str">
        <f t="shared" si="3"/>
        <v>16</v>
      </c>
      <c r="H32" s="3">
        <v>5</v>
      </c>
      <c r="I32" s="3">
        <v>16</v>
      </c>
      <c r="J32" s="1" t="str">
        <f>VLOOKUP(H32, subdiv_lookup!$A$1:$B$28, 2, FALSE)</f>
        <v>Rajouri Garden</v>
      </c>
      <c r="K32" s="1" t="str">
        <f>VLOOKUP(I32, grid_lookup!$A$1:$B$23, 2, FALSE)</f>
        <v>PAPPANKALAN-1</v>
      </c>
      <c r="L32" s="1">
        <f>VLOOKUP(I32, grid_lookup!$A$1:$D$23, 4, FALSE)</f>
        <v>80.811582268779205</v>
      </c>
      <c r="M32" s="7">
        <f t="shared" si="4"/>
        <v>3.6869112830708339E-3</v>
      </c>
      <c r="N32" s="1">
        <f>VLOOKUP(I32, grid_lookup!$A$1:$E$23, 5, FALSE)</f>
        <v>629.38754100000006</v>
      </c>
      <c r="O32" s="1">
        <f t="shared" si="5"/>
        <v>2.3204960263371071</v>
      </c>
    </row>
    <row r="33" spans="1:15">
      <c r="A33" s="1">
        <v>32</v>
      </c>
      <c r="B33" t="s">
        <v>19</v>
      </c>
      <c r="C33">
        <v>3.2974366308018501</v>
      </c>
      <c r="D33" s="4" t="str">
        <f t="shared" si="0"/>
        <v xml:space="preserve">6 </v>
      </c>
      <c r="E33" s="3" t="str">
        <f t="shared" si="1"/>
        <v xml:space="preserve"> 2</v>
      </c>
      <c r="F33" s="3" t="str">
        <f t="shared" si="2"/>
        <v>6</v>
      </c>
      <c r="G33" s="3" t="str">
        <f t="shared" si="3"/>
        <v>2</v>
      </c>
      <c r="H33" s="3">
        <v>6</v>
      </c>
      <c r="I33" s="3">
        <v>2</v>
      </c>
      <c r="J33" s="1" t="str">
        <f>VLOOKUP(H33, subdiv_lookup!$A$1:$B$28, 2, FALSE)</f>
        <v>Civil Lines</v>
      </c>
      <c r="K33" s="1" t="str">
        <f>VLOOKUP(I33, grid_lookup!$A$1:$B$23, 2, FALSE)</f>
        <v>SHALIMARBAGH</v>
      </c>
      <c r="L33" s="1">
        <f>VLOOKUP(I33, grid_lookup!$A$1:$D$23, 4, FALSE)</f>
        <v>91.173957303392498</v>
      </c>
      <c r="M33" s="7">
        <f t="shared" si="4"/>
        <v>3.6166430945069397E-2</v>
      </c>
      <c r="N33" s="1">
        <f>VLOOKUP(I33, grid_lookup!$A$1:$E$23, 5, FALSE)</f>
        <v>663.02700000000004</v>
      </c>
      <c r="O33" s="1">
        <f t="shared" si="5"/>
        <v>23.979320210216528</v>
      </c>
    </row>
    <row r="34" spans="1:15">
      <c r="A34" s="1">
        <v>33</v>
      </c>
      <c r="B34" t="s">
        <v>90</v>
      </c>
      <c r="C34">
        <v>3.2754001099636598</v>
      </c>
      <c r="D34" s="4" t="str">
        <f t="shared" si="0"/>
        <v xml:space="preserve">6 </v>
      </c>
      <c r="E34" s="3" t="str">
        <f t="shared" si="1"/>
        <v>12</v>
      </c>
      <c r="F34" s="3" t="str">
        <f t="shared" si="2"/>
        <v>6</v>
      </c>
      <c r="G34" s="3" t="str">
        <f t="shared" si="3"/>
        <v>12</v>
      </c>
      <c r="H34" s="3">
        <v>6</v>
      </c>
      <c r="I34" s="3">
        <v>12</v>
      </c>
      <c r="J34" s="1" t="str">
        <f>VLOOKUP(H34, subdiv_lookup!$A$1:$B$28, 2, FALSE)</f>
        <v>Civil Lines</v>
      </c>
      <c r="K34" s="1" t="str">
        <f>VLOOKUP(I34, grid_lookup!$A$1:$B$23, 2, FALSE)</f>
        <v>KASHMIRI GATE</v>
      </c>
      <c r="L34" s="1">
        <f>VLOOKUP(I34, grid_lookup!$A$1:$D$23, 4, FALSE)</f>
        <v>19.506153759716799</v>
      </c>
      <c r="M34" s="7">
        <f t="shared" si="4"/>
        <v>0.16791624583252612</v>
      </c>
      <c r="N34" s="1">
        <f>VLOOKUP(I34, grid_lookup!$A$1:$E$23, 5, FALSE)</f>
        <v>376.15350000000001</v>
      </c>
      <c r="O34" s="1">
        <f t="shared" si="5"/>
        <v>63.16228357676512</v>
      </c>
    </row>
    <row r="35" spans="1:15">
      <c r="A35" s="1">
        <v>34</v>
      </c>
      <c r="B35" t="s">
        <v>91</v>
      </c>
      <c r="C35">
        <v>16.1565177821929</v>
      </c>
      <c r="D35" s="4" t="str">
        <f t="shared" si="0"/>
        <v xml:space="preserve">6 </v>
      </c>
      <c r="E35" s="3" t="str">
        <f t="shared" si="1"/>
        <v>19</v>
      </c>
      <c r="F35" s="3" t="str">
        <f t="shared" si="2"/>
        <v>6</v>
      </c>
      <c r="G35" s="3" t="str">
        <f t="shared" si="3"/>
        <v>19</v>
      </c>
      <c r="H35" s="3">
        <v>6</v>
      </c>
      <c r="I35" s="3">
        <v>19</v>
      </c>
      <c r="J35" s="1" t="str">
        <f>VLOOKUP(H35, subdiv_lookup!$A$1:$B$28, 2, FALSE)</f>
        <v>Civil Lines</v>
      </c>
      <c r="K35" s="1" t="str">
        <f>VLOOKUP(I35, grid_lookup!$A$1:$B$23, 2, FALSE)</f>
        <v>SUBZI MANDI</v>
      </c>
      <c r="L35" s="1">
        <f>VLOOKUP(I35, grid_lookup!$A$1:$D$23, 4, FALSE)</f>
        <v>34.919818962321699</v>
      </c>
      <c r="M35" s="7">
        <f t="shared" si="4"/>
        <v>0.46267472920251096</v>
      </c>
      <c r="N35" s="1">
        <f>VLOOKUP(I35, grid_lookup!$A$1:$E$23, 5, FALSE)</f>
        <v>579.86479999999995</v>
      </c>
      <c r="O35" s="1">
        <f t="shared" si="5"/>
        <v>268.28878931406814</v>
      </c>
    </row>
    <row r="36" spans="1:15">
      <c r="A36" s="1">
        <v>35</v>
      </c>
      <c r="B36" t="s">
        <v>92</v>
      </c>
      <c r="C36">
        <v>33.180808599044497</v>
      </c>
      <c r="D36" s="4" t="str">
        <f t="shared" si="0"/>
        <v xml:space="preserve">6 </v>
      </c>
      <c r="E36" s="3" t="str">
        <f t="shared" si="1"/>
        <v>20</v>
      </c>
      <c r="F36" s="3" t="str">
        <f t="shared" si="2"/>
        <v>6</v>
      </c>
      <c r="G36" s="3" t="str">
        <f t="shared" si="3"/>
        <v>20</v>
      </c>
      <c r="H36" s="3">
        <v>6</v>
      </c>
      <c r="I36" s="3">
        <v>20</v>
      </c>
      <c r="J36" s="1" t="str">
        <f>VLOOKUP(H36, subdiv_lookup!$A$1:$B$28, 2, FALSE)</f>
        <v>Civil Lines</v>
      </c>
      <c r="K36" s="1" t="str">
        <f>VLOOKUP(I36, grid_lookup!$A$1:$B$23, 2, FALSE)</f>
        <v>GOPALPUR</v>
      </c>
      <c r="L36" s="1">
        <f>VLOOKUP(I36, grid_lookup!$A$1:$D$23, 4, FALSE)</f>
        <v>66.504372386769404</v>
      </c>
      <c r="M36" s="7">
        <f t="shared" si="4"/>
        <v>0.49892672328482263</v>
      </c>
      <c r="N36" s="1">
        <f>VLOOKUP(I36, grid_lookup!$A$1:$E$23, 5, FALSE)</f>
        <v>1004.3625</v>
      </c>
      <c r="O36" s="1">
        <f t="shared" si="5"/>
        <v>501.10329111515262</v>
      </c>
    </row>
    <row r="37" spans="1:15">
      <c r="A37" s="1">
        <v>36</v>
      </c>
      <c r="B37" t="s">
        <v>20</v>
      </c>
      <c r="C37">
        <v>4.0506665265559798</v>
      </c>
      <c r="D37" s="4" t="str">
        <f t="shared" si="0"/>
        <v xml:space="preserve">6 </v>
      </c>
      <c r="E37" s="3" t="str">
        <f t="shared" si="1"/>
        <v>22</v>
      </c>
      <c r="F37" s="3" t="str">
        <f t="shared" si="2"/>
        <v>6</v>
      </c>
      <c r="G37" s="3" t="str">
        <f t="shared" si="3"/>
        <v>22</v>
      </c>
      <c r="H37" s="3">
        <v>6</v>
      </c>
      <c r="I37" s="3">
        <v>22</v>
      </c>
      <c r="J37" s="1" t="str">
        <f>VLOOKUP(H37, subdiv_lookup!$A$1:$B$28, 2, FALSE)</f>
        <v>Civil Lines</v>
      </c>
      <c r="K37" s="1" t="str">
        <f>VLOOKUP(I37, grid_lookup!$A$1:$B$23, 2, FALSE)</f>
        <v>SOW</v>
      </c>
      <c r="L37" s="1">
        <f>VLOOKUP(I37, grid_lookup!$A$1:$D$23, 4, FALSE)</f>
        <v>44.245611762882902</v>
      </c>
      <c r="M37" s="7">
        <f t="shared" si="4"/>
        <v>9.1549565373035116E-2</v>
      </c>
      <c r="N37" s="1">
        <f>VLOOKUP(I37, grid_lookup!$A$1:$E$23, 5, FALSE)</f>
        <v>1366.5598</v>
      </c>
      <c r="O37" s="1">
        <f t="shared" si="5"/>
        <v>125.10795574626179</v>
      </c>
    </row>
    <row r="38" spans="1:15">
      <c r="A38" s="1">
        <v>37</v>
      </c>
      <c r="B38" t="s">
        <v>93</v>
      </c>
      <c r="C38">
        <v>1.8828323311048201</v>
      </c>
      <c r="D38" s="4" t="str">
        <f t="shared" si="0"/>
        <v xml:space="preserve">7 </v>
      </c>
      <c r="E38" s="3" t="str">
        <f t="shared" si="1"/>
        <v>12</v>
      </c>
      <c r="F38" s="3" t="str">
        <f t="shared" si="2"/>
        <v>7</v>
      </c>
      <c r="G38" s="3" t="str">
        <f t="shared" si="3"/>
        <v>12</v>
      </c>
      <c r="H38" s="3">
        <v>7</v>
      </c>
      <c r="I38" s="3">
        <v>12</v>
      </c>
      <c r="J38" s="1" t="str">
        <f>VLOOKUP(H38, subdiv_lookup!$A$1:$B$28, 2, FALSE)</f>
        <v>Sadar Bazaar</v>
      </c>
      <c r="K38" s="1" t="str">
        <f>VLOOKUP(I38, grid_lookup!$A$1:$B$23, 2, FALSE)</f>
        <v>KASHMIRI GATE</v>
      </c>
      <c r="L38" s="1">
        <f>VLOOKUP(I38, grid_lookup!$A$1:$D$23, 4, FALSE)</f>
        <v>19.506153759716799</v>
      </c>
      <c r="M38" s="7">
        <f t="shared" si="4"/>
        <v>9.6525043035042501E-2</v>
      </c>
      <c r="N38" s="1">
        <f>VLOOKUP(I38, grid_lookup!$A$1:$E$23, 5, FALSE)</f>
        <v>376.15350000000001</v>
      </c>
      <c r="O38" s="1">
        <f t="shared" si="5"/>
        <v>36.308232775281859</v>
      </c>
    </row>
    <row r="39" spans="1:15">
      <c r="A39" s="1">
        <v>38</v>
      </c>
      <c r="B39" t="s">
        <v>94</v>
      </c>
      <c r="C39">
        <v>2.5798731066228502</v>
      </c>
      <c r="D39" s="4" t="str">
        <f t="shared" si="0"/>
        <v xml:space="preserve">7 </v>
      </c>
      <c r="E39" s="3" t="str">
        <f t="shared" si="1"/>
        <v>19</v>
      </c>
      <c r="F39" s="3" t="str">
        <f t="shared" si="2"/>
        <v>7</v>
      </c>
      <c r="G39" s="3" t="str">
        <f t="shared" si="3"/>
        <v>19</v>
      </c>
      <c r="H39" s="3">
        <v>7</v>
      </c>
      <c r="I39" s="3">
        <v>19</v>
      </c>
      <c r="J39" s="1" t="str">
        <f>VLOOKUP(H39, subdiv_lookup!$A$1:$B$28, 2, FALSE)</f>
        <v>Sadar Bazaar</v>
      </c>
      <c r="K39" s="1" t="str">
        <f>VLOOKUP(I39, grid_lookup!$A$1:$B$23, 2, FALSE)</f>
        <v>SUBZI MANDI</v>
      </c>
      <c r="L39" s="1">
        <f>VLOOKUP(I39, grid_lookup!$A$1:$D$23, 4, FALSE)</f>
        <v>34.919818962321699</v>
      </c>
      <c r="M39" s="7">
        <f t="shared" si="4"/>
        <v>7.3879910700754767E-2</v>
      </c>
      <c r="N39" s="1">
        <f>VLOOKUP(I39, grid_lookup!$A$1:$E$23, 5, FALSE)</f>
        <v>579.86479999999995</v>
      </c>
      <c r="O39" s="1">
        <f t="shared" si="5"/>
        <v>42.840359642511018</v>
      </c>
    </row>
    <row r="40" spans="1:15">
      <c r="A40" s="1">
        <v>39</v>
      </c>
      <c r="B40" t="s">
        <v>95</v>
      </c>
      <c r="C40">
        <v>7.3398544724676803E-3</v>
      </c>
      <c r="D40" s="4" t="str">
        <f t="shared" si="0"/>
        <v xml:space="preserve">8 </v>
      </c>
      <c r="E40" s="3" t="str">
        <f t="shared" si="1"/>
        <v>11</v>
      </c>
      <c r="F40" s="3" t="str">
        <f t="shared" si="2"/>
        <v>8</v>
      </c>
      <c r="G40" s="3" t="str">
        <f t="shared" si="3"/>
        <v>11</v>
      </c>
      <c r="H40" s="3">
        <v>8</v>
      </c>
      <c r="I40" s="3">
        <v>11</v>
      </c>
      <c r="J40" s="1" t="str">
        <f>VLOOKUP(H40, subdiv_lookup!$A$1:$B$28, 2, FALSE)</f>
        <v>Kotwali</v>
      </c>
      <c r="K40" s="1" t="str">
        <f>VLOOKUP(I40, grid_lookup!$A$1:$B$23, 2, FALSE)</f>
        <v>GEETA COLONY</v>
      </c>
      <c r="L40" s="1">
        <f>VLOOKUP(I40, grid_lookup!$A$1:$D$23, 4, FALSE)</f>
        <v>38.490245928914199</v>
      </c>
      <c r="M40" s="7">
        <f t="shared" si="4"/>
        <v>1.9069388348474852E-4</v>
      </c>
      <c r="N40" s="1">
        <f>VLOOKUP(I40, grid_lookup!$A$1:$E$23, 5, FALSE)</f>
        <v>529.89030000000002</v>
      </c>
      <c r="O40" s="1">
        <f t="shared" si="5"/>
        <v>0.10104683912789844</v>
      </c>
    </row>
    <row r="41" spans="1:15">
      <c r="A41" s="1">
        <v>40</v>
      </c>
      <c r="B41" t="s">
        <v>21</v>
      </c>
      <c r="C41">
        <v>3.5043876131025198</v>
      </c>
      <c r="D41" s="4" t="str">
        <f t="shared" si="0"/>
        <v xml:space="preserve">8 </v>
      </c>
      <c r="E41" s="3" t="str">
        <f t="shared" si="1"/>
        <v>12</v>
      </c>
      <c r="F41" s="3" t="str">
        <f t="shared" si="2"/>
        <v>8</v>
      </c>
      <c r="G41" s="3" t="str">
        <f t="shared" si="3"/>
        <v>12</v>
      </c>
      <c r="H41" s="3">
        <v>8</v>
      </c>
      <c r="I41" s="3">
        <v>12</v>
      </c>
      <c r="J41" s="1" t="str">
        <f>VLOOKUP(H41, subdiv_lookup!$A$1:$B$28, 2, FALSE)</f>
        <v>Kotwali</v>
      </c>
      <c r="K41" s="1" t="str">
        <f>VLOOKUP(I41, grid_lookup!$A$1:$B$23, 2, FALSE)</f>
        <v>KASHMIRI GATE</v>
      </c>
      <c r="L41" s="1">
        <f>VLOOKUP(I41, grid_lookup!$A$1:$D$23, 4, FALSE)</f>
        <v>19.506153759716799</v>
      </c>
      <c r="M41" s="7">
        <f t="shared" si="4"/>
        <v>0.17965549007101636</v>
      </c>
      <c r="N41" s="1">
        <f>VLOOKUP(I41, grid_lookup!$A$1:$E$23, 5, FALSE)</f>
        <v>376.15350000000001</v>
      </c>
      <c r="O41" s="1">
        <f t="shared" si="5"/>
        <v>67.578041384428047</v>
      </c>
    </row>
    <row r="42" spans="1:15">
      <c r="A42" s="1">
        <v>41</v>
      </c>
      <c r="B42" t="s">
        <v>96</v>
      </c>
      <c r="C42">
        <v>0.85153928039350102</v>
      </c>
      <c r="D42" s="4" t="str">
        <f t="shared" si="0"/>
        <v xml:space="preserve">9 </v>
      </c>
      <c r="E42" s="3" t="str">
        <f t="shared" si="1"/>
        <v>11</v>
      </c>
      <c r="F42" s="3" t="str">
        <f t="shared" si="2"/>
        <v>9</v>
      </c>
      <c r="G42" s="3" t="str">
        <f t="shared" si="3"/>
        <v>11</v>
      </c>
      <c r="H42" s="3">
        <v>9</v>
      </c>
      <c r="I42" s="3">
        <v>11</v>
      </c>
      <c r="J42" s="1" t="str">
        <f>VLOOKUP(H42, subdiv_lookup!$A$1:$B$28, 2, FALSE)</f>
        <v>Seelampur</v>
      </c>
      <c r="K42" s="1" t="str">
        <f>VLOOKUP(I42, grid_lookup!$A$1:$B$23, 2, FALSE)</f>
        <v>GEETA COLONY</v>
      </c>
      <c r="L42" s="1">
        <f>VLOOKUP(I42, grid_lookup!$A$1:$D$23, 4, FALSE)</f>
        <v>38.490245928914199</v>
      </c>
      <c r="M42" s="7">
        <f t="shared" si="4"/>
        <v>2.2123508432920078E-2</v>
      </c>
      <c r="N42" s="1">
        <f>VLOOKUP(I42, grid_lookup!$A$1:$E$23, 5, FALSE)</f>
        <v>529.89030000000002</v>
      </c>
      <c r="O42" s="1">
        <f t="shared" si="5"/>
        <v>11.72303252057255</v>
      </c>
    </row>
    <row r="43" spans="1:15">
      <c r="A43" s="1">
        <v>42</v>
      </c>
      <c r="B43" t="s">
        <v>22</v>
      </c>
      <c r="C43">
        <v>2.4010206561854299</v>
      </c>
      <c r="D43" s="4" t="str">
        <f t="shared" si="0"/>
        <v xml:space="preserve">9 </v>
      </c>
      <c r="E43" s="3" t="str">
        <f t="shared" si="1"/>
        <v>12</v>
      </c>
      <c r="F43" s="3" t="str">
        <f t="shared" si="2"/>
        <v>9</v>
      </c>
      <c r="G43" s="3" t="str">
        <f t="shared" si="3"/>
        <v>12</v>
      </c>
      <c r="H43" s="3">
        <v>9</v>
      </c>
      <c r="I43" s="3">
        <v>12</v>
      </c>
      <c r="J43" s="1" t="str">
        <f>VLOOKUP(H43, subdiv_lookup!$A$1:$B$28, 2, FALSE)</f>
        <v>Seelampur</v>
      </c>
      <c r="K43" s="1" t="str">
        <f>VLOOKUP(I43, grid_lookup!$A$1:$B$23, 2, FALSE)</f>
        <v>KASHMIRI GATE</v>
      </c>
      <c r="L43" s="1">
        <f>VLOOKUP(I43, grid_lookup!$A$1:$D$23, 4, FALSE)</f>
        <v>19.506153759716799</v>
      </c>
      <c r="M43" s="7">
        <f t="shared" si="4"/>
        <v>0.12309041986246956</v>
      </c>
      <c r="N43" s="1">
        <f>VLOOKUP(I43, grid_lookup!$A$1:$E$23, 5, FALSE)</f>
        <v>376.15350000000001</v>
      </c>
      <c r="O43" s="1">
        <f t="shared" si="5"/>
        <v>46.300892247737444</v>
      </c>
    </row>
    <row r="44" spans="1:15">
      <c r="A44" s="1">
        <v>43</v>
      </c>
      <c r="B44" t="s">
        <v>97</v>
      </c>
      <c r="C44">
        <v>12.0848574688091</v>
      </c>
      <c r="D44" s="4" t="str">
        <f t="shared" si="0"/>
        <v xml:space="preserve">9 </v>
      </c>
      <c r="E44" s="3" t="str">
        <f t="shared" si="1"/>
        <v>20</v>
      </c>
      <c r="F44" s="3" t="str">
        <f t="shared" si="2"/>
        <v>9</v>
      </c>
      <c r="G44" s="3" t="str">
        <f t="shared" si="3"/>
        <v>20</v>
      </c>
      <c r="H44" s="3">
        <v>9</v>
      </c>
      <c r="I44" s="3">
        <v>20</v>
      </c>
      <c r="J44" s="1" t="str">
        <f>VLOOKUP(H44, subdiv_lookup!$A$1:$B$28, 2, FALSE)</f>
        <v>Seelampur</v>
      </c>
      <c r="K44" s="1" t="str">
        <f>VLOOKUP(I44, grid_lookup!$A$1:$B$23, 2, FALSE)</f>
        <v>GOPALPUR</v>
      </c>
      <c r="L44" s="1">
        <f>VLOOKUP(I44, grid_lookup!$A$1:$D$23, 4, FALSE)</f>
        <v>66.504372386769404</v>
      </c>
      <c r="M44" s="7">
        <f t="shared" si="4"/>
        <v>0.18171523217341573</v>
      </c>
      <c r="N44" s="1">
        <f>VLOOKUP(I44, grid_lookup!$A$1:$E$23, 5, FALSE)</f>
        <v>1004.3625</v>
      </c>
      <c r="O44" s="1">
        <f t="shared" si="5"/>
        <v>182.50796487377224</v>
      </c>
    </row>
    <row r="45" spans="1:15">
      <c r="A45" s="1">
        <v>44</v>
      </c>
      <c r="B45" t="s">
        <v>23</v>
      </c>
      <c r="C45">
        <v>31.9224036702817</v>
      </c>
      <c r="D45" s="4" t="str">
        <f t="shared" si="0"/>
        <v xml:space="preserve">9 </v>
      </c>
      <c r="E45" s="3" t="str">
        <f t="shared" si="1"/>
        <v>22</v>
      </c>
      <c r="F45" s="3" t="str">
        <f t="shared" si="2"/>
        <v>9</v>
      </c>
      <c r="G45" s="3" t="str">
        <f t="shared" si="3"/>
        <v>22</v>
      </c>
      <c r="H45" s="3">
        <v>9</v>
      </c>
      <c r="I45" s="3">
        <v>22</v>
      </c>
      <c r="J45" s="1" t="str">
        <f>VLOOKUP(H45, subdiv_lookup!$A$1:$B$28, 2, FALSE)</f>
        <v>Seelampur</v>
      </c>
      <c r="K45" s="1" t="str">
        <f>VLOOKUP(I45, grid_lookup!$A$1:$B$23, 2, FALSE)</f>
        <v>SOW</v>
      </c>
      <c r="L45" s="1">
        <f>VLOOKUP(I45, grid_lookup!$A$1:$D$23, 4, FALSE)</f>
        <v>44.245611762882902</v>
      </c>
      <c r="M45" s="7">
        <f t="shared" si="4"/>
        <v>0.72148180120906391</v>
      </c>
      <c r="N45" s="1">
        <f>VLOOKUP(I45, grid_lookup!$A$1:$E$23, 5, FALSE)</f>
        <v>1366.5598</v>
      </c>
      <c r="O45" s="1">
        <f t="shared" si="5"/>
        <v>985.94802596389809</v>
      </c>
    </row>
    <row r="46" spans="1:15">
      <c r="A46" s="1">
        <v>45</v>
      </c>
      <c r="B46" t="s">
        <v>98</v>
      </c>
      <c r="C46">
        <v>0.80772819786584205</v>
      </c>
      <c r="D46" s="4" t="str">
        <f t="shared" si="0"/>
        <v>10</v>
      </c>
      <c r="E46" s="3" t="str">
        <f t="shared" si="1"/>
        <v>10</v>
      </c>
      <c r="F46" s="3" t="str">
        <f t="shared" si="2"/>
        <v>10</v>
      </c>
      <c r="G46" s="3" t="str">
        <f t="shared" si="3"/>
        <v>10</v>
      </c>
      <c r="H46" s="3">
        <v>10</v>
      </c>
      <c r="I46" s="3">
        <v>10</v>
      </c>
      <c r="J46" s="1" t="str">
        <f>VLOOKUP(H46, subdiv_lookup!$A$1:$B$28, 2, FALSE)</f>
        <v>Vivek Vihar</v>
      </c>
      <c r="K46" s="1" t="str">
        <f>VLOOKUP(I46, grid_lookup!$A$1:$B$23, 2, FALSE)</f>
        <v>PATPARGANJ</v>
      </c>
      <c r="L46" s="1">
        <f>VLOOKUP(I46, grid_lookup!$A$1:$D$23, 4, FALSE)</f>
        <v>30.232043976064499</v>
      </c>
      <c r="M46" s="7">
        <f t="shared" si="4"/>
        <v>2.6717617852942448E-2</v>
      </c>
      <c r="N46" s="1">
        <f>VLOOKUP(I46, grid_lookup!$A$1:$E$23, 5, FALSE)</f>
        <v>1570.8969999999999</v>
      </c>
      <c r="O46" s="1">
        <f t="shared" si="5"/>
        <v>41.97062573233373</v>
      </c>
    </row>
    <row r="47" spans="1:15">
      <c r="A47" s="1">
        <v>46</v>
      </c>
      <c r="B47" t="s">
        <v>24</v>
      </c>
      <c r="C47">
        <v>17.1174720515343</v>
      </c>
      <c r="D47" s="4" t="str">
        <f t="shared" si="0"/>
        <v>10</v>
      </c>
      <c r="E47" s="3" t="str">
        <f t="shared" si="1"/>
        <v>11</v>
      </c>
      <c r="F47" s="3" t="str">
        <f t="shared" si="2"/>
        <v>10</v>
      </c>
      <c r="G47" s="3" t="str">
        <f t="shared" si="3"/>
        <v>11</v>
      </c>
      <c r="H47" s="3">
        <v>10</v>
      </c>
      <c r="I47" s="3">
        <v>11</v>
      </c>
      <c r="J47" s="1" t="str">
        <f>VLOOKUP(H47, subdiv_lookup!$A$1:$B$28, 2, FALSE)</f>
        <v>Vivek Vihar</v>
      </c>
      <c r="K47" s="1" t="str">
        <f>VLOOKUP(I47, grid_lookup!$A$1:$B$23, 2, FALSE)</f>
        <v>GEETA COLONY</v>
      </c>
      <c r="L47" s="1">
        <f>VLOOKUP(I47, grid_lookup!$A$1:$D$23, 4, FALSE)</f>
        <v>38.490245928914199</v>
      </c>
      <c r="M47" s="7">
        <f t="shared" si="4"/>
        <v>0.44472233518974502</v>
      </c>
      <c r="N47" s="1">
        <f>VLOOKUP(I47, grid_lookup!$A$1:$E$23, 5, FALSE)</f>
        <v>529.89030000000002</v>
      </c>
      <c r="O47" s="1">
        <f t="shared" si="5"/>
        <v>235.65405161039456</v>
      </c>
    </row>
    <row r="48" spans="1:15">
      <c r="A48" s="1">
        <v>47</v>
      </c>
      <c r="B48" t="s">
        <v>25</v>
      </c>
      <c r="C48">
        <v>1.47436304066849</v>
      </c>
      <c r="D48" s="4" t="str">
        <f t="shared" si="0"/>
        <v>10</v>
      </c>
      <c r="E48" s="3" t="str">
        <f t="shared" si="1"/>
        <v>12</v>
      </c>
      <c r="F48" s="3" t="str">
        <f t="shared" si="2"/>
        <v>10</v>
      </c>
      <c r="G48" s="3" t="str">
        <f t="shared" si="3"/>
        <v>12</v>
      </c>
      <c r="H48" s="3">
        <v>10</v>
      </c>
      <c r="I48" s="3">
        <v>12</v>
      </c>
      <c r="J48" s="1" t="str">
        <f>VLOOKUP(H48, subdiv_lookup!$A$1:$B$28, 2, FALSE)</f>
        <v>Vivek Vihar</v>
      </c>
      <c r="K48" s="1" t="str">
        <f>VLOOKUP(I48, grid_lookup!$A$1:$B$23, 2, FALSE)</f>
        <v>KASHMIRI GATE</v>
      </c>
      <c r="L48" s="1">
        <f>VLOOKUP(I48, grid_lookup!$A$1:$D$23, 4, FALSE)</f>
        <v>19.506153759716799</v>
      </c>
      <c r="M48" s="7">
        <f t="shared" si="4"/>
        <v>7.5584508295698766E-2</v>
      </c>
      <c r="N48" s="1">
        <f>VLOOKUP(I48, grid_lookup!$A$1:$E$23, 5, FALSE)</f>
        <v>376.15350000000001</v>
      </c>
      <c r="O48" s="1">
        <f t="shared" si="5"/>
        <v>28.431377341206126</v>
      </c>
    </row>
    <row r="49" spans="1:15">
      <c r="A49" s="1">
        <v>48</v>
      </c>
      <c r="B49" t="s">
        <v>99</v>
      </c>
      <c r="C49">
        <v>5.7820032300929602</v>
      </c>
      <c r="D49" s="4" t="str">
        <f t="shared" si="0"/>
        <v>10</v>
      </c>
      <c r="E49" s="3" t="str">
        <f t="shared" si="1"/>
        <v>21</v>
      </c>
      <c r="F49" s="3" t="str">
        <f t="shared" si="2"/>
        <v>10</v>
      </c>
      <c r="G49" s="3" t="str">
        <f t="shared" si="3"/>
        <v>21</v>
      </c>
      <c r="H49" s="3">
        <v>10</v>
      </c>
      <c r="I49" s="3">
        <v>21</v>
      </c>
      <c r="J49" s="1" t="str">
        <f>VLOOKUP(H49, subdiv_lookup!$A$1:$B$28, 2, FALSE)</f>
        <v>Vivek Vihar</v>
      </c>
      <c r="K49" s="1" t="str">
        <f>VLOOKUP(I49, grid_lookup!$A$1:$B$23, 2, FALSE)</f>
        <v>GAZIPUR</v>
      </c>
      <c r="L49" s="1">
        <f>VLOOKUP(I49, grid_lookup!$A$1:$D$23, 4, FALSE)</f>
        <v>23.714882041120202</v>
      </c>
      <c r="M49" s="7">
        <f t="shared" si="4"/>
        <v>0.24381328231223368</v>
      </c>
      <c r="N49" s="1">
        <f>VLOOKUP(I49, grid_lookup!$A$1:$E$23, 5, FALSE)</f>
        <v>732.37159999999994</v>
      </c>
      <c r="O49" s="1">
        <f t="shared" si="5"/>
        <v>178.56192366826227</v>
      </c>
    </row>
    <row r="50" spans="1:15">
      <c r="A50" s="1">
        <v>49</v>
      </c>
      <c r="B50" t="s">
        <v>100</v>
      </c>
      <c r="C50">
        <v>3.7726647322663598</v>
      </c>
      <c r="D50" s="4" t="str">
        <f t="shared" si="0"/>
        <v>11</v>
      </c>
      <c r="E50" s="3" t="str">
        <f t="shared" si="1"/>
        <v>11</v>
      </c>
      <c r="F50" s="3" t="str">
        <f t="shared" si="2"/>
        <v>11</v>
      </c>
      <c r="G50" s="3" t="str">
        <f t="shared" si="3"/>
        <v>11</v>
      </c>
      <c r="H50" s="3">
        <v>11</v>
      </c>
      <c r="I50" s="3">
        <v>11</v>
      </c>
      <c r="J50" s="1" t="str">
        <f>VLOOKUP(H50, subdiv_lookup!$A$1:$B$28, 2, FALSE)</f>
        <v>Seemapuri</v>
      </c>
      <c r="K50" s="1" t="str">
        <f>VLOOKUP(I50, grid_lookup!$A$1:$B$23, 2, FALSE)</f>
        <v>GEETA COLONY</v>
      </c>
      <c r="L50" s="1">
        <f>VLOOKUP(I50, grid_lookup!$A$1:$D$23, 4, FALSE)</f>
        <v>38.490245928914199</v>
      </c>
      <c r="M50" s="7">
        <f t="shared" si="4"/>
        <v>9.8016124376911345E-2</v>
      </c>
      <c r="N50" s="1">
        <f>VLOOKUP(I50, grid_lookup!$A$1:$E$23, 5, FALSE)</f>
        <v>529.89030000000002</v>
      </c>
      <c r="O50" s="1">
        <f t="shared" si="5"/>
        <v>51.937793550918869</v>
      </c>
    </row>
    <row r="51" spans="1:15">
      <c r="A51" s="1">
        <v>50</v>
      </c>
      <c r="B51" t="s">
        <v>101</v>
      </c>
      <c r="C51">
        <v>6.01760829243816</v>
      </c>
      <c r="D51" s="4" t="str">
        <f t="shared" si="0"/>
        <v>11</v>
      </c>
      <c r="E51" s="3" t="str">
        <f t="shared" si="1"/>
        <v>22</v>
      </c>
      <c r="F51" s="3" t="str">
        <f t="shared" si="2"/>
        <v>11</v>
      </c>
      <c r="G51" s="3" t="str">
        <f t="shared" si="3"/>
        <v>22</v>
      </c>
      <c r="H51" s="3">
        <v>11</v>
      </c>
      <c r="I51" s="3">
        <v>22</v>
      </c>
      <c r="J51" s="1" t="str">
        <f>VLOOKUP(H51, subdiv_lookup!$A$1:$B$28, 2, FALSE)</f>
        <v>Seemapuri</v>
      </c>
      <c r="K51" s="1" t="str">
        <f>VLOOKUP(I51, grid_lookup!$A$1:$B$23, 2, FALSE)</f>
        <v>SOW</v>
      </c>
      <c r="L51" s="1">
        <f>VLOOKUP(I51, grid_lookup!$A$1:$D$23, 4, FALSE)</f>
        <v>44.245611762882902</v>
      </c>
      <c r="M51" s="7">
        <f t="shared" si="4"/>
        <v>0.13600463532264362</v>
      </c>
      <c r="N51" s="1">
        <f>VLOOKUP(I51, grid_lookup!$A$1:$E$23, 5, FALSE)</f>
        <v>1366.5598</v>
      </c>
      <c r="O51" s="1">
        <f t="shared" si="5"/>
        <v>185.85846724558479</v>
      </c>
    </row>
    <row r="52" spans="1:15">
      <c r="A52" s="1">
        <v>51</v>
      </c>
      <c r="B52" t="s">
        <v>113</v>
      </c>
      <c r="C52">
        <v>7.8572109220230404E-2</v>
      </c>
      <c r="D52" s="4" t="str">
        <f t="shared" si="0"/>
        <v>12</v>
      </c>
      <c r="E52" s="3" t="str">
        <f t="shared" si="1"/>
        <v xml:space="preserve"> 8</v>
      </c>
      <c r="F52" s="3" t="str">
        <f t="shared" si="2"/>
        <v>12</v>
      </c>
      <c r="G52" s="3" t="str">
        <f t="shared" si="3"/>
        <v>8</v>
      </c>
      <c r="H52" s="3">
        <v>12</v>
      </c>
      <c r="I52" s="3">
        <v>8</v>
      </c>
      <c r="J52" s="1" t="str">
        <f>VLOOKUP(H52, subdiv_lookup!$A$1:$B$28, 2, FALSE)</f>
        <v>Daryaganj</v>
      </c>
      <c r="K52" s="1" t="str">
        <f>VLOOKUP(I52, grid_lookup!$A$1:$B$23, 2, FALSE)</f>
        <v>LODHI ROAD</v>
      </c>
      <c r="L52" s="1">
        <f>VLOOKUP(I52, grid_lookup!$A$1:$D$23, 4, FALSE)</f>
        <v>61.599726676613898</v>
      </c>
      <c r="M52" s="7">
        <f t="shared" si="4"/>
        <v>1.2755269131747627E-3</v>
      </c>
      <c r="N52" s="1">
        <f>VLOOKUP(I52, grid_lookup!$A$1:$E$23, 5, FALSE)</f>
        <v>678.17420000000004</v>
      </c>
      <c r="O52" s="1">
        <f t="shared" si="5"/>
        <v>0.8650294439207642</v>
      </c>
    </row>
    <row r="53" spans="1:15">
      <c r="A53" s="1">
        <v>52</v>
      </c>
      <c r="B53" t="s">
        <v>114</v>
      </c>
      <c r="C53">
        <v>5.32181302394827E-2</v>
      </c>
      <c r="D53" s="4" t="str">
        <f t="shared" si="0"/>
        <v>12</v>
      </c>
      <c r="E53" s="3" t="str">
        <f t="shared" si="1"/>
        <v xml:space="preserve"> 9</v>
      </c>
      <c r="F53" s="3" t="str">
        <f t="shared" si="2"/>
        <v>12</v>
      </c>
      <c r="G53" s="3" t="str">
        <f t="shared" si="3"/>
        <v>9</v>
      </c>
      <c r="H53" s="3">
        <v>12</v>
      </c>
      <c r="I53" s="3">
        <v>9</v>
      </c>
      <c r="J53" s="1" t="str">
        <f>VLOOKUP(H53, subdiv_lookup!$A$1:$B$28, 2, FALSE)</f>
        <v>Daryaganj</v>
      </c>
      <c r="K53" s="1" t="str">
        <f>VLOOKUP(I53, grid_lookup!$A$1:$B$23, 2, FALSE)</f>
        <v>PARK STREET</v>
      </c>
      <c r="L53" s="1">
        <f>VLOOKUP(I53, grid_lookup!$A$1:$D$23, 4, FALSE)</f>
        <v>49.050105972391002</v>
      </c>
      <c r="M53" s="7">
        <f t="shared" si="4"/>
        <v>1.084974826954253E-3</v>
      </c>
      <c r="N53" s="1">
        <f>VLOOKUP(I53, grid_lookup!$A$1:$E$23, 5, FALSE)</f>
        <v>1163.7348</v>
      </c>
      <c r="O53" s="1">
        <f t="shared" si="5"/>
        <v>1.262622963250642</v>
      </c>
    </row>
    <row r="54" spans="1:15">
      <c r="A54" s="1">
        <v>53</v>
      </c>
      <c r="B54" t="s">
        <v>102</v>
      </c>
      <c r="C54">
        <v>0.32619513107938802</v>
      </c>
      <c r="D54" s="4" t="str">
        <f t="shared" si="0"/>
        <v>12</v>
      </c>
      <c r="E54" s="3" t="str">
        <f t="shared" si="1"/>
        <v>11</v>
      </c>
      <c r="F54" s="3" t="str">
        <f t="shared" si="2"/>
        <v>12</v>
      </c>
      <c r="G54" s="3" t="str">
        <f t="shared" si="3"/>
        <v>11</v>
      </c>
      <c r="H54" s="3">
        <v>12</v>
      </c>
      <c r="I54" s="3">
        <v>11</v>
      </c>
      <c r="J54" s="1" t="str">
        <f>VLOOKUP(H54, subdiv_lookup!$A$1:$B$28, 2, FALSE)</f>
        <v>Daryaganj</v>
      </c>
      <c r="K54" s="1" t="str">
        <f>VLOOKUP(I54, grid_lookup!$A$1:$B$23, 2, FALSE)</f>
        <v>GEETA COLONY</v>
      </c>
      <c r="L54" s="1">
        <f>VLOOKUP(I54, grid_lookup!$A$1:$D$23, 4, FALSE)</f>
        <v>38.490245928914199</v>
      </c>
      <c r="M54" s="7">
        <f t="shared" si="4"/>
        <v>8.4747479057894898E-3</v>
      </c>
      <c r="N54" s="1">
        <f>VLOOKUP(I54, grid_lookup!$A$1:$E$23, 5, FALSE)</f>
        <v>529.89030000000002</v>
      </c>
      <c r="O54" s="1">
        <f t="shared" si="5"/>
        <v>4.4906867102231649</v>
      </c>
    </row>
    <row r="55" spans="1:15">
      <c r="A55" s="1">
        <v>54</v>
      </c>
      <c r="B55" t="s">
        <v>26</v>
      </c>
      <c r="C55">
        <v>6.5347738927624102</v>
      </c>
      <c r="D55" s="4" t="str">
        <f t="shared" si="0"/>
        <v>12</v>
      </c>
      <c r="E55" s="3" t="str">
        <f t="shared" si="1"/>
        <v>12</v>
      </c>
      <c r="F55" s="3" t="str">
        <f t="shared" si="2"/>
        <v>12</v>
      </c>
      <c r="G55" s="3" t="str">
        <f t="shared" si="3"/>
        <v>12</v>
      </c>
      <c r="H55" s="3">
        <v>12</v>
      </c>
      <c r="I55" s="3">
        <v>12</v>
      </c>
      <c r="J55" s="1" t="str">
        <f>VLOOKUP(H55, subdiv_lookup!$A$1:$B$28, 2, FALSE)</f>
        <v>Daryaganj</v>
      </c>
      <c r="K55" s="1" t="str">
        <f>VLOOKUP(I55, grid_lookup!$A$1:$B$23, 2, FALSE)</f>
        <v>KASHMIRI GATE</v>
      </c>
      <c r="L55" s="1">
        <f>VLOOKUP(I55, grid_lookup!$A$1:$D$23, 4, FALSE)</f>
        <v>19.506153759716799</v>
      </c>
      <c r="M55" s="7">
        <f t="shared" si="4"/>
        <v>0.33501088801308032</v>
      </c>
      <c r="N55" s="1">
        <f>VLOOKUP(I55, grid_lookup!$A$1:$E$23, 5, FALSE)</f>
        <v>376.15350000000001</v>
      </c>
      <c r="O55" s="1">
        <f t="shared" si="5"/>
        <v>126.01551806422822</v>
      </c>
    </row>
    <row r="56" spans="1:15">
      <c r="A56" s="1">
        <v>55</v>
      </c>
      <c r="B56" t="s">
        <v>103</v>
      </c>
      <c r="C56">
        <v>0.73388027023232805</v>
      </c>
      <c r="D56" s="4" t="str">
        <f t="shared" si="0"/>
        <v>13</v>
      </c>
      <c r="E56" s="3" t="str">
        <f t="shared" si="1"/>
        <v xml:space="preserve"> 9</v>
      </c>
      <c r="F56" s="3" t="str">
        <f t="shared" si="2"/>
        <v>13</v>
      </c>
      <c r="G56" s="3" t="str">
        <f t="shared" si="3"/>
        <v>9</v>
      </c>
      <c r="H56" s="3">
        <v>13</v>
      </c>
      <c r="I56" s="3">
        <v>9</v>
      </c>
      <c r="J56" s="1" t="str">
        <f>VLOOKUP(H56, subdiv_lookup!$A$1:$B$28, 2, FALSE)</f>
        <v>Paharganj</v>
      </c>
      <c r="K56" s="1" t="str">
        <f>VLOOKUP(I56, grid_lookup!$A$1:$B$23, 2, FALSE)</f>
        <v>PARK STREET</v>
      </c>
      <c r="L56" s="1">
        <f>VLOOKUP(I56, grid_lookup!$A$1:$D$23, 4, FALSE)</f>
        <v>49.050105972391002</v>
      </c>
      <c r="M56" s="7">
        <f t="shared" si="4"/>
        <v>1.4961848821395202E-2</v>
      </c>
      <c r="N56" s="1">
        <f>VLOOKUP(I56, grid_lookup!$A$1:$E$23, 5, FALSE)</f>
        <v>1163.7348</v>
      </c>
      <c r="O56" s="1">
        <f t="shared" si="5"/>
        <v>17.41162414579658</v>
      </c>
    </row>
    <row r="57" spans="1:15">
      <c r="A57" s="1">
        <v>56</v>
      </c>
      <c r="B57" t="s">
        <v>27</v>
      </c>
      <c r="C57">
        <v>0.35942341745675699</v>
      </c>
      <c r="D57" s="4" t="str">
        <f t="shared" si="0"/>
        <v>13</v>
      </c>
      <c r="E57" s="3" t="str">
        <f t="shared" si="1"/>
        <v>12</v>
      </c>
      <c r="F57" s="3" t="str">
        <f t="shared" si="2"/>
        <v>13</v>
      </c>
      <c r="G57" s="3" t="str">
        <f t="shared" si="3"/>
        <v>12</v>
      </c>
      <c r="H57" s="3">
        <v>13</v>
      </c>
      <c r="I57" s="3">
        <v>12</v>
      </c>
      <c r="J57" s="1" t="str">
        <f>VLOOKUP(H57, subdiv_lookup!$A$1:$B$28, 2, FALSE)</f>
        <v>Paharganj</v>
      </c>
      <c r="K57" s="1" t="str">
        <f>VLOOKUP(I57, grid_lookup!$A$1:$B$23, 2, FALSE)</f>
        <v>KASHMIRI GATE</v>
      </c>
      <c r="L57" s="1">
        <f>VLOOKUP(I57, grid_lookup!$A$1:$D$23, 4, FALSE)</f>
        <v>19.506153759716799</v>
      </c>
      <c r="M57" s="7">
        <f t="shared" si="4"/>
        <v>1.8426155247428713E-2</v>
      </c>
      <c r="N57" s="1">
        <f>VLOOKUP(I57, grid_lookup!$A$1:$E$23, 5, FALSE)</f>
        <v>376.15350000000001</v>
      </c>
      <c r="O57" s="1">
        <f t="shared" si="5"/>
        <v>6.9310627878636764</v>
      </c>
    </row>
    <row r="58" spans="1:15">
      <c r="A58" s="1">
        <v>57</v>
      </c>
      <c r="B58" t="s">
        <v>115</v>
      </c>
      <c r="C58">
        <v>2.9211231795498702</v>
      </c>
      <c r="D58" s="4" t="str">
        <f t="shared" si="0"/>
        <v>13</v>
      </c>
      <c r="E58" s="3" t="str">
        <f t="shared" si="1"/>
        <v>19</v>
      </c>
      <c r="F58" s="3" t="str">
        <f t="shared" si="2"/>
        <v>13</v>
      </c>
      <c r="G58" s="3" t="str">
        <f t="shared" si="3"/>
        <v>19</v>
      </c>
      <c r="H58" s="3">
        <v>13</v>
      </c>
      <c r="I58" s="3">
        <v>19</v>
      </c>
      <c r="J58" s="1" t="str">
        <f>VLOOKUP(H58, subdiv_lookup!$A$1:$B$28, 2, FALSE)</f>
        <v>Paharganj</v>
      </c>
      <c r="K58" s="1" t="str">
        <f>VLOOKUP(I58, grid_lookup!$A$1:$B$23, 2, FALSE)</f>
        <v>SUBZI MANDI</v>
      </c>
      <c r="L58" s="1">
        <f>VLOOKUP(I58, grid_lookup!$A$1:$D$23, 4, FALSE)</f>
        <v>34.919818962321699</v>
      </c>
      <c r="M58" s="7">
        <f t="shared" si="4"/>
        <v>8.3652300222453804E-2</v>
      </c>
      <c r="N58" s="1">
        <f>VLOOKUP(I58, grid_lookup!$A$1:$E$23, 5, FALSE)</f>
        <v>579.86479999999995</v>
      </c>
      <c r="O58" s="1">
        <f t="shared" si="5"/>
        <v>48.507024338033126</v>
      </c>
    </row>
    <row r="59" spans="1:15">
      <c r="A59" s="1">
        <v>58</v>
      </c>
      <c r="B59" t="s">
        <v>28</v>
      </c>
      <c r="C59">
        <v>3.2883907361280702</v>
      </c>
      <c r="D59" s="4" t="str">
        <f t="shared" si="0"/>
        <v>14</v>
      </c>
      <c r="E59" s="3" t="str">
        <f t="shared" si="1"/>
        <v xml:space="preserve"> 9</v>
      </c>
      <c r="F59" s="3" t="str">
        <f t="shared" si="2"/>
        <v>14</v>
      </c>
      <c r="G59" s="3" t="str">
        <f t="shared" si="3"/>
        <v>9</v>
      </c>
      <c r="H59" s="3">
        <v>14</v>
      </c>
      <c r="I59" s="3">
        <v>9</v>
      </c>
      <c r="J59" s="1" t="str">
        <f>VLOOKUP(H59, subdiv_lookup!$A$1:$B$28, 2, FALSE)</f>
        <v>Karol Bagh</v>
      </c>
      <c r="K59" s="1" t="str">
        <f>VLOOKUP(I59, grid_lookup!$A$1:$B$23, 2, FALSE)</f>
        <v>PARK STREET</v>
      </c>
      <c r="L59" s="1">
        <f>VLOOKUP(I59, grid_lookup!$A$1:$D$23, 4, FALSE)</f>
        <v>49.050105972391002</v>
      </c>
      <c r="M59" s="7">
        <f t="shared" si="4"/>
        <v>6.704146037888313E-2</v>
      </c>
      <c r="N59" s="1">
        <f>VLOOKUP(I59, grid_lookup!$A$1:$E$23, 5, FALSE)</f>
        <v>1163.7348</v>
      </c>
      <c r="O59" s="1">
        <f t="shared" si="5"/>
        <v>78.01848048572748</v>
      </c>
    </row>
    <row r="60" spans="1:15">
      <c r="A60" s="1">
        <v>59</v>
      </c>
      <c r="B60" t="s">
        <v>104</v>
      </c>
      <c r="C60">
        <v>1.37371234107419</v>
      </c>
      <c r="D60" s="4" t="str">
        <f t="shared" si="0"/>
        <v>14</v>
      </c>
      <c r="E60" s="3" t="str">
        <f t="shared" si="1"/>
        <v>19</v>
      </c>
      <c r="F60" s="3" t="str">
        <f t="shared" si="2"/>
        <v>14</v>
      </c>
      <c r="G60" s="3" t="str">
        <f t="shared" si="3"/>
        <v>19</v>
      </c>
      <c r="H60" s="3">
        <v>14</v>
      </c>
      <c r="I60" s="3">
        <v>19</v>
      </c>
      <c r="J60" s="1" t="str">
        <f>VLOOKUP(H60, subdiv_lookup!$A$1:$B$28, 2, FALSE)</f>
        <v>Karol Bagh</v>
      </c>
      <c r="K60" s="1" t="str">
        <f>VLOOKUP(I60, grid_lookup!$A$1:$B$23, 2, FALSE)</f>
        <v>SUBZI MANDI</v>
      </c>
      <c r="L60" s="1">
        <f>VLOOKUP(I60, grid_lookup!$A$1:$D$23, 4, FALSE)</f>
        <v>34.919818962321699</v>
      </c>
      <c r="M60" s="7">
        <f t="shared" si="4"/>
        <v>3.9339045330000662E-2</v>
      </c>
      <c r="N60" s="1">
        <f>VLOOKUP(I60, grid_lookup!$A$1:$E$23, 5, FALSE)</f>
        <v>579.86479999999995</v>
      </c>
      <c r="O60" s="1">
        <f t="shared" si="5"/>
        <v>22.811327652471764</v>
      </c>
    </row>
    <row r="61" spans="1:15">
      <c r="A61" s="1">
        <v>60</v>
      </c>
      <c r="B61" t="s">
        <v>116</v>
      </c>
      <c r="C61">
        <v>0.63912525632108297</v>
      </c>
      <c r="D61" s="4" t="str">
        <f t="shared" si="0"/>
        <v>15</v>
      </c>
      <c r="E61" s="3" t="str">
        <f t="shared" si="1"/>
        <v xml:space="preserve"> 8</v>
      </c>
      <c r="F61" s="3" t="str">
        <f t="shared" si="2"/>
        <v>15</v>
      </c>
      <c r="G61" s="3" t="str">
        <f t="shared" si="3"/>
        <v>8</v>
      </c>
      <c r="H61" s="3">
        <v>15</v>
      </c>
      <c r="I61" s="3">
        <v>8</v>
      </c>
      <c r="J61" s="1" t="str">
        <f>VLOOKUP(H61, subdiv_lookup!$A$1:$B$28, 2, FALSE)</f>
        <v>Gandhi Nagar</v>
      </c>
      <c r="K61" s="1" t="str">
        <f>VLOOKUP(I61, grid_lookup!$A$1:$B$23, 2, FALSE)</f>
        <v>LODHI ROAD</v>
      </c>
      <c r="L61" s="1">
        <f>VLOOKUP(I61, grid_lookup!$A$1:$D$23, 4, FALSE)</f>
        <v>61.599726676613898</v>
      </c>
      <c r="M61" s="7">
        <f t="shared" si="4"/>
        <v>1.037545604181592E-2</v>
      </c>
      <c r="N61" s="1">
        <f>VLOOKUP(I61, grid_lookup!$A$1:$E$23, 5, FALSE)</f>
        <v>678.17420000000004</v>
      </c>
      <c r="O61" s="1">
        <f t="shared" si="5"/>
        <v>7.0363666007936789</v>
      </c>
    </row>
    <row r="62" spans="1:15">
      <c r="A62" s="1">
        <v>61</v>
      </c>
      <c r="B62" t="s">
        <v>117</v>
      </c>
      <c r="C62">
        <v>2.2000755311067302</v>
      </c>
      <c r="D62" s="4" t="str">
        <f t="shared" si="0"/>
        <v>15</v>
      </c>
      <c r="E62" s="3" t="str">
        <f t="shared" si="1"/>
        <v>10</v>
      </c>
      <c r="F62" s="3" t="str">
        <f t="shared" si="2"/>
        <v>15</v>
      </c>
      <c r="G62" s="3" t="str">
        <f t="shared" si="3"/>
        <v>10</v>
      </c>
      <c r="H62" s="3">
        <v>15</v>
      </c>
      <c r="I62" s="3">
        <v>10</v>
      </c>
      <c r="J62" s="1" t="str">
        <f>VLOOKUP(H62, subdiv_lookup!$A$1:$B$28, 2, FALSE)</f>
        <v>Gandhi Nagar</v>
      </c>
      <c r="K62" s="1" t="str">
        <f>VLOOKUP(I62, grid_lookup!$A$1:$B$23, 2, FALSE)</f>
        <v>PATPARGANJ</v>
      </c>
      <c r="L62" s="1">
        <f>VLOOKUP(I62, grid_lookup!$A$1:$D$23, 4, FALSE)</f>
        <v>30.232043976064499</v>
      </c>
      <c r="M62" s="7">
        <f t="shared" si="4"/>
        <v>7.2772966751721707E-2</v>
      </c>
      <c r="N62" s="1">
        <f>VLOOKUP(I62, grid_lookup!$A$1:$E$23, 5, FALSE)</f>
        <v>1570.8969999999999</v>
      </c>
      <c r="O62" s="1">
        <f t="shared" si="5"/>
        <v>114.31883515137937</v>
      </c>
    </row>
    <row r="63" spans="1:15">
      <c r="A63" s="1">
        <v>62</v>
      </c>
      <c r="B63" t="s">
        <v>118</v>
      </c>
      <c r="C63">
        <v>3.3324046247076802</v>
      </c>
      <c r="D63" s="4" t="str">
        <f t="shared" si="0"/>
        <v>15</v>
      </c>
      <c r="E63" s="3" t="str">
        <f t="shared" si="1"/>
        <v>11</v>
      </c>
      <c r="F63" s="3" t="str">
        <f t="shared" si="2"/>
        <v>15</v>
      </c>
      <c r="G63" s="3" t="str">
        <f t="shared" si="3"/>
        <v>11</v>
      </c>
      <c r="H63" s="3">
        <v>15</v>
      </c>
      <c r="I63" s="3">
        <v>11</v>
      </c>
      <c r="J63" s="1" t="str">
        <f>VLOOKUP(H63, subdiv_lookup!$A$1:$B$28, 2, FALSE)</f>
        <v>Gandhi Nagar</v>
      </c>
      <c r="K63" s="1" t="str">
        <f>VLOOKUP(I63, grid_lookup!$A$1:$B$23, 2, FALSE)</f>
        <v>GEETA COLONY</v>
      </c>
      <c r="L63" s="1">
        <f>VLOOKUP(I63, grid_lookup!$A$1:$D$23, 4, FALSE)</f>
        <v>38.490245928914199</v>
      </c>
      <c r="M63" s="7">
        <f t="shared" si="4"/>
        <v>8.6577899004909961E-2</v>
      </c>
      <c r="N63" s="1">
        <f>VLOOKUP(I63, grid_lookup!$A$1:$E$23, 5, FALSE)</f>
        <v>529.89030000000002</v>
      </c>
      <c r="O63" s="1">
        <f t="shared" si="5"/>
        <v>45.876788877081445</v>
      </c>
    </row>
    <row r="64" spans="1:15">
      <c r="A64" s="1">
        <v>63</v>
      </c>
      <c r="B64" t="s">
        <v>105</v>
      </c>
      <c r="C64">
        <v>2.81970435431362</v>
      </c>
      <c r="D64" s="4" t="str">
        <f t="shared" si="0"/>
        <v>16</v>
      </c>
      <c r="E64" s="3" t="str">
        <f t="shared" si="1"/>
        <v xml:space="preserve"> 8</v>
      </c>
      <c r="F64" s="3" t="str">
        <f t="shared" si="2"/>
        <v>16</v>
      </c>
      <c r="G64" s="3" t="str">
        <f t="shared" si="3"/>
        <v>8</v>
      </c>
      <c r="H64" s="3">
        <v>16</v>
      </c>
      <c r="I64" s="3">
        <v>8</v>
      </c>
      <c r="J64" s="1" t="str">
        <f>VLOOKUP(H64, subdiv_lookup!$A$1:$B$28, 2, FALSE)</f>
        <v>Connaught Place</v>
      </c>
      <c r="K64" s="1" t="str">
        <f>VLOOKUP(I64, grid_lookup!$A$1:$B$23, 2, FALSE)</f>
        <v>LODHI ROAD</v>
      </c>
      <c r="L64" s="1">
        <f>VLOOKUP(I64, grid_lookup!$A$1:$D$23, 4, FALSE)</f>
        <v>61.599726676613898</v>
      </c>
      <c r="M64" s="7">
        <f t="shared" si="4"/>
        <v>4.5774624441379384E-2</v>
      </c>
      <c r="N64" s="1">
        <f>VLOOKUP(I64, grid_lookup!$A$1:$E$23, 5, FALSE)</f>
        <v>678.17420000000004</v>
      </c>
      <c r="O64" s="1">
        <f t="shared" si="5"/>
        <v>31.043169310832912</v>
      </c>
    </row>
    <row r="65" spans="1:15">
      <c r="A65" s="1">
        <v>64</v>
      </c>
      <c r="B65" t="s">
        <v>119</v>
      </c>
      <c r="C65">
        <v>3.2260949565399102</v>
      </c>
      <c r="D65" s="4" t="str">
        <f t="shared" si="0"/>
        <v>16</v>
      </c>
      <c r="E65" s="3" t="str">
        <f t="shared" si="1"/>
        <v xml:space="preserve"> 9</v>
      </c>
      <c r="F65" s="3" t="str">
        <f t="shared" si="2"/>
        <v>16</v>
      </c>
      <c r="G65" s="3" t="str">
        <f t="shared" si="3"/>
        <v>9</v>
      </c>
      <c r="H65" s="3">
        <v>16</v>
      </c>
      <c r="I65" s="3">
        <v>9</v>
      </c>
      <c r="J65" s="1" t="str">
        <f>VLOOKUP(H65, subdiv_lookup!$A$1:$B$28, 2, FALSE)</f>
        <v>Connaught Place</v>
      </c>
      <c r="K65" s="1" t="str">
        <f>VLOOKUP(I65, grid_lookup!$A$1:$B$23, 2, FALSE)</f>
        <v>PARK STREET</v>
      </c>
      <c r="L65" s="1">
        <f>VLOOKUP(I65, grid_lookup!$A$1:$D$23, 4, FALSE)</f>
        <v>49.050105972391002</v>
      </c>
      <c r="M65" s="7">
        <f t="shared" si="4"/>
        <v>6.577141664802505E-2</v>
      </c>
      <c r="N65" s="1">
        <f>VLOOKUP(I65, grid_lookup!$A$1:$E$23, 5, FALSE)</f>
        <v>1163.7348</v>
      </c>
      <c r="O65" s="1">
        <f t="shared" si="5"/>
        <v>76.540486398606092</v>
      </c>
    </row>
    <row r="66" spans="1:15">
      <c r="A66" s="1">
        <v>65</v>
      </c>
      <c r="B66" t="s">
        <v>120</v>
      </c>
      <c r="C66">
        <v>7.3952698491944593E-2</v>
      </c>
      <c r="D66" s="4" t="str">
        <f t="shared" si="0"/>
        <v>16</v>
      </c>
      <c r="E66" s="3" t="str">
        <f t="shared" si="1"/>
        <v>12</v>
      </c>
      <c r="F66" s="3" t="str">
        <f t="shared" si="2"/>
        <v>16</v>
      </c>
      <c r="G66" s="3" t="str">
        <f t="shared" si="3"/>
        <v>12</v>
      </c>
      <c r="H66" s="3">
        <v>16</v>
      </c>
      <c r="I66" s="3">
        <v>12</v>
      </c>
      <c r="J66" s="1" t="str">
        <f>VLOOKUP(H66, subdiv_lookup!$A$1:$B$28, 2, FALSE)</f>
        <v>Connaught Place</v>
      </c>
      <c r="K66" s="1" t="str">
        <f>VLOOKUP(I66, grid_lookup!$A$1:$B$23, 2, FALSE)</f>
        <v>KASHMIRI GATE</v>
      </c>
      <c r="L66" s="1">
        <f>VLOOKUP(I66, grid_lookup!$A$1:$D$23, 4, FALSE)</f>
        <v>19.506153759716799</v>
      </c>
      <c r="M66" s="7">
        <f t="shared" si="4"/>
        <v>3.7912496437236265E-3</v>
      </c>
      <c r="N66" s="1">
        <f>VLOOKUP(I66, grid_lookup!$A$1:$E$23, 5, FALSE)</f>
        <v>376.15350000000001</v>
      </c>
      <c r="O66" s="1">
        <f t="shared" si="5"/>
        <v>1.4260918228603952</v>
      </c>
    </row>
    <row r="67" spans="1:15">
      <c r="A67" s="1">
        <v>66</v>
      </c>
      <c r="B67" t="s">
        <v>29</v>
      </c>
      <c r="C67">
        <v>7.6407114983811999</v>
      </c>
      <c r="D67" s="4" t="str">
        <f t="shared" ref="D67:D103" si="6">LEFT(B67,2)</f>
        <v>17</v>
      </c>
      <c r="E67" s="3" t="str">
        <f t="shared" ref="E67:E103" si="7">RIGHT(B67,2)</f>
        <v xml:space="preserve"> 9</v>
      </c>
      <c r="F67" s="3" t="str">
        <f t="shared" ref="F67:F103" si="8">SUBSTITUTE(D67," ", "")</f>
        <v>17</v>
      </c>
      <c r="G67" s="3" t="str">
        <f t="shared" ref="G67:G103" si="9">SUBSTITUTE(E67," ", "")</f>
        <v>9</v>
      </c>
      <c r="H67" s="3">
        <v>17</v>
      </c>
      <c r="I67" s="3">
        <v>9</v>
      </c>
      <c r="J67" s="1" t="str">
        <f>VLOOKUP(H67, subdiv_lookup!$A$1:$B$28, 2, FALSE)</f>
        <v>Parliament Street</v>
      </c>
      <c r="K67" s="1" t="str">
        <f>VLOOKUP(I67, grid_lookup!$A$1:$B$23, 2, FALSE)</f>
        <v>PARK STREET</v>
      </c>
      <c r="L67" s="1">
        <f>VLOOKUP(I67, grid_lookup!$A$1:$D$23, 4, FALSE)</f>
        <v>49.050105972391002</v>
      </c>
      <c r="M67" s="7">
        <f t="shared" ref="M67:M103" si="10">C67/L67</f>
        <v>0.15577359817901215</v>
      </c>
      <c r="N67" s="1">
        <f>VLOOKUP(I67, grid_lookup!$A$1:$E$23, 5, FALSE)</f>
        <v>1163.7348</v>
      </c>
      <c r="O67" s="1">
        <f t="shared" ref="O67:O103" si="11">M67*N67</f>
        <v>181.27915712213306</v>
      </c>
    </row>
    <row r="68" spans="1:15">
      <c r="A68" s="1">
        <v>67</v>
      </c>
      <c r="B68" t="s">
        <v>121</v>
      </c>
      <c r="C68">
        <v>6.2715330375807303</v>
      </c>
      <c r="D68" s="4" t="str">
        <f t="shared" si="6"/>
        <v>18</v>
      </c>
      <c r="E68" s="3" t="str">
        <f t="shared" si="7"/>
        <v xml:space="preserve"> 8</v>
      </c>
      <c r="F68" s="3" t="str">
        <f t="shared" si="8"/>
        <v>18</v>
      </c>
      <c r="G68" s="3" t="str">
        <f t="shared" si="9"/>
        <v>8</v>
      </c>
      <c r="H68" s="3">
        <v>18</v>
      </c>
      <c r="I68" s="3">
        <v>8</v>
      </c>
      <c r="J68" s="1" t="str">
        <f>VLOOKUP(H68, subdiv_lookup!$A$1:$B$28, 2, FALSE)</f>
        <v>Chanakyapuri</v>
      </c>
      <c r="K68" s="1" t="str">
        <f>VLOOKUP(I68, grid_lookup!$A$1:$B$23, 2, FALSE)</f>
        <v>LODHI ROAD</v>
      </c>
      <c r="L68" s="1">
        <f>VLOOKUP(I68, grid_lookup!$A$1:$D$23, 4, FALSE)</f>
        <v>61.599726676613898</v>
      </c>
      <c r="M68" s="7">
        <f t="shared" si="10"/>
        <v>0.1018110530019883</v>
      </c>
      <c r="N68" s="1">
        <f>VLOOKUP(I68, grid_lookup!$A$1:$E$23, 5, FALSE)</f>
        <v>678.17420000000004</v>
      </c>
      <c r="O68" s="1">
        <f t="shared" si="11"/>
        <v>69.045629420781012</v>
      </c>
    </row>
    <row r="69" spans="1:15">
      <c r="A69" s="1">
        <v>68</v>
      </c>
      <c r="B69" t="s">
        <v>30</v>
      </c>
      <c r="C69">
        <v>12.676727936800701</v>
      </c>
      <c r="D69" s="4" t="str">
        <f t="shared" si="6"/>
        <v>18</v>
      </c>
      <c r="E69" s="3" t="str">
        <f t="shared" si="7"/>
        <v xml:space="preserve"> 9</v>
      </c>
      <c r="F69" s="3" t="str">
        <f t="shared" si="8"/>
        <v>18</v>
      </c>
      <c r="G69" s="3" t="str">
        <f t="shared" si="9"/>
        <v>9</v>
      </c>
      <c r="H69" s="3">
        <v>18</v>
      </c>
      <c r="I69" s="3">
        <v>9</v>
      </c>
      <c r="J69" s="1" t="str">
        <f>VLOOKUP(H69, subdiv_lookup!$A$1:$B$28, 2, FALSE)</f>
        <v>Chanakyapuri</v>
      </c>
      <c r="K69" s="1" t="str">
        <f>VLOOKUP(I69, grid_lookup!$A$1:$B$23, 2, FALSE)</f>
        <v>PARK STREET</v>
      </c>
      <c r="L69" s="1">
        <f>VLOOKUP(I69, grid_lookup!$A$1:$D$23, 4, FALSE)</f>
        <v>49.050105972391002</v>
      </c>
      <c r="M69" s="7">
        <f t="shared" si="10"/>
        <v>0.25844445563351265</v>
      </c>
      <c r="N69" s="1">
        <f>VLOOKUP(I69, grid_lookup!$A$1:$E$23, 5, FALSE)</f>
        <v>1163.7348</v>
      </c>
      <c r="O69" s="1">
        <f t="shared" si="11"/>
        <v>300.76080688777472</v>
      </c>
    </row>
    <row r="70" spans="1:15">
      <c r="A70" s="1">
        <v>69</v>
      </c>
      <c r="B70" t="s">
        <v>122</v>
      </c>
      <c r="C70">
        <v>1.80803592376184</v>
      </c>
      <c r="D70" s="4" t="str">
        <f t="shared" si="6"/>
        <v>19</v>
      </c>
      <c r="E70" s="3" t="str">
        <f t="shared" si="7"/>
        <v xml:space="preserve"> 6</v>
      </c>
      <c r="F70" s="3" t="str">
        <f t="shared" si="8"/>
        <v>19</v>
      </c>
      <c r="G70" s="3" t="str">
        <f t="shared" si="9"/>
        <v>6</v>
      </c>
      <c r="H70" s="3">
        <v>19</v>
      </c>
      <c r="I70" s="3">
        <v>6</v>
      </c>
      <c r="J70" s="1" t="str">
        <f>VLOOKUP(H70, subdiv_lookup!$A$1:$B$28, 2, FALSE)</f>
        <v>Defence Colony</v>
      </c>
      <c r="K70" s="1" t="str">
        <f>VLOOKUP(I70, grid_lookup!$A$1:$B$23, 2, FALSE)</f>
        <v>OKHLA</v>
      </c>
      <c r="L70" s="1">
        <f>VLOOKUP(I70, grid_lookup!$A$1:$D$23, 4, FALSE)</f>
        <v>71.216655214775201</v>
      </c>
      <c r="M70" s="7">
        <f t="shared" si="10"/>
        <v>2.5387824214843632E-2</v>
      </c>
      <c r="N70" s="1">
        <f>VLOOKUP(I70, grid_lookup!$A$1:$E$23, 5, FALSE)</f>
        <v>1773.2949000000001</v>
      </c>
      <c r="O70" s="1">
        <f t="shared" si="11"/>
        <v>45.020099202278722</v>
      </c>
    </row>
    <row r="71" spans="1:15">
      <c r="A71" s="1">
        <v>70</v>
      </c>
      <c r="B71" t="s">
        <v>123</v>
      </c>
      <c r="C71">
        <v>8.8338655726913107</v>
      </c>
      <c r="D71" s="4" t="str">
        <f t="shared" si="6"/>
        <v>19</v>
      </c>
      <c r="E71" s="3" t="str">
        <f t="shared" si="7"/>
        <v xml:space="preserve"> 7</v>
      </c>
      <c r="F71" s="3" t="str">
        <f t="shared" si="8"/>
        <v>19</v>
      </c>
      <c r="G71" s="3" t="str">
        <f t="shared" si="9"/>
        <v>7</v>
      </c>
      <c r="H71" s="3">
        <v>19</v>
      </c>
      <c r="I71" s="3">
        <v>7</v>
      </c>
      <c r="J71" s="1" t="str">
        <f>VLOOKUP(H71, subdiv_lookup!$A$1:$B$28, 2, FALSE)</f>
        <v>Defence Colony</v>
      </c>
      <c r="K71" s="1" t="str">
        <f>VLOOKUP(I71, grid_lookup!$A$1:$B$23, 2, FALSE)</f>
        <v>SARITA VIHAR</v>
      </c>
      <c r="L71" s="1">
        <f>VLOOKUP(I71, grid_lookup!$A$1:$D$23, 4, FALSE)</f>
        <v>44.962723206335497</v>
      </c>
      <c r="M71" s="7">
        <f t="shared" si="10"/>
        <v>0.19647087504358654</v>
      </c>
      <c r="N71" s="1">
        <f>VLOOKUP(I71, grid_lookup!$A$1:$E$23, 5, FALSE)</f>
        <v>756.98270000000002</v>
      </c>
      <c r="O71" s="1">
        <f t="shared" si="11"/>
        <v>148.72505346185676</v>
      </c>
    </row>
    <row r="72" spans="1:15">
      <c r="A72" s="1">
        <v>71</v>
      </c>
      <c r="B72" t="s">
        <v>31</v>
      </c>
      <c r="C72">
        <v>38.126864765571199</v>
      </c>
      <c r="D72" s="4" t="str">
        <f t="shared" si="6"/>
        <v>19</v>
      </c>
      <c r="E72" s="3" t="str">
        <f t="shared" si="7"/>
        <v xml:space="preserve"> 8</v>
      </c>
      <c r="F72" s="3" t="str">
        <f t="shared" si="8"/>
        <v>19</v>
      </c>
      <c r="G72" s="3" t="str">
        <f t="shared" si="9"/>
        <v>8</v>
      </c>
      <c r="H72" s="3">
        <v>19</v>
      </c>
      <c r="I72" s="3">
        <v>8</v>
      </c>
      <c r="J72" s="1" t="str">
        <f>VLOOKUP(H72, subdiv_lookup!$A$1:$B$28, 2, FALSE)</f>
        <v>Defence Colony</v>
      </c>
      <c r="K72" s="1" t="str">
        <f>VLOOKUP(I72, grid_lookup!$A$1:$B$23, 2, FALSE)</f>
        <v>LODHI ROAD</v>
      </c>
      <c r="L72" s="1">
        <f>VLOOKUP(I72, grid_lookup!$A$1:$D$23, 4, FALSE)</f>
        <v>61.599726676613898</v>
      </c>
      <c r="M72" s="7">
        <f t="shared" si="10"/>
        <v>0.61894535613330759</v>
      </c>
      <c r="N72" s="1">
        <f>VLOOKUP(I72, grid_lookup!$A$1:$E$23, 5, FALSE)</f>
        <v>678.17420000000004</v>
      </c>
      <c r="O72" s="1">
        <f t="shared" si="11"/>
        <v>419.75277173942101</v>
      </c>
    </row>
    <row r="73" spans="1:15">
      <c r="A73" s="1">
        <v>72</v>
      </c>
      <c r="B73" t="s">
        <v>124</v>
      </c>
      <c r="C73">
        <v>0.24346775759211201</v>
      </c>
      <c r="D73" s="4" t="str">
        <f t="shared" si="6"/>
        <v>19</v>
      </c>
      <c r="E73" s="3" t="str">
        <f t="shared" si="7"/>
        <v>10</v>
      </c>
      <c r="F73" s="3" t="str">
        <f t="shared" si="8"/>
        <v>19</v>
      </c>
      <c r="G73" s="3" t="str">
        <f t="shared" si="9"/>
        <v>10</v>
      </c>
      <c r="H73" s="3">
        <v>19</v>
      </c>
      <c r="I73" s="3">
        <v>10</v>
      </c>
      <c r="J73" s="1" t="str">
        <f>VLOOKUP(H73, subdiv_lookup!$A$1:$B$28, 2, FALSE)</f>
        <v>Defence Colony</v>
      </c>
      <c r="K73" s="1" t="str">
        <f>VLOOKUP(I73, grid_lookup!$A$1:$B$23, 2, FALSE)</f>
        <v>PATPARGANJ</v>
      </c>
      <c r="L73" s="1">
        <f>VLOOKUP(I73, grid_lookup!$A$1:$D$23, 4, FALSE)</f>
        <v>30.232043976064499</v>
      </c>
      <c r="M73" s="7">
        <f t="shared" si="10"/>
        <v>8.0533012516411998E-3</v>
      </c>
      <c r="N73" s="1">
        <f>VLOOKUP(I73, grid_lookup!$A$1:$E$23, 5, FALSE)</f>
        <v>1570.8969999999999</v>
      </c>
      <c r="O73" s="1">
        <f t="shared" si="11"/>
        <v>12.650906776299406</v>
      </c>
    </row>
    <row r="74" spans="1:15">
      <c r="A74" s="1">
        <v>73</v>
      </c>
      <c r="B74" t="s">
        <v>32</v>
      </c>
      <c r="C74">
        <v>1.4557324149939099</v>
      </c>
      <c r="D74" s="4" t="str">
        <f t="shared" si="6"/>
        <v>20</v>
      </c>
      <c r="E74" s="3" t="str">
        <f t="shared" si="7"/>
        <v xml:space="preserve"> 7</v>
      </c>
      <c r="F74" s="3" t="str">
        <f t="shared" si="8"/>
        <v>20</v>
      </c>
      <c r="G74" s="3" t="str">
        <f t="shared" si="9"/>
        <v>7</v>
      </c>
      <c r="H74" s="3">
        <v>20</v>
      </c>
      <c r="I74" s="3">
        <v>7</v>
      </c>
      <c r="J74" s="1" t="str">
        <f>VLOOKUP(H74, subdiv_lookup!$A$1:$B$28, 2, FALSE)</f>
        <v>Preet Vihar</v>
      </c>
      <c r="K74" s="1" t="str">
        <f>VLOOKUP(I74, grid_lookup!$A$1:$B$23, 2, FALSE)</f>
        <v>SARITA VIHAR</v>
      </c>
      <c r="L74" s="1">
        <f>VLOOKUP(I74, grid_lookup!$A$1:$D$23, 4, FALSE)</f>
        <v>44.962723206335497</v>
      </c>
      <c r="M74" s="7">
        <f t="shared" si="10"/>
        <v>3.2376428987930812E-2</v>
      </c>
      <c r="N74" s="1">
        <f>VLOOKUP(I74, grid_lookup!$A$1:$E$23, 5, FALSE)</f>
        <v>756.98270000000002</v>
      </c>
      <c r="O74" s="1">
        <f t="shared" si="11"/>
        <v>24.508396631642135</v>
      </c>
    </row>
    <row r="75" spans="1:15">
      <c r="A75" s="1">
        <v>74</v>
      </c>
      <c r="B75" t="s">
        <v>33</v>
      </c>
      <c r="C75">
        <v>2.9814590944939501</v>
      </c>
      <c r="D75" s="4" t="str">
        <f t="shared" si="6"/>
        <v>20</v>
      </c>
      <c r="E75" s="3" t="str">
        <f t="shared" si="7"/>
        <v xml:space="preserve"> 8</v>
      </c>
      <c r="F75" s="3" t="str">
        <f t="shared" si="8"/>
        <v>20</v>
      </c>
      <c r="G75" s="3" t="str">
        <f t="shared" si="9"/>
        <v>8</v>
      </c>
      <c r="H75" s="3">
        <v>20</v>
      </c>
      <c r="I75" s="3">
        <v>8</v>
      </c>
      <c r="J75" s="1" t="str">
        <f>VLOOKUP(H75, subdiv_lookup!$A$1:$B$28, 2, FALSE)</f>
        <v>Preet Vihar</v>
      </c>
      <c r="K75" s="1" t="str">
        <f>VLOOKUP(I75, grid_lookup!$A$1:$B$23, 2, FALSE)</f>
        <v>LODHI ROAD</v>
      </c>
      <c r="L75" s="1">
        <f>VLOOKUP(I75, grid_lookup!$A$1:$D$23, 4, FALSE)</f>
        <v>61.599726676613898</v>
      </c>
      <c r="M75" s="7">
        <f t="shared" si="10"/>
        <v>4.8400524731968486E-2</v>
      </c>
      <c r="N75" s="1">
        <f>VLOOKUP(I75, grid_lookup!$A$1:$E$23, 5, FALSE)</f>
        <v>678.17420000000004</v>
      </c>
      <c r="O75" s="1">
        <f t="shared" si="11"/>
        <v>32.823987139682941</v>
      </c>
    </row>
    <row r="76" spans="1:15">
      <c r="A76" s="1">
        <v>75</v>
      </c>
      <c r="B76" t="s">
        <v>34</v>
      </c>
      <c r="C76">
        <v>26.980772489510102</v>
      </c>
      <c r="D76" s="4" t="str">
        <f t="shared" si="6"/>
        <v>20</v>
      </c>
      <c r="E76" s="3" t="str">
        <f t="shared" si="7"/>
        <v>10</v>
      </c>
      <c r="F76" s="3" t="str">
        <f t="shared" si="8"/>
        <v>20</v>
      </c>
      <c r="G76" s="3" t="str">
        <f t="shared" si="9"/>
        <v>10</v>
      </c>
      <c r="H76" s="3">
        <v>20</v>
      </c>
      <c r="I76" s="3">
        <v>10</v>
      </c>
      <c r="J76" s="1" t="str">
        <f>VLOOKUP(H76, subdiv_lookup!$A$1:$B$28, 2, FALSE)</f>
        <v>Preet Vihar</v>
      </c>
      <c r="K76" s="1" t="str">
        <f>VLOOKUP(I76, grid_lookup!$A$1:$B$23, 2, FALSE)</f>
        <v>PATPARGANJ</v>
      </c>
      <c r="L76" s="1">
        <f>VLOOKUP(I76, grid_lookup!$A$1:$D$23, 4, FALSE)</f>
        <v>30.232043976064499</v>
      </c>
      <c r="M76" s="7">
        <f t="shared" si="10"/>
        <v>0.89245611414403492</v>
      </c>
      <c r="N76" s="1">
        <f>VLOOKUP(I76, grid_lookup!$A$1:$E$23, 5, FALSE)</f>
        <v>1570.8969999999999</v>
      </c>
      <c r="O76" s="1">
        <f t="shared" si="11"/>
        <v>1401.956632340522</v>
      </c>
    </row>
    <row r="77" spans="1:15">
      <c r="A77" s="1">
        <v>76</v>
      </c>
      <c r="B77" t="s">
        <v>35</v>
      </c>
      <c r="C77">
        <v>9.7773975011127305</v>
      </c>
      <c r="D77" s="4" t="str">
        <f t="shared" si="6"/>
        <v>20</v>
      </c>
      <c r="E77" s="3" t="str">
        <f t="shared" si="7"/>
        <v>11</v>
      </c>
      <c r="F77" s="3" t="str">
        <f t="shared" si="8"/>
        <v>20</v>
      </c>
      <c r="G77" s="3" t="str">
        <f t="shared" si="9"/>
        <v>11</v>
      </c>
      <c r="H77" s="3">
        <v>20</v>
      </c>
      <c r="I77" s="3">
        <v>11</v>
      </c>
      <c r="J77" s="1" t="str">
        <f>VLOOKUP(H77, subdiv_lookup!$A$1:$B$28, 2, FALSE)</f>
        <v>Preet Vihar</v>
      </c>
      <c r="K77" s="1" t="str">
        <f>VLOOKUP(I77, grid_lookup!$A$1:$B$23, 2, FALSE)</f>
        <v>GEETA COLONY</v>
      </c>
      <c r="L77" s="1">
        <f>VLOOKUP(I77, grid_lookup!$A$1:$D$23, 4, FALSE)</f>
        <v>38.490245928914199</v>
      </c>
      <c r="M77" s="7">
        <f t="shared" si="10"/>
        <v>0.25402273394589736</v>
      </c>
      <c r="N77" s="1">
        <f>VLOOKUP(I77, grid_lookup!$A$1:$E$23, 5, FALSE)</f>
        <v>529.89030000000002</v>
      </c>
      <c r="O77" s="1">
        <f t="shared" si="11"/>
        <v>134.60418269741174</v>
      </c>
    </row>
    <row r="78" spans="1:15">
      <c r="A78" s="1">
        <v>77</v>
      </c>
      <c r="B78" t="s">
        <v>125</v>
      </c>
      <c r="C78">
        <v>17.932878811025901</v>
      </c>
      <c r="D78" s="4" t="str">
        <f t="shared" si="6"/>
        <v>20</v>
      </c>
      <c r="E78" s="3" t="str">
        <f t="shared" si="7"/>
        <v>21</v>
      </c>
      <c r="F78" s="3" t="str">
        <f t="shared" si="8"/>
        <v>20</v>
      </c>
      <c r="G78" s="3" t="str">
        <f t="shared" si="9"/>
        <v>21</v>
      </c>
      <c r="H78" s="3">
        <v>20</v>
      </c>
      <c r="I78" s="3">
        <v>21</v>
      </c>
      <c r="J78" s="1" t="str">
        <f>VLOOKUP(H78, subdiv_lookup!$A$1:$B$28, 2, FALSE)</f>
        <v>Preet Vihar</v>
      </c>
      <c r="K78" s="1" t="str">
        <f>VLOOKUP(I78, grid_lookup!$A$1:$B$23, 2, FALSE)</f>
        <v>GAZIPUR</v>
      </c>
      <c r="L78" s="1">
        <f>VLOOKUP(I78, grid_lookup!$A$1:$D$23, 4, FALSE)</f>
        <v>23.714882041120202</v>
      </c>
      <c r="M78" s="7">
        <f t="shared" si="10"/>
        <v>0.75618671768770984</v>
      </c>
      <c r="N78" s="1">
        <f>VLOOKUP(I78, grid_lookup!$A$1:$E$23, 5, FALSE)</f>
        <v>732.37159999999994</v>
      </c>
      <c r="O78" s="1">
        <f t="shared" si="11"/>
        <v>553.80967633169632</v>
      </c>
    </row>
    <row r="79" spans="1:15">
      <c r="A79" s="1">
        <v>78</v>
      </c>
      <c r="B79" t="s">
        <v>126</v>
      </c>
      <c r="C79">
        <v>39.877142461893698</v>
      </c>
      <c r="D79" s="4" t="str">
        <f t="shared" si="6"/>
        <v>21</v>
      </c>
      <c r="E79" s="3" t="str">
        <f t="shared" si="7"/>
        <v xml:space="preserve"> 6</v>
      </c>
      <c r="F79" s="3" t="str">
        <f t="shared" si="8"/>
        <v>21</v>
      </c>
      <c r="G79" s="3" t="str">
        <f t="shared" si="9"/>
        <v>6</v>
      </c>
      <c r="H79" s="3">
        <v>21</v>
      </c>
      <c r="I79" s="3">
        <v>6</v>
      </c>
      <c r="J79" s="1" t="str">
        <f>VLOOKUP(H79, subdiv_lookup!$A$1:$B$28, 2, FALSE)</f>
        <v>Kalkaji</v>
      </c>
      <c r="K79" s="1" t="str">
        <f>VLOOKUP(I79, grid_lookup!$A$1:$B$23, 2, FALSE)</f>
        <v>OKHLA</v>
      </c>
      <c r="L79" s="1">
        <f>VLOOKUP(I79, grid_lookup!$A$1:$D$23, 4, FALSE)</f>
        <v>71.216655214775201</v>
      </c>
      <c r="M79" s="7">
        <f t="shared" si="10"/>
        <v>0.55994124326159667</v>
      </c>
      <c r="N79" s="1">
        <f>VLOOKUP(I79, grid_lookup!$A$1:$E$23, 5, FALSE)</f>
        <v>1773.2949000000001</v>
      </c>
      <c r="O79" s="1">
        <f t="shared" si="11"/>
        <v>992.9409509754488</v>
      </c>
    </row>
    <row r="80" spans="1:15">
      <c r="A80" s="1">
        <v>79</v>
      </c>
      <c r="B80" t="s">
        <v>36</v>
      </c>
      <c r="C80">
        <v>34.673125218654903</v>
      </c>
      <c r="D80" s="4" t="str">
        <f t="shared" si="6"/>
        <v>21</v>
      </c>
      <c r="E80" s="3" t="str">
        <f t="shared" si="7"/>
        <v xml:space="preserve"> 7</v>
      </c>
      <c r="F80" s="3" t="str">
        <f t="shared" si="8"/>
        <v>21</v>
      </c>
      <c r="G80" s="3" t="str">
        <f t="shared" si="9"/>
        <v>7</v>
      </c>
      <c r="H80" s="3">
        <v>21</v>
      </c>
      <c r="I80" s="3">
        <v>7</v>
      </c>
      <c r="J80" s="1" t="str">
        <f>VLOOKUP(H80, subdiv_lookup!$A$1:$B$28, 2, FALSE)</f>
        <v>Kalkaji</v>
      </c>
      <c r="K80" s="1" t="str">
        <f>VLOOKUP(I80, grid_lookup!$A$1:$B$23, 2, FALSE)</f>
        <v>SARITA VIHAR</v>
      </c>
      <c r="L80" s="1">
        <f>VLOOKUP(I80, grid_lookup!$A$1:$D$23, 4, FALSE)</f>
        <v>44.962723206335497</v>
      </c>
      <c r="M80" s="7">
        <f t="shared" si="10"/>
        <v>0.77115269596858549</v>
      </c>
      <c r="N80" s="1">
        <f>VLOOKUP(I80, grid_lookup!$A$1:$E$23, 5, FALSE)</f>
        <v>756.98270000000002</v>
      </c>
      <c r="O80" s="1">
        <f t="shared" si="11"/>
        <v>583.74924990657894</v>
      </c>
    </row>
    <row r="81" spans="1:15">
      <c r="A81" s="1">
        <v>80</v>
      </c>
      <c r="B81" t="s">
        <v>37</v>
      </c>
      <c r="C81">
        <v>6.8661677530880705E-2</v>
      </c>
      <c r="D81" s="4" t="str">
        <f t="shared" si="6"/>
        <v>21</v>
      </c>
      <c r="E81" s="3" t="str">
        <f t="shared" si="7"/>
        <v xml:space="preserve"> 8</v>
      </c>
      <c r="F81" s="3" t="str">
        <f t="shared" si="8"/>
        <v>21</v>
      </c>
      <c r="G81" s="3" t="str">
        <f t="shared" si="9"/>
        <v>8</v>
      </c>
      <c r="H81" s="3">
        <v>21</v>
      </c>
      <c r="I81" s="3">
        <v>8</v>
      </c>
      <c r="J81" s="1" t="str">
        <f>VLOOKUP(H81, subdiv_lookup!$A$1:$B$28, 2, FALSE)</f>
        <v>Kalkaji</v>
      </c>
      <c r="K81" s="1" t="str">
        <f>VLOOKUP(I81, grid_lookup!$A$1:$B$23, 2, FALSE)</f>
        <v>LODHI ROAD</v>
      </c>
      <c r="L81" s="1">
        <f>VLOOKUP(I81, grid_lookup!$A$1:$D$23, 4, FALSE)</f>
        <v>61.599726676613898</v>
      </c>
      <c r="M81" s="7">
        <f t="shared" si="10"/>
        <v>1.1146425679993779E-3</v>
      </c>
      <c r="N81" s="1">
        <f>VLOOKUP(I81, grid_lookup!$A$1:$E$23, 5, FALSE)</f>
        <v>678.17420000000004</v>
      </c>
      <c r="O81" s="1">
        <f t="shared" si="11"/>
        <v>0.7559218318389237</v>
      </c>
    </row>
    <row r="82" spans="1:15">
      <c r="A82" s="1">
        <v>81</v>
      </c>
      <c r="B82" t="s">
        <v>38</v>
      </c>
      <c r="C82">
        <v>29.5314768291171</v>
      </c>
      <c r="D82" s="4" t="str">
        <f t="shared" si="6"/>
        <v>22</v>
      </c>
      <c r="E82" s="3" t="str">
        <f t="shared" si="7"/>
        <v xml:space="preserve"> 6</v>
      </c>
      <c r="F82" s="3" t="str">
        <f t="shared" si="8"/>
        <v>22</v>
      </c>
      <c r="G82" s="3" t="str">
        <f t="shared" si="9"/>
        <v>6</v>
      </c>
      <c r="H82" s="3">
        <v>22</v>
      </c>
      <c r="I82" s="3">
        <v>6</v>
      </c>
      <c r="J82" s="1" t="str">
        <f>VLOOKUP(H82, subdiv_lookup!$A$1:$B$28, 2, FALSE)</f>
        <v>Hauz Khas</v>
      </c>
      <c r="K82" s="1" t="str">
        <f>VLOOKUP(I82, grid_lookup!$A$1:$B$23, 2, FALSE)</f>
        <v>OKHLA</v>
      </c>
      <c r="L82" s="1">
        <f>VLOOKUP(I82, grid_lookup!$A$1:$D$23, 4, FALSE)</f>
        <v>71.216655214775201</v>
      </c>
      <c r="M82" s="7">
        <f t="shared" si="10"/>
        <v>0.41467093252352372</v>
      </c>
      <c r="N82" s="1">
        <f>VLOOKUP(I82, grid_lookup!$A$1:$E$23, 5, FALSE)</f>
        <v>1773.2949000000001</v>
      </c>
      <c r="O82" s="1">
        <f t="shared" si="11"/>
        <v>735.33384982220878</v>
      </c>
    </row>
    <row r="83" spans="1:15">
      <c r="A83" s="1">
        <v>82</v>
      </c>
      <c r="B83" t="s">
        <v>39</v>
      </c>
      <c r="C83">
        <v>9.4011681333254593</v>
      </c>
      <c r="D83" s="4" t="str">
        <f t="shared" si="6"/>
        <v>22</v>
      </c>
      <c r="E83" s="3" t="str">
        <f t="shared" si="7"/>
        <v xml:space="preserve"> 8</v>
      </c>
      <c r="F83" s="3" t="str">
        <f t="shared" si="8"/>
        <v>22</v>
      </c>
      <c r="G83" s="3" t="str">
        <f t="shared" si="9"/>
        <v>8</v>
      </c>
      <c r="H83" s="3">
        <v>22</v>
      </c>
      <c r="I83" s="3">
        <v>8</v>
      </c>
      <c r="J83" s="1" t="str">
        <f>VLOOKUP(H83, subdiv_lookup!$A$1:$B$28, 2, FALSE)</f>
        <v>Hauz Khas</v>
      </c>
      <c r="K83" s="1" t="str">
        <f>VLOOKUP(I83, grid_lookup!$A$1:$B$23, 2, FALSE)</f>
        <v>LODHI ROAD</v>
      </c>
      <c r="L83" s="1">
        <f>VLOOKUP(I83, grid_lookup!$A$1:$D$23, 4, FALSE)</f>
        <v>61.599726676613898</v>
      </c>
      <c r="M83" s="7">
        <f t="shared" si="10"/>
        <v>0.15261704297292891</v>
      </c>
      <c r="N83" s="1">
        <f>VLOOKUP(I83, grid_lookup!$A$1:$E$23, 5, FALSE)</f>
        <v>678.17420000000004</v>
      </c>
      <c r="O83" s="1">
        <f t="shared" si="11"/>
        <v>103.5009410245317</v>
      </c>
    </row>
    <row r="84" spans="1:15">
      <c r="A84" s="1">
        <v>83</v>
      </c>
      <c r="B84" t="s">
        <v>127</v>
      </c>
      <c r="C84">
        <v>5.2938986300276998</v>
      </c>
      <c r="D84" s="4" t="str">
        <f t="shared" si="6"/>
        <v>22</v>
      </c>
      <c r="E84" s="3" t="str">
        <f t="shared" si="7"/>
        <v>14</v>
      </c>
      <c r="F84" s="3" t="str">
        <f t="shared" si="8"/>
        <v>22</v>
      </c>
      <c r="G84" s="3" t="str">
        <f t="shared" si="9"/>
        <v>14</v>
      </c>
      <c r="H84" s="3">
        <v>22</v>
      </c>
      <c r="I84" s="3">
        <v>14</v>
      </c>
      <c r="J84" s="1" t="str">
        <f>VLOOKUP(H84, subdiv_lookup!$A$1:$B$28, 2, FALSE)</f>
        <v>Hauz Khas</v>
      </c>
      <c r="K84" s="1" t="str">
        <f>VLOOKUP(I84, grid_lookup!$A$1:$B$23, 2, FALSE)</f>
        <v>VASANT KUNJ</v>
      </c>
      <c r="L84" s="1">
        <f>VLOOKUP(I84, grid_lookup!$A$1:$D$23, 4, FALSE)</f>
        <v>73.030951908927406</v>
      </c>
      <c r="M84" s="7">
        <f t="shared" si="10"/>
        <v>7.248842431397319E-2</v>
      </c>
      <c r="N84" s="1">
        <f>VLOOKUP(I84, grid_lookup!$A$1:$E$23, 5, FALSE)</f>
        <v>618.68299999999999</v>
      </c>
      <c r="O84" s="1">
        <f t="shared" si="11"/>
        <v>44.847355819841873</v>
      </c>
    </row>
    <row r="85" spans="1:15">
      <c r="A85" s="1">
        <v>84</v>
      </c>
      <c r="B85" t="s">
        <v>128</v>
      </c>
      <c r="C85">
        <v>121.724994636696</v>
      </c>
      <c r="D85" s="4" t="str">
        <f t="shared" si="6"/>
        <v>22</v>
      </c>
      <c r="E85" s="3" t="str">
        <f t="shared" si="7"/>
        <v>15</v>
      </c>
      <c r="F85" s="3" t="str">
        <f t="shared" si="8"/>
        <v>22</v>
      </c>
      <c r="G85" s="3" t="str">
        <f t="shared" si="9"/>
        <v>15</v>
      </c>
      <c r="H85" s="3">
        <v>22</v>
      </c>
      <c r="I85" s="3">
        <v>15</v>
      </c>
      <c r="J85" s="1" t="str">
        <f>VLOOKUP(H85, subdiv_lookup!$A$1:$B$28, 2, FALSE)</f>
        <v>Hauz Khas</v>
      </c>
      <c r="K85" s="1" t="str">
        <f>VLOOKUP(I85, grid_lookup!$A$1:$B$23, 2, FALSE)</f>
        <v>MEHRAULI</v>
      </c>
      <c r="L85" s="1">
        <f>VLOOKUP(I85, grid_lookup!$A$1:$D$23, 4, FALSE)</f>
        <v>130.65752634712999</v>
      </c>
      <c r="M85" s="7">
        <f t="shared" si="10"/>
        <v>0.9316340056316228</v>
      </c>
      <c r="N85" s="1">
        <f>VLOOKUP(I85, grid_lookup!$A$1:$E$23, 5, FALSE)</f>
        <v>1136.6503</v>
      </c>
      <c r="O85" s="1">
        <f t="shared" si="11"/>
        <v>1058.9420719913858</v>
      </c>
    </row>
    <row r="86" spans="1:15">
      <c r="A86" s="1">
        <v>85</v>
      </c>
      <c r="B86" t="s">
        <v>129</v>
      </c>
      <c r="C86">
        <v>12.2442276519833</v>
      </c>
      <c r="D86" s="4" t="str">
        <f t="shared" si="6"/>
        <v>23</v>
      </c>
      <c r="E86" s="3" t="str">
        <f t="shared" si="7"/>
        <v xml:space="preserve"> 9</v>
      </c>
      <c r="F86" s="3" t="str">
        <f t="shared" si="8"/>
        <v>23</v>
      </c>
      <c r="G86" s="3" t="str">
        <f t="shared" si="9"/>
        <v>9</v>
      </c>
      <c r="H86" s="3">
        <v>23</v>
      </c>
      <c r="I86" s="3">
        <v>9</v>
      </c>
      <c r="J86" s="1" t="str">
        <f>VLOOKUP(H86, subdiv_lookup!$A$1:$B$28, 2, FALSE)</f>
        <v>Delhi Cantonment</v>
      </c>
      <c r="K86" s="1" t="str">
        <f>VLOOKUP(I86, grid_lookup!$A$1:$B$23, 2, FALSE)</f>
        <v>PARK STREET</v>
      </c>
      <c r="L86" s="1">
        <f>VLOOKUP(I86, grid_lookup!$A$1:$D$23, 4, FALSE)</f>
        <v>49.050105972391002</v>
      </c>
      <c r="M86" s="7">
        <f t="shared" si="10"/>
        <v>0.24962693574760572</v>
      </c>
      <c r="N86" s="1">
        <f>VLOOKUP(I86, grid_lookup!$A$1:$E$23, 5, FALSE)</f>
        <v>1163.7348</v>
      </c>
      <c r="O86" s="1">
        <f t="shared" si="11"/>
        <v>290.49955214685281</v>
      </c>
    </row>
    <row r="87" spans="1:15">
      <c r="A87" s="1">
        <v>86</v>
      </c>
      <c r="B87" t="s">
        <v>130</v>
      </c>
      <c r="C87">
        <v>42.606570111255301</v>
      </c>
      <c r="D87" s="4" t="str">
        <f t="shared" si="6"/>
        <v>23</v>
      </c>
      <c r="E87" s="3" t="str">
        <f t="shared" si="7"/>
        <v>13</v>
      </c>
      <c r="F87" s="3" t="str">
        <f t="shared" si="8"/>
        <v>23</v>
      </c>
      <c r="G87" s="3" t="str">
        <f t="shared" si="9"/>
        <v>13</v>
      </c>
      <c r="H87" s="3">
        <v>23</v>
      </c>
      <c r="I87" s="3">
        <v>13</v>
      </c>
      <c r="J87" s="1" t="str">
        <f>VLOOKUP(H87, subdiv_lookup!$A$1:$B$28, 2, FALSE)</f>
        <v>Delhi Cantonment</v>
      </c>
      <c r="K87" s="1" t="str">
        <f>VLOOKUP(I87, grid_lookup!$A$1:$B$23, 2, FALSE)</f>
        <v>NARAINA</v>
      </c>
      <c r="L87" s="1">
        <f>VLOOKUP(I87, grid_lookup!$A$1:$D$23, 4, FALSE)</f>
        <v>69.7201151035501</v>
      </c>
      <c r="M87" s="7">
        <f t="shared" si="10"/>
        <v>0.61110871730453875</v>
      </c>
      <c r="N87" s="1">
        <f>VLOOKUP(I87, grid_lookup!$A$1:$E$23, 5, FALSE)</f>
        <v>451.0659</v>
      </c>
      <c r="O87" s="1">
        <f t="shared" si="11"/>
        <v>275.65030356881732</v>
      </c>
    </row>
    <row r="88" spans="1:15">
      <c r="A88" s="1">
        <v>87</v>
      </c>
      <c r="B88" t="s">
        <v>106</v>
      </c>
      <c r="C88">
        <v>12.2462062806042</v>
      </c>
      <c r="D88" s="4" t="str">
        <f t="shared" si="6"/>
        <v>23</v>
      </c>
      <c r="E88" s="3" t="str">
        <f t="shared" si="7"/>
        <v>14</v>
      </c>
      <c r="F88" s="3" t="str">
        <f t="shared" si="8"/>
        <v>23</v>
      </c>
      <c r="G88" s="3" t="str">
        <f t="shared" si="9"/>
        <v>14</v>
      </c>
      <c r="H88" s="3">
        <v>23</v>
      </c>
      <c r="I88" s="3">
        <v>14</v>
      </c>
      <c r="J88" s="1" t="str">
        <f>VLOOKUP(H88, subdiv_lookup!$A$1:$B$28, 2, FALSE)</f>
        <v>Delhi Cantonment</v>
      </c>
      <c r="K88" s="1" t="str">
        <f>VLOOKUP(I88, grid_lookup!$A$1:$B$23, 2, FALSE)</f>
        <v>VASANT KUNJ</v>
      </c>
      <c r="L88" s="1">
        <f>VLOOKUP(I88, grid_lookup!$A$1:$D$23, 4, FALSE)</f>
        <v>73.030951908927406</v>
      </c>
      <c r="M88" s="7">
        <f t="shared" si="10"/>
        <v>0.16768515212393401</v>
      </c>
      <c r="N88" s="1">
        <f>VLOOKUP(I88, grid_lookup!$A$1:$E$23, 5, FALSE)</f>
        <v>618.68299999999999</v>
      </c>
      <c r="O88" s="1">
        <f t="shared" si="11"/>
        <v>103.74395297149186</v>
      </c>
    </row>
    <row r="89" spans="1:15">
      <c r="A89" s="1">
        <v>88</v>
      </c>
      <c r="B89" t="s">
        <v>40</v>
      </c>
      <c r="C89">
        <v>7.5552719075082404</v>
      </c>
      <c r="D89" s="4" t="str">
        <f t="shared" si="6"/>
        <v>23</v>
      </c>
      <c r="E89" s="3" t="str">
        <f t="shared" si="7"/>
        <v>16</v>
      </c>
      <c r="F89" s="3" t="str">
        <f t="shared" si="8"/>
        <v>23</v>
      </c>
      <c r="G89" s="3" t="str">
        <f t="shared" si="9"/>
        <v>16</v>
      </c>
      <c r="H89" s="3">
        <v>23</v>
      </c>
      <c r="I89" s="3">
        <v>16</v>
      </c>
      <c r="J89" s="1" t="str">
        <f>VLOOKUP(H89, subdiv_lookup!$A$1:$B$28, 2, FALSE)</f>
        <v>Delhi Cantonment</v>
      </c>
      <c r="K89" s="1" t="str">
        <f>VLOOKUP(I89, grid_lookup!$A$1:$B$23, 2, FALSE)</f>
        <v>PAPPANKALAN-1</v>
      </c>
      <c r="L89" s="1">
        <f>VLOOKUP(I89, grid_lookup!$A$1:$D$23, 4, FALSE)</f>
        <v>80.811582268779205</v>
      </c>
      <c r="M89" s="7">
        <f t="shared" si="10"/>
        <v>9.3492438774177414E-2</v>
      </c>
      <c r="N89" s="1">
        <f>VLOOKUP(I89, grid_lookup!$A$1:$E$23, 5, FALSE)</f>
        <v>629.38754100000006</v>
      </c>
      <c r="O89" s="1">
        <f t="shared" si="11"/>
        <v>58.842976142172581</v>
      </c>
    </row>
    <row r="90" spans="1:15">
      <c r="A90" s="1">
        <v>89</v>
      </c>
      <c r="B90" t="s">
        <v>131</v>
      </c>
      <c r="C90">
        <v>1.21263824823632</v>
      </c>
      <c r="D90" s="4" t="str">
        <f t="shared" si="6"/>
        <v>24</v>
      </c>
      <c r="E90" s="3" t="str">
        <f t="shared" si="7"/>
        <v xml:space="preserve"> 8</v>
      </c>
      <c r="F90" s="3" t="str">
        <f t="shared" si="8"/>
        <v>24</v>
      </c>
      <c r="G90" s="3" t="str">
        <f t="shared" si="9"/>
        <v>8</v>
      </c>
      <c r="H90" s="3">
        <v>24</v>
      </c>
      <c r="I90" s="3">
        <v>8</v>
      </c>
      <c r="J90" s="1" t="str">
        <f>VLOOKUP(H90, subdiv_lookup!$A$1:$B$28, 2, FALSE)</f>
        <v>Vasant Vihar</v>
      </c>
      <c r="K90" s="1" t="str">
        <f>VLOOKUP(I90, grid_lookup!$A$1:$B$23, 2, FALSE)</f>
        <v>LODHI ROAD</v>
      </c>
      <c r="L90" s="1">
        <f>VLOOKUP(I90, grid_lookup!$A$1:$D$23, 4, FALSE)</f>
        <v>61.599726676613898</v>
      </c>
      <c r="M90" s="7">
        <f t="shared" si="10"/>
        <v>1.9685773195105647E-2</v>
      </c>
      <c r="N90" s="1">
        <f>VLOOKUP(I90, grid_lookup!$A$1:$E$23, 5, FALSE)</f>
        <v>678.17420000000004</v>
      </c>
      <c r="O90" s="1">
        <f t="shared" si="11"/>
        <v>13.350383487972216</v>
      </c>
    </row>
    <row r="91" spans="1:15">
      <c r="A91" s="1">
        <v>90</v>
      </c>
      <c r="B91" t="s">
        <v>41</v>
      </c>
      <c r="C91">
        <v>2.7554970009334698</v>
      </c>
      <c r="D91" s="4" t="str">
        <f t="shared" si="6"/>
        <v>24</v>
      </c>
      <c r="E91" s="3" t="str">
        <f t="shared" si="7"/>
        <v xml:space="preserve"> 9</v>
      </c>
      <c r="F91" s="3" t="str">
        <f t="shared" si="8"/>
        <v>24</v>
      </c>
      <c r="G91" s="3" t="str">
        <f t="shared" si="9"/>
        <v>9</v>
      </c>
      <c r="H91" s="3">
        <v>24</v>
      </c>
      <c r="I91" s="3">
        <v>9</v>
      </c>
      <c r="J91" s="1" t="str">
        <f>VLOOKUP(H91, subdiv_lookup!$A$1:$B$28, 2, FALSE)</f>
        <v>Vasant Vihar</v>
      </c>
      <c r="K91" s="1" t="str">
        <f>VLOOKUP(I91, grid_lookup!$A$1:$B$23, 2, FALSE)</f>
        <v>PARK STREET</v>
      </c>
      <c r="L91" s="1">
        <f>VLOOKUP(I91, grid_lookup!$A$1:$D$23, 4, FALSE)</f>
        <v>49.050105972391002</v>
      </c>
      <c r="M91" s="7">
        <f t="shared" si="10"/>
        <v>5.6177187516872354E-2</v>
      </c>
      <c r="N91" s="1">
        <f>VLOOKUP(I91, grid_lookup!$A$1:$E$23, 5, FALSE)</f>
        <v>1163.7348</v>
      </c>
      <c r="O91" s="1">
        <f t="shared" si="11"/>
        <v>65.375348079509948</v>
      </c>
    </row>
    <row r="92" spans="1:15">
      <c r="A92" s="1">
        <v>91</v>
      </c>
      <c r="B92" t="s">
        <v>107</v>
      </c>
      <c r="C92">
        <v>0.56922282811949598</v>
      </c>
      <c r="D92" s="4" t="str">
        <f t="shared" si="6"/>
        <v>24</v>
      </c>
      <c r="E92" s="3" t="str">
        <f t="shared" si="7"/>
        <v>13</v>
      </c>
      <c r="F92" s="3" t="str">
        <f t="shared" si="8"/>
        <v>24</v>
      </c>
      <c r="G92" s="3" t="str">
        <f t="shared" si="9"/>
        <v>13</v>
      </c>
      <c r="H92" s="3">
        <v>24</v>
      </c>
      <c r="I92" s="3">
        <v>13</v>
      </c>
      <c r="J92" s="1" t="str">
        <f>VLOOKUP(H92, subdiv_lookup!$A$1:$B$28, 2, FALSE)</f>
        <v>Vasant Vihar</v>
      </c>
      <c r="K92" s="1" t="str">
        <f>VLOOKUP(I92, grid_lookup!$A$1:$B$23, 2, FALSE)</f>
        <v>NARAINA</v>
      </c>
      <c r="L92" s="1">
        <f>VLOOKUP(I92, grid_lookup!$A$1:$D$23, 4, FALSE)</f>
        <v>69.7201151035501</v>
      </c>
      <c r="M92" s="7">
        <f t="shared" si="10"/>
        <v>8.1643988578342375E-3</v>
      </c>
      <c r="N92" s="1">
        <f>VLOOKUP(I92, grid_lookup!$A$1:$E$23, 5, FALSE)</f>
        <v>451.0659</v>
      </c>
      <c r="O92" s="1">
        <f t="shared" si="11"/>
        <v>3.6826819187679725</v>
      </c>
    </row>
    <row r="93" spans="1:15">
      <c r="A93" s="1">
        <v>92</v>
      </c>
      <c r="B93" t="s">
        <v>42</v>
      </c>
      <c r="C93">
        <v>55.490846998354698</v>
      </c>
      <c r="D93" s="4" t="str">
        <f t="shared" si="6"/>
        <v>24</v>
      </c>
      <c r="E93" s="3" t="str">
        <f t="shared" si="7"/>
        <v>14</v>
      </c>
      <c r="F93" s="3" t="str">
        <f t="shared" si="8"/>
        <v>24</v>
      </c>
      <c r="G93" s="3" t="str">
        <f t="shared" si="9"/>
        <v>14</v>
      </c>
      <c r="H93" s="3">
        <v>24</v>
      </c>
      <c r="I93" s="3">
        <v>14</v>
      </c>
      <c r="J93" s="1" t="str">
        <f>VLOOKUP(H93, subdiv_lookup!$A$1:$B$28, 2, FALSE)</f>
        <v>Vasant Vihar</v>
      </c>
      <c r="K93" s="1" t="str">
        <f>VLOOKUP(I93, grid_lookup!$A$1:$B$23, 2, FALSE)</f>
        <v>VASANT KUNJ</v>
      </c>
      <c r="L93" s="1">
        <f>VLOOKUP(I93, grid_lookup!$A$1:$D$23, 4, FALSE)</f>
        <v>73.030951908927406</v>
      </c>
      <c r="M93" s="7">
        <f t="shared" si="10"/>
        <v>0.75982642356290331</v>
      </c>
      <c r="N93" s="1">
        <f>VLOOKUP(I93, grid_lookup!$A$1:$E$23, 5, FALSE)</f>
        <v>618.68299999999999</v>
      </c>
      <c r="O93" s="1">
        <f t="shared" si="11"/>
        <v>470.09169120916772</v>
      </c>
    </row>
    <row r="94" spans="1:15">
      <c r="A94" s="1">
        <v>93</v>
      </c>
      <c r="B94" t="s">
        <v>43</v>
      </c>
      <c r="C94">
        <v>8.9325317104105206</v>
      </c>
      <c r="D94" s="4" t="str">
        <f t="shared" si="6"/>
        <v>24</v>
      </c>
      <c r="E94" s="3" t="str">
        <f t="shared" si="7"/>
        <v>15</v>
      </c>
      <c r="F94" s="3" t="str">
        <f t="shared" si="8"/>
        <v>24</v>
      </c>
      <c r="G94" s="3" t="str">
        <f t="shared" si="9"/>
        <v>15</v>
      </c>
      <c r="H94" s="3">
        <v>24</v>
      </c>
      <c r="I94" s="3">
        <v>15</v>
      </c>
      <c r="J94" s="1" t="str">
        <f>VLOOKUP(H94, subdiv_lookup!$A$1:$B$28, 2, FALSE)</f>
        <v>Vasant Vihar</v>
      </c>
      <c r="K94" s="1" t="str">
        <f>VLOOKUP(I94, grid_lookup!$A$1:$B$23, 2, FALSE)</f>
        <v>MEHRAULI</v>
      </c>
      <c r="L94" s="1">
        <f>VLOOKUP(I94, grid_lookup!$A$1:$D$23, 4, FALSE)</f>
        <v>130.65752634712999</v>
      </c>
      <c r="M94" s="7">
        <f t="shared" si="10"/>
        <v>6.8365994368197625E-2</v>
      </c>
      <c r="N94" s="1">
        <f>VLOOKUP(I94, grid_lookup!$A$1:$E$23, 5, FALSE)</f>
        <v>1136.6503</v>
      </c>
      <c r="O94" s="1">
        <f t="shared" si="11"/>
        <v>77.708228008410146</v>
      </c>
    </row>
    <row r="95" spans="1:15">
      <c r="A95" s="1">
        <v>94</v>
      </c>
      <c r="B95" t="s">
        <v>44</v>
      </c>
      <c r="C95">
        <v>18.7426426815206</v>
      </c>
      <c r="D95" s="4" t="str">
        <f t="shared" si="6"/>
        <v>24</v>
      </c>
      <c r="E95" s="3" t="str">
        <f t="shared" si="7"/>
        <v>16</v>
      </c>
      <c r="F95" s="3" t="str">
        <f t="shared" si="8"/>
        <v>24</v>
      </c>
      <c r="G95" s="3" t="str">
        <f t="shared" si="9"/>
        <v>16</v>
      </c>
      <c r="H95" s="3">
        <v>24</v>
      </c>
      <c r="I95" s="3">
        <v>16</v>
      </c>
      <c r="J95" s="1" t="str">
        <f>VLOOKUP(H95, subdiv_lookup!$A$1:$B$28, 2, FALSE)</f>
        <v>Vasant Vihar</v>
      </c>
      <c r="K95" s="1" t="str">
        <f>VLOOKUP(I95, grid_lookup!$A$1:$B$23, 2, FALSE)</f>
        <v>PAPPANKALAN-1</v>
      </c>
      <c r="L95" s="1">
        <f>VLOOKUP(I95, grid_lookup!$A$1:$D$23, 4, FALSE)</f>
        <v>80.811582268779205</v>
      </c>
      <c r="M95" s="7">
        <f t="shared" si="10"/>
        <v>0.2319301535166407</v>
      </c>
      <c r="N95" s="1">
        <f>VLOOKUP(I95, grid_lookup!$A$1:$E$23, 5, FALSE)</f>
        <v>629.38754100000006</v>
      </c>
      <c r="O95" s="1">
        <f t="shared" si="11"/>
        <v>145.97394900559101</v>
      </c>
    </row>
    <row r="96" spans="1:15">
      <c r="A96" s="1">
        <v>95</v>
      </c>
      <c r="B96" t="s">
        <v>132</v>
      </c>
      <c r="C96">
        <v>10.928365234262399</v>
      </c>
      <c r="D96" s="4" t="str">
        <f t="shared" si="6"/>
        <v>24</v>
      </c>
      <c r="E96" s="3" t="str">
        <f t="shared" si="7"/>
        <v>17</v>
      </c>
      <c r="F96" s="3" t="str">
        <f t="shared" si="8"/>
        <v>24</v>
      </c>
      <c r="G96" s="3" t="str">
        <f t="shared" si="9"/>
        <v>17</v>
      </c>
      <c r="H96" s="3">
        <v>24</v>
      </c>
      <c r="I96" s="3">
        <v>17</v>
      </c>
      <c r="J96" s="1" t="str">
        <f>VLOOKUP(H96, subdiv_lookup!$A$1:$B$28, 2, FALSE)</f>
        <v>Vasant Vihar</v>
      </c>
      <c r="K96" s="1" t="str">
        <f>VLOOKUP(I96, grid_lookup!$A$1:$B$23, 2, FALSE)</f>
        <v>PAPPANKALAN-2</v>
      </c>
      <c r="L96" s="1">
        <f>VLOOKUP(I96, grid_lookup!$A$1:$D$23, 4, FALSE)</f>
        <v>89.0496991324448</v>
      </c>
      <c r="M96" s="7">
        <f t="shared" si="10"/>
        <v>0.12272209048127716</v>
      </c>
      <c r="N96" s="1">
        <f>VLOOKUP(I96, grid_lookup!$A$1:$E$23, 5, FALSE)</f>
        <v>1767.2226000000001</v>
      </c>
      <c r="O96" s="1">
        <f t="shared" si="11"/>
        <v>216.87725181775789</v>
      </c>
    </row>
    <row r="97" spans="1:15">
      <c r="A97" s="1">
        <v>96</v>
      </c>
      <c r="B97" t="s">
        <v>133</v>
      </c>
      <c r="C97">
        <v>0.142565951500921</v>
      </c>
      <c r="D97" s="4" t="str">
        <f t="shared" si="6"/>
        <v>25</v>
      </c>
      <c r="E97" s="3" t="str">
        <f t="shared" si="7"/>
        <v xml:space="preserve"> 1</v>
      </c>
      <c r="F97" s="3" t="str">
        <f t="shared" si="8"/>
        <v>25</v>
      </c>
      <c r="G97" s="3" t="str">
        <f t="shared" si="9"/>
        <v>1</v>
      </c>
      <c r="H97" s="3">
        <v>25</v>
      </c>
      <c r="I97" s="3">
        <v>1</v>
      </c>
      <c r="J97" s="1" t="str">
        <f>VLOOKUP(H97, subdiv_lookup!$A$1:$B$28, 2, FALSE)</f>
        <v>Najafgarh</v>
      </c>
      <c r="K97" s="1" t="str">
        <f>VLOOKUP(I97, grid_lookup!$A$1:$B$23, 2, FALSE)</f>
        <v>KANJHAWALA</v>
      </c>
      <c r="L97" s="1">
        <f>VLOOKUP(I97, grid_lookup!$A$1:$D$23, 4, FALSE)</f>
        <v>118.849831732301</v>
      </c>
      <c r="M97" s="7">
        <f t="shared" si="10"/>
        <v>1.1995469360195521E-3</v>
      </c>
      <c r="N97" s="1">
        <f>VLOOKUP(I97, grid_lookup!$A$1:$E$23, 5, FALSE)</f>
        <v>529.28949999999998</v>
      </c>
      <c r="O97" s="1">
        <f t="shared" si="11"/>
        <v>0.63490759799232066</v>
      </c>
    </row>
    <row r="98" spans="1:15">
      <c r="A98" s="1">
        <v>97</v>
      </c>
      <c r="B98" t="s">
        <v>108</v>
      </c>
      <c r="C98">
        <v>5.6678399580389804</v>
      </c>
      <c r="D98" s="4" t="str">
        <f t="shared" si="6"/>
        <v>25</v>
      </c>
      <c r="E98" s="3" t="str">
        <f t="shared" si="7"/>
        <v>13</v>
      </c>
      <c r="F98" s="3" t="str">
        <f t="shared" si="8"/>
        <v>25</v>
      </c>
      <c r="G98" s="3" t="str">
        <f t="shared" si="9"/>
        <v>13</v>
      </c>
      <c r="H98" s="3">
        <v>25</v>
      </c>
      <c r="I98" s="3">
        <v>13</v>
      </c>
      <c r="J98" s="1" t="str">
        <f>VLOOKUP(H98, subdiv_lookup!$A$1:$B$28, 2, FALSE)</f>
        <v>Najafgarh</v>
      </c>
      <c r="K98" s="1" t="str">
        <f>VLOOKUP(I98, grid_lookup!$A$1:$B$23, 2, FALSE)</f>
        <v>NARAINA</v>
      </c>
      <c r="L98" s="1">
        <f>VLOOKUP(I98, grid_lookup!$A$1:$D$23, 4, FALSE)</f>
        <v>69.7201151035501</v>
      </c>
      <c r="M98" s="7">
        <f t="shared" si="10"/>
        <v>8.1294185324005272E-2</v>
      </c>
      <c r="N98" s="1">
        <f>VLOOKUP(I98, grid_lookup!$A$1:$E$23, 5, FALSE)</f>
        <v>451.0659</v>
      </c>
      <c r="O98" s="1">
        <f t="shared" si="11"/>
        <v>36.669034867939232</v>
      </c>
    </row>
    <row r="99" spans="1:15">
      <c r="A99" s="1">
        <v>98</v>
      </c>
      <c r="B99" t="s">
        <v>45</v>
      </c>
      <c r="C99">
        <v>23.137332973505099</v>
      </c>
      <c r="D99" s="4" t="str">
        <f t="shared" si="6"/>
        <v>25</v>
      </c>
      <c r="E99" s="3" t="str">
        <f t="shared" si="7"/>
        <v>16</v>
      </c>
      <c r="F99" s="3" t="str">
        <f t="shared" si="8"/>
        <v>25</v>
      </c>
      <c r="G99" s="3" t="str">
        <f t="shared" si="9"/>
        <v>16</v>
      </c>
      <c r="H99" s="3">
        <v>25</v>
      </c>
      <c r="I99" s="3">
        <v>16</v>
      </c>
      <c r="J99" s="1" t="str">
        <f>VLOOKUP(H99, subdiv_lookup!$A$1:$B$28, 2, FALSE)</f>
        <v>Najafgarh</v>
      </c>
      <c r="K99" s="1" t="str">
        <f>VLOOKUP(I99, grid_lookup!$A$1:$B$23, 2, FALSE)</f>
        <v>PAPPANKALAN-1</v>
      </c>
      <c r="L99" s="1">
        <f>VLOOKUP(I99, grid_lookup!$A$1:$D$23, 4, FALSE)</f>
        <v>80.811582268779205</v>
      </c>
      <c r="M99" s="7">
        <f t="shared" si="10"/>
        <v>0.28631208947933184</v>
      </c>
      <c r="N99" s="1">
        <f>VLOOKUP(I99, grid_lookup!$A$1:$E$23, 5, FALSE)</f>
        <v>629.38754100000006</v>
      </c>
      <c r="O99" s="1">
        <f t="shared" si="11"/>
        <v>180.20126195596865</v>
      </c>
    </row>
    <row r="100" spans="1:15">
      <c r="A100" s="1">
        <v>99</v>
      </c>
      <c r="B100" t="s">
        <v>46</v>
      </c>
      <c r="C100">
        <v>72.436921371234305</v>
      </c>
      <c r="D100" s="4" t="str">
        <f t="shared" si="6"/>
        <v>25</v>
      </c>
      <c r="E100" s="3" t="str">
        <f t="shared" si="7"/>
        <v>17</v>
      </c>
      <c r="F100" s="3" t="str">
        <f t="shared" si="8"/>
        <v>25</v>
      </c>
      <c r="G100" s="3" t="str">
        <f t="shared" si="9"/>
        <v>17</v>
      </c>
      <c r="H100" s="3">
        <v>25</v>
      </c>
      <c r="I100" s="3">
        <v>17</v>
      </c>
      <c r="J100" s="1" t="str">
        <f>VLOOKUP(H100, subdiv_lookup!$A$1:$B$28, 2, FALSE)</f>
        <v>Najafgarh</v>
      </c>
      <c r="K100" s="1" t="str">
        <f>VLOOKUP(I100, grid_lookup!$A$1:$B$23, 2, FALSE)</f>
        <v>PAPPANKALAN-2</v>
      </c>
      <c r="L100" s="1">
        <f>VLOOKUP(I100, grid_lookup!$A$1:$D$23, 4, FALSE)</f>
        <v>89.0496991324448</v>
      </c>
      <c r="M100" s="7">
        <f t="shared" si="10"/>
        <v>0.81344375193786911</v>
      </c>
      <c r="N100" s="1">
        <f>VLOOKUP(I100, grid_lookup!$A$1:$E$23, 5, FALSE)</f>
        <v>1767.2226000000001</v>
      </c>
      <c r="O100" s="1">
        <f t="shared" si="11"/>
        <v>1437.5361822533962</v>
      </c>
    </row>
    <row r="101" spans="1:15">
      <c r="A101" s="1">
        <v>100</v>
      </c>
      <c r="B101" t="s">
        <v>47</v>
      </c>
      <c r="C101">
        <v>173.161539944662</v>
      </c>
      <c r="D101" s="4" t="str">
        <f t="shared" si="6"/>
        <v>25</v>
      </c>
      <c r="E101" s="3" t="str">
        <f t="shared" si="7"/>
        <v>18</v>
      </c>
      <c r="F101" s="3" t="str">
        <f t="shared" si="8"/>
        <v>25</v>
      </c>
      <c r="G101" s="3" t="str">
        <f t="shared" si="9"/>
        <v>18</v>
      </c>
      <c r="H101" s="3">
        <v>25</v>
      </c>
      <c r="I101" s="3">
        <v>18</v>
      </c>
      <c r="J101" s="1" t="str">
        <f>VLOOKUP(H101, subdiv_lookup!$A$1:$B$28, 2, FALSE)</f>
        <v>Najafgarh</v>
      </c>
      <c r="K101" s="1" t="str">
        <f>VLOOKUP(I101, grid_lookup!$A$1:$B$23, 2, FALSE)</f>
        <v>NAJAFGARH</v>
      </c>
      <c r="L101" s="1">
        <f>VLOOKUP(I101, grid_lookup!$A$1:$D$23, 4, FALSE)</f>
        <v>186.98699115682399</v>
      </c>
      <c r="M101" s="7">
        <f t="shared" si="10"/>
        <v>0.92606196224331594</v>
      </c>
      <c r="N101" s="1">
        <f>VLOOKUP(I101, grid_lookup!$A$1:$E$23, 5, FALSE)</f>
        <v>1842.0242000000001</v>
      </c>
      <c r="O101" s="1">
        <f t="shared" si="11"/>
        <v>1705.8285451516742</v>
      </c>
    </row>
    <row r="102" spans="1:15">
      <c r="A102" s="1">
        <v>101</v>
      </c>
      <c r="B102" t="s">
        <v>134</v>
      </c>
      <c r="C102">
        <v>3.3052327533411798</v>
      </c>
      <c r="D102" s="4" t="str">
        <f t="shared" si="6"/>
        <v>26</v>
      </c>
      <c r="E102" s="3" t="str">
        <f t="shared" si="7"/>
        <v>11</v>
      </c>
      <c r="F102" s="3" t="str">
        <f t="shared" si="8"/>
        <v>26</v>
      </c>
      <c r="G102" s="3" t="str">
        <f t="shared" si="9"/>
        <v>11</v>
      </c>
      <c r="H102" s="3">
        <v>26</v>
      </c>
      <c r="I102" s="3">
        <v>11</v>
      </c>
      <c r="J102" s="1" t="str">
        <f>VLOOKUP(H102, subdiv_lookup!$A$1:$B$28, 2, FALSE)</f>
        <v>Shahdara</v>
      </c>
      <c r="K102" s="1" t="str">
        <f>VLOOKUP(I102, grid_lookup!$A$1:$B$23, 2, FALSE)</f>
        <v>GEETA COLONY</v>
      </c>
      <c r="L102" s="1">
        <f>VLOOKUP(I102, grid_lookup!$A$1:$D$23, 4, FALSE)</f>
        <v>38.490245928914199</v>
      </c>
      <c r="M102" s="7">
        <f t="shared" si="10"/>
        <v>8.5871957260170717E-2</v>
      </c>
      <c r="N102" s="1">
        <f>VLOOKUP(I102, grid_lookup!$A$1:$E$23, 5, FALSE)</f>
        <v>529.89030000000002</v>
      </c>
      <c r="O102" s="1">
        <f t="shared" si="11"/>
        <v>45.502717194179041</v>
      </c>
    </row>
    <row r="103" spans="1:15">
      <c r="A103" s="1">
        <v>102</v>
      </c>
      <c r="B103" t="s">
        <v>135</v>
      </c>
      <c r="C103">
        <v>2.25493327362005</v>
      </c>
      <c r="D103" s="4" t="str">
        <f t="shared" si="6"/>
        <v>26</v>
      </c>
      <c r="E103" s="3" t="str">
        <f t="shared" si="7"/>
        <v>22</v>
      </c>
      <c r="F103" s="3" t="str">
        <f t="shared" si="8"/>
        <v>26</v>
      </c>
      <c r="G103" s="3" t="str">
        <f t="shared" si="9"/>
        <v>22</v>
      </c>
      <c r="H103" s="3">
        <v>26</v>
      </c>
      <c r="I103" s="3">
        <v>22</v>
      </c>
      <c r="J103" s="1" t="str">
        <f>VLOOKUP(H103, subdiv_lookup!$A$1:$B$28, 2, FALSE)</f>
        <v>Shahdara</v>
      </c>
      <c r="K103" s="1" t="str">
        <f>VLOOKUP(I103, grid_lookup!$A$1:$B$23, 2, FALSE)</f>
        <v>SOW</v>
      </c>
      <c r="L103" s="1">
        <f>VLOOKUP(I103, grid_lookup!$A$1:$D$23, 4, FALSE)</f>
        <v>44.245611762882902</v>
      </c>
      <c r="M103" s="7">
        <f t="shared" si="10"/>
        <v>5.0963998095550932E-2</v>
      </c>
      <c r="N103" s="1">
        <f>VLOOKUP(I103, grid_lookup!$A$1:$E$23, 5, FALSE)</f>
        <v>1366.5598</v>
      </c>
      <c r="O103" s="1">
        <f t="shared" si="11"/>
        <v>69.645351044656465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"/>
  <sheetViews>
    <sheetView zoomScale="150" zoomScaleNormal="150" zoomScalePageLayoutView="150" workbookViewId="0">
      <selection activeCell="A2" sqref="A2:B28"/>
    </sheetView>
  </sheetViews>
  <sheetFormatPr baseColWidth="10" defaultRowHeight="15" x14ac:dyDescent="0"/>
  <cols>
    <col min="1" max="1" width="10.83203125" style="2"/>
    <col min="2" max="2" width="15.5" customWidth="1"/>
    <col min="4" max="4" width="10.83203125" customWidth="1"/>
  </cols>
  <sheetData>
    <row r="1" spans="1:2">
      <c r="A1" s="2" t="s">
        <v>49</v>
      </c>
      <c r="B1" t="s">
        <v>51</v>
      </c>
    </row>
    <row r="2" spans="1:2">
      <c r="A2">
        <v>0</v>
      </c>
      <c r="B2" t="s">
        <v>52</v>
      </c>
    </row>
    <row r="3" spans="1:2">
      <c r="A3">
        <v>1</v>
      </c>
      <c r="B3" t="s">
        <v>53</v>
      </c>
    </row>
    <row r="4" spans="1:2">
      <c r="A4">
        <v>2</v>
      </c>
      <c r="B4" t="s">
        <v>54</v>
      </c>
    </row>
    <row r="5" spans="1:2">
      <c r="A5">
        <v>3</v>
      </c>
      <c r="B5" t="s">
        <v>55</v>
      </c>
    </row>
    <row r="6" spans="1:2">
      <c r="A6">
        <v>4</v>
      </c>
      <c r="B6" t="s">
        <v>56</v>
      </c>
    </row>
    <row r="7" spans="1:2">
      <c r="A7">
        <v>5</v>
      </c>
      <c r="B7" t="s">
        <v>57</v>
      </c>
    </row>
    <row r="8" spans="1:2">
      <c r="A8">
        <v>6</v>
      </c>
      <c r="B8" t="s">
        <v>58</v>
      </c>
    </row>
    <row r="9" spans="1:2">
      <c r="A9">
        <v>7</v>
      </c>
      <c r="B9" t="s">
        <v>60</v>
      </c>
    </row>
    <row r="10" spans="1:2">
      <c r="A10">
        <v>8</v>
      </c>
      <c r="B10" t="s">
        <v>61</v>
      </c>
    </row>
    <row r="11" spans="1:2">
      <c r="A11">
        <v>9</v>
      </c>
      <c r="B11" t="s">
        <v>142</v>
      </c>
    </row>
    <row r="12" spans="1:2">
      <c r="A12">
        <v>10</v>
      </c>
      <c r="B12" t="s">
        <v>59</v>
      </c>
    </row>
    <row r="13" spans="1:2">
      <c r="A13">
        <v>11</v>
      </c>
      <c r="B13" t="s">
        <v>143</v>
      </c>
    </row>
    <row r="14" spans="1:2">
      <c r="A14">
        <v>12</v>
      </c>
      <c r="B14" t="s">
        <v>63</v>
      </c>
    </row>
    <row r="15" spans="1:2">
      <c r="A15">
        <v>13</v>
      </c>
      <c r="B15" t="s">
        <v>64</v>
      </c>
    </row>
    <row r="16" spans="1:2">
      <c r="A16">
        <v>14</v>
      </c>
      <c r="B16" t="s">
        <v>65</v>
      </c>
    </row>
    <row r="17" spans="1:2">
      <c r="A17">
        <v>15</v>
      </c>
      <c r="B17" t="s">
        <v>66</v>
      </c>
    </row>
    <row r="18" spans="1:2">
      <c r="A18">
        <v>16</v>
      </c>
      <c r="B18" t="s">
        <v>67</v>
      </c>
    </row>
    <row r="19" spans="1:2">
      <c r="A19">
        <v>17</v>
      </c>
      <c r="B19" t="s">
        <v>68</v>
      </c>
    </row>
    <row r="20" spans="1:2">
      <c r="A20">
        <v>18</v>
      </c>
      <c r="B20" t="s">
        <v>69</v>
      </c>
    </row>
    <row r="21" spans="1:2">
      <c r="A21">
        <v>19</v>
      </c>
      <c r="B21" t="s">
        <v>70</v>
      </c>
    </row>
    <row r="22" spans="1:2">
      <c r="A22">
        <v>20</v>
      </c>
      <c r="B22" t="s">
        <v>71</v>
      </c>
    </row>
    <row r="23" spans="1:2">
      <c r="A23">
        <v>21</v>
      </c>
      <c r="B23" t="s">
        <v>72</v>
      </c>
    </row>
    <row r="24" spans="1:2">
      <c r="A24">
        <v>22</v>
      </c>
      <c r="B24" t="s">
        <v>73</v>
      </c>
    </row>
    <row r="25" spans="1:2">
      <c r="A25">
        <v>23</v>
      </c>
      <c r="B25" t="s">
        <v>74</v>
      </c>
    </row>
    <row r="26" spans="1:2">
      <c r="A26">
        <v>24</v>
      </c>
      <c r="B26" t="s">
        <v>75</v>
      </c>
    </row>
    <row r="27" spans="1:2">
      <c r="A27">
        <v>25</v>
      </c>
      <c r="B27" t="s">
        <v>76</v>
      </c>
    </row>
    <row r="28" spans="1:2">
      <c r="A28">
        <v>26</v>
      </c>
      <c r="B28" t="s">
        <v>62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L25" sqref="L25"/>
    </sheetView>
  </sheetViews>
  <sheetFormatPr baseColWidth="10" defaultRowHeight="15" x14ac:dyDescent="0"/>
  <cols>
    <col min="1" max="1" width="8.6640625" customWidth="1"/>
    <col min="2" max="2" width="18.6640625" customWidth="1"/>
    <col min="4" max="4" width="15.33203125" customWidth="1"/>
  </cols>
  <sheetData>
    <row r="1" spans="1:5">
      <c r="A1" t="s">
        <v>50</v>
      </c>
      <c r="B1" t="s">
        <v>77</v>
      </c>
      <c r="C1" t="s">
        <v>111</v>
      </c>
      <c r="D1" t="s">
        <v>165</v>
      </c>
      <c r="E1" s="9" t="s">
        <v>174</v>
      </c>
    </row>
    <row r="2" spans="1:5">
      <c r="A2">
        <v>4</v>
      </c>
      <c r="B2" t="s">
        <v>147</v>
      </c>
      <c r="C2">
        <v>127702546.766811</v>
      </c>
      <c r="D2">
        <v>127.702546766811</v>
      </c>
      <c r="E2" s="9">
        <v>329.69959999999998</v>
      </c>
    </row>
    <row r="3" spans="1:5">
      <c r="A3">
        <v>21</v>
      </c>
      <c r="B3" t="s">
        <v>164</v>
      </c>
      <c r="C3">
        <v>23714882.041120201</v>
      </c>
      <c r="D3">
        <v>23.714882041120202</v>
      </c>
      <c r="E3" s="9">
        <v>732.37159999999994</v>
      </c>
    </row>
    <row r="4" spans="1:5">
      <c r="A4">
        <v>11</v>
      </c>
      <c r="B4" t="s">
        <v>154</v>
      </c>
      <c r="C4">
        <v>38490245.928914197</v>
      </c>
      <c r="D4">
        <v>38.490245928914199</v>
      </c>
      <c r="E4" s="9">
        <v>529.89030000000002</v>
      </c>
    </row>
    <row r="5" spans="1:5">
      <c r="A5">
        <v>20</v>
      </c>
      <c r="B5" t="s">
        <v>163</v>
      </c>
      <c r="C5">
        <v>66504372.386769399</v>
      </c>
      <c r="D5">
        <v>66.504372386769404</v>
      </c>
      <c r="E5" s="9">
        <v>1004.3625</v>
      </c>
    </row>
    <row r="6" spans="1:5">
      <c r="A6">
        <v>1</v>
      </c>
      <c r="B6" t="s">
        <v>144</v>
      </c>
      <c r="C6">
        <v>118849831.732301</v>
      </c>
      <c r="D6">
        <v>118.849831732301</v>
      </c>
      <c r="E6" s="9">
        <v>529.28949999999998</v>
      </c>
    </row>
    <row r="7" spans="1:5">
      <c r="A7">
        <v>12</v>
      </c>
      <c r="B7" t="s">
        <v>155</v>
      </c>
      <c r="C7">
        <v>19506153.759716801</v>
      </c>
      <c r="D7">
        <v>19.506153759716799</v>
      </c>
      <c r="E7" s="9">
        <v>376.15350000000001</v>
      </c>
    </row>
    <row r="8" spans="1:5">
      <c r="A8">
        <v>8</v>
      </c>
      <c r="B8" t="s">
        <v>151</v>
      </c>
      <c r="C8">
        <v>61599726.676613897</v>
      </c>
      <c r="D8">
        <v>61.599726676613898</v>
      </c>
      <c r="E8" s="9">
        <v>678.17420000000004</v>
      </c>
    </row>
    <row r="9" spans="1:5">
      <c r="A9">
        <v>15</v>
      </c>
      <c r="B9" t="s">
        <v>158</v>
      </c>
      <c r="C9">
        <v>130657526.34713</v>
      </c>
      <c r="D9">
        <v>130.65752634712999</v>
      </c>
      <c r="E9" s="9">
        <v>1136.6503</v>
      </c>
    </row>
    <row r="10" spans="1:5">
      <c r="A10">
        <v>18</v>
      </c>
      <c r="B10" t="s">
        <v>161</v>
      </c>
      <c r="C10">
        <v>186986991.15682399</v>
      </c>
      <c r="D10">
        <v>186.98699115682399</v>
      </c>
      <c r="E10" s="9">
        <v>1842.0242000000001</v>
      </c>
    </row>
    <row r="11" spans="1:5">
      <c r="A11">
        <v>13</v>
      </c>
      <c r="B11" t="s">
        <v>156</v>
      </c>
      <c r="C11">
        <v>69720115.103550106</v>
      </c>
      <c r="D11">
        <v>69.7201151035501</v>
      </c>
      <c r="E11" s="9">
        <v>451.0659</v>
      </c>
    </row>
    <row r="12" spans="1:5">
      <c r="A12">
        <v>5</v>
      </c>
      <c r="B12" t="s">
        <v>148</v>
      </c>
      <c r="C12">
        <v>83039722.277179196</v>
      </c>
      <c r="D12">
        <v>83.039722277179195</v>
      </c>
      <c r="E12" s="9">
        <v>1064.4253000000001</v>
      </c>
    </row>
    <row r="13" spans="1:5">
      <c r="A13">
        <v>6</v>
      </c>
      <c r="B13" t="s">
        <v>149</v>
      </c>
      <c r="C13">
        <v>71216655.214775205</v>
      </c>
      <c r="D13">
        <v>71.216655214775201</v>
      </c>
      <c r="E13" s="9">
        <v>1773.2949000000001</v>
      </c>
    </row>
    <row r="14" spans="1:5">
      <c r="A14">
        <v>16</v>
      </c>
      <c r="B14" t="s">
        <v>159</v>
      </c>
      <c r="C14">
        <v>80811582.268779203</v>
      </c>
      <c r="D14">
        <v>80.811582268779205</v>
      </c>
      <c r="E14" s="9">
        <v>629.38754100000006</v>
      </c>
    </row>
    <row r="15" spans="1:5">
      <c r="A15">
        <v>17</v>
      </c>
      <c r="B15" t="s">
        <v>160</v>
      </c>
      <c r="C15">
        <v>89049699.132444799</v>
      </c>
      <c r="D15">
        <v>89.0496991324448</v>
      </c>
      <c r="E15" s="9">
        <v>1767.2226000000001</v>
      </c>
    </row>
    <row r="16" spans="1:5">
      <c r="A16">
        <v>9</v>
      </c>
      <c r="B16" t="s">
        <v>152</v>
      </c>
      <c r="C16">
        <v>49050105.972391002</v>
      </c>
      <c r="D16">
        <v>49.050105972391002</v>
      </c>
      <c r="E16" s="9">
        <v>1163.7348</v>
      </c>
    </row>
    <row r="17" spans="1:5">
      <c r="A17">
        <v>10</v>
      </c>
      <c r="B17" t="s">
        <v>153</v>
      </c>
      <c r="C17">
        <v>30232043.976064499</v>
      </c>
      <c r="D17">
        <v>30.232043976064499</v>
      </c>
      <c r="E17" s="9">
        <v>1570.8969999999999</v>
      </c>
    </row>
    <row r="18" spans="1:5">
      <c r="A18">
        <v>3</v>
      </c>
      <c r="B18" t="s">
        <v>146</v>
      </c>
      <c r="C18">
        <v>73018882.478252307</v>
      </c>
      <c r="D18">
        <v>73.018882478252294</v>
      </c>
      <c r="E18" s="9">
        <v>1503.9767999999999</v>
      </c>
    </row>
    <row r="19" spans="1:5">
      <c r="A19">
        <v>7</v>
      </c>
      <c r="B19" t="s">
        <v>150</v>
      </c>
      <c r="C19">
        <v>44962723.2063355</v>
      </c>
      <c r="D19">
        <v>44.962723206335497</v>
      </c>
      <c r="E19" s="9">
        <v>756.98270000000002</v>
      </c>
    </row>
    <row r="20" spans="1:5">
      <c r="A20">
        <v>2</v>
      </c>
      <c r="B20" t="s">
        <v>145</v>
      </c>
      <c r="C20">
        <v>91173957.3033925</v>
      </c>
      <c r="D20">
        <v>91.173957303392498</v>
      </c>
      <c r="E20" s="9">
        <v>663.02700000000004</v>
      </c>
    </row>
    <row r="21" spans="1:5">
      <c r="A21">
        <v>22</v>
      </c>
      <c r="B21" t="s">
        <v>109</v>
      </c>
      <c r="C21">
        <v>44245611.762882903</v>
      </c>
      <c r="D21">
        <v>44.245611762882902</v>
      </c>
      <c r="E21" s="9">
        <v>1366.5598</v>
      </c>
    </row>
    <row r="22" spans="1:5">
      <c r="A22">
        <v>19</v>
      </c>
      <c r="B22" t="s">
        <v>162</v>
      </c>
      <c r="C22">
        <v>34919818.962321699</v>
      </c>
      <c r="D22">
        <v>34.919818962321699</v>
      </c>
      <c r="E22" s="9">
        <v>579.86479999999995</v>
      </c>
    </row>
    <row r="23" spans="1:5">
      <c r="A23">
        <v>14</v>
      </c>
      <c r="B23" t="s">
        <v>157</v>
      </c>
      <c r="C23">
        <v>73030951.908927396</v>
      </c>
      <c r="D23">
        <v>73.030951908927406</v>
      </c>
      <c r="E23" s="9">
        <v>618.68299999999999</v>
      </c>
    </row>
  </sheetData>
  <autoFilter ref="A1:D23">
    <sortState ref="A2:D23">
      <sortCondition ref="B1:B23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7"/>
  <sheetViews>
    <sheetView workbookViewId="0">
      <selection activeCell="D41" sqref="D41"/>
    </sheetView>
  </sheetViews>
  <sheetFormatPr baseColWidth="10" defaultRowHeight="15" x14ac:dyDescent="0"/>
  <cols>
    <col min="1" max="1" width="15" bestFit="1" customWidth="1"/>
    <col min="2" max="2" width="19.1640625" customWidth="1"/>
    <col min="3" max="3" width="17.5" bestFit="1" customWidth="1"/>
  </cols>
  <sheetData>
    <row r="3" spans="1:2">
      <c r="A3" s="5" t="s">
        <v>166</v>
      </c>
    </row>
    <row r="4" spans="1:2">
      <c r="A4" s="5" t="s">
        <v>168</v>
      </c>
      <c r="B4" t="s">
        <v>167</v>
      </c>
    </row>
    <row r="5" spans="1:2">
      <c r="A5" s="1" t="s">
        <v>147</v>
      </c>
      <c r="B5" s="6">
        <v>127.70254676678809</v>
      </c>
    </row>
    <row r="6" spans="1:2">
      <c r="A6" s="1" t="s">
        <v>164</v>
      </c>
      <c r="B6" s="6">
        <v>23.714882041118862</v>
      </c>
    </row>
    <row r="7" spans="1:2">
      <c r="A7" s="1" t="s">
        <v>154</v>
      </c>
      <c r="B7" s="6">
        <v>38.490245928907605</v>
      </c>
    </row>
    <row r="8" spans="1:2">
      <c r="A8" s="1" t="s">
        <v>163</v>
      </c>
      <c r="B8" s="6">
        <v>66.504372386741949</v>
      </c>
    </row>
    <row r="9" spans="1:2">
      <c r="A9" s="1" t="s">
        <v>144</v>
      </c>
      <c r="B9" s="6">
        <v>118.84983173230589</v>
      </c>
    </row>
    <row r="10" spans="1:2">
      <c r="A10" s="1" t="s">
        <v>155</v>
      </c>
      <c r="B10" s="6">
        <v>19.50615375973603</v>
      </c>
    </row>
    <row r="11" spans="1:2">
      <c r="A11" s="1" t="s">
        <v>151</v>
      </c>
      <c r="B11" s="6">
        <v>61.599726676593477</v>
      </c>
    </row>
    <row r="12" spans="1:2">
      <c r="A12" s="1" t="s">
        <v>158</v>
      </c>
      <c r="B12" s="6">
        <v>130.65752634710651</v>
      </c>
    </row>
    <row r="13" spans="1:2">
      <c r="A13" s="1" t="s">
        <v>161</v>
      </c>
      <c r="B13" s="6">
        <v>186.98699115681072</v>
      </c>
    </row>
    <row r="14" spans="1:2">
      <c r="A14" s="1" t="s">
        <v>156</v>
      </c>
      <c r="B14" s="6">
        <v>69.720115103542852</v>
      </c>
    </row>
    <row r="15" spans="1:2">
      <c r="A15" s="1" t="s">
        <v>148</v>
      </c>
      <c r="B15" s="6">
        <v>83.039722277179195</v>
      </c>
    </row>
    <row r="16" spans="1:2">
      <c r="A16" s="1" t="s">
        <v>149</v>
      </c>
      <c r="B16" s="6">
        <v>71.216655214772643</v>
      </c>
    </row>
    <row r="17" spans="1:2">
      <c r="A17" s="1" t="s">
        <v>159</v>
      </c>
      <c r="B17" s="6">
        <v>80.811582268764226</v>
      </c>
    </row>
    <row r="18" spans="1:2">
      <c r="A18" s="1" t="s">
        <v>160</v>
      </c>
      <c r="B18" s="6">
        <v>89.049699132437624</v>
      </c>
    </row>
    <row r="19" spans="1:2">
      <c r="A19" s="1" t="s">
        <v>152</v>
      </c>
      <c r="B19" s="6">
        <v>49.050105972413292</v>
      </c>
    </row>
    <row r="20" spans="1:2">
      <c r="A20" s="1" t="s">
        <v>153</v>
      </c>
      <c r="B20" s="6">
        <v>30.232043976074785</v>
      </c>
    </row>
    <row r="21" spans="1:2">
      <c r="A21" s="1" t="s">
        <v>146</v>
      </c>
      <c r="B21" s="6">
        <v>73.018882478257524</v>
      </c>
    </row>
    <row r="22" spans="1:2">
      <c r="A22" s="1" t="s">
        <v>150</v>
      </c>
      <c r="B22" s="6">
        <v>44.962723206340122</v>
      </c>
    </row>
    <row r="23" spans="1:2">
      <c r="A23" s="1" t="s">
        <v>145</v>
      </c>
      <c r="B23" s="6">
        <v>91.173957303400854</v>
      </c>
    </row>
    <row r="24" spans="1:2">
      <c r="A24" s="1" t="s">
        <v>109</v>
      </c>
      <c r="B24" s="6">
        <v>44.245611762895891</v>
      </c>
    </row>
    <row r="25" spans="1:2">
      <c r="A25" s="1" t="s">
        <v>162</v>
      </c>
      <c r="B25" s="6">
        <v>34.919818962321948</v>
      </c>
    </row>
    <row r="26" spans="1:2">
      <c r="A26" s="1" t="s">
        <v>157</v>
      </c>
      <c r="B26" s="6">
        <v>73.030951908986594</v>
      </c>
    </row>
    <row r="27" spans="1:2">
      <c r="A27" s="1" t="s">
        <v>169</v>
      </c>
      <c r="B27" s="6">
        <v>1608.4841463634966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workbookViewId="0">
      <selection activeCell="B31" sqref="A5:B31"/>
    </sheetView>
  </sheetViews>
  <sheetFormatPr baseColWidth="10" defaultRowHeight="15" x14ac:dyDescent="0"/>
  <cols>
    <col min="1" max="1" width="20" customWidth="1"/>
    <col min="2" max="2" width="12.1640625" customWidth="1"/>
    <col min="3" max="3" width="12.1640625" bestFit="1" customWidth="1"/>
    <col min="4" max="4" width="11.1640625" customWidth="1"/>
    <col min="5" max="5" width="12.1640625" bestFit="1" customWidth="1"/>
    <col min="6" max="8" width="12.1640625" customWidth="1"/>
    <col min="9" max="16" width="12.1640625" bestFit="1" customWidth="1"/>
    <col min="17" max="17" width="12.1640625" customWidth="1"/>
    <col min="18" max="20" width="12.1640625" bestFit="1" customWidth="1"/>
    <col min="21" max="21" width="11.1640625" customWidth="1"/>
    <col min="22" max="22" width="12.1640625" bestFit="1" customWidth="1"/>
    <col min="23" max="23" width="12.1640625" customWidth="1"/>
    <col min="24" max="38" width="12.1640625" bestFit="1" customWidth="1"/>
    <col min="39" max="39" width="11.1640625" bestFit="1" customWidth="1"/>
    <col min="40" max="62" width="12.1640625" bestFit="1" customWidth="1"/>
    <col min="63" max="63" width="11.1640625" bestFit="1" customWidth="1"/>
    <col min="64" max="76" width="12.1640625" bestFit="1" customWidth="1"/>
    <col min="77" max="78" width="11.1640625" bestFit="1" customWidth="1"/>
    <col min="79" max="89" width="12.1640625" bestFit="1" customWidth="1"/>
    <col min="90" max="90" width="11.1640625" bestFit="1" customWidth="1"/>
    <col min="91" max="100" width="12.1640625" bestFit="1" customWidth="1"/>
    <col min="101" max="101" width="10.1640625" bestFit="1" customWidth="1"/>
    <col min="102" max="103" width="12.1640625" bestFit="1" customWidth="1"/>
  </cols>
  <sheetData>
    <row r="1" spans="1:4">
      <c r="A1" s="10" t="s">
        <v>175</v>
      </c>
      <c r="B1" s="8"/>
      <c r="C1" s="8"/>
      <c r="D1" s="8"/>
    </row>
    <row r="3" spans="1:4">
      <c r="A3" s="5" t="s">
        <v>173</v>
      </c>
    </row>
    <row r="4" spans="1:4">
      <c r="A4" s="5" t="s">
        <v>168</v>
      </c>
      <c r="B4" t="s">
        <v>167</v>
      </c>
    </row>
    <row r="5" spans="1:4">
      <c r="A5" s="1" t="s">
        <v>69</v>
      </c>
      <c r="B5" s="6">
        <v>369.8064363085557</v>
      </c>
    </row>
    <row r="6" spans="1:4">
      <c r="A6" s="1" t="s">
        <v>58</v>
      </c>
      <c r="B6" s="6">
        <v>981.64163996246418</v>
      </c>
    </row>
    <row r="7" spans="1:4">
      <c r="A7" s="1" t="s">
        <v>67</v>
      </c>
      <c r="B7" s="6">
        <v>109.0097475322994</v>
      </c>
    </row>
    <row r="8" spans="1:4">
      <c r="A8" s="1" t="s">
        <v>63</v>
      </c>
      <c r="B8" s="6">
        <v>132.6338571816228</v>
      </c>
    </row>
    <row r="9" spans="1:4">
      <c r="A9" s="1" t="s">
        <v>70</v>
      </c>
      <c r="B9" s="6">
        <v>626.14883117985585</v>
      </c>
    </row>
    <row r="10" spans="1:4">
      <c r="A10" s="1" t="s">
        <v>74</v>
      </c>
      <c r="B10" s="6">
        <v>728.73678482933451</v>
      </c>
    </row>
    <row r="11" spans="1:4">
      <c r="A11" s="1" t="s">
        <v>66</v>
      </c>
      <c r="B11" s="6">
        <v>167.23199062925451</v>
      </c>
    </row>
    <row r="12" spans="1:4">
      <c r="A12" s="1" t="s">
        <v>73</v>
      </c>
      <c r="B12" s="6">
        <v>1942.624218657968</v>
      </c>
    </row>
    <row r="13" spans="1:4">
      <c r="A13" s="1" t="s">
        <v>72</v>
      </c>
      <c r="B13" s="6">
        <v>1577.4461227138668</v>
      </c>
    </row>
    <row r="14" spans="1:4">
      <c r="A14" s="1" t="s">
        <v>65</v>
      </c>
      <c r="B14" s="6">
        <v>100.82980813819924</v>
      </c>
    </row>
    <row r="15" spans="1:4">
      <c r="A15" s="1" t="s">
        <v>61</v>
      </c>
      <c r="B15" s="6">
        <v>67.679088223555951</v>
      </c>
    </row>
    <row r="16" spans="1:4">
      <c r="A16" s="1" t="s">
        <v>54</v>
      </c>
      <c r="B16" s="6">
        <v>274.59456584727059</v>
      </c>
    </row>
    <row r="17" spans="1:2">
      <c r="A17" s="1" t="s">
        <v>76</v>
      </c>
      <c r="B17" s="6">
        <v>3360.869931826971</v>
      </c>
    </row>
    <row r="18" spans="1:2">
      <c r="A18" s="1" t="s">
        <v>52</v>
      </c>
      <c r="B18" s="6">
        <v>2164.8519415755968</v>
      </c>
    </row>
    <row r="19" spans="1:2">
      <c r="A19" s="1" t="s">
        <v>64</v>
      </c>
      <c r="B19" s="6">
        <v>72.84971127169338</v>
      </c>
    </row>
    <row r="20" spans="1:2">
      <c r="A20" s="1" t="s">
        <v>68</v>
      </c>
      <c r="B20" s="6">
        <v>181.27915712213306</v>
      </c>
    </row>
    <row r="21" spans="1:2">
      <c r="A21" s="1" t="s">
        <v>56</v>
      </c>
      <c r="B21" s="6">
        <v>671.43827692473258</v>
      </c>
    </row>
    <row r="22" spans="1:2">
      <c r="A22" s="1" t="s">
        <v>71</v>
      </c>
      <c r="B22" s="6">
        <v>2147.7028751409553</v>
      </c>
    </row>
    <row r="23" spans="1:2">
      <c r="A23" s="1" t="s">
        <v>55</v>
      </c>
      <c r="B23" s="6">
        <v>787.20012205236333</v>
      </c>
    </row>
    <row r="24" spans="1:2">
      <c r="A24" s="1" t="s">
        <v>57</v>
      </c>
      <c r="B24" s="6">
        <v>90.32196629055889</v>
      </c>
    </row>
    <row r="25" spans="1:2">
      <c r="A25" s="1" t="s">
        <v>60</v>
      </c>
      <c r="B25" s="6">
        <v>79.148592417792884</v>
      </c>
    </row>
    <row r="26" spans="1:2">
      <c r="A26" s="1" t="s">
        <v>53</v>
      </c>
      <c r="B26" s="6">
        <v>1376.5904186533364</v>
      </c>
    </row>
    <row r="27" spans="1:2">
      <c r="A27" s="1" t="s">
        <v>142</v>
      </c>
      <c r="B27" s="6">
        <v>1226.4799156059803</v>
      </c>
    </row>
    <row r="28" spans="1:2">
      <c r="A28" s="1" t="s">
        <v>143</v>
      </c>
      <c r="B28" s="6">
        <v>237.79626079650365</v>
      </c>
    </row>
    <row r="29" spans="1:2">
      <c r="A29" s="1" t="s">
        <v>62</v>
      </c>
      <c r="B29" s="6">
        <v>115.14806823883551</v>
      </c>
    </row>
    <row r="30" spans="1:2">
      <c r="A30" s="1" t="s">
        <v>75</v>
      </c>
      <c r="B30" s="6">
        <v>993.05953352717688</v>
      </c>
    </row>
    <row r="31" spans="1:2">
      <c r="A31" s="1" t="s">
        <v>59</v>
      </c>
      <c r="B31" s="6">
        <v>484.6179783521967</v>
      </c>
    </row>
    <row r="32" spans="1:2">
      <c r="A32" s="1" t="s">
        <v>169</v>
      </c>
      <c r="B32" s="6">
        <v>21067.737841001075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E9" sqref="E9"/>
    </sheetView>
  </sheetViews>
  <sheetFormatPr baseColWidth="10" defaultRowHeight="15" x14ac:dyDescent="0"/>
  <cols>
    <col min="2" max="2" width="16.5" customWidth="1"/>
    <col min="3" max="3" width="15.6640625" customWidth="1"/>
    <col min="4" max="4" width="13.83203125" customWidth="1"/>
    <col min="5" max="5" width="20.1640625" customWidth="1"/>
    <col min="6" max="6" width="14.1640625" customWidth="1"/>
  </cols>
  <sheetData>
    <row r="1" spans="1:6">
      <c r="A1" t="s">
        <v>183</v>
      </c>
      <c r="B1" t="s">
        <v>184</v>
      </c>
      <c r="C1" t="s">
        <v>186</v>
      </c>
      <c r="D1" t="s">
        <v>185</v>
      </c>
      <c r="E1" t="s">
        <v>187</v>
      </c>
      <c r="F1" t="s">
        <v>188</v>
      </c>
    </row>
    <row r="2" spans="1:6">
      <c r="A2" t="s">
        <v>176</v>
      </c>
      <c r="B2" t="s">
        <v>69</v>
      </c>
      <c r="C2" s="12">
        <v>369.8064363085557</v>
      </c>
      <c r="D2" s="11">
        <v>61382</v>
      </c>
      <c r="E2">
        <f>C2/D2</f>
        <v>6.0246723193860697E-3</v>
      </c>
      <c r="F2" s="12">
        <f>E2*1000000</f>
        <v>6024.6723193860698</v>
      </c>
    </row>
    <row r="3" spans="1:6">
      <c r="A3" t="s">
        <v>176</v>
      </c>
      <c r="B3" t="s">
        <v>67</v>
      </c>
      <c r="C3" s="12">
        <v>109.0097475322994</v>
      </c>
      <c r="D3" s="11">
        <v>28228</v>
      </c>
      <c r="E3">
        <f>C3/D3</f>
        <v>3.8617595129764562E-3</v>
      </c>
      <c r="F3" s="12">
        <f>E3*1000000</f>
        <v>3861.7595129764563</v>
      </c>
    </row>
    <row r="4" spans="1:6">
      <c r="A4" t="s">
        <v>176</v>
      </c>
      <c r="B4" t="s">
        <v>68</v>
      </c>
      <c r="C4" s="12">
        <v>181.27915712213306</v>
      </c>
      <c r="D4" s="11">
        <v>52394</v>
      </c>
      <c r="E4">
        <f>C4/D4</f>
        <v>3.4599220735605806E-3</v>
      </c>
      <c r="F4" s="12">
        <f>E4*1000000</f>
        <v>3459.9220735605804</v>
      </c>
    </row>
    <row r="5" spans="1:6">
      <c r="A5" t="s">
        <v>181</v>
      </c>
      <c r="B5" t="s">
        <v>52</v>
      </c>
      <c r="C5" s="12">
        <v>2164.8519415755968</v>
      </c>
      <c r="D5" s="11">
        <v>809913</v>
      </c>
      <c r="E5">
        <f>C5/D5</f>
        <v>2.6729438119595522E-3</v>
      </c>
      <c r="F5" s="12">
        <f>E5*1000000</f>
        <v>2672.943811959552</v>
      </c>
    </row>
    <row r="6" spans="1:6">
      <c r="A6" t="s">
        <v>180</v>
      </c>
      <c r="B6" t="s">
        <v>74</v>
      </c>
      <c r="C6" s="12">
        <v>728.73678482933451</v>
      </c>
      <c r="D6" s="11">
        <v>286140</v>
      </c>
      <c r="E6">
        <f>C6/D6</f>
        <v>2.5467840386850303E-3</v>
      </c>
      <c r="F6" s="12">
        <f>E6*1000000</f>
        <v>2546.7840386850303</v>
      </c>
    </row>
    <row r="7" spans="1:6">
      <c r="A7" t="s">
        <v>180</v>
      </c>
      <c r="B7" t="s">
        <v>76</v>
      </c>
      <c r="C7" s="12">
        <v>3360.869931826971</v>
      </c>
      <c r="D7" s="11">
        <v>1365152</v>
      </c>
      <c r="E7">
        <f>C7/D7</f>
        <v>2.4619016284098552E-3</v>
      </c>
      <c r="F7" s="12">
        <f>E7*1000000</f>
        <v>2461.9016284098552</v>
      </c>
    </row>
    <row r="8" spans="1:6">
      <c r="A8" t="s">
        <v>141</v>
      </c>
      <c r="B8" t="s">
        <v>71</v>
      </c>
      <c r="C8" s="12">
        <v>2147.7028751409553</v>
      </c>
      <c r="D8" s="11">
        <v>1066098</v>
      </c>
      <c r="E8">
        <f>C8/D8</f>
        <v>2.0145454499876704E-3</v>
      </c>
      <c r="F8" s="12">
        <f>E8*1000000</f>
        <v>2014.5454499876703</v>
      </c>
    </row>
    <row r="9" spans="1:6">
      <c r="A9" t="s">
        <v>141</v>
      </c>
      <c r="B9" t="s">
        <v>59</v>
      </c>
      <c r="C9" s="12">
        <v>484.6179783521967</v>
      </c>
      <c r="D9" s="11">
        <v>247906</v>
      </c>
      <c r="E9">
        <f>C9/D9</f>
        <v>1.954845701000366E-3</v>
      </c>
      <c r="F9" s="12">
        <f>E9*1000000</f>
        <v>1954.845701000366</v>
      </c>
    </row>
    <row r="10" spans="1:6">
      <c r="A10" t="s">
        <v>179</v>
      </c>
      <c r="B10" t="s">
        <v>72</v>
      </c>
      <c r="C10" s="12">
        <v>1577.4461227138668</v>
      </c>
      <c r="D10" s="11">
        <v>862861</v>
      </c>
      <c r="E10">
        <f>C10/D10</f>
        <v>1.8281578640289302E-3</v>
      </c>
      <c r="F10" s="12">
        <f>E10*1000000</f>
        <v>1828.1578640289301</v>
      </c>
    </row>
    <row r="11" spans="1:6">
      <c r="A11" t="s">
        <v>179</v>
      </c>
      <c r="B11" t="s">
        <v>73</v>
      </c>
      <c r="C11" s="12">
        <v>1942.624218657968</v>
      </c>
      <c r="D11" s="11">
        <v>1231293</v>
      </c>
      <c r="E11">
        <f>C11/D11</f>
        <v>1.5777107631229673E-3</v>
      </c>
      <c r="F11" s="12">
        <f>E11*1000000</f>
        <v>1577.7107631229674</v>
      </c>
    </row>
    <row r="12" spans="1:6">
      <c r="A12" t="s">
        <v>180</v>
      </c>
      <c r="B12" t="s">
        <v>75</v>
      </c>
      <c r="C12" s="12">
        <v>993.05953352717688</v>
      </c>
      <c r="D12" s="11">
        <v>641666</v>
      </c>
      <c r="E12">
        <f>C12/D12</f>
        <v>1.5476268549793459E-3</v>
      </c>
      <c r="F12" s="12">
        <f>E12*1000000</f>
        <v>1547.6268549793458</v>
      </c>
    </row>
    <row r="13" spans="1:6">
      <c r="A13" t="s">
        <v>177</v>
      </c>
      <c r="B13" t="s">
        <v>58</v>
      </c>
      <c r="C13" s="12">
        <v>981.64163996246418</v>
      </c>
      <c r="D13" s="11">
        <v>688616</v>
      </c>
      <c r="E13">
        <f>C13/D13</f>
        <v>1.4255283640845758E-3</v>
      </c>
      <c r="F13" s="12">
        <f>E13*1000000</f>
        <v>1425.5283640845757</v>
      </c>
    </row>
    <row r="14" spans="1:6">
      <c r="A14" t="s">
        <v>140</v>
      </c>
      <c r="B14" t="s">
        <v>55</v>
      </c>
      <c r="C14" s="12">
        <v>787.20012205236333</v>
      </c>
      <c r="D14" s="11">
        <v>799453</v>
      </c>
      <c r="E14">
        <f>C14/D14</f>
        <v>9.8467342301844312E-4</v>
      </c>
      <c r="F14" s="12">
        <f>E14*1000000</f>
        <v>984.67342301844315</v>
      </c>
    </row>
    <row r="15" spans="1:6">
      <c r="A15" t="s">
        <v>179</v>
      </c>
      <c r="B15" t="s">
        <v>70</v>
      </c>
      <c r="C15" s="12">
        <v>626.14883117985585</v>
      </c>
      <c r="D15" s="11">
        <v>637775</v>
      </c>
      <c r="E15">
        <f>C15/D15</f>
        <v>9.8177073604304951E-4</v>
      </c>
      <c r="F15" s="12">
        <f>E15*1000000</f>
        <v>981.77073604304951</v>
      </c>
    </row>
    <row r="16" spans="1:6">
      <c r="A16" t="s">
        <v>177</v>
      </c>
      <c r="B16" t="s">
        <v>61</v>
      </c>
      <c r="C16" s="12">
        <v>67.679088223555951</v>
      </c>
      <c r="D16" s="11">
        <v>69174</v>
      </c>
      <c r="E16">
        <f>C16/D16</f>
        <v>9.7838910896515968E-4</v>
      </c>
      <c r="F16" s="12">
        <f>E16*1000000</f>
        <v>978.38910896515972</v>
      </c>
    </row>
    <row r="17" spans="1:6">
      <c r="A17" t="s">
        <v>182</v>
      </c>
      <c r="B17" t="s">
        <v>142</v>
      </c>
      <c r="C17" s="12">
        <v>1226.4799156059803</v>
      </c>
      <c r="D17" s="11">
        <v>1378779</v>
      </c>
      <c r="E17">
        <f>C17/D17</f>
        <v>8.8954061209663062E-4</v>
      </c>
      <c r="F17" s="12">
        <f>E17*1000000</f>
        <v>889.54061209663064</v>
      </c>
    </row>
    <row r="18" spans="1:6">
      <c r="A18" t="s">
        <v>178</v>
      </c>
      <c r="B18" t="s">
        <v>65</v>
      </c>
      <c r="C18" s="12">
        <v>100.82980813819924</v>
      </c>
      <c r="D18" s="11">
        <v>136599</v>
      </c>
      <c r="E18">
        <f>C18/D18</f>
        <v>7.3814455551064967E-4</v>
      </c>
      <c r="F18" s="12">
        <f>E18*1000000</f>
        <v>738.14455551064964</v>
      </c>
    </row>
    <row r="19" spans="1:6">
      <c r="A19" t="s">
        <v>181</v>
      </c>
      <c r="B19" t="s">
        <v>53</v>
      </c>
      <c r="C19" s="12">
        <v>1376.5904186533364</v>
      </c>
      <c r="D19" s="11">
        <v>2250816</v>
      </c>
      <c r="E19">
        <f>C19/D19</f>
        <v>6.1159615830584841E-4</v>
      </c>
      <c r="F19" s="12">
        <f>E19*1000000</f>
        <v>611.59615830584846</v>
      </c>
    </row>
    <row r="20" spans="1:6">
      <c r="A20" t="s">
        <v>177</v>
      </c>
      <c r="B20" t="s">
        <v>60</v>
      </c>
      <c r="C20" s="12">
        <v>79.148592417792884</v>
      </c>
      <c r="D20" s="11">
        <v>130188</v>
      </c>
      <c r="E20">
        <f>C20/D20</f>
        <v>6.0795612819762872E-4</v>
      </c>
      <c r="F20" s="12">
        <f>E20*1000000</f>
        <v>607.95612819762869</v>
      </c>
    </row>
    <row r="21" spans="1:6">
      <c r="A21" t="s">
        <v>140</v>
      </c>
      <c r="B21" t="s">
        <v>56</v>
      </c>
      <c r="C21" s="12">
        <v>671.43827692473258</v>
      </c>
      <c r="D21" s="11">
        <v>1262158</v>
      </c>
      <c r="E21">
        <f>C21/D21</f>
        <v>5.3197640622230544E-4</v>
      </c>
      <c r="F21" s="12">
        <f>E21*1000000</f>
        <v>531.9764062223054</v>
      </c>
    </row>
    <row r="22" spans="1:6">
      <c r="A22" t="s">
        <v>178</v>
      </c>
      <c r="B22" t="s">
        <v>63</v>
      </c>
      <c r="C22" s="12">
        <v>132.6338571816228</v>
      </c>
      <c r="D22" s="11">
        <v>271108</v>
      </c>
      <c r="E22">
        <f>C22/D22</f>
        <v>4.89228857804354E-4</v>
      </c>
      <c r="F22" s="12">
        <f>E22*1000000</f>
        <v>489.22885780435399</v>
      </c>
    </row>
    <row r="23" spans="1:6">
      <c r="A23" t="s">
        <v>181</v>
      </c>
      <c r="B23" t="s">
        <v>54</v>
      </c>
      <c r="C23" s="12">
        <v>274.59456584727059</v>
      </c>
      <c r="D23" s="11">
        <v>595810</v>
      </c>
      <c r="E23">
        <f>C23/D23</f>
        <v>4.6087606090409794E-4</v>
      </c>
      <c r="F23" s="12">
        <f>E23*1000000</f>
        <v>460.87606090409793</v>
      </c>
    </row>
    <row r="24" spans="1:6">
      <c r="A24" t="s">
        <v>182</v>
      </c>
      <c r="B24" t="s">
        <v>143</v>
      </c>
      <c r="C24" s="12">
        <v>237.79626079650365</v>
      </c>
      <c r="D24" s="11">
        <v>539914</v>
      </c>
      <c r="E24">
        <f>C24/D24</f>
        <v>4.4043358904659563E-4</v>
      </c>
      <c r="F24" s="12">
        <f>E24*1000000</f>
        <v>440.43358904659561</v>
      </c>
    </row>
    <row r="25" spans="1:6">
      <c r="A25" t="s">
        <v>141</v>
      </c>
      <c r="B25" t="s">
        <v>66</v>
      </c>
      <c r="C25" s="12">
        <v>167.23199062925451</v>
      </c>
      <c r="D25" s="11">
        <v>395342</v>
      </c>
      <c r="E25">
        <f>C25/D25</f>
        <v>4.2300588004627517E-4</v>
      </c>
      <c r="F25" s="12">
        <f>E25*1000000</f>
        <v>423.00588004627519</v>
      </c>
    </row>
    <row r="26" spans="1:6">
      <c r="A26" t="s">
        <v>178</v>
      </c>
      <c r="B26" t="s">
        <v>64</v>
      </c>
      <c r="C26" s="12">
        <v>72.84971127169338</v>
      </c>
      <c r="D26" s="11">
        <v>174613</v>
      </c>
      <c r="E26">
        <f>C26/D26</f>
        <v>4.1720668719793705E-4</v>
      </c>
      <c r="F26" s="12">
        <f>E26*1000000</f>
        <v>417.20668719793707</v>
      </c>
    </row>
    <row r="27" spans="1:6">
      <c r="A27" t="s">
        <v>182</v>
      </c>
      <c r="B27" t="s">
        <v>62</v>
      </c>
      <c r="C27" s="12">
        <v>115.14806823883551</v>
      </c>
      <c r="D27" s="11">
        <v>322931</v>
      </c>
      <c r="E27">
        <f>C27/D27</f>
        <v>3.5657173897468968E-4</v>
      </c>
      <c r="F27" s="12">
        <f>E27*1000000</f>
        <v>356.57173897468965</v>
      </c>
    </row>
    <row r="28" spans="1:6">
      <c r="A28" t="s">
        <v>140</v>
      </c>
      <c r="B28" t="s">
        <v>57</v>
      </c>
      <c r="C28" s="12">
        <v>90.32196629055889</v>
      </c>
      <c r="D28" s="11">
        <v>481632</v>
      </c>
      <c r="E28">
        <f>C28/D28</f>
        <v>1.8753315039399146E-4</v>
      </c>
      <c r="F28" s="12">
        <f>E28*1000000</f>
        <v>187.53315039399146</v>
      </c>
    </row>
  </sheetData>
  <autoFilter ref="A1:F1">
    <sortState ref="A2:F28">
      <sortCondition descending="1" ref="F1:F28"/>
    </sortState>
  </autoFilter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gridSubdivID.csv</vt:lpstr>
      <vt:lpstr>subdiv_lookup</vt:lpstr>
      <vt:lpstr>grid_lookup</vt:lpstr>
      <vt:lpstr>sumAreaByGrid</vt:lpstr>
      <vt:lpstr>sumUsageBySubdiv</vt:lpstr>
      <vt:lpstr>summaryTable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2015-01-26T05:00:29Z</dcterms:created>
  <dcterms:modified xsi:type="dcterms:W3CDTF">2015-01-29T04:00:07Z</dcterms:modified>
</cp:coreProperties>
</file>