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2edeknw\Documents\Projects\Todd ERDC\"/>
    </mc:Choice>
  </mc:AlternateContent>
  <xr:revisionPtr revIDLastSave="0" documentId="13_ncr:1_{8ED7A794-0A0F-4789-A3BA-10C02515BB31}" xr6:coauthVersionLast="47" xr6:coauthVersionMax="47" xr10:uidLastSave="{00000000-0000-0000-0000-000000000000}"/>
  <bookViews>
    <workbookView xWindow="-108" yWindow="-108" windowWidth="23256" windowHeight="12576" activeTab="1" xr2:uid="{93D7C08C-320E-48FB-B567-B5747945C642}"/>
  </bookViews>
  <sheets>
    <sheet name="Calculations" sheetId="1" r:id="rId1"/>
    <sheet name="Scenari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6" i="1" l="1"/>
  <c r="Q18" i="1"/>
  <c r="Q16" i="1"/>
  <c r="Q8" i="1"/>
  <c r="Q7" i="1"/>
  <c r="P33" i="1"/>
  <c r="P34" i="1"/>
  <c r="P35" i="1" s="1"/>
  <c r="P36" i="1" s="1"/>
  <c r="L14" i="1"/>
  <c r="Q25" i="1" s="1"/>
  <c r="L13" i="1"/>
  <c r="Q15" i="1" s="1"/>
  <c r="Q14" i="1"/>
  <c r="Q5" i="1"/>
  <c r="M10" i="1"/>
  <c r="Q23" i="1" s="1"/>
  <c r="M9" i="1"/>
  <c r="Q6" i="1" s="1"/>
  <c r="M8" i="1"/>
  <c r="M7" i="1"/>
  <c r="M6" i="1"/>
  <c r="Q22" i="1" s="1"/>
  <c r="Q13" i="1" l="1"/>
  <c r="Q9" i="1"/>
  <c r="P32" i="1" s="1"/>
  <c r="Q12" i="1"/>
  <c r="Q24" i="1"/>
  <c r="Q27" i="1" s="1"/>
  <c r="P31" i="1" s="1"/>
  <c r="Q17" i="1"/>
  <c r="Q19" i="1" l="1"/>
  <c r="P30" i="1" s="1"/>
</calcChain>
</file>

<file path=xl/sharedStrings.xml><?xml version="1.0" encoding="utf-8"?>
<sst xmlns="http://schemas.openxmlformats.org/spreadsheetml/2006/main" count="1150" uniqueCount="126">
  <si>
    <t>Variables</t>
  </si>
  <si>
    <t xml:space="preserve">1. OrgN  </t>
  </si>
  <si>
    <t>OrgN</t>
  </si>
  <si>
    <t>vson</t>
  </si>
  <si>
    <t>depth</t>
  </si>
  <si>
    <t>rna</t>
  </si>
  <si>
    <t>ApDeath</t>
  </si>
  <si>
    <t>use_OrgN</t>
  </si>
  <si>
    <t>use_Algae</t>
  </si>
  <si>
    <t>use_Balgae</t>
  </si>
  <si>
    <t>rnb</t>
  </si>
  <si>
    <t>Fw</t>
  </si>
  <si>
    <t>Fb</t>
  </si>
  <si>
    <t>AbDeath</t>
  </si>
  <si>
    <t>2. Ammonia</t>
  </si>
  <si>
    <t>use_NH4</t>
  </si>
  <si>
    <t>use_DOX</t>
  </si>
  <si>
    <t>KNR</t>
  </si>
  <si>
    <t>DOX</t>
  </si>
  <si>
    <t>NH4</t>
  </si>
  <si>
    <t>JNH4</t>
  </si>
  <si>
    <t>use_SedFlux</t>
  </si>
  <si>
    <t>ApRespiration</t>
  </si>
  <si>
    <t>ApGrowth</t>
  </si>
  <si>
    <t>AbRespiration</t>
  </si>
  <si>
    <t>AbGrowth</t>
  </si>
  <si>
    <t>3. Nitrite</t>
  </si>
  <si>
    <t>use_NO3</t>
  </si>
  <si>
    <t>KsOxdn</t>
  </si>
  <si>
    <t>NO3</t>
  </si>
  <si>
    <t>JNO3</t>
  </si>
  <si>
    <t>vno3</t>
  </si>
  <si>
    <t>knit</t>
  </si>
  <si>
    <t>kon</t>
  </si>
  <si>
    <t>kdnit</t>
  </si>
  <si>
    <t>rnh4</t>
  </si>
  <si>
    <t>4. Overall</t>
  </si>
  <si>
    <t>TwaterC</t>
  </si>
  <si>
    <t>PN</t>
  </si>
  <si>
    <t>PNb</t>
  </si>
  <si>
    <t xml:space="preserve">Variable </t>
  </si>
  <si>
    <t>Unit</t>
  </si>
  <si>
    <t>Description</t>
  </si>
  <si>
    <t>Default Value</t>
  </si>
  <si>
    <t>mg-O2L</t>
  </si>
  <si>
    <t xml:space="preserve">Oxygen inhibitation factor for nitrification </t>
  </si>
  <si>
    <t>-</t>
  </si>
  <si>
    <t>1/d</t>
  </si>
  <si>
    <t>Nitrification rate ammonia decay NH4 --&gt; NO3</t>
  </si>
  <si>
    <t>Decay rate of OrgN --&gt; NH4</t>
  </si>
  <si>
    <t>Denitrification rate</t>
  </si>
  <si>
    <t>g-N/m^2*d</t>
  </si>
  <si>
    <t>Sediment release rate of NH4</t>
  </si>
  <si>
    <t>mg-O2/L</t>
  </si>
  <si>
    <t>Half-saturation oxygen inhibition constant for denitrification</t>
  </si>
  <si>
    <t>Ap</t>
  </si>
  <si>
    <t>ug-Chla/L</t>
  </si>
  <si>
    <t>Algae concentration</t>
  </si>
  <si>
    <t>C</t>
  </si>
  <si>
    <t>Water temperature</t>
  </si>
  <si>
    <t>mg-N/L</t>
  </si>
  <si>
    <t>Ammonium concentration</t>
  </si>
  <si>
    <t>Nitrate</t>
  </si>
  <si>
    <t>m</t>
  </si>
  <si>
    <t>Water depth</t>
  </si>
  <si>
    <t>Dissolved oxygen</t>
  </si>
  <si>
    <t>Concentration Organic Nitrogen</t>
  </si>
  <si>
    <t>m/d</t>
  </si>
  <si>
    <t>Organic N settling velocity</t>
  </si>
  <si>
    <t>no unit</t>
  </si>
  <si>
    <t>true/false</t>
  </si>
  <si>
    <t>mg-N/ugChla</t>
  </si>
  <si>
    <t>Algal N: Chla ration</t>
  </si>
  <si>
    <t>ug-Chla/L/d</t>
  </si>
  <si>
    <t>Algal growth rate</t>
  </si>
  <si>
    <t>Algal death rate</t>
  </si>
  <si>
    <t>Algal respiration rate</t>
  </si>
  <si>
    <t>unitless</t>
  </si>
  <si>
    <t>NH4 preference factor (1=full NH4; 0=full NO3) (not in documentation)</t>
  </si>
  <si>
    <t>mg-N/mg-D</t>
  </si>
  <si>
    <t>Benthic Algal N : Benthic Algal Dry Weight</t>
  </si>
  <si>
    <t>g/m^2/d</t>
  </si>
  <si>
    <t>Benthic algal growth rate</t>
  </si>
  <si>
    <t>Benthic algal death rate</t>
  </si>
  <si>
    <t>Benthic algal resipration</t>
  </si>
  <si>
    <t>NH4 preference factor for benthic algae growth</t>
  </si>
  <si>
    <t>Fraction of benthic algae mortality into water column</t>
  </si>
  <si>
    <t>Fraction of bottom area available for benthic algae</t>
  </si>
  <si>
    <t>Sediment water flux of ammonia</t>
  </si>
  <si>
    <t>Sediment water flux of NO3</t>
  </si>
  <si>
    <t>Organic Nitrogen</t>
  </si>
  <si>
    <t>Algal mortality</t>
  </si>
  <si>
    <t>Temperature Correction</t>
  </si>
  <si>
    <t>knit_tc</t>
  </si>
  <si>
    <t>rnh4_tc</t>
  </si>
  <si>
    <t>vno3_tc</t>
  </si>
  <si>
    <t>kon_tc</t>
  </si>
  <si>
    <t>kdnit_tc</t>
  </si>
  <si>
    <t>Sedimetn denitrifiation velocity</t>
  </si>
  <si>
    <t>Organic N decay</t>
  </si>
  <si>
    <t>Organic N Settling</t>
  </si>
  <si>
    <t>Benthic algae mortality</t>
  </si>
  <si>
    <t>Total</t>
  </si>
  <si>
    <t>Ammonium</t>
  </si>
  <si>
    <t>NH4 Nitrification</t>
  </si>
  <si>
    <t>Algal Respiration</t>
  </si>
  <si>
    <t>Algal uptake</t>
  </si>
  <si>
    <t>ApUptakeFr_NH4</t>
  </si>
  <si>
    <t>AbUptakeFr_NH4</t>
  </si>
  <si>
    <t>IF use_NH4 and use_NO3 = TRUE</t>
  </si>
  <si>
    <t>Benthic algae Respiration</t>
  </si>
  <si>
    <t>Benthic algae uptake</t>
  </si>
  <si>
    <t>Sediment release</t>
  </si>
  <si>
    <t>NH4 nitrification</t>
  </si>
  <si>
    <t>NO3 denitrifiation</t>
  </si>
  <si>
    <t>Benthic algae uptake from NO3</t>
  </si>
  <si>
    <t>Sediment denitrification</t>
  </si>
  <si>
    <t>Derived Variables</t>
  </si>
  <si>
    <t>TON</t>
  </si>
  <si>
    <t>DIN</t>
  </si>
  <si>
    <t>TKN</t>
  </si>
  <si>
    <t>TN</t>
  </si>
  <si>
    <t>dNH4dt</t>
  </si>
  <si>
    <t>dNO3dt</t>
  </si>
  <si>
    <t>dOrgNdt</t>
  </si>
  <si>
    <t>*Note does not use logic true/false for decisions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</si>
</sst>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0" fillId="0" borderId="3" xfId="0" applyBorder="1"/>
    <xf numFmtId="0" fontId="0" fillId="2" borderId="1" xfId="0" applyFill="1" applyBorder="1"/>
    <xf numFmtId="0" fontId="0" fillId="2" borderId="2" xfId="0" applyFill="1" applyBorder="1"/>
    <xf numFmtId="0" fontId="0" fillId="2" borderId="2" xfId="0" applyFill="1" applyBorder="1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wrapText="1"/>
    </xf>
    <xf numFmtId="0" fontId="0" fillId="2" borderId="4" xfId="0" applyFill="1" applyBorder="1"/>
    <xf numFmtId="0" fontId="0" fillId="2" borderId="5" xfId="0" applyFill="1" applyBorder="1"/>
    <xf numFmtId="0" fontId="0" fillId="2" borderId="5" xfId="0" applyFill="1" applyBorder="1" applyAlignment="1">
      <alignment wrapText="1"/>
    </xf>
    <xf numFmtId="0" fontId="0" fillId="3" borderId="4" xfId="0" applyFill="1" applyBorder="1"/>
    <xf numFmtId="0" fontId="0" fillId="3" borderId="5" xfId="0" applyFill="1" applyBorder="1"/>
    <xf numFmtId="0" fontId="0" fillId="3" borderId="5" xfId="0" applyFill="1" applyBorder="1" applyAlignment="1">
      <alignment wrapText="1"/>
    </xf>
    <xf numFmtId="0" fontId="0" fillId="3" borderId="3" xfId="0" applyFill="1" applyBorder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wrapText="1"/>
    </xf>
    <xf numFmtId="0" fontId="0" fillId="4" borderId="4" xfId="0" applyFill="1" applyBorder="1"/>
    <xf numFmtId="0" fontId="0" fillId="4" borderId="5" xfId="0" applyFill="1" applyBorder="1"/>
    <xf numFmtId="0" fontId="0" fillId="4" borderId="5" xfId="0" applyFill="1" applyBorder="1" applyAlignment="1">
      <alignment wrapText="1"/>
    </xf>
    <xf numFmtId="0" fontId="0" fillId="4" borderId="3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7" xfId="0" applyFill="1" applyBorder="1" applyAlignment="1">
      <alignment wrapText="1"/>
    </xf>
    <xf numFmtId="0" fontId="0" fillId="5" borderId="4" xfId="0" applyFill="1" applyBorder="1"/>
    <xf numFmtId="0" fontId="0" fillId="5" borderId="5" xfId="0" applyFill="1" applyBorder="1"/>
    <xf numFmtId="0" fontId="0" fillId="5" borderId="5" xfId="0" applyFill="1" applyBorder="1" applyAlignment="1">
      <alignment wrapText="1"/>
    </xf>
    <xf numFmtId="0" fontId="0" fillId="5" borderId="6" xfId="0" applyFill="1" applyBorder="1"/>
    <xf numFmtId="0" fontId="0" fillId="5" borderId="7" xfId="0" applyFill="1" applyBorder="1"/>
    <xf numFmtId="0" fontId="0" fillId="5" borderId="7" xfId="0" applyFill="1" applyBorder="1" applyAlignment="1">
      <alignment wrapText="1"/>
    </xf>
    <xf numFmtId="0" fontId="1" fillId="2" borderId="8" xfId="0" applyFont="1" applyFill="1" applyBorder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 applyAlignment="1">
      <alignment horizontal="right"/>
    </xf>
    <xf numFmtId="0" fontId="0" fillId="2" borderId="8" xfId="0" applyFill="1" applyBorder="1"/>
    <xf numFmtId="0" fontId="0" fillId="0" borderId="10" xfId="0" applyBorder="1"/>
    <xf numFmtId="0" fontId="0" fillId="0" borderId="9" xfId="0" applyBorder="1"/>
    <xf numFmtId="0" fontId="0" fillId="2" borderId="10" xfId="0" applyFill="1" applyBorder="1"/>
    <xf numFmtId="0" fontId="0" fillId="3" borderId="10" xfId="0" applyFill="1" applyBorder="1"/>
    <xf numFmtId="0" fontId="0" fillId="3" borderId="0" xfId="0" applyFill="1" applyBorder="1"/>
    <xf numFmtId="0" fontId="0" fillId="3" borderId="0" xfId="0" applyFill="1" applyBorder="1" applyAlignment="1">
      <alignment wrapText="1"/>
    </xf>
    <xf numFmtId="0" fontId="0" fillId="3" borderId="9" xfId="0" applyFill="1" applyBorder="1"/>
    <xf numFmtId="0" fontId="0" fillId="0" borderId="8" xfId="0" applyBorder="1"/>
    <xf numFmtId="0" fontId="0" fillId="4" borderId="10" xfId="0" applyFill="1" applyBorder="1"/>
    <xf numFmtId="0" fontId="0" fillId="4" borderId="0" xfId="0" applyFill="1" applyBorder="1"/>
    <xf numFmtId="0" fontId="0" fillId="4" borderId="0" xfId="0" applyFill="1" applyBorder="1" applyAlignment="1">
      <alignment wrapText="1"/>
    </xf>
    <xf numFmtId="0" fontId="0" fillId="4" borderId="9" xfId="0" applyFill="1" applyBorder="1"/>
    <xf numFmtId="0" fontId="0" fillId="4" borderId="11" xfId="0" applyFill="1" applyBorder="1"/>
    <xf numFmtId="0" fontId="0" fillId="5" borderId="10" xfId="0" applyFill="1" applyBorder="1"/>
    <xf numFmtId="0" fontId="0" fillId="5" borderId="11" xfId="0" applyFill="1" applyBorder="1"/>
    <xf numFmtId="0" fontId="1" fillId="2" borderId="4" xfId="0" applyFont="1" applyFill="1" applyBorder="1"/>
    <xf numFmtId="0" fontId="1" fillId="2" borderId="10" xfId="0" applyFont="1" applyFill="1" applyBorder="1"/>
    <xf numFmtId="0" fontId="0" fillId="0" borderId="4" xfId="0" applyFill="1" applyBorder="1"/>
    <xf numFmtId="0" fontId="0" fillId="0" borderId="10" xfId="0" applyFill="1" applyBorder="1" applyAlignment="1">
      <alignment horizontal="right"/>
    </xf>
    <xf numFmtId="0" fontId="0" fillId="0" borderId="3" xfId="0" applyFill="1" applyBorder="1"/>
    <xf numFmtId="0" fontId="0" fillId="0" borderId="9" xfId="0" applyFill="1" applyBorder="1" applyAlignment="1">
      <alignment horizontal="right"/>
    </xf>
    <xf numFmtId="0" fontId="0" fillId="0" borderId="9" xfId="0" applyFill="1" applyBorder="1"/>
    <xf numFmtId="0" fontId="0" fillId="0" borderId="6" xfId="0" applyFill="1" applyBorder="1"/>
    <xf numFmtId="0" fontId="0" fillId="0" borderId="11" xfId="0" applyFill="1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0" fillId="0" borderId="0" xfId="0" applyFill="1" applyBorder="1"/>
    <xf numFmtId="0" fontId="0" fillId="0" borderId="7" xfId="0" applyFill="1" applyBorder="1"/>
    <xf numFmtId="0" fontId="0" fillId="6" borderId="1" xfId="0" applyFill="1" applyBorder="1"/>
    <xf numFmtId="0" fontId="0" fillId="6" borderId="8" xfId="0" applyFill="1" applyBorder="1"/>
    <xf numFmtId="0" fontId="0" fillId="6" borderId="6" xfId="0" applyFill="1" applyBorder="1"/>
    <xf numFmtId="0" fontId="0" fillId="6" borderId="11" xfId="0" applyFill="1" applyBorder="1"/>
    <xf numFmtId="0" fontId="0" fillId="7" borderId="3" xfId="0" applyFill="1" applyBorder="1"/>
    <xf numFmtId="0" fontId="0" fillId="7" borderId="9" xfId="0" applyFill="1" applyBorder="1"/>
    <xf numFmtId="0" fontId="0" fillId="0" borderId="0" xfId="0" applyFill="1"/>
    <xf numFmtId="0" fontId="0" fillId="7" borderId="4" xfId="0" applyFill="1" applyBorder="1"/>
    <xf numFmtId="0" fontId="0" fillId="7" borderId="10" xfId="0" applyFill="1" applyBorder="1" applyAlignment="1">
      <alignment horizontal="right"/>
    </xf>
    <xf numFmtId="0" fontId="0" fillId="7" borderId="9" xfId="0" applyFill="1" applyBorder="1" applyAlignment="1">
      <alignment horizontal="right"/>
    </xf>
    <xf numFmtId="0" fontId="0" fillId="0" borderId="10" xfId="0" applyFill="1" applyBorder="1"/>
    <xf numFmtId="0" fontId="2" fillId="0" borderId="0" xfId="0" applyFont="1" applyAlignment="1">
      <alignment vertical="center"/>
    </xf>
    <xf numFmtId="0" fontId="0" fillId="7" borderId="6" xfId="0" applyFill="1" applyBorder="1"/>
    <xf numFmtId="0" fontId="0" fillId="7" borderId="11" xfId="0" applyFill="1" applyBorder="1"/>
    <xf numFmtId="0" fontId="0" fillId="2" borderId="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17A16-BBA9-4759-B2B8-C97D92FAD610}">
  <dimension ref="B2:Q44"/>
  <sheetViews>
    <sheetView topLeftCell="A13" zoomScale="70" zoomScaleNormal="70" workbookViewId="0">
      <selection activeCell="H5" sqref="H5"/>
    </sheetView>
  </sheetViews>
  <sheetFormatPr defaultRowHeight="14.4" x14ac:dyDescent="0.3"/>
  <cols>
    <col min="2" max="2" width="19.33203125" customWidth="1"/>
    <col min="3" max="3" width="11.44140625" customWidth="1"/>
    <col min="4" max="4" width="33.6640625" customWidth="1"/>
    <col min="5" max="5" width="17.6640625" customWidth="1"/>
    <col min="7" max="7" width="14.6640625" customWidth="1"/>
    <col min="9" max="9" width="13.109375" customWidth="1"/>
    <col min="11" max="11" width="13.88671875" customWidth="1"/>
    <col min="12" max="12" width="24.6640625" customWidth="1"/>
    <col min="13" max="13" width="21.5546875" customWidth="1"/>
    <col min="14" max="14" width="27.109375" customWidth="1"/>
    <col min="15" max="15" width="20.5546875" customWidth="1"/>
    <col min="16" max="16" width="22.44140625" customWidth="1"/>
    <col min="17" max="17" width="15.33203125" customWidth="1"/>
  </cols>
  <sheetData>
    <row r="2" spans="2:17" ht="15" thickBot="1" x14ac:dyDescent="0.35"/>
    <row r="3" spans="2:17" ht="15" thickBot="1" x14ac:dyDescent="0.35">
      <c r="B3" s="1" t="s">
        <v>40</v>
      </c>
      <c r="C3" s="2" t="s">
        <v>41</v>
      </c>
      <c r="D3" s="3" t="s">
        <v>42</v>
      </c>
      <c r="E3" s="34" t="s">
        <v>43</v>
      </c>
    </row>
    <row r="4" spans="2:17" ht="29.4" thickBot="1" x14ac:dyDescent="0.35">
      <c r="B4" s="4" t="s">
        <v>17</v>
      </c>
      <c r="C4" s="35" t="s">
        <v>44</v>
      </c>
      <c r="D4" s="36" t="s">
        <v>45</v>
      </c>
      <c r="E4" s="37" t="s">
        <v>46</v>
      </c>
      <c r="O4" s="87" t="s">
        <v>90</v>
      </c>
      <c r="P4" s="88"/>
      <c r="Q4" s="89"/>
    </row>
    <row r="5" spans="2:17" ht="29.4" thickBot="1" x14ac:dyDescent="0.35">
      <c r="B5" s="4" t="s">
        <v>32</v>
      </c>
      <c r="C5" s="35" t="s">
        <v>47</v>
      </c>
      <c r="D5" s="36" t="s">
        <v>48</v>
      </c>
      <c r="E5" s="37">
        <v>0.1</v>
      </c>
      <c r="H5" s="54" t="s">
        <v>40</v>
      </c>
      <c r="I5" s="55" t="s">
        <v>43</v>
      </c>
      <c r="K5" s="84" t="s">
        <v>92</v>
      </c>
      <c r="L5" s="85"/>
      <c r="M5" s="86"/>
      <c r="O5" s="8">
        <v>1</v>
      </c>
      <c r="P5" s="9" t="s">
        <v>91</v>
      </c>
      <c r="Q5" s="39">
        <f>I30*I28</f>
        <v>10</v>
      </c>
    </row>
    <row r="6" spans="2:17" x14ac:dyDescent="0.3">
      <c r="B6" s="4" t="s">
        <v>33</v>
      </c>
      <c r="C6" s="35" t="s">
        <v>47</v>
      </c>
      <c r="D6" s="36" t="s">
        <v>49</v>
      </c>
      <c r="E6" s="37">
        <v>0.1</v>
      </c>
      <c r="H6" s="56" t="s">
        <v>17</v>
      </c>
      <c r="I6" s="57">
        <v>0.6</v>
      </c>
      <c r="K6" s="8" t="s">
        <v>93</v>
      </c>
      <c r="L6" s="9">
        <v>1.083</v>
      </c>
      <c r="M6" s="39">
        <f>I7*L6^(I14-20)</f>
        <v>0.1</v>
      </c>
      <c r="O6" s="4">
        <v>2</v>
      </c>
      <c r="P6" s="35" t="s">
        <v>99</v>
      </c>
      <c r="Q6" s="40">
        <f>M9*I19</f>
        <v>10</v>
      </c>
    </row>
    <row r="7" spans="2:17" x14ac:dyDescent="0.3">
      <c r="B7" s="4" t="s">
        <v>34</v>
      </c>
      <c r="C7" s="35" t="s">
        <v>47</v>
      </c>
      <c r="D7" s="36" t="s">
        <v>50</v>
      </c>
      <c r="E7" s="37">
        <v>2E-3</v>
      </c>
      <c r="H7" s="58" t="s">
        <v>32</v>
      </c>
      <c r="I7" s="59">
        <v>0.1</v>
      </c>
      <c r="K7" s="4" t="s">
        <v>94</v>
      </c>
      <c r="L7" s="35">
        <v>1.0740000000000001</v>
      </c>
      <c r="M7" s="40">
        <f>I10*L7^($I$14-20)</f>
        <v>0</v>
      </c>
      <c r="O7" s="4">
        <v>3</v>
      </c>
      <c r="P7" s="35" t="s">
        <v>100</v>
      </c>
      <c r="Q7" s="40">
        <f>(I20/I17)*I19</f>
        <v>1</v>
      </c>
    </row>
    <row r="8" spans="2:17" ht="15" thickBot="1" x14ac:dyDescent="0.35">
      <c r="B8" s="4" t="s">
        <v>35</v>
      </c>
      <c r="C8" s="35" t="s">
        <v>51</v>
      </c>
      <c r="D8" s="36" t="s">
        <v>52</v>
      </c>
      <c r="E8" s="37">
        <v>0</v>
      </c>
      <c r="H8" s="58" t="s">
        <v>33</v>
      </c>
      <c r="I8" s="59">
        <v>0.1</v>
      </c>
      <c r="K8" s="4" t="s">
        <v>95</v>
      </c>
      <c r="L8" s="35">
        <v>1.08</v>
      </c>
      <c r="M8" s="40">
        <f>I12*L8^($I$14-20)</f>
        <v>0</v>
      </c>
      <c r="O8" s="63">
        <v>4</v>
      </c>
      <c r="P8" s="64" t="s">
        <v>101</v>
      </c>
      <c r="Q8" s="65">
        <f>(I35*I33*I38*I39)/I17</f>
        <v>4.05</v>
      </c>
    </row>
    <row r="9" spans="2:17" ht="29.4" thickBot="1" x14ac:dyDescent="0.35">
      <c r="B9" s="4" t="s">
        <v>28</v>
      </c>
      <c r="C9" s="35" t="s">
        <v>53</v>
      </c>
      <c r="D9" s="36" t="s">
        <v>54</v>
      </c>
      <c r="E9" s="37">
        <v>0.1</v>
      </c>
      <c r="H9" s="58" t="s">
        <v>34</v>
      </c>
      <c r="I9" s="59">
        <v>2E-3</v>
      </c>
      <c r="K9" s="58" t="s">
        <v>96</v>
      </c>
      <c r="L9" s="66">
        <v>1.0740000000000001</v>
      </c>
      <c r="M9" s="40">
        <f>I8*L9^($I$14-20)</f>
        <v>0.1</v>
      </c>
      <c r="O9" s="66"/>
      <c r="P9" s="68" t="s">
        <v>102</v>
      </c>
      <c r="Q9" s="69">
        <f>Q5+Q8-Q6-Q7</f>
        <v>3.0500000000000007</v>
      </c>
    </row>
    <row r="10" spans="2:17" ht="15" thickBot="1" x14ac:dyDescent="0.35">
      <c r="B10" s="4" t="s">
        <v>31</v>
      </c>
      <c r="C10" s="66" t="s">
        <v>67</v>
      </c>
      <c r="D10" s="36" t="s">
        <v>98</v>
      </c>
      <c r="E10" s="37">
        <v>0</v>
      </c>
      <c r="H10" s="58" t="s">
        <v>35</v>
      </c>
      <c r="I10" s="59">
        <v>0</v>
      </c>
      <c r="K10" s="61" t="s">
        <v>97</v>
      </c>
      <c r="L10" s="67">
        <v>1.0449999999999999</v>
      </c>
      <c r="M10" s="65">
        <f>I9*L10^($I$14-20)</f>
        <v>2E-3</v>
      </c>
    </row>
    <row r="11" spans="2:17" ht="15" thickBot="1" x14ac:dyDescent="0.35">
      <c r="B11" s="5"/>
      <c r="C11" s="6"/>
      <c r="D11" s="7"/>
      <c r="E11" s="38"/>
      <c r="H11" s="58" t="s">
        <v>28</v>
      </c>
      <c r="I11" s="59">
        <v>0.1</v>
      </c>
      <c r="O11" s="87" t="s">
        <v>103</v>
      </c>
      <c r="P11" s="88"/>
      <c r="Q11" s="89"/>
    </row>
    <row r="12" spans="2:17" ht="15" thickBot="1" x14ac:dyDescent="0.35">
      <c r="B12" s="8" t="s">
        <v>55</v>
      </c>
      <c r="C12" s="9" t="s">
        <v>56</v>
      </c>
      <c r="D12" s="10" t="s">
        <v>57</v>
      </c>
      <c r="E12" s="39"/>
      <c r="H12" s="58" t="s">
        <v>31</v>
      </c>
      <c r="I12" s="59">
        <v>0</v>
      </c>
      <c r="K12" s="82" t="s">
        <v>109</v>
      </c>
      <c r="L12" s="83"/>
      <c r="O12" s="8">
        <v>1</v>
      </c>
      <c r="P12" s="9" t="s">
        <v>99</v>
      </c>
      <c r="Q12" s="39">
        <f>M9*I19</f>
        <v>10</v>
      </c>
    </row>
    <row r="13" spans="2:17" x14ac:dyDescent="0.3">
      <c r="B13" s="4" t="s">
        <v>37</v>
      </c>
      <c r="C13" s="35" t="s">
        <v>58</v>
      </c>
      <c r="D13" s="36" t="s">
        <v>59</v>
      </c>
      <c r="E13" s="40"/>
      <c r="H13" s="58" t="s">
        <v>55</v>
      </c>
      <c r="I13" s="60">
        <v>100</v>
      </c>
      <c r="K13" s="8" t="s">
        <v>107</v>
      </c>
      <c r="L13" s="39">
        <f>(I32*I15)/(I32*I15+(1-I32)*I16)</f>
        <v>0.5</v>
      </c>
      <c r="O13" s="4">
        <v>2</v>
      </c>
      <c r="P13" s="66" t="s">
        <v>104</v>
      </c>
      <c r="Q13" s="40">
        <f>M6*I15</f>
        <v>10</v>
      </c>
    </row>
    <row r="14" spans="2:17" ht="15" thickBot="1" x14ac:dyDescent="0.35">
      <c r="B14" s="4" t="s">
        <v>19</v>
      </c>
      <c r="C14" s="35" t="s">
        <v>60</v>
      </c>
      <c r="D14" s="36" t="s">
        <v>61</v>
      </c>
      <c r="E14" s="40"/>
      <c r="H14" s="58" t="s">
        <v>37</v>
      </c>
      <c r="I14" s="60">
        <v>20</v>
      </c>
      <c r="K14" s="63" t="s">
        <v>108</v>
      </c>
      <c r="L14" s="65">
        <f>(I37*I15)/(I37*I15+(1-I37)*I16)</f>
        <v>0.5</v>
      </c>
      <c r="O14" s="4">
        <v>3</v>
      </c>
      <c r="P14" s="66" t="s">
        <v>105</v>
      </c>
      <c r="Q14" s="40">
        <f>I31*I28</f>
        <v>15</v>
      </c>
    </row>
    <row r="15" spans="2:17" x14ac:dyDescent="0.3">
      <c r="B15" s="4" t="s">
        <v>29</v>
      </c>
      <c r="C15" s="35" t="s">
        <v>60</v>
      </c>
      <c r="D15" s="36" t="s">
        <v>62</v>
      </c>
      <c r="E15" s="40"/>
      <c r="H15" s="58" t="s">
        <v>19</v>
      </c>
      <c r="I15" s="60">
        <v>100</v>
      </c>
      <c r="O15" s="4">
        <v>4</v>
      </c>
      <c r="P15" s="35" t="s">
        <v>106</v>
      </c>
      <c r="Q15" s="40">
        <f>L13*I28*I29</f>
        <v>2.5</v>
      </c>
    </row>
    <row r="16" spans="2:17" x14ac:dyDescent="0.3">
      <c r="B16" s="4" t="s">
        <v>4</v>
      </c>
      <c r="C16" s="35" t="s">
        <v>63</v>
      </c>
      <c r="D16" s="36" t="s">
        <v>64</v>
      </c>
      <c r="E16" s="40"/>
      <c r="H16" s="58" t="s">
        <v>29</v>
      </c>
      <c r="I16" s="60">
        <v>100</v>
      </c>
      <c r="O16" s="4">
        <v>5</v>
      </c>
      <c r="P16" s="66" t="s">
        <v>110</v>
      </c>
      <c r="Q16" s="40">
        <f>(I33*I36)</f>
        <v>2.5</v>
      </c>
    </row>
    <row r="17" spans="2:17" x14ac:dyDescent="0.3">
      <c r="B17" s="4" t="s">
        <v>18</v>
      </c>
      <c r="C17" s="35" t="s">
        <v>53</v>
      </c>
      <c r="D17" s="36" t="s">
        <v>65</v>
      </c>
      <c r="E17" s="40"/>
      <c r="H17" s="58" t="s">
        <v>4</v>
      </c>
      <c r="I17" s="60">
        <v>1</v>
      </c>
      <c r="O17" s="4">
        <v>6</v>
      </c>
      <c r="P17" s="35" t="s">
        <v>111</v>
      </c>
      <c r="Q17" s="40">
        <f>(L14*I33*I34*I39)/I17</f>
        <v>3.375</v>
      </c>
    </row>
    <row r="18" spans="2:17" ht="15" thickBot="1" x14ac:dyDescent="0.35">
      <c r="B18" s="4" t="s">
        <v>2</v>
      </c>
      <c r="C18" s="35" t="s">
        <v>60</v>
      </c>
      <c r="D18" s="36" t="s">
        <v>66</v>
      </c>
      <c r="E18" s="40"/>
      <c r="H18" s="58" t="s">
        <v>18</v>
      </c>
      <c r="I18" s="60">
        <v>100</v>
      </c>
      <c r="O18" s="61">
        <v>7</v>
      </c>
      <c r="P18" s="67" t="s">
        <v>112</v>
      </c>
      <c r="Q18" s="65">
        <f>IF(I24=TRUE, I40/I17, M7/I17)</f>
        <v>4</v>
      </c>
    </row>
    <row r="19" spans="2:17" ht="15" thickBot="1" x14ac:dyDescent="0.35">
      <c r="B19" s="4" t="s">
        <v>3</v>
      </c>
      <c r="C19" s="35" t="s">
        <v>67</v>
      </c>
      <c r="D19" s="36" t="s">
        <v>68</v>
      </c>
      <c r="E19" s="40">
        <v>0.01</v>
      </c>
      <c r="H19" s="58" t="s">
        <v>2</v>
      </c>
      <c r="I19" s="60">
        <v>100</v>
      </c>
      <c r="P19" s="68" t="s">
        <v>102</v>
      </c>
      <c r="Q19" s="69">
        <f>Q12-Q13+Q14-Q15+Q16-Q17+Q18</f>
        <v>15.625</v>
      </c>
    </row>
    <row r="20" spans="2:17" ht="15" thickBot="1" x14ac:dyDescent="0.35">
      <c r="B20" s="5"/>
      <c r="C20" s="6"/>
      <c r="D20" s="7"/>
      <c r="E20" s="38"/>
      <c r="H20" s="58" t="s">
        <v>3</v>
      </c>
      <c r="I20" s="60">
        <v>0.01</v>
      </c>
    </row>
    <row r="21" spans="2:17" ht="15" thickBot="1" x14ac:dyDescent="0.35">
      <c r="B21" s="8" t="s">
        <v>15</v>
      </c>
      <c r="C21" s="9" t="s">
        <v>69</v>
      </c>
      <c r="D21" s="10" t="s">
        <v>70</v>
      </c>
      <c r="E21" s="39" t="b">
        <v>1</v>
      </c>
      <c r="H21" s="58" t="s">
        <v>15</v>
      </c>
      <c r="I21" s="60" t="b">
        <v>1</v>
      </c>
      <c r="O21" s="87" t="s">
        <v>62</v>
      </c>
      <c r="P21" s="88"/>
      <c r="Q21" s="89"/>
    </row>
    <row r="22" spans="2:17" x14ac:dyDescent="0.3">
      <c r="B22" s="4" t="s">
        <v>27</v>
      </c>
      <c r="C22" s="35" t="s">
        <v>69</v>
      </c>
      <c r="D22" s="36" t="s">
        <v>70</v>
      </c>
      <c r="E22" s="40" t="b">
        <v>1</v>
      </c>
      <c r="H22" s="58" t="s">
        <v>27</v>
      </c>
      <c r="I22" s="60" t="b">
        <v>1</v>
      </c>
      <c r="O22" s="8">
        <v>1</v>
      </c>
      <c r="P22" s="9" t="s">
        <v>113</v>
      </c>
      <c r="Q22" s="39">
        <f>M6*I15</f>
        <v>10</v>
      </c>
    </row>
    <row r="23" spans="2:17" x14ac:dyDescent="0.3">
      <c r="B23" s="4" t="s">
        <v>7</v>
      </c>
      <c r="C23" s="35" t="s">
        <v>69</v>
      </c>
      <c r="D23" s="36" t="s">
        <v>70</v>
      </c>
      <c r="E23" s="40" t="b">
        <v>1</v>
      </c>
      <c r="H23" s="58" t="s">
        <v>7</v>
      </c>
      <c r="I23" s="60" t="b">
        <v>1</v>
      </c>
      <c r="O23" s="4">
        <v>2</v>
      </c>
      <c r="P23" s="66" t="s">
        <v>114</v>
      </c>
      <c r="Q23" s="40">
        <f>(1-(I18/(I11+I18)))*M10*I16</f>
        <v>1.9980019980019305E-4</v>
      </c>
    </row>
    <row r="24" spans="2:17" x14ac:dyDescent="0.3">
      <c r="B24" s="4" t="s">
        <v>21</v>
      </c>
      <c r="C24" s="35" t="s">
        <v>69</v>
      </c>
      <c r="D24" s="36" t="s">
        <v>70</v>
      </c>
      <c r="E24" s="40" t="b">
        <v>0</v>
      </c>
      <c r="H24" s="72" t="s">
        <v>21</v>
      </c>
      <c r="I24" s="73" t="b">
        <v>1</v>
      </c>
      <c r="O24" s="4">
        <v>3</v>
      </c>
      <c r="P24" s="66" t="s">
        <v>106</v>
      </c>
      <c r="Q24" s="40">
        <f>(1-L13)*I28*I29</f>
        <v>2.5</v>
      </c>
    </row>
    <row r="25" spans="2:17" x14ac:dyDescent="0.3">
      <c r="B25" s="4" t="s">
        <v>16</v>
      </c>
      <c r="C25" s="35" t="s">
        <v>69</v>
      </c>
      <c r="D25" s="36" t="s">
        <v>70</v>
      </c>
      <c r="E25" s="40" t="b">
        <v>1</v>
      </c>
      <c r="H25" s="58" t="s">
        <v>16</v>
      </c>
      <c r="I25" s="60" t="b">
        <v>1</v>
      </c>
      <c r="O25" s="4">
        <v>4</v>
      </c>
      <c r="P25" s="66" t="s">
        <v>115</v>
      </c>
      <c r="Q25" s="40">
        <f>((1-L14)*I33*I34*I39)/I17</f>
        <v>3.375</v>
      </c>
    </row>
    <row r="26" spans="2:17" ht="15" thickBot="1" x14ac:dyDescent="0.35">
      <c r="B26" s="4" t="s">
        <v>8</v>
      </c>
      <c r="C26" s="35" t="s">
        <v>69</v>
      </c>
      <c r="D26" s="36" t="s">
        <v>70</v>
      </c>
      <c r="E26" s="40" t="b">
        <v>1</v>
      </c>
      <c r="H26" s="58" t="s">
        <v>8</v>
      </c>
      <c r="I26" s="60" t="b">
        <v>1</v>
      </c>
      <c r="O26" s="63">
        <v>5</v>
      </c>
      <c r="P26" s="67" t="s">
        <v>116</v>
      </c>
      <c r="Q26" s="65">
        <f>IF(I24=TRUE, I41/I17,(I12/I17)*I16)</f>
        <v>4</v>
      </c>
    </row>
    <row r="27" spans="2:17" ht="15" thickBot="1" x14ac:dyDescent="0.35">
      <c r="B27" s="4" t="s">
        <v>9</v>
      </c>
      <c r="C27" s="35" t="s">
        <v>69</v>
      </c>
      <c r="D27" s="36" t="s">
        <v>70</v>
      </c>
      <c r="E27" s="40" t="b">
        <v>0</v>
      </c>
      <c r="H27" s="58" t="s">
        <v>9</v>
      </c>
      <c r="I27" s="60" t="b">
        <v>1</v>
      </c>
      <c r="P27" s="70" t="s">
        <v>102</v>
      </c>
      <c r="Q27" s="71">
        <f>Q22-Q23-Q24-Q25-Q26</f>
        <v>0.12480019980019996</v>
      </c>
    </row>
    <row r="28" spans="2:17" ht="15" thickBot="1" x14ac:dyDescent="0.35">
      <c r="B28" s="11"/>
      <c r="C28" s="12"/>
      <c r="D28" s="13"/>
      <c r="E28" s="41"/>
      <c r="H28" s="58" t="s">
        <v>5</v>
      </c>
      <c r="I28" s="60">
        <v>0.5</v>
      </c>
    </row>
    <row r="29" spans="2:17" ht="15" thickBot="1" x14ac:dyDescent="0.35">
      <c r="B29" s="14" t="s">
        <v>5</v>
      </c>
      <c r="C29" s="15" t="s">
        <v>71</v>
      </c>
      <c r="D29" s="16" t="s">
        <v>72</v>
      </c>
      <c r="E29" s="42"/>
      <c r="H29" s="58" t="s">
        <v>23</v>
      </c>
      <c r="I29" s="60">
        <v>10</v>
      </c>
      <c r="O29" s="82" t="s">
        <v>117</v>
      </c>
      <c r="P29" s="83"/>
    </row>
    <row r="30" spans="2:17" x14ac:dyDescent="0.3">
      <c r="B30" s="17" t="s">
        <v>23</v>
      </c>
      <c r="C30" s="43" t="s">
        <v>73</v>
      </c>
      <c r="D30" s="44" t="s">
        <v>74</v>
      </c>
      <c r="E30" s="45"/>
      <c r="H30" s="58" t="s">
        <v>6</v>
      </c>
      <c r="I30" s="60">
        <v>20</v>
      </c>
      <c r="O30" s="56" t="s">
        <v>122</v>
      </c>
      <c r="P30" s="39">
        <f>Q19</f>
        <v>15.625</v>
      </c>
    </row>
    <row r="31" spans="2:17" x14ac:dyDescent="0.3">
      <c r="B31" s="17" t="s">
        <v>6</v>
      </c>
      <c r="C31" s="43" t="s">
        <v>73</v>
      </c>
      <c r="D31" s="44" t="s">
        <v>75</v>
      </c>
      <c r="E31" s="45"/>
      <c r="H31" s="58" t="s">
        <v>22</v>
      </c>
      <c r="I31" s="60">
        <v>30</v>
      </c>
      <c r="O31" s="58" t="s">
        <v>123</v>
      </c>
      <c r="P31" s="40">
        <f>Q27</f>
        <v>0.12480019980019996</v>
      </c>
    </row>
    <row r="32" spans="2:17" ht="15" thickBot="1" x14ac:dyDescent="0.35">
      <c r="B32" s="17" t="s">
        <v>22</v>
      </c>
      <c r="C32" s="43" t="s">
        <v>73</v>
      </c>
      <c r="D32" s="44" t="s">
        <v>76</v>
      </c>
      <c r="E32" s="45"/>
      <c r="H32" s="58" t="s">
        <v>38</v>
      </c>
      <c r="I32" s="60">
        <v>0.5</v>
      </c>
      <c r="O32" s="61" t="s">
        <v>124</v>
      </c>
      <c r="P32" s="65">
        <f>Q9</f>
        <v>3.0500000000000007</v>
      </c>
    </row>
    <row r="33" spans="2:16" ht="29.4" thickBot="1" x14ac:dyDescent="0.35">
      <c r="B33" s="18" t="s">
        <v>38</v>
      </c>
      <c r="C33" s="19" t="s">
        <v>77</v>
      </c>
      <c r="D33" s="20" t="s">
        <v>78</v>
      </c>
      <c r="E33" s="46">
        <v>0.5</v>
      </c>
      <c r="H33" s="58" t="s">
        <v>10</v>
      </c>
      <c r="I33" s="60">
        <v>0.25</v>
      </c>
      <c r="O33" s="8" t="s">
        <v>119</v>
      </c>
      <c r="P33" s="39">
        <f>I15+I16</f>
        <v>200</v>
      </c>
    </row>
    <row r="34" spans="2:16" ht="15" thickBot="1" x14ac:dyDescent="0.35">
      <c r="B34" s="11"/>
      <c r="C34" s="12"/>
      <c r="D34" s="13"/>
      <c r="E34" s="41"/>
      <c r="H34" s="58" t="s">
        <v>25</v>
      </c>
      <c r="I34" s="60">
        <v>30</v>
      </c>
      <c r="O34" s="4" t="s">
        <v>118</v>
      </c>
      <c r="P34" s="40">
        <f>I19+I28*I13</f>
        <v>150</v>
      </c>
    </row>
    <row r="35" spans="2:16" ht="28.8" x14ac:dyDescent="0.3">
      <c r="B35" s="21" t="s">
        <v>10</v>
      </c>
      <c r="C35" s="22" t="s">
        <v>79</v>
      </c>
      <c r="D35" s="23" t="s">
        <v>80</v>
      </c>
      <c r="E35" s="47"/>
      <c r="H35" s="58" t="s">
        <v>13</v>
      </c>
      <c r="I35" s="60">
        <v>20</v>
      </c>
      <c r="O35" s="4" t="s">
        <v>120</v>
      </c>
      <c r="P35" s="40">
        <f>I15+P34</f>
        <v>250</v>
      </c>
    </row>
    <row r="36" spans="2:16" ht="15" thickBot="1" x14ac:dyDescent="0.35">
      <c r="B36" s="24" t="s">
        <v>25</v>
      </c>
      <c r="C36" s="48" t="s">
        <v>81</v>
      </c>
      <c r="D36" s="49" t="s">
        <v>82</v>
      </c>
      <c r="E36" s="50"/>
      <c r="H36" s="58" t="s">
        <v>24</v>
      </c>
      <c r="I36" s="60">
        <v>10</v>
      </c>
      <c r="O36" s="63" t="s">
        <v>121</v>
      </c>
      <c r="P36" s="65">
        <f>P35+I16</f>
        <v>350</v>
      </c>
    </row>
    <row r="37" spans="2:16" x14ac:dyDescent="0.3">
      <c r="B37" s="24" t="s">
        <v>13</v>
      </c>
      <c r="C37" s="48" t="s">
        <v>81</v>
      </c>
      <c r="D37" s="49" t="s">
        <v>83</v>
      </c>
      <c r="E37" s="50"/>
      <c r="H37" s="58" t="s">
        <v>39</v>
      </c>
      <c r="I37" s="60">
        <v>0.5</v>
      </c>
    </row>
    <row r="38" spans="2:16" ht="15" thickBot="1" x14ac:dyDescent="0.35">
      <c r="B38" s="25" t="s">
        <v>24</v>
      </c>
      <c r="C38" s="26" t="s">
        <v>81</v>
      </c>
      <c r="D38" s="27" t="s">
        <v>84</v>
      </c>
      <c r="E38" s="51"/>
      <c r="H38" s="58" t="s">
        <v>11</v>
      </c>
      <c r="I38" s="60">
        <v>0.9</v>
      </c>
    </row>
    <row r="39" spans="2:16" ht="28.8" x14ac:dyDescent="0.3">
      <c r="B39" s="4" t="s">
        <v>39</v>
      </c>
      <c r="C39" s="35" t="s">
        <v>77</v>
      </c>
      <c r="D39" s="36" t="s">
        <v>85</v>
      </c>
      <c r="E39" s="40">
        <v>0.5</v>
      </c>
      <c r="H39" s="58" t="s">
        <v>12</v>
      </c>
      <c r="I39" s="60">
        <v>0.9</v>
      </c>
      <c r="L39" s="79"/>
      <c r="O39" t="s">
        <v>125</v>
      </c>
    </row>
    <row r="40" spans="2:16" ht="28.8" x14ac:dyDescent="0.3">
      <c r="B40" s="4" t="s">
        <v>11</v>
      </c>
      <c r="C40" s="35" t="s">
        <v>77</v>
      </c>
      <c r="D40" s="36" t="s">
        <v>86</v>
      </c>
      <c r="E40" s="40">
        <v>0.9</v>
      </c>
      <c r="H40" s="72" t="s">
        <v>20</v>
      </c>
      <c r="I40" s="73">
        <v>4</v>
      </c>
      <c r="L40" s="79"/>
    </row>
    <row r="41" spans="2:16" ht="29.4" thickBot="1" x14ac:dyDescent="0.35">
      <c r="B41" s="4" t="s">
        <v>12</v>
      </c>
      <c r="C41" s="35" t="s">
        <v>77</v>
      </c>
      <c r="D41" s="36" t="s">
        <v>87</v>
      </c>
      <c r="E41" s="40">
        <v>0.9</v>
      </c>
      <c r="H41" s="80" t="s">
        <v>30</v>
      </c>
      <c r="I41" s="81">
        <v>4</v>
      </c>
    </row>
    <row r="42" spans="2:16" ht="15" thickBot="1" x14ac:dyDescent="0.35">
      <c r="B42" s="11"/>
      <c r="C42" s="12"/>
      <c r="D42" s="13"/>
      <c r="E42" s="41"/>
    </row>
    <row r="43" spans="2:16" x14ac:dyDescent="0.3">
      <c r="B43" s="28" t="s">
        <v>20</v>
      </c>
      <c r="C43" s="29" t="s">
        <v>51</v>
      </c>
      <c r="D43" s="30" t="s">
        <v>88</v>
      </c>
      <c r="E43" s="52"/>
    </row>
    <row r="44" spans="2:16" ht="15" thickBot="1" x14ac:dyDescent="0.35">
      <c r="B44" s="31" t="s">
        <v>30</v>
      </c>
      <c r="C44" s="32" t="s">
        <v>51</v>
      </c>
      <c r="D44" s="33" t="s">
        <v>89</v>
      </c>
      <c r="E44" s="53"/>
    </row>
  </sheetData>
  <mergeCells count="6">
    <mergeCell ref="O29:P29"/>
    <mergeCell ref="K5:M5"/>
    <mergeCell ref="O4:Q4"/>
    <mergeCell ref="O11:Q11"/>
    <mergeCell ref="K12:L12"/>
    <mergeCell ref="O21:Q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316D-8100-430C-8638-56E95BA67FA6}">
  <dimension ref="B4:BS48"/>
  <sheetViews>
    <sheetView tabSelected="1" topLeftCell="A40" zoomScale="90" zoomScaleNormal="90" workbookViewId="0">
      <pane xSplit="11" topLeftCell="L1" activePane="topRight" state="frozen"/>
      <selection activeCell="A4" sqref="A4"/>
      <selection pane="topRight" activeCell="H4" sqref="H4"/>
    </sheetView>
  </sheetViews>
  <sheetFormatPr defaultRowHeight="14.4" x14ac:dyDescent="0.3"/>
  <cols>
    <col min="2" max="2" width="9" customWidth="1"/>
    <col min="3" max="3" width="9.109375" customWidth="1"/>
    <col min="4" max="4" width="6.109375" customWidth="1"/>
    <col min="5" max="5" width="9.109375" customWidth="1"/>
    <col min="6" max="6" width="7" customWidth="1"/>
    <col min="7" max="10" width="9.109375" customWidth="1"/>
    <col min="14" max="14" width="13.109375" customWidth="1"/>
    <col min="15" max="15" width="8.109375" customWidth="1"/>
    <col min="17" max="17" width="14.33203125" customWidth="1"/>
    <col min="20" max="20" width="14.33203125" customWidth="1"/>
    <col min="23" max="23" width="14.33203125" customWidth="1"/>
    <col min="26" max="26" width="14.33203125" customWidth="1"/>
    <col min="29" max="29" width="14.33203125" customWidth="1"/>
    <col min="32" max="32" width="14.33203125" customWidth="1"/>
    <col min="35" max="35" width="14.33203125" customWidth="1"/>
    <col min="37" max="37" width="9" customWidth="1"/>
    <col min="38" max="38" width="14.33203125" customWidth="1"/>
    <col min="40" max="40" width="9" customWidth="1"/>
    <col min="41" max="41" width="14.33203125" customWidth="1"/>
    <col min="43" max="43" width="9" customWidth="1"/>
    <col min="44" max="44" width="14.33203125" customWidth="1"/>
    <col min="46" max="46" width="9" customWidth="1"/>
    <col min="47" max="47" width="14.33203125" customWidth="1"/>
    <col min="49" max="49" width="9" customWidth="1"/>
    <col min="50" max="50" width="14.33203125" customWidth="1"/>
    <col min="52" max="52" width="9" customWidth="1"/>
    <col min="53" max="53" width="14.33203125" customWidth="1"/>
    <col min="55" max="55" width="9" customWidth="1"/>
    <col min="56" max="56" width="14.33203125" customWidth="1"/>
    <col min="58" max="58" width="9" customWidth="1"/>
    <col min="59" max="59" width="14.33203125" customWidth="1"/>
    <col min="61" max="61" width="9" customWidth="1"/>
    <col min="62" max="62" width="14.33203125" customWidth="1"/>
    <col min="64" max="64" width="9" customWidth="1"/>
    <col min="65" max="65" width="14.33203125" customWidth="1"/>
    <col min="67" max="67" width="9" customWidth="1"/>
    <col min="68" max="68" width="14.33203125" customWidth="1"/>
    <col min="70" max="70" width="9" customWidth="1"/>
    <col min="71" max="71" width="14.33203125" customWidth="1"/>
  </cols>
  <sheetData>
    <row r="4" spans="2:71" ht="15" thickBot="1" x14ac:dyDescent="0.35">
      <c r="B4" t="s">
        <v>0</v>
      </c>
    </row>
    <row r="5" spans="2:71" ht="15" thickBot="1" x14ac:dyDescent="0.35">
      <c r="B5" t="s">
        <v>1</v>
      </c>
      <c r="E5" t="s">
        <v>14</v>
      </c>
      <c r="H5" t="s">
        <v>26</v>
      </c>
      <c r="K5" t="s">
        <v>36</v>
      </c>
      <c r="M5" s="54" t="s">
        <v>40</v>
      </c>
      <c r="N5" s="55" t="s">
        <v>43</v>
      </c>
      <c r="P5" s="54" t="s">
        <v>40</v>
      </c>
      <c r="Q5" s="55" t="s">
        <v>43</v>
      </c>
      <c r="S5" s="54" t="s">
        <v>40</v>
      </c>
      <c r="T5" s="55" t="s">
        <v>43</v>
      </c>
      <c r="V5" s="54" t="s">
        <v>40</v>
      </c>
      <c r="W5" s="55" t="s">
        <v>43</v>
      </c>
      <c r="Y5" s="54" t="s">
        <v>40</v>
      </c>
      <c r="Z5" s="55" t="s">
        <v>43</v>
      </c>
      <c r="AB5" s="54" t="s">
        <v>40</v>
      </c>
      <c r="AC5" s="55" t="s">
        <v>43</v>
      </c>
      <c r="AE5" s="54" t="s">
        <v>40</v>
      </c>
      <c r="AF5" s="55" t="s">
        <v>43</v>
      </c>
      <c r="AH5" s="54" t="s">
        <v>40</v>
      </c>
      <c r="AI5" s="55" t="s">
        <v>43</v>
      </c>
      <c r="AK5" s="54" t="s">
        <v>40</v>
      </c>
      <c r="AL5" s="55" t="s">
        <v>43</v>
      </c>
      <c r="AN5" s="54" t="s">
        <v>40</v>
      </c>
      <c r="AO5" s="55" t="s">
        <v>43</v>
      </c>
      <c r="AQ5" s="54" t="s">
        <v>40</v>
      </c>
      <c r="AR5" s="55" t="s">
        <v>43</v>
      </c>
      <c r="AT5" s="54" t="s">
        <v>40</v>
      </c>
      <c r="AU5" s="55" t="s">
        <v>43</v>
      </c>
      <c r="AW5" s="54" t="s">
        <v>40</v>
      </c>
      <c r="AX5" s="55" t="s">
        <v>43</v>
      </c>
      <c r="AZ5" s="54" t="s">
        <v>40</v>
      </c>
      <c r="BA5" s="55" t="s">
        <v>43</v>
      </c>
      <c r="BC5" s="54" t="s">
        <v>40</v>
      </c>
      <c r="BD5" s="55" t="s">
        <v>43</v>
      </c>
      <c r="BF5" s="54" t="s">
        <v>40</v>
      </c>
      <c r="BG5" s="55" t="s">
        <v>43</v>
      </c>
      <c r="BI5" s="54" t="s">
        <v>40</v>
      </c>
      <c r="BJ5" s="55" t="s">
        <v>43</v>
      </c>
      <c r="BL5" s="54" t="s">
        <v>40</v>
      </c>
      <c r="BM5" s="55" t="s">
        <v>43</v>
      </c>
      <c r="BO5" s="54" t="s">
        <v>40</v>
      </c>
      <c r="BP5" s="55" t="s">
        <v>43</v>
      </c>
      <c r="BR5" s="54" t="s">
        <v>40</v>
      </c>
      <c r="BS5" s="55" t="s">
        <v>43</v>
      </c>
    </row>
    <row r="6" spans="2:71" x14ac:dyDescent="0.3">
      <c r="B6" t="s">
        <v>2</v>
      </c>
      <c r="C6" t="s">
        <v>7</v>
      </c>
      <c r="E6" t="s">
        <v>17</v>
      </c>
      <c r="F6" t="s">
        <v>15</v>
      </c>
      <c r="H6" t="s">
        <v>18</v>
      </c>
      <c r="I6" t="s">
        <v>27</v>
      </c>
      <c r="K6" t="s">
        <v>37</v>
      </c>
      <c r="M6" s="56" t="s">
        <v>17</v>
      </c>
      <c r="N6" s="57">
        <v>0.6</v>
      </c>
      <c r="P6" s="56" t="s">
        <v>17</v>
      </c>
      <c r="Q6" s="57">
        <v>0.6</v>
      </c>
      <c r="S6" s="56" t="s">
        <v>17</v>
      </c>
      <c r="T6" s="57">
        <v>0.6</v>
      </c>
      <c r="V6" s="56" t="s">
        <v>17</v>
      </c>
      <c r="W6" s="57">
        <v>0.6</v>
      </c>
      <c r="Y6" s="56" t="s">
        <v>17</v>
      </c>
      <c r="Z6" s="57">
        <v>0.6</v>
      </c>
      <c r="AB6" s="56" t="s">
        <v>17</v>
      </c>
      <c r="AC6" s="57">
        <v>0.6</v>
      </c>
      <c r="AE6" s="56" t="s">
        <v>17</v>
      </c>
      <c r="AF6" s="57">
        <v>0.6</v>
      </c>
      <c r="AH6" s="75" t="s">
        <v>17</v>
      </c>
      <c r="AI6" s="76">
        <v>0.3</v>
      </c>
      <c r="AK6" s="56" t="s">
        <v>17</v>
      </c>
      <c r="AL6" s="57">
        <v>0.6</v>
      </c>
      <c r="AN6" s="56" t="s">
        <v>17</v>
      </c>
      <c r="AO6" s="57">
        <v>0.6</v>
      </c>
      <c r="AQ6" s="56" t="s">
        <v>17</v>
      </c>
      <c r="AR6" s="57">
        <v>0.6</v>
      </c>
      <c r="AT6" s="56" t="s">
        <v>17</v>
      </c>
      <c r="AU6" s="57">
        <v>0.6</v>
      </c>
      <c r="AW6" s="56" t="s">
        <v>17</v>
      </c>
      <c r="AX6" s="57">
        <v>0.6</v>
      </c>
      <c r="AZ6" s="56" t="s">
        <v>17</v>
      </c>
      <c r="BA6" s="57">
        <v>0.6</v>
      </c>
      <c r="BC6" s="56" t="s">
        <v>17</v>
      </c>
      <c r="BD6" s="57">
        <v>0.6</v>
      </c>
      <c r="BF6" s="56" t="s">
        <v>17</v>
      </c>
      <c r="BG6" s="57">
        <v>0.6</v>
      </c>
      <c r="BI6" s="56" t="s">
        <v>17</v>
      </c>
      <c r="BJ6" s="57">
        <v>0.6</v>
      </c>
      <c r="BL6" s="56" t="s">
        <v>17</v>
      </c>
      <c r="BM6" s="57">
        <v>0.6</v>
      </c>
      <c r="BO6" s="56" t="s">
        <v>17</v>
      </c>
      <c r="BP6" s="57">
        <v>0.6</v>
      </c>
      <c r="BR6" s="56" t="s">
        <v>17</v>
      </c>
      <c r="BS6" s="57">
        <v>0.6</v>
      </c>
    </row>
    <row r="7" spans="2:71" x14ac:dyDescent="0.3">
      <c r="B7" t="s">
        <v>3</v>
      </c>
      <c r="C7" t="s">
        <v>8</v>
      </c>
      <c r="E7" t="s">
        <v>18</v>
      </c>
      <c r="F7" t="s">
        <v>16</v>
      </c>
      <c r="H7" t="s">
        <v>28</v>
      </c>
      <c r="I7" t="s">
        <v>16</v>
      </c>
      <c r="K7" t="s">
        <v>19</v>
      </c>
      <c r="M7" s="58" t="s">
        <v>32</v>
      </c>
      <c r="N7" s="59">
        <v>0.1</v>
      </c>
      <c r="P7" s="58" t="s">
        <v>32</v>
      </c>
      <c r="Q7" s="59">
        <v>0.1</v>
      </c>
      <c r="S7" s="72" t="s">
        <v>32</v>
      </c>
      <c r="T7" s="77">
        <v>0.2</v>
      </c>
      <c r="V7" s="58" t="s">
        <v>32</v>
      </c>
      <c r="W7" s="59">
        <v>0.1</v>
      </c>
      <c r="Y7" s="58" t="s">
        <v>32</v>
      </c>
      <c r="Z7" s="59">
        <v>0.1</v>
      </c>
      <c r="AB7" s="58" t="s">
        <v>32</v>
      </c>
      <c r="AC7" s="59">
        <v>0.1</v>
      </c>
      <c r="AE7" s="58" t="s">
        <v>32</v>
      </c>
      <c r="AF7" s="59">
        <v>0.1</v>
      </c>
      <c r="AH7" s="58" t="s">
        <v>32</v>
      </c>
      <c r="AI7" s="59">
        <v>0.1</v>
      </c>
      <c r="AK7" s="58" t="s">
        <v>32</v>
      </c>
      <c r="AL7" s="59">
        <v>0.1</v>
      </c>
      <c r="AN7" s="58" t="s">
        <v>32</v>
      </c>
      <c r="AO7" s="59">
        <v>0.1</v>
      </c>
      <c r="AQ7" s="58" t="s">
        <v>32</v>
      </c>
      <c r="AR7" s="59">
        <v>0.1</v>
      </c>
      <c r="AT7" s="58" t="s">
        <v>32</v>
      </c>
      <c r="AU7" s="59">
        <v>0.1</v>
      </c>
      <c r="AW7" s="58" t="s">
        <v>32</v>
      </c>
      <c r="AX7" s="59">
        <v>0.1</v>
      </c>
      <c r="AZ7" s="58" t="s">
        <v>32</v>
      </c>
      <c r="BA7" s="59">
        <v>0.1</v>
      </c>
      <c r="BC7" s="58" t="s">
        <v>32</v>
      </c>
      <c r="BD7" s="59">
        <v>0.1</v>
      </c>
      <c r="BF7" s="58" t="s">
        <v>32</v>
      </c>
      <c r="BG7" s="59">
        <v>0.1</v>
      </c>
      <c r="BI7" s="58" t="s">
        <v>32</v>
      </c>
      <c r="BJ7" s="59">
        <v>0.1</v>
      </c>
      <c r="BL7" s="58" t="s">
        <v>32</v>
      </c>
      <c r="BM7" s="59">
        <v>0.1</v>
      </c>
      <c r="BO7" s="58" t="s">
        <v>32</v>
      </c>
      <c r="BP7" s="59">
        <v>0.1</v>
      </c>
      <c r="BR7" s="58" t="s">
        <v>32</v>
      </c>
      <c r="BS7" s="59">
        <v>0.1</v>
      </c>
    </row>
    <row r="8" spans="2:71" x14ac:dyDescent="0.3">
      <c r="B8" t="s">
        <v>4</v>
      </c>
      <c r="C8" t="s">
        <v>9</v>
      </c>
      <c r="E8" t="s">
        <v>19</v>
      </c>
      <c r="F8" t="s">
        <v>21</v>
      </c>
      <c r="H8" t="s">
        <v>29</v>
      </c>
      <c r="I8" t="s">
        <v>21</v>
      </c>
      <c r="K8" t="s">
        <v>29</v>
      </c>
      <c r="M8" s="58" t="s">
        <v>33</v>
      </c>
      <c r="N8" s="59">
        <v>0.1</v>
      </c>
      <c r="P8" s="58" t="s">
        <v>33</v>
      </c>
      <c r="Q8" s="59">
        <v>0.1</v>
      </c>
      <c r="S8" s="72" t="s">
        <v>33</v>
      </c>
      <c r="T8" s="77">
        <v>0.2</v>
      </c>
      <c r="V8" s="58" t="s">
        <v>33</v>
      </c>
      <c r="W8" s="59">
        <v>0.1</v>
      </c>
      <c r="Y8" s="58" t="s">
        <v>33</v>
      </c>
      <c r="Z8" s="59">
        <v>0.1</v>
      </c>
      <c r="AB8" s="58" t="s">
        <v>33</v>
      </c>
      <c r="AC8" s="59">
        <v>0.1</v>
      </c>
      <c r="AE8" s="58" t="s">
        <v>33</v>
      </c>
      <c r="AF8" s="59">
        <v>0.1</v>
      </c>
      <c r="AH8" s="58" t="s">
        <v>33</v>
      </c>
      <c r="AI8" s="59">
        <v>0.1</v>
      </c>
      <c r="AK8" s="58" t="s">
        <v>33</v>
      </c>
      <c r="AL8" s="59">
        <v>0.1</v>
      </c>
      <c r="AN8" s="58" t="s">
        <v>33</v>
      </c>
      <c r="AO8" s="59">
        <v>0.1</v>
      </c>
      <c r="AQ8" s="58" t="s">
        <v>33</v>
      </c>
      <c r="AR8" s="59">
        <v>0.1</v>
      </c>
      <c r="AT8" s="58" t="s">
        <v>33</v>
      </c>
      <c r="AU8" s="59">
        <v>0.1</v>
      </c>
      <c r="AW8" s="58" t="s">
        <v>33</v>
      </c>
      <c r="AX8" s="59">
        <v>0.1</v>
      </c>
      <c r="AZ8" s="58" t="s">
        <v>33</v>
      </c>
      <c r="BA8" s="59">
        <v>0.1</v>
      </c>
      <c r="BC8" s="58" t="s">
        <v>33</v>
      </c>
      <c r="BD8" s="59">
        <v>0.1</v>
      </c>
      <c r="BF8" s="58" t="s">
        <v>33</v>
      </c>
      <c r="BG8" s="59">
        <v>0.1</v>
      </c>
      <c r="BI8" s="58" t="s">
        <v>33</v>
      </c>
      <c r="BJ8" s="59">
        <v>0.1</v>
      </c>
      <c r="BL8" s="58" t="s">
        <v>33</v>
      </c>
      <c r="BM8" s="59">
        <v>0.1</v>
      </c>
      <c r="BO8" s="58" t="s">
        <v>33</v>
      </c>
      <c r="BP8" s="59">
        <v>0.1</v>
      </c>
      <c r="BR8" s="58" t="s">
        <v>33</v>
      </c>
      <c r="BS8" s="59">
        <v>0.1</v>
      </c>
    </row>
    <row r="9" spans="2:71" x14ac:dyDescent="0.3">
      <c r="B9" t="s">
        <v>5</v>
      </c>
      <c r="E9" t="s">
        <v>20</v>
      </c>
      <c r="F9" t="s">
        <v>8</v>
      </c>
      <c r="H9" t="s">
        <v>30</v>
      </c>
      <c r="I9" t="s">
        <v>8</v>
      </c>
      <c r="K9" t="s">
        <v>38</v>
      </c>
      <c r="M9" s="58" t="s">
        <v>34</v>
      </c>
      <c r="N9" s="59">
        <v>2E-3</v>
      </c>
      <c r="P9" s="58" t="s">
        <v>34</v>
      </c>
      <c r="Q9" s="59">
        <v>2E-3</v>
      </c>
      <c r="S9" s="72" t="s">
        <v>34</v>
      </c>
      <c r="T9" s="77">
        <v>4.0000000000000001E-3</v>
      </c>
      <c r="V9" s="58" t="s">
        <v>34</v>
      </c>
      <c r="W9" s="59">
        <v>2E-3</v>
      </c>
      <c r="Y9" s="58" t="s">
        <v>34</v>
      </c>
      <c r="Z9" s="59">
        <v>2E-3</v>
      </c>
      <c r="AB9" s="58" t="s">
        <v>34</v>
      </c>
      <c r="AC9" s="59">
        <v>2E-3</v>
      </c>
      <c r="AE9" s="58" t="s">
        <v>34</v>
      </c>
      <c r="AF9" s="59">
        <v>2E-3</v>
      </c>
      <c r="AH9" s="58" t="s">
        <v>34</v>
      </c>
      <c r="AI9" s="59">
        <v>2E-3</v>
      </c>
      <c r="AK9" s="58" t="s">
        <v>34</v>
      </c>
      <c r="AL9" s="59">
        <v>2E-3</v>
      </c>
      <c r="AN9" s="58" t="s">
        <v>34</v>
      </c>
      <c r="AO9" s="59">
        <v>2E-3</v>
      </c>
      <c r="AQ9" s="58" t="s">
        <v>34</v>
      </c>
      <c r="AR9" s="59">
        <v>2E-3</v>
      </c>
      <c r="AT9" s="58" t="s">
        <v>34</v>
      </c>
      <c r="AU9" s="59">
        <v>2E-3</v>
      </c>
      <c r="AW9" s="58" t="s">
        <v>34</v>
      </c>
      <c r="AX9" s="59">
        <v>2E-3</v>
      </c>
      <c r="AZ9" s="58" t="s">
        <v>34</v>
      </c>
      <c r="BA9" s="59">
        <v>2E-3</v>
      </c>
      <c r="BC9" s="58" t="s">
        <v>34</v>
      </c>
      <c r="BD9" s="59">
        <v>2E-3</v>
      </c>
      <c r="BF9" s="58" t="s">
        <v>34</v>
      </c>
      <c r="BG9" s="59">
        <v>2E-3</v>
      </c>
      <c r="BI9" s="58" t="s">
        <v>34</v>
      </c>
      <c r="BJ9" s="59">
        <v>2E-3</v>
      </c>
      <c r="BL9" s="58" t="s">
        <v>34</v>
      </c>
      <c r="BM9" s="59">
        <v>2E-3</v>
      </c>
      <c r="BO9" s="58" t="s">
        <v>34</v>
      </c>
      <c r="BP9" s="59">
        <v>2E-3</v>
      </c>
      <c r="BR9" s="58" t="s">
        <v>34</v>
      </c>
      <c r="BS9" s="59">
        <v>2E-3</v>
      </c>
    </row>
    <row r="10" spans="2:71" x14ac:dyDescent="0.3">
      <c r="B10" t="s">
        <v>6</v>
      </c>
      <c r="E10" t="s">
        <v>4</v>
      </c>
      <c r="F10" t="s">
        <v>9</v>
      </c>
      <c r="H10" t="s">
        <v>4</v>
      </c>
      <c r="I10" t="s">
        <v>9</v>
      </c>
      <c r="K10" t="s">
        <v>39</v>
      </c>
      <c r="M10" s="58" t="s">
        <v>35</v>
      </c>
      <c r="N10" s="59">
        <v>0</v>
      </c>
      <c r="P10" s="58" t="s">
        <v>35</v>
      </c>
      <c r="Q10" s="59">
        <v>0</v>
      </c>
      <c r="S10" s="58" t="s">
        <v>35</v>
      </c>
      <c r="T10" s="59">
        <v>0</v>
      </c>
      <c r="V10" s="58" t="s">
        <v>35</v>
      </c>
      <c r="W10" s="59">
        <v>0</v>
      </c>
      <c r="Y10" s="58" t="s">
        <v>35</v>
      </c>
      <c r="Z10" s="59">
        <v>0</v>
      </c>
      <c r="AB10" s="58" t="s">
        <v>35</v>
      </c>
      <c r="AC10" s="59">
        <v>0</v>
      </c>
      <c r="AE10" s="58" t="s">
        <v>35</v>
      </c>
      <c r="AF10" s="59">
        <v>0</v>
      </c>
      <c r="AH10" s="58" t="s">
        <v>35</v>
      </c>
      <c r="AI10" s="59">
        <v>0</v>
      </c>
      <c r="AK10" s="58" t="s">
        <v>35</v>
      </c>
      <c r="AL10" s="59">
        <v>0</v>
      </c>
      <c r="AN10" s="72" t="s">
        <v>35</v>
      </c>
      <c r="AO10" s="77">
        <v>1</v>
      </c>
      <c r="AQ10" s="58" t="s">
        <v>35</v>
      </c>
      <c r="AR10" s="59">
        <v>0</v>
      </c>
      <c r="AT10" s="58" t="s">
        <v>35</v>
      </c>
      <c r="AU10" s="59">
        <v>0</v>
      </c>
      <c r="AW10" s="58" t="s">
        <v>35</v>
      </c>
      <c r="AX10" s="59">
        <v>0</v>
      </c>
      <c r="AZ10" s="58" t="s">
        <v>35</v>
      </c>
      <c r="BA10" s="59">
        <v>0</v>
      </c>
      <c r="BC10" s="58" t="s">
        <v>35</v>
      </c>
      <c r="BD10" s="59">
        <v>0</v>
      </c>
      <c r="BF10" s="58" t="s">
        <v>35</v>
      </c>
      <c r="BG10" s="59">
        <v>0</v>
      </c>
      <c r="BI10" s="58" t="s">
        <v>35</v>
      </c>
      <c r="BJ10" s="59">
        <v>0</v>
      </c>
      <c r="BL10" s="58" t="s">
        <v>35</v>
      </c>
      <c r="BM10" s="59">
        <v>0</v>
      </c>
      <c r="BO10" s="58" t="s">
        <v>35</v>
      </c>
      <c r="BP10" s="59">
        <v>0</v>
      </c>
      <c r="BR10" s="58" t="s">
        <v>35</v>
      </c>
      <c r="BS10" s="59">
        <v>0</v>
      </c>
    </row>
    <row r="11" spans="2:71" x14ac:dyDescent="0.3">
      <c r="B11" t="s">
        <v>10</v>
      </c>
      <c r="E11" t="s">
        <v>5</v>
      </c>
      <c r="H11" t="s">
        <v>31</v>
      </c>
      <c r="I11" t="s">
        <v>15</v>
      </c>
      <c r="M11" s="58" t="s">
        <v>28</v>
      </c>
      <c r="N11" s="59">
        <v>0.1</v>
      </c>
      <c r="P11" s="58" t="s">
        <v>28</v>
      </c>
      <c r="Q11" s="59">
        <v>0.1</v>
      </c>
      <c r="S11" s="58" t="s">
        <v>28</v>
      </c>
      <c r="T11" s="59">
        <v>0.1</v>
      </c>
      <c r="V11" s="58" t="s">
        <v>28</v>
      </c>
      <c r="W11" s="59">
        <v>0.1</v>
      </c>
      <c r="Y11" s="58" t="s">
        <v>28</v>
      </c>
      <c r="Z11" s="59">
        <v>0.1</v>
      </c>
      <c r="AB11" s="58" t="s">
        <v>28</v>
      </c>
      <c r="AC11" s="59">
        <v>0.1</v>
      </c>
      <c r="AE11" s="58" t="s">
        <v>28</v>
      </c>
      <c r="AF11" s="59">
        <v>0.1</v>
      </c>
      <c r="AH11" s="58" t="s">
        <v>28</v>
      </c>
      <c r="AI11" s="59">
        <v>0.1</v>
      </c>
      <c r="AK11" s="58" t="s">
        <v>28</v>
      </c>
      <c r="AL11" s="59">
        <v>0.1</v>
      </c>
      <c r="AN11" s="72" t="s">
        <v>28</v>
      </c>
      <c r="AO11" s="77">
        <v>0.2</v>
      </c>
      <c r="AQ11" s="58" t="s">
        <v>28</v>
      </c>
      <c r="AR11" s="59">
        <v>0.1</v>
      </c>
      <c r="AT11" s="58" t="s">
        <v>28</v>
      </c>
      <c r="AU11" s="59">
        <v>0.1</v>
      </c>
      <c r="AW11" s="58" t="s">
        <v>28</v>
      </c>
      <c r="AX11" s="59">
        <v>0.1</v>
      </c>
      <c r="AZ11" s="58" t="s">
        <v>28</v>
      </c>
      <c r="BA11" s="59">
        <v>0.1</v>
      </c>
      <c r="BC11" s="58" t="s">
        <v>28</v>
      </c>
      <c r="BD11" s="59">
        <v>0.1</v>
      </c>
      <c r="BF11" s="58" t="s">
        <v>28</v>
      </c>
      <c r="BG11" s="59">
        <v>0.1</v>
      </c>
      <c r="BI11" s="58" t="s">
        <v>28</v>
      </c>
      <c r="BJ11" s="59">
        <v>0.1</v>
      </c>
      <c r="BL11" s="58" t="s">
        <v>28</v>
      </c>
      <c r="BM11" s="59">
        <v>0.1</v>
      </c>
      <c r="BO11" s="58" t="s">
        <v>28</v>
      </c>
      <c r="BP11" s="59">
        <v>0.1</v>
      </c>
      <c r="BR11" s="58" t="s">
        <v>28</v>
      </c>
      <c r="BS11" s="59">
        <v>0.1</v>
      </c>
    </row>
    <row r="12" spans="2:71" x14ac:dyDescent="0.3">
      <c r="B12" t="s">
        <v>11</v>
      </c>
      <c r="E12" t="s">
        <v>22</v>
      </c>
      <c r="H12" t="s">
        <v>5</v>
      </c>
      <c r="M12" s="58" t="s">
        <v>31</v>
      </c>
      <c r="N12" s="59">
        <v>0</v>
      </c>
      <c r="P12" s="58" t="s">
        <v>31</v>
      </c>
      <c r="Q12" s="59">
        <v>0</v>
      </c>
      <c r="S12" s="58" t="s">
        <v>31</v>
      </c>
      <c r="T12" s="59">
        <v>0</v>
      </c>
      <c r="V12" s="58" t="s">
        <v>31</v>
      </c>
      <c r="W12" s="59">
        <v>0</v>
      </c>
      <c r="Y12" s="58" t="s">
        <v>31</v>
      </c>
      <c r="Z12" s="59">
        <v>0</v>
      </c>
      <c r="AB12" s="58" t="s">
        <v>31</v>
      </c>
      <c r="AC12" s="59">
        <v>0</v>
      </c>
      <c r="AE12" s="58" t="s">
        <v>31</v>
      </c>
      <c r="AF12" s="59">
        <v>0</v>
      </c>
      <c r="AH12" s="72" t="s">
        <v>31</v>
      </c>
      <c r="AI12" s="77">
        <v>1</v>
      </c>
      <c r="AK12" s="58" t="s">
        <v>31</v>
      </c>
      <c r="AL12" s="59">
        <v>0</v>
      </c>
      <c r="AN12" s="58" t="s">
        <v>31</v>
      </c>
      <c r="AO12" s="59">
        <v>0</v>
      </c>
      <c r="AQ12" s="58" t="s">
        <v>31</v>
      </c>
      <c r="AR12" s="59">
        <v>0</v>
      </c>
      <c r="AT12" s="58" t="s">
        <v>31</v>
      </c>
      <c r="AU12" s="59">
        <v>0</v>
      </c>
      <c r="AW12" s="58" t="s">
        <v>31</v>
      </c>
      <c r="AX12" s="59">
        <v>0</v>
      </c>
      <c r="AZ12" s="58" t="s">
        <v>31</v>
      </c>
      <c r="BA12" s="59">
        <v>0</v>
      </c>
      <c r="BC12" s="58" t="s">
        <v>31</v>
      </c>
      <c r="BD12" s="59">
        <v>0</v>
      </c>
      <c r="BF12" s="58" t="s">
        <v>31</v>
      </c>
      <c r="BG12" s="59">
        <v>0</v>
      </c>
      <c r="BI12" s="58" t="s">
        <v>31</v>
      </c>
      <c r="BJ12" s="59">
        <v>0</v>
      </c>
      <c r="BK12" s="74"/>
      <c r="BL12" s="58" t="s">
        <v>31</v>
      </c>
      <c r="BM12" s="59">
        <v>0</v>
      </c>
      <c r="BO12" s="58" t="s">
        <v>31</v>
      </c>
      <c r="BP12" s="59">
        <v>0</v>
      </c>
      <c r="BR12" s="58" t="s">
        <v>31</v>
      </c>
      <c r="BS12" s="59">
        <v>0</v>
      </c>
    </row>
    <row r="13" spans="2:71" x14ac:dyDescent="0.3">
      <c r="B13" t="s">
        <v>12</v>
      </c>
      <c r="E13" t="s">
        <v>23</v>
      </c>
      <c r="H13" t="s">
        <v>23</v>
      </c>
      <c r="M13" s="58" t="s">
        <v>55</v>
      </c>
      <c r="N13" s="60">
        <v>100</v>
      </c>
      <c r="P13" s="58" t="s">
        <v>55</v>
      </c>
      <c r="Q13" s="60">
        <v>100</v>
      </c>
      <c r="S13" s="58" t="s">
        <v>55</v>
      </c>
      <c r="T13" s="60">
        <v>100</v>
      </c>
      <c r="V13" s="58" t="s">
        <v>55</v>
      </c>
      <c r="W13" s="60">
        <v>100</v>
      </c>
      <c r="Y13" s="58" t="s">
        <v>55</v>
      </c>
      <c r="Z13" s="60">
        <v>100</v>
      </c>
      <c r="AB13" s="58" t="s">
        <v>55</v>
      </c>
      <c r="AC13" s="60">
        <v>100</v>
      </c>
      <c r="AE13" s="58" t="s">
        <v>55</v>
      </c>
      <c r="AF13" s="60">
        <v>100</v>
      </c>
      <c r="AH13" s="58" t="s">
        <v>55</v>
      </c>
      <c r="AI13" s="60">
        <v>100</v>
      </c>
      <c r="AK13" s="58" t="s">
        <v>55</v>
      </c>
      <c r="AL13" s="60">
        <v>100</v>
      </c>
      <c r="AN13" s="58" t="s">
        <v>55</v>
      </c>
      <c r="AO13" s="60">
        <v>100</v>
      </c>
      <c r="AQ13" s="58" t="s">
        <v>55</v>
      </c>
      <c r="AR13" s="60">
        <v>100</v>
      </c>
      <c r="AT13" s="58" t="s">
        <v>55</v>
      </c>
      <c r="AU13" s="60">
        <v>100</v>
      </c>
      <c r="AW13" s="72" t="s">
        <v>55</v>
      </c>
      <c r="AX13" s="73">
        <v>200</v>
      </c>
      <c r="AZ13" s="58" t="s">
        <v>55</v>
      </c>
      <c r="BA13" s="60">
        <v>100</v>
      </c>
      <c r="BC13" s="58" t="s">
        <v>55</v>
      </c>
      <c r="BD13" s="60">
        <v>100</v>
      </c>
      <c r="BF13" s="58" t="s">
        <v>55</v>
      </c>
      <c r="BG13" s="60">
        <v>100</v>
      </c>
      <c r="BI13" s="58" t="s">
        <v>55</v>
      </c>
      <c r="BJ13" s="60">
        <v>100</v>
      </c>
      <c r="BK13" s="74"/>
      <c r="BL13" s="58" t="s">
        <v>55</v>
      </c>
      <c r="BM13" s="60">
        <v>100</v>
      </c>
      <c r="BO13" s="58" t="s">
        <v>55</v>
      </c>
      <c r="BP13" s="60">
        <v>100</v>
      </c>
      <c r="BR13" s="58" t="s">
        <v>55</v>
      </c>
      <c r="BS13" s="60">
        <v>100</v>
      </c>
    </row>
    <row r="14" spans="2:71" x14ac:dyDescent="0.3">
      <c r="B14" t="s">
        <v>13</v>
      </c>
      <c r="E14" t="s">
        <v>10</v>
      </c>
      <c r="H14" t="s">
        <v>10</v>
      </c>
      <c r="M14" s="58" t="s">
        <v>37</v>
      </c>
      <c r="N14" s="60">
        <v>20</v>
      </c>
      <c r="P14" s="58" t="s">
        <v>37</v>
      </c>
      <c r="Q14" s="60">
        <v>20</v>
      </c>
      <c r="S14" s="58" t="s">
        <v>37</v>
      </c>
      <c r="T14" s="60">
        <v>20</v>
      </c>
      <c r="V14" s="58" t="s">
        <v>37</v>
      </c>
      <c r="W14" s="60">
        <v>20</v>
      </c>
      <c r="Y14" s="58" t="s">
        <v>37</v>
      </c>
      <c r="Z14" s="60">
        <v>20</v>
      </c>
      <c r="AB14" s="58" t="s">
        <v>37</v>
      </c>
      <c r="AC14" s="60">
        <v>20</v>
      </c>
      <c r="AE14" s="58" t="s">
        <v>37</v>
      </c>
      <c r="AF14" s="60">
        <v>20</v>
      </c>
      <c r="AH14" s="58" t="s">
        <v>37</v>
      </c>
      <c r="AI14" s="60">
        <v>20</v>
      </c>
      <c r="AK14" s="58" t="s">
        <v>37</v>
      </c>
      <c r="AL14" s="60">
        <v>20</v>
      </c>
      <c r="AN14" s="58" t="s">
        <v>37</v>
      </c>
      <c r="AO14" s="60">
        <v>20</v>
      </c>
      <c r="AQ14" s="58" t="s">
        <v>37</v>
      </c>
      <c r="AR14" s="60">
        <v>20</v>
      </c>
      <c r="AT14" s="58" t="s">
        <v>37</v>
      </c>
      <c r="AU14" s="60">
        <v>20</v>
      </c>
      <c r="AW14" s="58" t="s">
        <v>37</v>
      </c>
      <c r="AX14" s="60">
        <v>20</v>
      </c>
      <c r="AZ14" s="58" t="s">
        <v>37</v>
      </c>
      <c r="BA14" s="60">
        <v>20</v>
      </c>
      <c r="BC14" s="58" t="s">
        <v>37</v>
      </c>
      <c r="BD14" s="60">
        <v>20</v>
      </c>
      <c r="BF14" s="72" t="s">
        <v>37</v>
      </c>
      <c r="BG14" s="73">
        <v>10</v>
      </c>
      <c r="BI14" s="58" t="s">
        <v>37</v>
      </c>
      <c r="BJ14" s="60">
        <v>20</v>
      </c>
      <c r="BK14" s="74"/>
      <c r="BL14" s="58" t="s">
        <v>37</v>
      </c>
      <c r="BM14" s="60">
        <v>20</v>
      </c>
      <c r="BO14" s="58" t="s">
        <v>37</v>
      </c>
      <c r="BP14" s="60">
        <v>20</v>
      </c>
      <c r="BR14" s="58" t="s">
        <v>37</v>
      </c>
      <c r="BS14" s="60">
        <v>20</v>
      </c>
    </row>
    <row r="15" spans="2:71" x14ac:dyDescent="0.3">
      <c r="B15" t="s">
        <v>33</v>
      </c>
      <c r="E15" t="s">
        <v>12</v>
      </c>
      <c r="H15" t="s">
        <v>12</v>
      </c>
      <c r="M15" s="58" t="s">
        <v>19</v>
      </c>
      <c r="N15" s="60">
        <v>100</v>
      </c>
      <c r="P15" s="58" t="s">
        <v>19</v>
      </c>
      <c r="Q15" s="60">
        <v>100</v>
      </c>
      <c r="S15" s="58" t="s">
        <v>19</v>
      </c>
      <c r="T15" s="60">
        <v>100</v>
      </c>
      <c r="V15" s="58" t="s">
        <v>19</v>
      </c>
      <c r="W15" s="60">
        <v>100</v>
      </c>
      <c r="Y15" s="58" t="s">
        <v>19</v>
      </c>
      <c r="Z15" s="60">
        <v>100</v>
      </c>
      <c r="AB15" s="58" t="s">
        <v>19</v>
      </c>
      <c r="AC15" s="60">
        <v>100</v>
      </c>
      <c r="AE15" s="58" t="s">
        <v>19</v>
      </c>
      <c r="AF15" s="60">
        <v>100</v>
      </c>
      <c r="AH15" s="58" t="s">
        <v>19</v>
      </c>
      <c r="AI15" s="60">
        <v>100</v>
      </c>
      <c r="AK15" s="58" t="s">
        <v>19</v>
      </c>
      <c r="AL15" s="60">
        <v>100</v>
      </c>
      <c r="AN15" s="58" t="s">
        <v>19</v>
      </c>
      <c r="AO15" s="60">
        <v>100</v>
      </c>
      <c r="AQ15" s="58" t="s">
        <v>19</v>
      </c>
      <c r="AR15" s="60">
        <v>100</v>
      </c>
      <c r="AT15" s="58" t="s">
        <v>19</v>
      </c>
      <c r="AU15" s="60">
        <v>100</v>
      </c>
      <c r="AW15" s="58" t="s">
        <v>19</v>
      </c>
      <c r="AX15" s="60">
        <v>100</v>
      </c>
      <c r="AZ15" s="72" t="s">
        <v>19</v>
      </c>
      <c r="BA15" s="73">
        <v>200</v>
      </c>
      <c r="BC15" s="58" t="s">
        <v>19</v>
      </c>
      <c r="BD15" s="60">
        <v>100</v>
      </c>
      <c r="BF15" s="58" t="s">
        <v>19</v>
      </c>
      <c r="BG15" s="60">
        <v>100</v>
      </c>
      <c r="BI15" s="58" t="s">
        <v>19</v>
      </c>
      <c r="BJ15" s="60">
        <v>100</v>
      </c>
      <c r="BK15" s="74"/>
      <c r="BL15" s="58" t="s">
        <v>19</v>
      </c>
      <c r="BM15" s="60">
        <v>100</v>
      </c>
      <c r="BO15" s="58" t="s">
        <v>19</v>
      </c>
      <c r="BP15" s="60">
        <v>100</v>
      </c>
      <c r="BR15" s="58" t="s">
        <v>19</v>
      </c>
      <c r="BS15" s="60">
        <v>100</v>
      </c>
    </row>
    <row r="16" spans="2:71" x14ac:dyDescent="0.3">
      <c r="E16" t="s">
        <v>24</v>
      </c>
      <c r="H16" t="s">
        <v>25</v>
      </c>
      <c r="M16" s="58" t="s">
        <v>29</v>
      </c>
      <c r="N16" s="60">
        <v>100</v>
      </c>
      <c r="P16" s="58" t="s">
        <v>29</v>
      </c>
      <c r="Q16" s="60">
        <v>100</v>
      </c>
      <c r="S16" s="58" t="s">
        <v>29</v>
      </c>
      <c r="T16" s="60">
        <v>100</v>
      </c>
      <c r="V16" s="58" t="s">
        <v>29</v>
      </c>
      <c r="W16" s="60">
        <v>100</v>
      </c>
      <c r="Y16" s="58" t="s">
        <v>29</v>
      </c>
      <c r="Z16" s="60">
        <v>100</v>
      </c>
      <c r="AB16" s="58" t="s">
        <v>29</v>
      </c>
      <c r="AC16" s="60">
        <v>100</v>
      </c>
      <c r="AE16" s="58" t="s">
        <v>29</v>
      </c>
      <c r="AF16" s="60">
        <v>100</v>
      </c>
      <c r="AH16" s="58" t="s">
        <v>29</v>
      </c>
      <c r="AI16" s="60">
        <v>100</v>
      </c>
      <c r="AK16" s="58" t="s">
        <v>29</v>
      </c>
      <c r="AL16" s="60">
        <v>100</v>
      </c>
      <c r="AN16" s="58" t="s">
        <v>29</v>
      </c>
      <c r="AO16" s="60">
        <v>100</v>
      </c>
      <c r="AQ16" s="58" t="s">
        <v>29</v>
      </c>
      <c r="AR16" s="60">
        <v>100</v>
      </c>
      <c r="AT16" s="58" t="s">
        <v>29</v>
      </c>
      <c r="AU16" s="60">
        <v>100</v>
      </c>
      <c r="AW16" s="58" t="s">
        <v>29</v>
      </c>
      <c r="AX16" s="60">
        <v>100</v>
      </c>
      <c r="AZ16" s="58" t="s">
        <v>29</v>
      </c>
      <c r="BA16" s="60">
        <v>100</v>
      </c>
      <c r="BC16" s="72" t="s">
        <v>29</v>
      </c>
      <c r="BD16" s="73">
        <v>200</v>
      </c>
      <c r="BF16" s="58" t="s">
        <v>29</v>
      </c>
      <c r="BG16" s="60">
        <v>100</v>
      </c>
      <c r="BI16" s="58" t="s">
        <v>29</v>
      </c>
      <c r="BJ16" s="60">
        <v>100</v>
      </c>
      <c r="BL16" s="58" t="s">
        <v>29</v>
      </c>
      <c r="BM16" s="60">
        <v>100</v>
      </c>
      <c r="BO16" s="58" t="s">
        <v>29</v>
      </c>
      <c r="BP16" s="60">
        <v>100</v>
      </c>
      <c r="BR16" s="58" t="s">
        <v>29</v>
      </c>
      <c r="BS16" s="60">
        <v>100</v>
      </c>
    </row>
    <row r="17" spans="5:71" x14ac:dyDescent="0.3">
      <c r="E17" t="s">
        <v>25</v>
      </c>
      <c r="H17" t="s">
        <v>34</v>
      </c>
      <c r="M17" s="58" t="s">
        <v>4</v>
      </c>
      <c r="N17" s="60">
        <v>1</v>
      </c>
      <c r="P17" s="58" t="s">
        <v>4</v>
      </c>
      <c r="Q17" s="60">
        <v>1</v>
      </c>
      <c r="S17" s="58" t="s">
        <v>4</v>
      </c>
      <c r="T17" s="60">
        <v>1</v>
      </c>
      <c r="V17" s="58" t="s">
        <v>4</v>
      </c>
      <c r="W17" s="60">
        <v>1</v>
      </c>
      <c r="Y17" s="72" t="s">
        <v>4</v>
      </c>
      <c r="Z17" s="73">
        <v>5</v>
      </c>
      <c r="AB17" s="58" t="s">
        <v>4</v>
      </c>
      <c r="AC17" s="60">
        <v>1</v>
      </c>
      <c r="AE17" s="58" t="s">
        <v>4</v>
      </c>
      <c r="AF17" s="60">
        <v>1</v>
      </c>
      <c r="AH17" s="58" t="s">
        <v>4</v>
      </c>
      <c r="AI17" s="60">
        <v>1</v>
      </c>
      <c r="AK17" s="58" t="s">
        <v>4</v>
      </c>
      <c r="AL17" s="60">
        <v>1</v>
      </c>
      <c r="AN17" s="58" t="s">
        <v>4</v>
      </c>
      <c r="AO17" s="60">
        <v>1</v>
      </c>
      <c r="AQ17" s="58" t="s">
        <v>4</v>
      </c>
      <c r="AR17" s="60">
        <v>1</v>
      </c>
      <c r="AT17" s="58" t="s">
        <v>4</v>
      </c>
      <c r="AU17" s="60">
        <v>1</v>
      </c>
      <c r="AW17" s="58" t="s">
        <v>4</v>
      </c>
      <c r="AX17" s="60">
        <v>1</v>
      </c>
      <c r="AZ17" s="58" t="s">
        <v>4</v>
      </c>
      <c r="BA17" s="60">
        <v>1</v>
      </c>
      <c r="BC17" s="58" t="s">
        <v>4</v>
      </c>
      <c r="BD17" s="60">
        <v>1</v>
      </c>
      <c r="BF17" s="58" t="s">
        <v>4</v>
      </c>
      <c r="BG17" s="60">
        <v>1</v>
      </c>
      <c r="BI17" s="58" t="s">
        <v>4</v>
      </c>
      <c r="BJ17" s="60">
        <v>1</v>
      </c>
      <c r="BL17" s="58" t="s">
        <v>4</v>
      </c>
      <c r="BM17" s="60">
        <v>1</v>
      </c>
      <c r="BO17" s="58" t="s">
        <v>4</v>
      </c>
      <c r="BP17" s="60">
        <v>1</v>
      </c>
      <c r="BR17" s="58" t="s">
        <v>4</v>
      </c>
      <c r="BS17" s="60">
        <v>1</v>
      </c>
    </row>
    <row r="18" spans="5:71" x14ac:dyDescent="0.3">
      <c r="E18" t="s">
        <v>32</v>
      </c>
      <c r="M18" s="58" t="s">
        <v>18</v>
      </c>
      <c r="N18" s="60">
        <v>100</v>
      </c>
      <c r="P18" s="72" t="s">
        <v>18</v>
      </c>
      <c r="Q18" s="73">
        <v>200</v>
      </c>
      <c r="S18" s="58" t="s">
        <v>18</v>
      </c>
      <c r="T18" s="60">
        <v>100</v>
      </c>
      <c r="V18" s="58" t="s">
        <v>18</v>
      </c>
      <c r="W18" s="60">
        <v>100</v>
      </c>
      <c r="Y18" s="58" t="s">
        <v>18</v>
      </c>
      <c r="Z18" s="60">
        <v>100</v>
      </c>
      <c r="AB18" s="58" t="s">
        <v>18</v>
      </c>
      <c r="AC18" s="60">
        <v>100</v>
      </c>
      <c r="AE18" s="58" t="s">
        <v>18</v>
      </c>
      <c r="AF18" s="60">
        <v>100</v>
      </c>
      <c r="AH18" s="58" t="s">
        <v>18</v>
      </c>
      <c r="AI18" s="60">
        <v>100</v>
      </c>
      <c r="AK18" s="58" t="s">
        <v>18</v>
      </c>
      <c r="AL18" s="60">
        <v>100</v>
      </c>
      <c r="AN18" s="58" t="s">
        <v>18</v>
      </c>
      <c r="AO18" s="60">
        <v>100</v>
      </c>
      <c r="AQ18" s="58" t="s">
        <v>18</v>
      </c>
      <c r="AR18" s="60">
        <v>100</v>
      </c>
      <c r="AT18" s="58" t="s">
        <v>18</v>
      </c>
      <c r="AU18" s="60">
        <v>100</v>
      </c>
      <c r="AW18" s="58" t="s">
        <v>18</v>
      </c>
      <c r="AX18" s="60">
        <v>100</v>
      </c>
      <c r="AZ18" s="58" t="s">
        <v>18</v>
      </c>
      <c r="BA18" s="60">
        <v>100</v>
      </c>
      <c r="BC18" s="58" t="s">
        <v>18</v>
      </c>
      <c r="BD18" s="60">
        <v>100</v>
      </c>
      <c r="BF18" s="58" t="s">
        <v>18</v>
      </c>
      <c r="BG18" s="60">
        <v>100</v>
      </c>
      <c r="BI18" s="58" t="s">
        <v>18</v>
      </c>
      <c r="BJ18" s="60">
        <v>100</v>
      </c>
      <c r="BL18" s="58" t="s">
        <v>18</v>
      </c>
      <c r="BM18" s="60">
        <v>100</v>
      </c>
      <c r="BO18" s="58" t="s">
        <v>18</v>
      </c>
      <c r="BP18" s="60">
        <v>100</v>
      </c>
      <c r="BR18" s="58" t="s">
        <v>18</v>
      </c>
      <c r="BS18" s="60">
        <v>100</v>
      </c>
    </row>
    <row r="19" spans="5:71" x14ac:dyDescent="0.3">
      <c r="M19" s="58" t="s">
        <v>2</v>
      </c>
      <c r="N19" s="60">
        <v>100</v>
      </c>
      <c r="P19" s="72" t="s">
        <v>2</v>
      </c>
      <c r="Q19" s="73">
        <v>200</v>
      </c>
      <c r="S19" s="58" t="s">
        <v>2</v>
      </c>
      <c r="T19" s="60">
        <v>100</v>
      </c>
      <c r="V19" s="58" t="s">
        <v>2</v>
      </c>
      <c r="W19" s="60">
        <v>100</v>
      </c>
      <c r="Y19" s="58" t="s">
        <v>2</v>
      </c>
      <c r="Z19" s="60">
        <v>100</v>
      </c>
      <c r="AB19" s="58" t="s">
        <v>2</v>
      </c>
      <c r="AC19" s="60">
        <v>100</v>
      </c>
      <c r="AE19" s="58" t="s">
        <v>2</v>
      </c>
      <c r="AF19" s="60">
        <v>100</v>
      </c>
      <c r="AH19" s="58" t="s">
        <v>2</v>
      </c>
      <c r="AI19" s="60">
        <v>100</v>
      </c>
      <c r="AK19" s="58" t="s">
        <v>2</v>
      </c>
      <c r="AL19" s="60">
        <v>100</v>
      </c>
      <c r="AN19" s="58" t="s">
        <v>2</v>
      </c>
      <c r="AO19" s="60">
        <v>100</v>
      </c>
      <c r="AQ19" s="58" t="s">
        <v>2</v>
      </c>
      <c r="AR19" s="60">
        <v>100</v>
      </c>
      <c r="AT19" s="58" t="s">
        <v>2</v>
      </c>
      <c r="AU19" s="60">
        <v>100</v>
      </c>
      <c r="AW19" s="58" t="s">
        <v>2</v>
      </c>
      <c r="AX19" s="60">
        <v>100</v>
      </c>
      <c r="AZ19" s="58" t="s">
        <v>2</v>
      </c>
      <c r="BA19" s="60">
        <v>100</v>
      </c>
      <c r="BC19" s="58" t="s">
        <v>2</v>
      </c>
      <c r="BD19" s="60">
        <v>100</v>
      </c>
      <c r="BF19" s="58" t="s">
        <v>2</v>
      </c>
      <c r="BG19" s="60">
        <v>100</v>
      </c>
      <c r="BI19" s="58" t="s">
        <v>2</v>
      </c>
      <c r="BJ19" s="60">
        <v>100</v>
      </c>
      <c r="BL19" s="58" t="s">
        <v>2</v>
      </c>
      <c r="BM19" s="60">
        <v>100</v>
      </c>
      <c r="BO19" s="58" t="s">
        <v>2</v>
      </c>
      <c r="BP19" s="60">
        <v>100</v>
      </c>
      <c r="BR19" s="58" t="s">
        <v>2</v>
      </c>
      <c r="BS19" s="60">
        <v>100</v>
      </c>
    </row>
    <row r="20" spans="5:71" x14ac:dyDescent="0.3">
      <c r="M20" s="58" t="s">
        <v>3</v>
      </c>
      <c r="N20" s="60">
        <v>0.01</v>
      </c>
      <c r="P20" s="58" t="s">
        <v>3</v>
      </c>
      <c r="Q20" s="60">
        <v>0.01</v>
      </c>
      <c r="S20" s="58" t="s">
        <v>3</v>
      </c>
      <c r="T20" s="60">
        <v>0.01</v>
      </c>
      <c r="V20" s="58" t="s">
        <v>3</v>
      </c>
      <c r="W20" s="60">
        <v>0.01</v>
      </c>
      <c r="Y20" s="58" t="s">
        <v>3</v>
      </c>
      <c r="Z20" s="60">
        <v>0.01</v>
      </c>
      <c r="AB20" s="58" t="s">
        <v>3</v>
      </c>
      <c r="AC20" s="60">
        <v>0.01</v>
      </c>
      <c r="AE20" s="58" t="s">
        <v>3</v>
      </c>
      <c r="AF20" s="60">
        <v>0.01</v>
      </c>
      <c r="AH20" s="72" t="s">
        <v>3</v>
      </c>
      <c r="AI20" s="73">
        <v>0.02</v>
      </c>
      <c r="AK20" s="58" t="s">
        <v>3</v>
      </c>
      <c r="AL20" s="60">
        <v>0.01</v>
      </c>
      <c r="AN20" s="58" t="s">
        <v>3</v>
      </c>
      <c r="AO20" s="60">
        <v>0.01</v>
      </c>
      <c r="AQ20" s="58" t="s">
        <v>3</v>
      </c>
      <c r="AR20" s="60">
        <v>0.01</v>
      </c>
      <c r="AT20" s="58" t="s">
        <v>3</v>
      </c>
      <c r="AU20" s="60">
        <v>0.01</v>
      </c>
      <c r="AW20" s="58" t="s">
        <v>3</v>
      </c>
      <c r="AX20" s="60">
        <v>0.01</v>
      </c>
      <c r="AZ20" s="58" t="s">
        <v>3</v>
      </c>
      <c r="BA20" s="60">
        <v>0.01</v>
      </c>
      <c r="BC20" s="58" t="s">
        <v>3</v>
      </c>
      <c r="BD20" s="60">
        <v>0.01</v>
      </c>
      <c r="BF20" s="58" t="s">
        <v>3</v>
      </c>
      <c r="BG20" s="60">
        <v>0.01</v>
      </c>
      <c r="BI20" s="58" t="s">
        <v>3</v>
      </c>
      <c r="BJ20" s="60">
        <v>0.01</v>
      </c>
      <c r="BL20" s="58" t="s">
        <v>3</v>
      </c>
      <c r="BM20" s="60">
        <v>0.01</v>
      </c>
      <c r="BO20" s="58" t="s">
        <v>3</v>
      </c>
      <c r="BP20" s="60">
        <v>0.01</v>
      </c>
      <c r="BR20" s="58" t="s">
        <v>3</v>
      </c>
      <c r="BS20" s="60">
        <v>0.01</v>
      </c>
    </row>
    <row r="21" spans="5:71" x14ac:dyDescent="0.3">
      <c r="M21" s="58" t="s">
        <v>15</v>
      </c>
      <c r="N21" s="60" t="b">
        <v>1</v>
      </c>
      <c r="P21" s="58" t="s">
        <v>15</v>
      </c>
      <c r="Q21" s="60" t="b">
        <v>1</v>
      </c>
      <c r="S21" s="58" t="s">
        <v>15</v>
      </c>
      <c r="T21" s="60" t="b">
        <v>1</v>
      </c>
      <c r="V21" s="58" t="s">
        <v>15</v>
      </c>
      <c r="W21" s="60" t="b">
        <v>1</v>
      </c>
      <c r="Y21" s="58" t="s">
        <v>15</v>
      </c>
      <c r="Z21" s="60" t="b">
        <v>1</v>
      </c>
      <c r="AB21" s="58" t="s">
        <v>15</v>
      </c>
      <c r="AC21" s="60" t="b">
        <v>1</v>
      </c>
      <c r="AE21" s="58" t="s">
        <v>15</v>
      </c>
      <c r="AF21" s="60" t="b">
        <v>1</v>
      </c>
      <c r="AH21" s="58" t="s">
        <v>15</v>
      </c>
      <c r="AI21" s="60" t="b">
        <v>1</v>
      </c>
      <c r="AK21" s="58" t="s">
        <v>15</v>
      </c>
      <c r="AL21" s="60" t="b">
        <v>1</v>
      </c>
      <c r="AN21" s="58" t="s">
        <v>15</v>
      </c>
      <c r="AO21" s="60" t="b">
        <v>1</v>
      </c>
      <c r="AQ21" s="58" t="s">
        <v>15</v>
      </c>
      <c r="AR21" s="60" t="b">
        <v>1</v>
      </c>
      <c r="AT21" s="58" t="s">
        <v>15</v>
      </c>
      <c r="AU21" s="60" t="b">
        <v>1</v>
      </c>
      <c r="AW21" s="58" t="s">
        <v>15</v>
      </c>
      <c r="AX21" s="60" t="b">
        <v>1</v>
      </c>
      <c r="AZ21" s="58" t="s">
        <v>15</v>
      </c>
      <c r="BA21" s="60" t="b">
        <v>1</v>
      </c>
      <c r="BC21" s="58" t="s">
        <v>15</v>
      </c>
      <c r="BD21" s="60" t="b">
        <v>1</v>
      </c>
      <c r="BF21" s="58" t="s">
        <v>15</v>
      </c>
      <c r="BG21" s="60" t="b">
        <v>1</v>
      </c>
      <c r="BI21" s="58" t="s">
        <v>15</v>
      </c>
      <c r="BJ21" s="60" t="b">
        <v>1</v>
      </c>
      <c r="BL21" s="58" t="s">
        <v>15</v>
      </c>
      <c r="BM21" s="60" t="b">
        <v>1</v>
      </c>
      <c r="BO21" s="58" t="s">
        <v>15</v>
      </c>
      <c r="BP21" s="60" t="b">
        <v>1</v>
      </c>
      <c r="BR21" s="58" t="s">
        <v>15</v>
      </c>
      <c r="BS21" s="60" t="b">
        <v>1</v>
      </c>
    </row>
    <row r="22" spans="5:71" x14ac:dyDescent="0.3">
      <c r="M22" s="58" t="s">
        <v>27</v>
      </c>
      <c r="N22" s="60" t="b">
        <v>1</v>
      </c>
      <c r="P22" s="58" t="s">
        <v>27</v>
      </c>
      <c r="Q22" s="60" t="b">
        <v>1</v>
      </c>
      <c r="S22" s="58" t="s">
        <v>27</v>
      </c>
      <c r="T22" s="60" t="b">
        <v>1</v>
      </c>
      <c r="V22" s="58" t="s">
        <v>27</v>
      </c>
      <c r="W22" s="60" t="b">
        <v>1</v>
      </c>
      <c r="Y22" s="58" t="s">
        <v>27</v>
      </c>
      <c r="Z22" s="60" t="b">
        <v>1</v>
      </c>
      <c r="AB22" s="58" t="s">
        <v>27</v>
      </c>
      <c r="AC22" s="60" t="b">
        <v>1</v>
      </c>
      <c r="AE22" s="58" t="s">
        <v>27</v>
      </c>
      <c r="AF22" s="60" t="b">
        <v>1</v>
      </c>
      <c r="AH22" s="58" t="s">
        <v>27</v>
      </c>
      <c r="AI22" s="60" t="b">
        <v>1</v>
      </c>
      <c r="AK22" s="58" t="s">
        <v>27</v>
      </c>
      <c r="AL22" s="60" t="b">
        <v>1</v>
      </c>
      <c r="AN22" s="58" t="s">
        <v>27</v>
      </c>
      <c r="AO22" s="60" t="b">
        <v>1</v>
      </c>
      <c r="AQ22" s="58" t="s">
        <v>27</v>
      </c>
      <c r="AR22" s="60" t="b">
        <v>1</v>
      </c>
      <c r="AT22" s="58" t="s">
        <v>27</v>
      </c>
      <c r="AU22" s="60" t="b">
        <v>1</v>
      </c>
      <c r="AW22" s="58" t="s">
        <v>27</v>
      </c>
      <c r="AX22" s="60" t="b">
        <v>1</v>
      </c>
      <c r="AZ22" s="58" t="s">
        <v>27</v>
      </c>
      <c r="BA22" s="60" t="b">
        <v>1</v>
      </c>
      <c r="BC22" s="58" t="s">
        <v>27</v>
      </c>
      <c r="BD22" s="60" t="b">
        <v>1</v>
      </c>
      <c r="BF22" s="58" t="s">
        <v>27</v>
      </c>
      <c r="BG22" s="60" t="b">
        <v>1</v>
      </c>
      <c r="BI22" s="58" t="s">
        <v>27</v>
      </c>
      <c r="BJ22" s="60" t="b">
        <v>1</v>
      </c>
      <c r="BL22" s="58" t="s">
        <v>27</v>
      </c>
      <c r="BM22" s="60" t="b">
        <v>1</v>
      </c>
      <c r="BO22" s="58" t="s">
        <v>27</v>
      </c>
      <c r="BP22" s="60" t="b">
        <v>1</v>
      </c>
      <c r="BR22" s="58" t="s">
        <v>27</v>
      </c>
      <c r="BS22" s="60" t="b">
        <v>1</v>
      </c>
    </row>
    <row r="23" spans="5:71" x14ac:dyDescent="0.3">
      <c r="M23" s="58" t="s">
        <v>7</v>
      </c>
      <c r="N23" s="60" t="b">
        <v>1</v>
      </c>
      <c r="P23" s="58" t="s">
        <v>7</v>
      </c>
      <c r="Q23" s="60" t="b">
        <v>1</v>
      </c>
      <c r="S23" s="58" t="s">
        <v>7</v>
      </c>
      <c r="T23" s="60" t="b">
        <v>1</v>
      </c>
      <c r="V23" s="58" t="s">
        <v>7</v>
      </c>
      <c r="W23" s="60" t="b">
        <v>1</v>
      </c>
      <c r="Y23" s="58" t="s">
        <v>7</v>
      </c>
      <c r="Z23" s="60" t="b">
        <v>1</v>
      </c>
      <c r="AB23" s="58" t="s">
        <v>7</v>
      </c>
      <c r="AC23" s="60" t="b">
        <v>1</v>
      </c>
      <c r="AE23" s="58" t="s">
        <v>7</v>
      </c>
      <c r="AF23" s="60" t="b">
        <v>1</v>
      </c>
      <c r="AH23" s="58" t="s">
        <v>7</v>
      </c>
      <c r="AI23" s="60" t="b">
        <v>1</v>
      </c>
      <c r="AK23" s="58" t="s">
        <v>7</v>
      </c>
      <c r="AL23" s="60" t="b">
        <v>1</v>
      </c>
      <c r="AN23" s="58" t="s">
        <v>7</v>
      </c>
      <c r="AO23" s="60" t="b">
        <v>1</v>
      </c>
      <c r="AQ23" s="58" t="s">
        <v>7</v>
      </c>
      <c r="AR23" s="60" t="b">
        <v>1</v>
      </c>
      <c r="AT23" s="58" t="s">
        <v>7</v>
      </c>
      <c r="AU23" s="60" t="b">
        <v>1</v>
      </c>
      <c r="AW23" s="58" t="s">
        <v>7</v>
      </c>
      <c r="AX23" s="60" t="b">
        <v>1</v>
      </c>
      <c r="AZ23" s="58" t="s">
        <v>7</v>
      </c>
      <c r="BA23" s="60" t="b">
        <v>1</v>
      </c>
      <c r="BC23" s="58" t="s">
        <v>7</v>
      </c>
      <c r="BD23" s="60" t="b">
        <v>1</v>
      </c>
      <c r="BF23" s="58" t="s">
        <v>7</v>
      </c>
      <c r="BG23" s="60" t="b">
        <v>1</v>
      </c>
      <c r="BI23" s="58" t="s">
        <v>7</v>
      </c>
      <c r="BJ23" s="60" t="b">
        <v>1</v>
      </c>
      <c r="BL23" s="58" t="s">
        <v>7</v>
      </c>
      <c r="BM23" s="60" t="b">
        <v>1</v>
      </c>
      <c r="BO23" s="58" t="s">
        <v>7</v>
      </c>
      <c r="BP23" s="60" t="b">
        <v>1</v>
      </c>
      <c r="BR23" s="58" t="s">
        <v>7</v>
      </c>
      <c r="BS23" s="60" t="b">
        <v>1</v>
      </c>
    </row>
    <row r="24" spans="5:71" x14ac:dyDescent="0.3">
      <c r="M24" s="58" t="s">
        <v>21</v>
      </c>
      <c r="N24" s="60" t="b">
        <v>0</v>
      </c>
      <c r="P24" s="58" t="s">
        <v>21</v>
      </c>
      <c r="Q24" s="60" t="b">
        <v>0</v>
      </c>
      <c r="S24" s="58" t="s">
        <v>21</v>
      </c>
      <c r="T24" s="60" t="b">
        <v>0</v>
      </c>
      <c r="V24" s="58" t="s">
        <v>21</v>
      </c>
      <c r="W24" s="60" t="b">
        <v>0</v>
      </c>
      <c r="Y24" s="58" t="s">
        <v>21</v>
      </c>
      <c r="Z24" s="60" t="b">
        <v>0</v>
      </c>
      <c r="AB24" s="58" t="s">
        <v>21</v>
      </c>
      <c r="AC24" s="60" t="b">
        <v>0</v>
      </c>
      <c r="AE24" s="58" t="s">
        <v>21</v>
      </c>
      <c r="AF24" s="60" t="b">
        <v>0</v>
      </c>
      <c r="AH24" s="58" t="s">
        <v>21</v>
      </c>
      <c r="AI24" s="60" t="b">
        <v>0</v>
      </c>
      <c r="AK24" s="58" t="s">
        <v>21</v>
      </c>
      <c r="AL24" s="60" t="b">
        <v>0</v>
      </c>
      <c r="AN24" s="58" t="s">
        <v>21</v>
      </c>
      <c r="AO24" s="60" t="b">
        <v>0</v>
      </c>
      <c r="AQ24" s="58" t="s">
        <v>21</v>
      </c>
      <c r="AR24" s="60" t="b">
        <v>0</v>
      </c>
      <c r="AT24" s="58" t="s">
        <v>21</v>
      </c>
      <c r="AU24" s="60" t="b">
        <v>0</v>
      </c>
      <c r="AW24" s="58" t="s">
        <v>21</v>
      </c>
      <c r="AX24" s="60" t="b">
        <v>0</v>
      </c>
      <c r="AZ24" s="58" t="s">
        <v>21</v>
      </c>
      <c r="BA24" s="60" t="b">
        <v>0</v>
      </c>
      <c r="BC24" s="58" t="s">
        <v>21</v>
      </c>
      <c r="BD24" s="60" t="b">
        <v>0</v>
      </c>
      <c r="BF24" s="58" t="s">
        <v>21</v>
      </c>
      <c r="BG24" s="60" t="b">
        <v>0</v>
      </c>
      <c r="BI24" s="58" t="s">
        <v>21</v>
      </c>
      <c r="BJ24" s="60" t="b">
        <v>0</v>
      </c>
      <c r="BL24" s="58" t="s">
        <v>21</v>
      </c>
      <c r="BM24" s="60" t="b">
        <v>0</v>
      </c>
      <c r="BO24" s="72" t="s">
        <v>21</v>
      </c>
      <c r="BP24" s="73" t="b">
        <v>1</v>
      </c>
      <c r="BR24" s="72" t="s">
        <v>21</v>
      </c>
      <c r="BS24" s="73" t="b">
        <v>1</v>
      </c>
    </row>
    <row r="25" spans="5:71" x14ac:dyDescent="0.3">
      <c r="M25" s="58" t="s">
        <v>16</v>
      </c>
      <c r="N25" s="60" t="b">
        <v>1</v>
      </c>
      <c r="P25" s="58" t="s">
        <v>16</v>
      </c>
      <c r="Q25" s="60" t="b">
        <v>1</v>
      </c>
      <c r="S25" s="58" t="s">
        <v>16</v>
      </c>
      <c r="T25" s="60" t="b">
        <v>1</v>
      </c>
      <c r="V25" s="58" t="s">
        <v>16</v>
      </c>
      <c r="W25" s="60" t="b">
        <v>1</v>
      </c>
      <c r="Y25" s="58" t="s">
        <v>16</v>
      </c>
      <c r="Z25" s="60" t="b">
        <v>1</v>
      </c>
      <c r="AB25" s="58" t="s">
        <v>16</v>
      </c>
      <c r="AC25" s="60" t="b">
        <v>1</v>
      </c>
      <c r="AE25" s="58" t="s">
        <v>16</v>
      </c>
      <c r="AF25" s="60" t="b">
        <v>1</v>
      </c>
      <c r="AH25" s="58" t="s">
        <v>16</v>
      </c>
      <c r="AI25" s="60" t="b">
        <v>1</v>
      </c>
      <c r="AK25" s="58" t="s">
        <v>16</v>
      </c>
      <c r="AL25" s="60" t="b">
        <v>1</v>
      </c>
      <c r="AN25" s="58" t="s">
        <v>16</v>
      </c>
      <c r="AO25" s="60" t="b">
        <v>1</v>
      </c>
      <c r="AQ25" s="58" t="s">
        <v>16</v>
      </c>
      <c r="AR25" s="60" t="b">
        <v>1</v>
      </c>
      <c r="AT25" s="58" t="s">
        <v>16</v>
      </c>
      <c r="AU25" s="60" t="b">
        <v>1</v>
      </c>
      <c r="AW25" s="58" t="s">
        <v>16</v>
      </c>
      <c r="AX25" s="60" t="b">
        <v>1</v>
      </c>
      <c r="AZ25" s="58" t="s">
        <v>16</v>
      </c>
      <c r="BA25" s="60" t="b">
        <v>1</v>
      </c>
      <c r="BC25" s="58" t="s">
        <v>16</v>
      </c>
      <c r="BD25" s="60" t="b">
        <v>1</v>
      </c>
      <c r="BF25" s="58" t="s">
        <v>16</v>
      </c>
      <c r="BG25" s="60" t="b">
        <v>1</v>
      </c>
      <c r="BI25" s="58" t="s">
        <v>16</v>
      </c>
      <c r="BJ25" s="60" t="b">
        <v>1</v>
      </c>
      <c r="BL25" s="58" t="s">
        <v>16</v>
      </c>
      <c r="BM25" s="60" t="b">
        <v>1</v>
      </c>
      <c r="BO25" s="58" t="s">
        <v>16</v>
      </c>
      <c r="BP25" s="60" t="b">
        <v>1</v>
      </c>
      <c r="BR25" s="58" t="s">
        <v>16</v>
      </c>
      <c r="BS25" s="60" t="b">
        <v>1</v>
      </c>
    </row>
    <row r="26" spans="5:71" x14ac:dyDescent="0.3">
      <c r="M26" s="58" t="s">
        <v>8</v>
      </c>
      <c r="N26" s="60" t="b">
        <v>1</v>
      </c>
      <c r="P26" s="58" t="s">
        <v>8</v>
      </c>
      <c r="Q26" s="60" t="b">
        <v>1</v>
      </c>
      <c r="S26" s="58" t="s">
        <v>8</v>
      </c>
      <c r="T26" s="60" t="b">
        <v>1</v>
      </c>
      <c r="V26" s="58" t="s">
        <v>8</v>
      </c>
      <c r="W26" s="60" t="b">
        <v>1</v>
      </c>
      <c r="Y26" s="58" t="s">
        <v>8</v>
      </c>
      <c r="Z26" s="60" t="b">
        <v>1</v>
      </c>
      <c r="AB26" s="58" t="s">
        <v>8</v>
      </c>
      <c r="AC26" s="60" t="b">
        <v>1</v>
      </c>
      <c r="AE26" s="58" t="s">
        <v>8</v>
      </c>
      <c r="AF26" s="60" t="b">
        <v>1</v>
      </c>
      <c r="AH26" s="58" t="s">
        <v>8</v>
      </c>
      <c r="AI26" s="60" t="b">
        <v>1</v>
      </c>
      <c r="AK26" s="58" t="s">
        <v>8</v>
      </c>
      <c r="AL26" s="60" t="b">
        <v>1</v>
      </c>
      <c r="AN26" s="58" t="s">
        <v>8</v>
      </c>
      <c r="AO26" s="60" t="b">
        <v>1</v>
      </c>
      <c r="AQ26" s="58" t="s">
        <v>8</v>
      </c>
      <c r="AR26" s="60" t="b">
        <v>1</v>
      </c>
      <c r="AT26" s="58" t="s">
        <v>8</v>
      </c>
      <c r="AU26" s="60" t="b">
        <v>1</v>
      </c>
      <c r="AW26" s="58" t="s">
        <v>8</v>
      </c>
      <c r="AX26" s="60" t="b">
        <v>1</v>
      </c>
      <c r="AZ26" s="58" t="s">
        <v>8</v>
      </c>
      <c r="BA26" s="60" t="b">
        <v>1</v>
      </c>
      <c r="BC26" s="58" t="s">
        <v>8</v>
      </c>
      <c r="BD26" s="60" t="b">
        <v>1</v>
      </c>
      <c r="BF26" s="58" t="s">
        <v>8</v>
      </c>
      <c r="BG26" s="60" t="b">
        <v>1</v>
      </c>
      <c r="BI26" s="58" t="s">
        <v>8</v>
      </c>
      <c r="BJ26" s="60" t="b">
        <v>1</v>
      </c>
      <c r="BL26" s="58" t="s">
        <v>8</v>
      </c>
      <c r="BM26" s="60" t="b">
        <v>1</v>
      </c>
      <c r="BO26" s="58" t="s">
        <v>8</v>
      </c>
      <c r="BP26" s="60" t="b">
        <v>1</v>
      </c>
      <c r="BR26" s="58" t="s">
        <v>8</v>
      </c>
      <c r="BS26" s="60" t="b">
        <v>1</v>
      </c>
    </row>
    <row r="27" spans="5:71" x14ac:dyDescent="0.3">
      <c r="M27" s="58" t="s">
        <v>9</v>
      </c>
      <c r="N27" s="60" t="b">
        <v>1</v>
      </c>
      <c r="P27" s="58" t="s">
        <v>9</v>
      </c>
      <c r="Q27" s="60" t="b">
        <v>1</v>
      </c>
      <c r="S27" s="58" t="s">
        <v>9</v>
      </c>
      <c r="T27" s="60" t="b">
        <v>1</v>
      </c>
      <c r="V27" s="58" t="s">
        <v>9</v>
      </c>
      <c r="W27" s="60" t="b">
        <v>1</v>
      </c>
      <c r="Y27" s="58" t="s">
        <v>9</v>
      </c>
      <c r="Z27" s="60" t="b">
        <v>1</v>
      </c>
      <c r="AB27" s="58" t="s">
        <v>9</v>
      </c>
      <c r="AC27" s="60" t="b">
        <v>1</v>
      </c>
      <c r="AE27" s="58" t="s">
        <v>9</v>
      </c>
      <c r="AF27" s="60" t="b">
        <v>1</v>
      </c>
      <c r="AH27" s="58" t="s">
        <v>9</v>
      </c>
      <c r="AI27" s="60" t="b">
        <v>1</v>
      </c>
      <c r="AK27" s="58" t="s">
        <v>9</v>
      </c>
      <c r="AL27" s="60" t="b">
        <v>1</v>
      </c>
      <c r="AN27" s="58" t="s">
        <v>9</v>
      </c>
      <c r="AO27" s="60" t="b">
        <v>1</v>
      </c>
      <c r="AQ27" s="58" t="s">
        <v>9</v>
      </c>
      <c r="AR27" s="60" t="b">
        <v>1</v>
      </c>
      <c r="AT27" s="58" t="s">
        <v>9</v>
      </c>
      <c r="AU27" s="60" t="b">
        <v>1</v>
      </c>
      <c r="AW27" s="58" t="s">
        <v>9</v>
      </c>
      <c r="AX27" s="60" t="b">
        <v>1</v>
      </c>
      <c r="AZ27" s="58" t="s">
        <v>9</v>
      </c>
      <c r="BA27" s="60" t="b">
        <v>1</v>
      </c>
      <c r="BC27" s="58" t="s">
        <v>9</v>
      </c>
      <c r="BD27" s="60" t="b">
        <v>1</v>
      </c>
      <c r="BF27" s="58" t="s">
        <v>9</v>
      </c>
      <c r="BG27" s="60" t="b">
        <v>1</v>
      </c>
      <c r="BI27" s="58" t="s">
        <v>9</v>
      </c>
      <c r="BJ27" s="60" t="b">
        <v>1</v>
      </c>
      <c r="BL27" s="58" t="s">
        <v>9</v>
      </c>
      <c r="BM27" s="60" t="b">
        <v>1</v>
      </c>
      <c r="BO27" s="58" t="s">
        <v>9</v>
      </c>
      <c r="BP27" s="60" t="b">
        <v>1</v>
      </c>
      <c r="BR27" s="58" t="s">
        <v>9</v>
      </c>
      <c r="BS27" s="60" t="b">
        <v>1</v>
      </c>
    </row>
    <row r="28" spans="5:71" x14ac:dyDescent="0.3">
      <c r="M28" s="58" t="s">
        <v>5</v>
      </c>
      <c r="N28" s="60">
        <v>0.5</v>
      </c>
      <c r="P28" s="58" t="s">
        <v>5</v>
      </c>
      <c r="Q28" s="60">
        <v>0.5</v>
      </c>
      <c r="S28" s="58" t="s">
        <v>5</v>
      </c>
      <c r="T28" s="60">
        <v>0.5</v>
      </c>
      <c r="V28" s="58" t="s">
        <v>5</v>
      </c>
      <c r="W28" s="60">
        <v>0.5</v>
      </c>
      <c r="Y28" s="58" t="s">
        <v>5</v>
      </c>
      <c r="Z28" s="60">
        <v>0.5</v>
      </c>
      <c r="AB28" s="72" t="s">
        <v>5</v>
      </c>
      <c r="AC28" s="73">
        <v>0.25</v>
      </c>
      <c r="AE28" s="58" t="s">
        <v>5</v>
      </c>
      <c r="AF28" s="60">
        <v>0.5</v>
      </c>
      <c r="AH28" s="58" t="s">
        <v>5</v>
      </c>
      <c r="AI28" s="60">
        <v>0.5</v>
      </c>
      <c r="AK28" s="58" t="s">
        <v>5</v>
      </c>
      <c r="AL28" s="60">
        <v>0.5</v>
      </c>
      <c r="AN28" s="58" t="s">
        <v>5</v>
      </c>
      <c r="AO28" s="60">
        <v>0.5</v>
      </c>
      <c r="AQ28" s="58" t="s">
        <v>5</v>
      </c>
      <c r="AR28" s="60">
        <v>0.5</v>
      </c>
      <c r="AT28" s="58" t="s">
        <v>5</v>
      </c>
      <c r="AU28" s="60">
        <v>0.5</v>
      </c>
      <c r="AW28" s="58" t="s">
        <v>5</v>
      </c>
      <c r="AX28" s="60">
        <v>0.5</v>
      </c>
      <c r="AZ28" s="58" t="s">
        <v>5</v>
      </c>
      <c r="BA28" s="60">
        <v>0.5</v>
      </c>
      <c r="BC28" s="58" t="s">
        <v>5</v>
      </c>
      <c r="BD28" s="60">
        <v>0.5</v>
      </c>
      <c r="BF28" s="58" t="s">
        <v>5</v>
      </c>
      <c r="BG28" s="60">
        <v>0.5</v>
      </c>
      <c r="BI28" s="58" t="s">
        <v>5</v>
      </c>
      <c r="BJ28" s="60">
        <v>0.5</v>
      </c>
      <c r="BL28" s="58" t="s">
        <v>5</v>
      </c>
      <c r="BM28" s="60">
        <v>0.5</v>
      </c>
      <c r="BO28" s="58" t="s">
        <v>5</v>
      </c>
      <c r="BP28" s="60">
        <v>0.5</v>
      </c>
      <c r="BR28" s="58" t="s">
        <v>5</v>
      </c>
      <c r="BS28" s="60">
        <v>0.5</v>
      </c>
    </row>
    <row r="29" spans="5:71" x14ac:dyDescent="0.3">
      <c r="M29" s="58" t="s">
        <v>23</v>
      </c>
      <c r="N29" s="60">
        <v>10</v>
      </c>
      <c r="P29" s="58" t="s">
        <v>23</v>
      </c>
      <c r="Q29" s="60">
        <v>10</v>
      </c>
      <c r="S29" s="58" t="s">
        <v>23</v>
      </c>
      <c r="T29" s="60">
        <v>10</v>
      </c>
      <c r="V29" s="72" t="s">
        <v>23</v>
      </c>
      <c r="W29" s="73">
        <v>30</v>
      </c>
      <c r="Y29" s="58" t="s">
        <v>23</v>
      </c>
      <c r="Z29" s="60">
        <v>10</v>
      </c>
      <c r="AB29" s="58" t="s">
        <v>23</v>
      </c>
      <c r="AC29" s="60">
        <v>10</v>
      </c>
      <c r="AE29" s="58" t="s">
        <v>23</v>
      </c>
      <c r="AF29" s="60">
        <v>10</v>
      </c>
      <c r="AH29" s="58" t="s">
        <v>23</v>
      </c>
      <c r="AI29" s="60">
        <v>10</v>
      </c>
      <c r="AK29" s="58" t="s">
        <v>23</v>
      </c>
      <c r="AL29" s="60">
        <v>10</v>
      </c>
      <c r="AN29" s="58" t="s">
        <v>23</v>
      </c>
      <c r="AO29" s="60">
        <v>10</v>
      </c>
      <c r="AQ29" s="58" t="s">
        <v>23</v>
      </c>
      <c r="AR29" s="60">
        <v>10</v>
      </c>
      <c r="AT29" s="58" t="s">
        <v>23</v>
      </c>
      <c r="AU29" s="60">
        <v>10</v>
      </c>
      <c r="AW29" s="58" t="s">
        <v>23</v>
      </c>
      <c r="AX29" s="60">
        <v>10</v>
      </c>
      <c r="AZ29" s="58" t="s">
        <v>23</v>
      </c>
      <c r="BA29" s="60">
        <v>10</v>
      </c>
      <c r="BC29" s="58" t="s">
        <v>23</v>
      </c>
      <c r="BD29" s="60">
        <v>10</v>
      </c>
      <c r="BF29" s="58" t="s">
        <v>23</v>
      </c>
      <c r="BG29" s="60">
        <v>10</v>
      </c>
      <c r="BI29" s="58" t="s">
        <v>23</v>
      </c>
      <c r="BJ29" s="60">
        <v>10</v>
      </c>
      <c r="BL29" s="58" t="s">
        <v>23</v>
      </c>
      <c r="BM29" s="60">
        <v>10</v>
      </c>
      <c r="BO29" s="58" t="s">
        <v>23</v>
      </c>
      <c r="BP29" s="60">
        <v>10</v>
      </c>
      <c r="BR29" s="58" t="s">
        <v>23</v>
      </c>
      <c r="BS29" s="60">
        <v>10</v>
      </c>
    </row>
    <row r="30" spans="5:71" x14ac:dyDescent="0.3">
      <c r="M30" s="58" t="s">
        <v>6</v>
      </c>
      <c r="N30" s="60">
        <v>20</v>
      </c>
      <c r="P30" s="58" t="s">
        <v>6</v>
      </c>
      <c r="Q30" s="60">
        <v>20</v>
      </c>
      <c r="S30" s="58" t="s">
        <v>6</v>
      </c>
      <c r="T30" s="60">
        <v>20</v>
      </c>
      <c r="V30" s="72" t="s">
        <v>6</v>
      </c>
      <c r="W30" s="73">
        <v>30</v>
      </c>
      <c r="Y30" s="58" t="s">
        <v>6</v>
      </c>
      <c r="Z30" s="60">
        <v>20</v>
      </c>
      <c r="AB30" s="58" t="s">
        <v>6</v>
      </c>
      <c r="AC30" s="60">
        <v>20</v>
      </c>
      <c r="AE30" s="58" t="s">
        <v>6</v>
      </c>
      <c r="AF30" s="60">
        <v>20</v>
      </c>
      <c r="AH30" s="58" t="s">
        <v>6</v>
      </c>
      <c r="AI30" s="60">
        <v>20</v>
      </c>
      <c r="AK30" s="58" t="s">
        <v>6</v>
      </c>
      <c r="AL30" s="60">
        <v>20</v>
      </c>
      <c r="AN30" s="58" t="s">
        <v>6</v>
      </c>
      <c r="AO30" s="60">
        <v>20</v>
      </c>
      <c r="AQ30" s="58" t="s">
        <v>6</v>
      </c>
      <c r="AR30" s="60">
        <v>20</v>
      </c>
      <c r="AT30" s="58" t="s">
        <v>6</v>
      </c>
      <c r="AU30" s="60">
        <v>20</v>
      </c>
      <c r="AW30" s="58" t="s">
        <v>6</v>
      </c>
      <c r="AX30" s="60">
        <v>20</v>
      </c>
      <c r="AZ30" s="58" t="s">
        <v>6</v>
      </c>
      <c r="BA30" s="60">
        <v>20</v>
      </c>
      <c r="BC30" s="58" t="s">
        <v>6</v>
      </c>
      <c r="BD30" s="60">
        <v>20</v>
      </c>
      <c r="BF30" s="58" t="s">
        <v>6</v>
      </c>
      <c r="BG30" s="60">
        <v>20</v>
      </c>
      <c r="BI30" s="58" t="s">
        <v>6</v>
      </c>
      <c r="BJ30" s="60">
        <v>20</v>
      </c>
      <c r="BL30" s="58" t="s">
        <v>6</v>
      </c>
      <c r="BM30" s="60">
        <v>20</v>
      </c>
      <c r="BO30" s="58" t="s">
        <v>6</v>
      </c>
      <c r="BP30" s="60">
        <v>20</v>
      </c>
      <c r="BR30" s="58" t="s">
        <v>6</v>
      </c>
      <c r="BS30" s="60">
        <v>20</v>
      </c>
    </row>
    <row r="31" spans="5:71" x14ac:dyDescent="0.3">
      <c r="M31" s="58" t="s">
        <v>22</v>
      </c>
      <c r="N31" s="60">
        <v>30</v>
      </c>
      <c r="P31" s="58" t="s">
        <v>22</v>
      </c>
      <c r="Q31" s="60">
        <v>30</v>
      </c>
      <c r="S31" s="58" t="s">
        <v>22</v>
      </c>
      <c r="T31" s="60">
        <v>30</v>
      </c>
      <c r="V31" s="58" t="s">
        <v>22</v>
      </c>
      <c r="W31" s="60">
        <v>30</v>
      </c>
      <c r="Y31" s="58" t="s">
        <v>22</v>
      </c>
      <c r="Z31" s="60">
        <v>30</v>
      </c>
      <c r="AB31" s="58" t="s">
        <v>22</v>
      </c>
      <c r="AC31" s="60">
        <v>30</v>
      </c>
      <c r="AE31" s="58" t="s">
        <v>22</v>
      </c>
      <c r="AF31" s="60">
        <v>30</v>
      </c>
      <c r="AH31" s="58" t="s">
        <v>22</v>
      </c>
      <c r="AI31" s="60">
        <v>30</v>
      </c>
      <c r="AK31" s="58" t="s">
        <v>22</v>
      </c>
      <c r="AL31" s="60">
        <v>30</v>
      </c>
      <c r="AN31" s="58" t="s">
        <v>22</v>
      </c>
      <c r="AO31" s="60">
        <v>30</v>
      </c>
      <c r="AQ31" s="58" t="s">
        <v>22</v>
      </c>
      <c r="AR31" s="60">
        <v>30</v>
      </c>
      <c r="AT31" s="72" t="s">
        <v>22</v>
      </c>
      <c r="AU31" s="73">
        <v>15</v>
      </c>
      <c r="AW31" s="58" t="s">
        <v>22</v>
      </c>
      <c r="AX31" s="60">
        <v>30</v>
      </c>
      <c r="AZ31" s="58" t="s">
        <v>22</v>
      </c>
      <c r="BA31" s="60">
        <v>30</v>
      </c>
      <c r="BC31" s="58" t="s">
        <v>22</v>
      </c>
      <c r="BD31" s="60">
        <v>30</v>
      </c>
      <c r="BF31" s="58" t="s">
        <v>22</v>
      </c>
      <c r="BG31" s="60">
        <v>30</v>
      </c>
      <c r="BI31" s="58" t="s">
        <v>22</v>
      </c>
      <c r="BJ31" s="60">
        <v>30</v>
      </c>
      <c r="BL31" s="58" t="s">
        <v>22</v>
      </c>
      <c r="BM31" s="60">
        <v>30</v>
      </c>
      <c r="BO31" s="58" t="s">
        <v>22</v>
      </c>
      <c r="BP31" s="60">
        <v>30</v>
      </c>
      <c r="BR31" s="58" t="s">
        <v>22</v>
      </c>
      <c r="BS31" s="60">
        <v>30</v>
      </c>
    </row>
    <row r="32" spans="5:71" x14ac:dyDescent="0.3">
      <c r="M32" s="58" t="s">
        <v>38</v>
      </c>
      <c r="N32" s="60">
        <v>0.5</v>
      </c>
      <c r="P32" s="58" t="s">
        <v>38</v>
      </c>
      <c r="Q32" s="60">
        <v>0.5</v>
      </c>
      <c r="S32" s="58" t="s">
        <v>38</v>
      </c>
      <c r="T32" s="60">
        <v>0.5</v>
      </c>
      <c r="V32" s="58" t="s">
        <v>38</v>
      </c>
      <c r="W32" s="60">
        <v>0.5</v>
      </c>
      <c r="Y32" s="58" t="s">
        <v>38</v>
      </c>
      <c r="Z32" s="60">
        <v>0.5</v>
      </c>
      <c r="AB32" s="58" t="s">
        <v>38</v>
      </c>
      <c r="AC32" s="60">
        <v>0.5</v>
      </c>
      <c r="AE32" s="58" t="s">
        <v>38</v>
      </c>
      <c r="AF32" s="60">
        <v>0.5</v>
      </c>
      <c r="AH32" s="58" t="s">
        <v>38</v>
      </c>
      <c r="AI32" s="60">
        <v>0.5</v>
      </c>
      <c r="AK32" s="58" t="s">
        <v>38</v>
      </c>
      <c r="AL32" s="60">
        <v>0.5</v>
      </c>
      <c r="AN32" s="58" t="s">
        <v>38</v>
      </c>
      <c r="AO32" s="60">
        <v>0.5</v>
      </c>
      <c r="AQ32" s="58" t="s">
        <v>38</v>
      </c>
      <c r="AR32" s="60">
        <v>0.5</v>
      </c>
      <c r="AT32" s="58" t="s">
        <v>38</v>
      </c>
      <c r="AU32" s="60">
        <v>0.5</v>
      </c>
      <c r="AW32" s="58" t="s">
        <v>38</v>
      </c>
      <c r="AX32" s="60">
        <v>0.5</v>
      </c>
      <c r="AZ32" s="58" t="s">
        <v>38</v>
      </c>
      <c r="BA32" s="60">
        <v>0.5</v>
      </c>
      <c r="BC32" s="58" t="s">
        <v>38</v>
      </c>
      <c r="BD32" s="60">
        <v>0.5</v>
      </c>
      <c r="BF32" s="58" t="s">
        <v>38</v>
      </c>
      <c r="BG32" s="60">
        <v>0.5</v>
      </c>
      <c r="BI32" s="72" t="s">
        <v>38</v>
      </c>
      <c r="BJ32" s="73">
        <v>0.75</v>
      </c>
      <c r="BL32" s="58" t="s">
        <v>38</v>
      </c>
      <c r="BM32" s="60">
        <v>0.5</v>
      </c>
      <c r="BO32" s="58" t="s">
        <v>38</v>
      </c>
      <c r="BP32" s="60">
        <v>0.5</v>
      </c>
      <c r="BR32" s="58" t="s">
        <v>38</v>
      </c>
      <c r="BS32" s="60">
        <v>0.5</v>
      </c>
    </row>
    <row r="33" spans="13:71" x14ac:dyDescent="0.3">
      <c r="M33" s="58" t="s">
        <v>10</v>
      </c>
      <c r="N33" s="60">
        <v>0.25</v>
      </c>
      <c r="P33" s="58" t="s">
        <v>10</v>
      </c>
      <c r="Q33" s="60">
        <v>0.25</v>
      </c>
      <c r="S33" s="58" t="s">
        <v>10</v>
      </c>
      <c r="T33" s="60">
        <v>0.25</v>
      </c>
      <c r="V33" s="58" t="s">
        <v>10</v>
      </c>
      <c r="W33" s="60">
        <v>0.25</v>
      </c>
      <c r="Y33" s="58" t="s">
        <v>10</v>
      </c>
      <c r="Z33" s="60">
        <v>0.25</v>
      </c>
      <c r="AB33" s="58" t="s">
        <v>10</v>
      </c>
      <c r="AC33" s="60">
        <v>0.25</v>
      </c>
      <c r="AE33" s="72" t="s">
        <v>10</v>
      </c>
      <c r="AF33" s="73">
        <v>0.5</v>
      </c>
      <c r="AH33" s="58" t="s">
        <v>10</v>
      </c>
      <c r="AI33" s="60">
        <v>0.25</v>
      </c>
      <c r="AK33" s="58" t="s">
        <v>10</v>
      </c>
      <c r="AL33" s="60">
        <v>0.25</v>
      </c>
      <c r="AN33" s="58" t="s">
        <v>10</v>
      </c>
      <c r="AO33" s="60">
        <v>0.25</v>
      </c>
      <c r="AQ33" s="58" t="s">
        <v>10</v>
      </c>
      <c r="AR33" s="60">
        <v>0.25</v>
      </c>
      <c r="AT33" s="58" t="s">
        <v>10</v>
      </c>
      <c r="AU33" s="60">
        <v>0.25</v>
      </c>
      <c r="AW33" s="58" t="s">
        <v>10</v>
      </c>
      <c r="AX33" s="60">
        <v>0.25</v>
      </c>
      <c r="AZ33" s="58" t="s">
        <v>10</v>
      </c>
      <c r="BA33" s="60">
        <v>0.25</v>
      </c>
      <c r="BC33" s="58" t="s">
        <v>10</v>
      </c>
      <c r="BD33" s="60">
        <v>0.25</v>
      </c>
      <c r="BF33" s="58" t="s">
        <v>10</v>
      </c>
      <c r="BG33" s="60">
        <v>0.25</v>
      </c>
      <c r="BI33" s="58" t="s">
        <v>10</v>
      </c>
      <c r="BJ33" s="60">
        <v>0.25</v>
      </c>
      <c r="BL33" s="58" t="s">
        <v>10</v>
      </c>
      <c r="BM33" s="60">
        <v>0.25</v>
      </c>
      <c r="BO33" s="58" t="s">
        <v>10</v>
      </c>
      <c r="BP33" s="60">
        <v>0.25</v>
      </c>
      <c r="BR33" s="58" t="s">
        <v>10</v>
      </c>
      <c r="BS33" s="60">
        <v>0.25</v>
      </c>
    </row>
    <row r="34" spans="13:71" x14ac:dyDescent="0.3">
      <c r="M34" s="58" t="s">
        <v>25</v>
      </c>
      <c r="N34" s="60">
        <v>30</v>
      </c>
      <c r="P34" s="58" t="s">
        <v>25</v>
      </c>
      <c r="Q34" s="60">
        <v>30</v>
      </c>
      <c r="S34" s="58" t="s">
        <v>25</v>
      </c>
      <c r="T34" s="60">
        <v>30</v>
      </c>
      <c r="V34" s="58" t="s">
        <v>25</v>
      </c>
      <c r="W34" s="60">
        <v>30</v>
      </c>
      <c r="Y34" s="58" t="s">
        <v>25</v>
      </c>
      <c r="Z34" s="60">
        <v>30</v>
      </c>
      <c r="AB34" s="58" t="s">
        <v>25</v>
      </c>
      <c r="AC34" s="60">
        <v>30</v>
      </c>
      <c r="AE34" s="58" t="s">
        <v>25</v>
      </c>
      <c r="AF34" s="60">
        <v>30</v>
      </c>
      <c r="AH34" s="58" t="s">
        <v>25</v>
      </c>
      <c r="AI34" s="60">
        <v>30</v>
      </c>
      <c r="AK34" s="58" t="s">
        <v>25</v>
      </c>
      <c r="AL34" s="60">
        <v>30</v>
      </c>
      <c r="AN34" s="58" t="s">
        <v>25</v>
      </c>
      <c r="AO34" s="60">
        <v>30</v>
      </c>
      <c r="AQ34" s="72" t="s">
        <v>25</v>
      </c>
      <c r="AR34" s="73">
        <v>10</v>
      </c>
      <c r="AT34" s="58" t="s">
        <v>25</v>
      </c>
      <c r="AU34" s="60">
        <v>30</v>
      </c>
      <c r="AW34" s="58" t="s">
        <v>25</v>
      </c>
      <c r="AX34" s="60">
        <v>30</v>
      </c>
      <c r="AZ34" s="58" t="s">
        <v>25</v>
      </c>
      <c r="BA34" s="60">
        <v>30</v>
      </c>
      <c r="BC34" s="58" t="s">
        <v>25</v>
      </c>
      <c r="BD34" s="60">
        <v>30</v>
      </c>
      <c r="BF34" s="58" t="s">
        <v>25</v>
      </c>
      <c r="BG34" s="60">
        <v>30</v>
      </c>
      <c r="BI34" s="58" t="s">
        <v>25</v>
      </c>
      <c r="BJ34" s="60">
        <v>30</v>
      </c>
      <c r="BL34" s="58" t="s">
        <v>25</v>
      </c>
      <c r="BM34" s="60">
        <v>30</v>
      </c>
      <c r="BO34" s="58" t="s">
        <v>25</v>
      </c>
      <c r="BP34" s="60">
        <v>30</v>
      </c>
      <c r="BR34" s="58" t="s">
        <v>25</v>
      </c>
      <c r="BS34" s="60">
        <v>30</v>
      </c>
    </row>
    <row r="35" spans="13:71" x14ac:dyDescent="0.3">
      <c r="M35" s="58" t="s">
        <v>13</v>
      </c>
      <c r="N35" s="60">
        <v>20</v>
      </c>
      <c r="P35" s="58" t="s">
        <v>13</v>
      </c>
      <c r="Q35" s="60">
        <v>20</v>
      </c>
      <c r="S35" s="58" t="s">
        <v>13</v>
      </c>
      <c r="T35" s="60">
        <v>20</v>
      </c>
      <c r="V35" s="58" t="s">
        <v>13</v>
      </c>
      <c r="W35" s="60">
        <v>20</v>
      </c>
      <c r="Y35" s="58" t="s">
        <v>13</v>
      </c>
      <c r="Z35" s="60">
        <v>20</v>
      </c>
      <c r="AB35" s="58" t="s">
        <v>13</v>
      </c>
      <c r="AC35" s="60">
        <v>20</v>
      </c>
      <c r="AE35" s="58" t="s">
        <v>13</v>
      </c>
      <c r="AF35" s="60">
        <v>20</v>
      </c>
      <c r="AH35" s="58" t="s">
        <v>13</v>
      </c>
      <c r="AI35" s="60">
        <v>20</v>
      </c>
      <c r="AK35" s="58" t="s">
        <v>13</v>
      </c>
      <c r="AL35" s="60">
        <v>20</v>
      </c>
      <c r="AN35" s="58" t="s">
        <v>13</v>
      </c>
      <c r="AO35" s="60">
        <v>20</v>
      </c>
      <c r="AQ35" s="72" t="s">
        <v>13</v>
      </c>
      <c r="AR35" s="73">
        <v>30</v>
      </c>
      <c r="AT35" s="58" t="s">
        <v>13</v>
      </c>
      <c r="AU35" s="60">
        <v>20</v>
      </c>
      <c r="AW35" s="58" t="s">
        <v>13</v>
      </c>
      <c r="AX35" s="60">
        <v>20</v>
      </c>
      <c r="AZ35" s="58" t="s">
        <v>13</v>
      </c>
      <c r="BA35" s="60">
        <v>20</v>
      </c>
      <c r="BC35" s="58" t="s">
        <v>13</v>
      </c>
      <c r="BD35" s="60">
        <v>20</v>
      </c>
      <c r="BF35" s="58" t="s">
        <v>13</v>
      </c>
      <c r="BG35" s="60">
        <v>20</v>
      </c>
      <c r="BI35" s="58" t="s">
        <v>13</v>
      </c>
      <c r="BJ35" s="60">
        <v>20</v>
      </c>
      <c r="BL35" s="58" t="s">
        <v>13</v>
      </c>
      <c r="BM35" s="60">
        <v>20</v>
      </c>
      <c r="BO35" s="58" t="s">
        <v>13</v>
      </c>
      <c r="BP35" s="60">
        <v>20</v>
      </c>
      <c r="BR35" s="58" t="s">
        <v>13</v>
      </c>
      <c r="BS35" s="60">
        <v>20</v>
      </c>
    </row>
    <row r="36" spans="13:71" x14ac:dyDescent="0.3">
      <c r="M36" s="58" t="s">
        <v>24</v>
      </c>
      <c r="N36" s="60">
        <v>10</v>
      </c>
      <c r="P36" s="58" t="s">
        <v>24</v>
      </c>
      <c r="Q36" s="60">
        <v>10</v>
      </c>
      <c r="S36" s="58" t="s">
        <v>24</v>
      </c>
      <c r="T36" s="60">
        <v>10</v>
      </c>
      <c r="V36" s="58" t="s">
        <v>24</v>
      </c>
      <c r="W36" s="60">
        <v>10</v>
      </c>
      <c r="Y36" s="58" t="s">
        <v>24</v>
      </c>
      <c r="Z36" s="60">
        <v>10</v>
      </c>
      <c r="AB36" s="58" t="s">
        <v>24</v>
      </c>
      <c r="AC36" s="60">
        <v>10</v>
      </c>
      <c r="AE36" s="58" t="s">
        <v>24</v>
      </c>
      <c r="AF36" s="60">
        <v>10</v>
      </c>
      <c r="AH36" s="58" t="s">
        <v>24</v>
      </c>
      <c r="AI36" s="60">
        <v>10</v>
      </c>
      <c r="AK36" s="58" t="s">
        <v>24</v>
      </c>
      <c r="AL36" s="60">
        <v>10</v>
      </c>
      <c r="AN36" s="58" t="s">
        <v>24</v>
      </c>
      <c r="AO36" s="60">
        <v>10</v>
      </c>
      <c r="AQ36" s="58" t="s">
        <v>24</v>
      </c>
      <c r="AR36" s="60">
        <v>10</v>
      </c>
      <c r="AT36" s="58" t="s">
        <v>24</v>
      </c>
      <c r="AU36" s="60">
        <v>10</v>
      </c>
      <c r="AW36" s="72" t="s">
        <v>24</v>
      </c>
      <c r="AX36" s="73">
        <v>20</v>
      </c>
      <c r="AZ36" s="58" t="s">
        <v>24</v>
      </c>
      <c r="BA36" s="60">
        <v>10</v>
      </c>
      <c r="BC36" s="58" t="s">
        <v>24</v>
      </c>
      <c r="BD36" s="60">
        <v>10</v>
      </c>
      <c r="BF36" s="58" t="s">
        <v>24</v>
      </c>
      <c r="BG36" s="60">
        <v>10</v>
      </c>
      <c r="BI36" s="58" t="s">
        <v>24</v>
      </c>
      <c r="BJ36" s="60">
        <v>10</v>
      </c>
      <c r="BL36" s="58" t="s">
        <v>24</v>
      </c>
      <c r="BM36" s="60">
        <v>10</v>
      </c>
      <c r="BO36" s="58" t="s">
        <v>24</v>
      </c>
      <c r="BP36" s="60">
        <v>10</v>
      </c>
      <c r="BR36" s="58" t="s">
        <v>24</v>
      </c>
      <c r="BS36" s="60">
        <v>10</v>
      </c>
    </row>
    <row r="37" spans="13:71" x14ac:dyDescent="0.3">
      <c r="M37" s="58" t="s">
        <v>39</v>
      </c>
      <c r="N37" s="60">
        <v>0.5</v>
      </c>
      <c r="P37" s="58" t="s">
        <v>39</v>
      </c>
      <c r="Q37" s="60">
        <v>0.5</v>
      </c>
      <c r="S37" s="58" t="s">
        <v>39</v>
      </c>
      <c r="T37" s="60">
        <v>0.5</v>
      </c>
      <c r="V37" s="58" t="s">
        <v>39</v>
      </c>
      <c r="W37" s="60">
        <v>0.5</v>
      </c>
      <c r="Y37" s="58" t="s">
        <v>39</v>
      </c>
      <c r="Z37" s="60">
        <v>0.5</v>
      </c>
      <c r="AB37" s="58" t="s">
        <v>39</v>
      </c>
      <c r="AC37" s="60">
        <v>0.5</v>
      </c>
      <c r="AE37" s="58" t="s">
        <v>39</v>
      </c>
      <c r="AF37" s="60">
        <v>0.5</v>
      </c>
      <c r="AH37" s="58" t="s">
        <v>39</v>
      </c>
      <c r="AI37" s="60">
        <v>0.5</v>
      </c>
      <c r="AK37" s="58" t="s">
        <v>39</v>
      </c>
      <c r="AL37" s="60">
        <v>0.5</v>
      </c>
      <c r="AN37" s="58" t="s">
        <v>39</v>
      </c>
      <c r="AO37" s="60">
        <v>0.5</v>
      </c>
      <c r="AQ37" s="58" t="s">
        <v>39</v>
      </c>
      <c r="AR37" s="60">
        <v>0.5</v>
      </c>
      <c r="AT37" s="58" t="s">
        <v>39</v>
      </c>
      <c r="AU37" s="60">
        <v>0.5</v>
      </c>
      <c r="AW37" s="58" t="s">
        <v>39</v>
      </c>
      <c r="AX37" s="60">
        <v>0.5</v>
      </c>
      <c r="AZ37" s="58" t="s">
        <v>39</v>
      </c>
      <c r="BA37" s="60">
        <v>0.5</v>
      </c>
      <c r="BC37" s="58" t="s">
        <v>39</v>
      </c>
      <c r="BD37" s="60">
        <v>0.5</v>
      </c>
      <c r="BF37" s="58" t="s">
        <v>39</v>
      </c>
      <c r="BG37" s="60">
        <v>0.5</v>
      </c>
      <c r="BI37" s="58" t="s">
        <v>39</v>
      </c>
      <c r="BJ37" s="60">
        <v>0.5</v>
      </c>
      <c r="BL37" s="72" t="s">
        <v>39</v>
      </c>
      <c r="BM37" s="73">
        <v>0.25</v>
      </c>
      <c r="BO37" s="58" t="s">
        <v>39</v>
      </c>
      <c r="BP37" s="60">
        <v>0.5</v>
      </c>
      <c r="BR37" s="58" t="s">
        <v>39</v>
      </c>
      <c r="BS37" s="60">
        <v>0.5</v>
      </c>
    </row>
    <row r="38" spans="13:71" x14ac:dyDescent="0.3">
      <c r="M38" s="58" t="s">
        <v>11</v>
      </c>
      <c r="N38" s="60">
        <v>0.9</v>
      </c>
      <c r="P38" s="58" t="s">
        <v>11</v>
      </c>
      <c r="Q38" s="60">
        <v>0.9</v>
      </c>
      <c r="S38" s="58" t="s">
        <v>11</v>
      </c>
      <c r="T38" s="60">
        <v>0.9</v>
      </c>
      <c r="V38" s="58" t="s">
        <v>11</v>
      </c>
      <c r="W38" s="60">
        <v>0.9</v>
      </c>
      <c r="Y38" s="58" t="s">
        <v>11</v>
      </c>
      <c r="Z38" s="60">
        <v>0.9</v>
      </c>
      <c r="AB38" s="58" t="s">
        <v>11</v>
      </c>
      <c r="AC38" s="60">
        <v>0.9</v>
      </c>
      <c r="AE38" s="58" t="s">
        <v>11</v>
      </c>
      <c r="AF38" s="60">
        <v>0.9</v>
      </c>
      <c r="AH38" s="58" t="s">
        <v>11</v>
      </c>
      <c r="AI38" s="60">
        <v>0.9</v>
      </c>
      <c r="AK38" s="58" t="s">
        <v>11</v>
      </c>
      <c r="AL38" s="60">
        <v>0.9</v>
      </c>
      <c r="AN38" s="72" t="s">
        <v>11</v>
      </c>
      <c r="AO38" s="73">
        <v>0.5</v>
      </c>
      <c r="AQ38" s="58" t="s">
        <v>11</v>
      </c>
      <c r="AR38" s="60">
        <v>0.9</v>
      </c>
      <c r="AT38" s="58" t="s">
        <v>11</v>
      </c>
      <c r="AU38" s="60">
        <v>0.9</v>
      </c>
      <c r="AW38" s="58" t="s">
        <v>11</v>
      </c>
      <c r="AX38" s="60">
        <v>0.9</v>
      </c>
      <c r="AZ38" s="58" t="s">
        <v>11</v>
      </c>
      <c r="BA38" s="60">
        <v>0.9</v>
      </c>
      <c r="BC38" s="58" t="s">
        <v>11</v>
      </c>
      <c r="BD38" s="60">
        <v>0.9</v>
      </c>
      <c r="BF38" s="58" t="s">
        <v>11</v>
      </c>
      <c r="BG38" s="60">
        <v>0.9</v>
      </c>
      <c r="BI38" s="58" t="s">
        <v>11</v>
      </c>
      <c r="BJ38" s="60">
        <v>0.9</v>
      </c>
      <c r="BL38" s="58" t="s">
        <v>11</v>
      </c>
      <c r="BM38" s="60">
        <v>0.9</v>
      </c>
      <c r="BO38" s="58" t="s">
        <v>11</v>
      </c>
      <c r="BP38" s="60">
        <v>0.9</v>
      </c>
      <c r="BR38" s="58" t="s">
        <v>11</v>
      </c>
      <c r="BS38" s="60">
        <v>0.9</v>
      </c>
    </row>
    <row r="39" spans="13:71" x14ac:dyDescent="0.3">
      <c r="M39" s="58" t="s">
        <v>12</v>
      </c>
      <c r="N39" s="60">
        <v>0.9</v>
      </c>
      <c r="P39" s="58" t="s">
        <v>12</v>
      </c>
      <c r="Q39" s="60">
        <v>0.9</v>
      </c>
      <c r="S39" s="58" t="s">
        <v>12</v>
      </c>
      <c r="T39" s="60">
        <v>0.9</v>
      </c>
      <c r="V39" s="58" t="s">
        <v>12</v>
      </c>
      <c r="W39" s="60">
        <v>0.9</v>
      </c>
      <c r="Y39" s="58" t="s">
        <v>12</v>
      </c>
      <c r="Z39" s="60">
        <v>0.9</v>
      </c>
      <c r="AB39" s="58" t="s">
        <v>12</v>
      </c>
      <c r="AC39" s="60">
        <v>0.9</v>
      </c>
      <c r="AE39" s="58" t="s">
        <v>12</v>
      </c>
      <c r="AF39" s="60">
        <v>0.9</v>
      </c>
      <c r="AH39" s="58" t="s">
        <v>12</v>
      </c>
      <c r="AI39" s="60">
        <v>0.9</v>
      </c>
      <c r="AK39" s="72" t="s">
        <v>12</v>
      </c>
      <c r="AL39" s="73">
        <v>0.75</v>
      </c>
      <c r="AN39" s="58" t="s">
        <v>12</v>
      </c>
      <c r="AO39" s="60">
        <v>0.9</v>
      </c>
      <c r="AQ39" s="58" t="s">
        <v>12</v>
      </c>
      <c r="AR39" s="60">
        <v>0.9</v>
      </c>
      <c r="AT39" s="58" t="s">
        <v>55</v>
      </c>
      <c r="AU39" s="60">
        <v>0.9</v>
      </c>
      <c r="AW39" s="58" t="s">
        <v>12</v>
      </c>
      <c r="AX39" s="60">
        <v>0.9</v>
      </c>
      <c r="AZ39" s="58" t="s">
        <v>12</v>
      </c>
      <c r="BA39" s="60">
        <v>0.9</v>
      </c>
      <c r="BC39" s="58" t="s">
        <v>12</v>
      </c>
      <c r="BD39" s="60">
        <v>0.9</v>
      </c>
      <c r="BF39" s="58" t="s">
        <v>12</v>
      </c>
      <c r="BG39" s="60">
        <v>0.9</v>
      </c>
      <c r="BI39" s="58" t="s">
        <v>12</v>
      </c>
      <c r="BJ39" s="60">
        <v>0.9</v>
      </c>
      <c r="BL39" s="58" t="s">
        <v>12</v>
      </c>
      <c r="BM39" s="60">
        <v>0.9</v>
      </c>
      <c r="BO39" s="58" t="s">
        <v>12</v>
      </c>
      <c r="BP39" s="60">
        <v>0.9</v>
      </c>
      <c r="BR39" s="58" t="s">
        <v>12</v>
      </c>
      <c r="BS39" s="60">
        <v>0.9</v>
      </c>
    </row>
    <row r="40" spans="13:71" x14ac:dyDescent="0.3">
      <c r="M40" s="58" t="s">
        <v>20</v>
      </c>
      <c r="N40" s="60">
        <v>2</v>
      </c>
      <c r="P40" s="58" t="s">
        <v>20</v>
      </c>
      <c r="Q40" s="60">
        <v>2</v>
      </c>
      <c r="S40" s="58" t="s">
        <v>20</v>
      </c>
      <c r="T40" s="60">
        <v>2</v>
      </c>
      <c r="V40" s="58" t="s">
        <v>20</v>
      </c>
      <c r="W40" s="60">
        <v>2</v>
      </c>
      <c r="Y40" s="58" t="s">
        <v>20</v>
      </c>
      <c r="Z40" s="60">
        <v>2</v>
      </c>
      <c r="AB40" s="58" t="s">
        <v>20</v>
      </c>
      <c r="AC40" s="60">
        <v>2</v>
      </c>
      <c r="AE40" s="58" t="s">
        <v>20</v>
      </c>
      <c r="AF40" s="60">
        <v>2</v>
      </c>
      <c r="AH40" s="58" t="s">
        <v>20</v>
      </c>
      <c r="AI40" s="60">
        <v>2</v>
      </c>
      <c r="AK40" s="58" t="s">
        <v>20</v>
      </c>
      <c r="AL40" s="60">
        <v>2</v>
      </c>
      <c r="AN40" s="58" t="s">
        <v>20</v>
      </c>
      <c r="AO40" s="60">
        <v>2</v>
      </c>
      <c r="AQ40" s="58" t="s">
        <v>20</v>
      </c>
      <c r="AR40" s="60">
        <v>2</v>
      </c>
      <c r="AT40" s="58" t="s">
        <v>20</v>
      </c>
      <c r="AU40" s="60">
        <v>2</v>
      </c>
      <c r="AW40" s="58" t="s">
        <v>20</v>
      </c>
      <c r="AX40" s="60">
        <v>2</v>
      </c>
      <c r="AZ40" s="58" t="s">
        <v>20</v>
      </c>
      <c r="BA40" s="60">
        <v>2</v>
      </c>
      <c r="BC40" s="58" t="s">
        <v>20</v>
      </c>
      <c r="BD40" s="60">
        <v>2</v>
      </c>
      <c r="BF40" s="58" t="s">
        <v>20</v>
      </c>
      <c r="BG40" s="60">
        <v>2</v>
      </c>
      <c r="BI40" s="58" t="s">
        <v>20</v>
      </c>
      <c r="BJ40" s="60">
        <v>2</v>
      </c>
      <c r="BL40" s="58" t="s">
        <v>20</v>
      </c>
      <c r="BM40" s="60">
        <v>2</v>
      </c>
      <c r="BO40" s="58" t="s">
        <v>20</v>
      </c>
      <c r="BP40" s="60">
        <v>2</v>
      </c>
      <c r="BR40" s="72" t="s">
        <v>20</v>
      </c>
      <c r="BS40" s="73">
        <v>4</v>
      </c>
    </row>
    <row r="41" spans="13:71" ht="15" thickBot="1" x14ac:dyDescent="0.35">
      <c r="M41" s="61" t="s">
        <v>30</v>
      </c>
      <c r="N41" s="62">
        <v>2</v>
      </c>
      <c r="P41" s="58" t="s">
        <v>30</v>
      </c>
      <c r="Q41" s="60">
        <v>2</v>
      </c>
      <c r="S41" s="58" t="s">
        <v>30</v>
      </c>
      <c r="T41" s="60">
        <v>2</v>
      </c>
      <c r="V41" s="58" t="s">
        <v>30</v>
      </c>
      <c r="W41" s="60">
        <v>2</v>
      </c>
      <c r="Y41" s="58" t="s">
        <v>30</v>
      </c>
      <c r="Z41" s="60">
        <v>2</v>
      </c>
      <c r="AB41" s="58" t="s">
        <v>30</v>
      </c>
      <c r="AC41" s="60">
        <v>2</v>
      </c>
      <c r="AE41" s="58" t="s">
        <v>30</v>
      </c>
      <c r="AF41" s="60">
        <v>2</v>
      </c>
      <c r="AH41" s="58" t="s">
        <v>30</v>
      </c>
      <c r="AI41" s="60">
        <v>2</v>
      </c>
      <c r="AK41" s="58" t="s">
        <v>30</v>
      </c>
      <c r="AL41" s="60">
        <v>2</v>
      </c>
      <c r="AN41" s="58" t="s">
        <v>30</v>
      </c>
      <c r="AO41" s="60">
        <v>2</v>
      </c>
      <c r="AQ41" s="58" t="s">
        <v>30</v>
      </c>
      <c r="AR41" s="60">
        <v>2</v>
      </c>
      <c r="AT41" s="58" t="s">
        <v>30</v>
      </c>
      <c r="AU41" s="60">
        <v>2</v>
      </c>
      <c r="AW41" s="58" t="s">
        <v>30</v>
      </c>
      <c r="AX41" s="60">
        <v>2</v>
      </c>
      <c r="AZ41" s="58" t="s">
        <v>30</v>
      </c>
      <c r="BA41" s="60">
        <v>2</v>
      </c>
      <c r="BC41" s="58" t="s">
        <v>30</v>
      </c>
      <c r="BD41" s="60">
        <v>2</v>
      </c>
      <c r="BF41" s="58" t="s">
        <v>30</v>
      </c>
      <c r="BG41" s="60">
        <v>2</v>
      </c>
      <c r="BI41" s="58" t="s">
        <v>30</v>
      </c>
      <c r="BJ41" s="60">
        <v>2</v>
      </c>
      <c r="BL41" s="58" t="s">
        <v>30</v>
      </c>
      <c r="BM41" s="60">
        <v>2</v>
      </c>
      <c r="BO41" s="58" t="s">
        <v>30</v>
      </c>
      <c r="BP41" s="60">
        <v>2</v>
      </c>
      <c r="BR41" s="72" t="s">
        <v>30</v>
      </c>
      <c r="BS41" s="73">
        <v>4</v>
      </c>
    </row>
    <row r="42" spans="13:71" x14ac:dyDescent="0.3">
      <c r="M42" s="56" t="s">
        <v>122</v>
      </c>
      <c r="N42" s="39">
        <v>11.625</v>
      </c>
      <c r="P42" s="56" t="s">
        <v>122</v>
      </c>
      <c r="Q42" s="39">
        <v>21.625</v>
      </c>
      <c r="S42" s="56" t="s">
        <v>122</v>
      </c>
      <c r="T42" s="39">
        <v>11.625</v>
      </c>
      <c r="V42" s="56" t="s">
        <v>122</v>
      </c>
      <c r="W42" s="39">
        <v>6.625</v>
      </c>
      <c r="Y42" s="56" t="s">
        <v>122</v>
      </c>
      <c r="Z42" s="78">
        <v>14.324999999999999</v>
      </c>
      <c r="AB42" s="56" t="s">
        <v>122</v>
      </c>
      <c r="AC42" s="78">
        <v>5.375</v>
      </c>
      <c r="AE42" s="56" t="s">
        <v>122</v>
      </c>
      <c r="AF42" s="78">
        <v>10.75</v>
      </c>
      <c r="AH42" s="56" t="s">
        <v>122</v>
      </c>
      <c r="AI42" s="78">
        <v>11.625</v>
      </c>
      <c r="AK42" s="56" t="s">
        <v>122</v>
      </c>
      <c r="AL42" s="78">
        <v>12.1875</v>
      </c>
      <c r="AN42" s="56" t="s">
        <v>122</v>
      </c>
      <c r="AO42" s="78">
        <v>12.625</v>
      </c>
      <c r="AQ42" s="56" t="s">
        <v>122</v>
      </c>
      <c r="AR42" s="78">
        <v>13.875</v>
      </c>
      <c r="AT42" s="56" t="s">
        <v>122</v>
      </c>
      <c r="AU42" s="39">
        <v>4.125</v>
      </c>
      <c r="AW42" s="56" t="s">
        <v>122</v>
      </c>
      <c r="AX42" s="78">
        <v>14.125</v>
      </c>
      <c r="AZ42" s="56" t="s">
        <v>122</v>
      </c>
      <c r="BA42" s="39">
        <v>-0.33333333333333304</v>
      </c>
      <c r="BC42" s="56" t="s">
        <v>122</v>
      </c>
      <c r="BD42" s="78">
        <v>13.583333333333334</v>
      </c>
      <c r="BF42" s="56" t="s">
        <v>122</v>
      </c>
      <c r="BG42" s="78">
        <v>12.017091292989303</v>
      </c>
      <c r="BI42" s="56" t="s">
        <v>122</v>
      </c>
      <c r="BJ42" s="78">
        <v>10.375</v>
      </c>
      <c r="BL42" s="56" t="s">
        <v>122</v>
      </c>
      <c r="BM42" s="78">
        <v>13.3125</v>
      </c>
      <c r="BO42" s="56" t="s">
        <v>122</v>
      </c>
      <c r="BP42" s="78">
        <v>13.625</v>
      </c>
      <c r="BR42" s="56" t="s">
        <v>122</v>
      </c>
      <c r="BS42" s="78"/>
    </row>
    <row r="43" spans="13:71" x14ac:dyDescent="0.3">
      <c r="M43" s="58" t="s">
        <v>123</v>
      </c>
      <c r="N43" s="40">
        <v>4.1248001998002</v>
      </c>
      <c r="P43" s="58" t="s">
        <v>123</v>
      </c>
      <c r="Q43" s="40">
        <v>4.1249000499750128</v>
      </c>
      <c r="S43" s="58" t="s">
        <v>123</v>
      </c>
      <c r="T43" s="40">
        <v>14.1246003996004</v>
      </c>
      <c r="V43" s="58" t="s">
        <v>123</v>
      </c>
      <c r="W43" s="40">
        <v>-0.87519980019980004</v>
      </c>
      <c r="Y43" s="58" t="s">
        <v>123</v>
      </c>
      <c r="Z43" s="60">
        <v>6.8248001998002001</v>
      </c>
      <c r="AB43" s="58" t="s">
        <v>123</v>
      </c>
      <c r="AC43" s="60">
        <v>5.3748001998002</v>
      </c>
      <c r="AE43" s="58" t="s">
        <v>123</v>
      </c>
      <c r="AF43" s="60">
        <v>0.74980019980019996</v>
      </c>
      <c r="AH43" s="58" t="s">
        <v>123</v>
      </c>
      <c r="AI43" s="60">
        <v>-95.875199800199795</v>
      </c>
      <c r="AK43" s="58" t="s">
        <v>123</v>
      </c>
      <c r="AL43" s="60">
        <v>4.6873001998002</v>
      </c>
      <c r="AN43" s="58" t="s">
        <v>123</v>
      </c>
      <c r="AO43" s="60">
        <v>4.1246007984031934</v>
      </c>
      <c r="AQ43" s="58" t="s">
        <v>123</v>
      </c>
      <c r="AR43" s="60">
        <v>6.3748001998002</v>
      </c>
      <c r="AT43" s="58" t="s">
        <v>123</v>
      </c>
      <c r="AU43" s="40">
        <v>4.1248001998002</v>
      </c>
      <c r="AW43" s="58" t="s">
        <v>123</v>
      </c>
      <c r="AX43" s="60">
        <v>4.1248001998002</v>
      </c>
      <c r="AZ43" s="58" t="s">
        <v>123</v>
      </c>
      <c r="BA43" s="40">
        <v>16.08313353313353</v>
      </c>
      <c r="BC43" s="58" t="s">
        <v>123</v>
      </c>
      <c r="BD43" s="60">
        <v>2.1662670662670651</v>
      </c>
      <c r="BF43" s="58" t="s">
        <v>123</v>
      </c>
      <c r="BG43" s="60">
        <v>-1.3699145663304204</v>
      </c>
      <c r="BI43" s="58" t="s">
        <v>123</v>
      </c>
      <c r="BJ43" s="60">
        <v>5.3748001998002</v>
      </c>
      <c r="BL43" s="58" t="s">
        <v>123</v>
      </c>
      <c r="BM43" s="60">
        <v>2.4373001998002</v>
      </c>
      <c r="BO43" s="58" t="s">
        <v>123</v>
      </c>
      <c r="BP43" s="60">
        <v>2.1248001998002</v>
      </c>
      <c r="BR43" s="58" t="s">
        <v>123</v>
      </c>
      <c r="BS43" s="60"/>
    </row>
    <row r="44" spans="13:71" ht="15" thickBot="1" x14ac:dyDescent="0.35">
      <c r="M44" s="61" t="s">
        <v>124</v>
      </c>
      <c r="N44" s="65">
        <v>3.0500000000000007</v>
      </c>
      <c r="P44" s="61" t="s">
        <v>124</v>
      </c>
      <c r="Q44" s="65">
        <v>-7.9499999999999993</v>
      </c>
      <c r="S44" s="61" t="s">
        <v>124</v>
      </c>
      <c r="T44" s="65">
        <v>-6.9499999999999993</v>
      </c>
      <c r="V44" s="61" t="s">
        <v>124</v>
      </c>
      <c r="W44" s="65">
        <v>8.0500000000000007</v>
      </c>
      <c r="Y44" s="61" t="s">
        <v>124</v>
      </c>
      <c r="Z44" s="62">
        <v>0.61000000000000054</v>
      </c>
      <c r="AB44" s="61" t="s">
        <v>124</v>
      </c>
      <c r="AC44" s="62">
        <v>-1.9499999999999993</v>
      </c>
      <c r="AE44" s="61" t="s">
        <v>124</v>
      </c>
      <c r="AF44" s="62">
        <v>7.1000000000000014</v>
      </c>
      <c r="AH44" s="61" t="s">
        <v>124</v>
      </c>
      <c r="AI44" s="62">
        <v>2.0500000000000007</v>
      </c>
      <c r="AK44" s="61" t="s">
        <v>124</v>
      </c>
      <c r="AL44" s="62">
        <v>2.375</v>
      </c>
      <c r="AN44" s="61" t="s">
        <v>124</v>
      </c>
      <c r="AO44" s="62">
        <v>1.25</v>
      </c>
      <c r="AQ44" s="61" t="s">
        <v>124</v>
      </c>
      <c r="AR44" s="62">
        <v>5.0749999999999993</v>
      </c>
      <c r="AT44" s="61" t="s">
        <v>124</v>
      </c>
      <c r="AU44" s="65">
        <v>3.0500000000000007</v>
      </c>
      <c r="AW44" s="61" t="s">
        <v>124</v>
      </c>
      <c r="AX44" s="62">
        <v>3.0500000000000007</v>
      </c>
      <c r="AZ44" s="61" t="s">
        <v>124</v>
      </c>
      <c r="BA44" s="65">
        <v>3.0500000000000007</v>
      </c>
      <c r="BC44" s="61" t="s">
        <v>124</v>
      </c>
      <c r="BD44" s="62">
        <v>3.0500000000000007</v>
      </c>
      <c r="BF44" s="61" t="s">
        <v>124</v>
      </c>
      <c r="BG44" s="62">
        <v>8.1526946164615914</v>
      </c>
      <c r="BI44" s="61" t="s">
        <v>124</v>
      </c>
      <c r="BJ44" s="62">
        <v>3.0500000000000007</v>
      </c>
      <c r="BL44" s="61" t="s">
        <v>124</v>
      </c>
      <c r="BM44" s="62">
        <v>3.0500000000000007</v>
      </c>
      <c r="BO44" s="61" t="s">
        <v>124</v>
      </c>
      <c r="BP44" s="62">
        <v>3.0500000000000007</v>
      </c>
      <c r="BR44" s="61" t="s">
        <v>124</v>
      </c>
      <c r="BS44" s="62"/>
    </row>
    <row r="45" spans="13:71" x14ac:dyDescent="0.3">
      <c r="M45" s="8" t="s">
        <v>119</v>
      </c>
      <c r="N45" s="39">
        <v>200</v>
      </c>
      <c r="P45" s="8" t="s">
        <v>119</v>
      </c>
      <c r="Q45" s="39">
        <v>200</v>
      </c>
      <c r="S45" s="8" t="s">
        <v>119</v>
      </c>
      <c r="T45" s="39">
        <v>200</v>
      </c>
      <c r="V45" s="8" t="s">
        <v>119</v>
      </c>
      <c r="W45" s="39">
        <v>200</v>
      </c>
      <c r="Y45" s="56" t="s">
        <v>119</v>
      </c>
      <c r="Z45" s="39">
        <v>200</v>
      </c>
      <c r="AB45" s="56" t="s">
        <v>119</v>
      </c>
      <c r="AC45" s="39">
        <v>200</v>
      </c>
      <c r="AE45" s="56" t="s">
        <v>119</v>
      </c>
      <c r="AF45" s="39">
        <v>200</v>
      </c>
      <c r="AH45" s="56" t="s">
        <v>119</v>
      </c>
      <c r="AI45" s="39">
        <v>200</v>
      </c>
      <c r="AK45" s="56" t="s">
        <v>119</v>
      </c>
      <c r="AL45" s="39">
        <v>200</v>
      </c>
      <c r="AN45" s="56" t="s">
        <v>119</v>
      </c>
      <c r="AO45" s="39">
        <v>200</v>
      </c>
      <c r="AQ45" s="56" t="s">
        <v>119</v>
      </c>
      <c r="AR45" s="39">
        <v>200</v>
      </c>
      <c r="AT45" s="8" t="s">
        <v>119</v>
      </c>
      <c r="AU45" s="39">
        <v>200</v>
      </c>
      <c r="AW45" s="56" t="s">
        <v>119</v>
      </c>
      <c r="AX45" s="39">
        <v>200</v>
      </c>
      <c r="AZ45" s="8" t="s">
        <v>119</v>
      </c>
      <c r="BA45" s="39">
        <v>300</v>
      </c>
      <c r="BC45" s="56" t="s">
        <v>119</v>
      </c>
      <c r="BD45" s="39">
        <v>300</v>
      </c>
      <c r="BF45" s="56" t="s">
        <v>119</v>
      </c>
      <c r="BG45" s="39">
        <v>200</v>
      </c>
      <c r="BI45" s="56" t="s">
        <v>119</v>
      </c>
      <c r="BJ45" s="39">
        <v>200</v>
      </c>
      <c r="BL45" s="56" t="s">
        <v>119</v>
      </c>
      <c r="BM45" s="39">
        <v>200</v>
      </c>
      <c r="BO45" s="56" t="s">
        <v>119</v>
      </c>
      <c r="BP45" s="39">
        <v>200</v>
      </c>
      <c r="BR45" s="56" t="s">
        <v>119</v>
      </c>
      <c r="BS45" s="39"/>
    </row>
    <row r="46" spans="13:71" x14ac:dyDescent="0.3">
      <c r="M46" s="4" t="s">
        <v>118</v>
      </c>
      <c r="N46" s="40">
        <v>150</v>
      </c>
      <c r="P46" s="4" t="s">
        <v>118</v>
      </c>
      <c r="Q46" s="40">
        <v>250</v>
      </c>
      <c r="S46" s="4" t="s">
        <v>118</v>
      </c>
      <c r="T46" s="40">
        <v>150</v>
      </c>
      <c r="V46" s="4" t="s">
        <v>118</v>
      </c>
      <c r="W46" s="40">
        <v>150</v>
      </c>
      <c r="Y46" s="58" t="s">
        <v>118</v>
      </c>
      <c r="Z46" s="40">
        <v>150</v>
      </c>
      <c r="AB46" s="58" t="s">
        <v>118</v>
      </c>
      <c r="AC46" s="40">
        <v>125</v>
      </c>
      <c r="AE46" s="58" t="s">
        <v>118</v>
      </c>
      <c r="AF46" s="40">
        <v>150</v>
      </c>
      <c r="AH46" s="58" t="s">
        <v>118</v>
      </c>
      <c r="AI46" s="40">
        <v>150</v>
      </c>
      <c r="AK46" s="58" t="s">
        <v>118</v>
      </c>
      <c r="AL46" s="40">
        <v>150</v>
      </c>
      <c r="AN46" s="58" t="s">
        <v>118</v>
      </c>
      <c r="AO46" s="40">
        <v>150</v>
      </c>
      <c r="AQ46" s="58" t="s">
        <v>118</v>
      </c>
      <c r="AR46" s="40">
        <v>150</v>
      </c>
      <c r="AT46" s="4" t="s">
        <v>118</v>
      </c>
      <c r="AU46" s="40">
        <v>150</v>
      </c>
      <c r="AW46" s="58" t="s">
        <v>118</v>
      </c>
      <c r="AX46" s="40">
        <v>200</v>
      </c>
      <c r="AZ46" s="4" t="s">
        <v>118</v>
      </c>
      <c r="BA46" s="40">
        <v>150</v>
      </c>
      <c r="BC46" s="58" t="s">
        <v>118</v>
      </c>
      <c r="BD46" s="40">
        <v>150</v>
      </c>
      <c r="BF46" s="58" t="s">
        <v>118</v>
      </c>
      <c r="BG46" s="40">
        <v>150</v>
      </c>
      <c r="BI46" s="58" t="s">
        <v>118</v>
      </c>
      <c r="BJ46" s="40">
        <v>150</v>
      </c>
      <c r="BL46" s="58" t="s">
        <v>118</v>
      </c>
      <c r="BM46" s="40">
        <v>150</v>
      </c>
      <c r="BO46" s="58" t="s">
        <v>118</v>
      </c>
      <c r="BP46" s="40">
        <v>150</v>
      </c>
      <c r="BR46" s="58" t="s">
        <v>118</v>
      </c>
      <c r="BS46" s="40"/>
    </row>
    <row r="47" spans="13:71" x14ac:dyDescent="0.3">
      <c r="M47" s="4" t="s">
        <v>120</v>
      </c>
      <c r="N47" s="40">
        <v>250</v>
      </c>
      <c r="P47" s="4" t="s">
        <v>120</v>
      </c>
      <c r="Q47" s="40">
        <v>350</v>
      </c>
      <c r="S47" s="4" t="s">
        <v>120</v>
      </c>
      <c r="T47" s="40">
        <v>250</v>
      </c>
      <c r="V47" s="4" t="s">
        <v>120</v>
      </c>
      <c r="W47" s="40">
        <v>250</v>
      </c>
      <c r="Y47" s="58" t="s">
        <v>120</v>
      </c>
      <c r="Z47" s="40">
        <v>250</v>
      </c>
      <c r="AB47" s="58" t="s">
        <v>120</v>
      </c>
      <c r="AC47" s="40">
        <v>225</v>
      </c>
      <c r="AE47" s="58" t="s">
        <v>120</v>
      </c>
      <c r="AF47" s="40">
        <v>250</v>
      </c>
      <c r="AH47" s="58" t="s">
        <v>120</v>
      </c>
      <c r="AI47" s="40">
        <v>250</v>
      </c>
      <c r="AK47" s="58" t="s">
        <v>120</v>
      </c>
      <c r="AL47" s="40">
        <v>250</v>
      </c>
      <c r="AN47" s="58" t="s">
        <v>120</v>
      </c>
      <c r="AO47" s="40">
        <v>250</v>
      </c>
      <c r="AQ47" s="58" t="s">
        <v>120</v>
      </c>
      <c r="AR47" s="40">
        <v>250</v>
      </c>
      <c r="AT47" s="4" t="s">
        <v>120</v>
      </c>
      <c r="AU47" s="40">
        <v>250</v>
      </c>
      <c r="AW47" s="58" t="s">
        <v>120</v>
      </c>
      <c r="AX47" s="40">
        <v>300</v>
      </c>
      <c r="AZ47" s="4" t="s">
        <v>120</v>
      </c>
      <c r="BA47" s="40">
        <v>350</v>
      </c>
      <c r="BC47" s="58" t="s">
        <v>120</v>
      </c>
      <c r="BD47" s="40">
        <v>250</v>
      </c>
      <c r="BF47" s="58" t="s">
        <v>120</v>
      </c>
      <c r="BG47" s="40">
        <v>250</v>
      </c>
      <c r="BI47" s="58" t="s">
        <v>120</v>
      </c>
      <c r="BJ47" s="40">
        <v>250</v>
      </c>
      <c r="BL47" s="58" t="s">
        <v>120</v>
      </c>
      <c r="BM47" s="40">
        <v>250</v>
      </c>
      <c r="BO47" s="58" t="s">
        <v>120</v>
      </c>
      <c r="BP47" s="40">
        <v>250</v>
      </c>
      <c r="BR47" s="58" t="s">
        <v>120</v>
      </c>
      <c r="BS47" s="40"/>
    </row>
    <row r="48" spans="13:71" ht="15" thickBot="1" x14ac:dyDescent="0.35">
      <c r="M48" s="63" t="s">
        <v>121</v>
      </c>
      <c r="N48" s="65">
        <v>350</v>
      </c>
      <c r="P48" s="63" t="s">
        <v>121</v>
      </c>
      <c r="Q48" s="65">
        <v>450</v>
      </c>
      <c r="S48" s="63" t="s">
        <v>121</v>
      </c>
      <c r="T48" s="65">
        <v>350</v>
      </c>
      <c r="V48" s="63" t="s">
        <v>121</v>
      </c>
      <c r="W48" s="65">
        <v>350</v>
      </c>
      <c r="Y48" s="61" t="s">
        <v>121</v>
      </c>
      <c r="Z48" s="65">
        <v>350</v>
      </c>
      <c r="AB48" s="61" t="s">
        <v>121</v>
      </c>
      <c r="AC48" s="65">
        <v>325</v>
      </c>
      <c r="AE48" s="61" t="s">
        <v>121</v>
      </c>
      <c r="AF48" s="65">
        <v>350</v>
      </c>
      <c r="AH48" s="61" t="s">
        <v>121</v>
      </c>
      <c r="AI48" s="65">
        <v>350</v>
      </c>
      <c r="AK48" s="61" t="s">
        <v>121</v>
      </c>
      <c r="AL48" s="65">
        <v>350</v>
      </c>
      <c r="AN48" s="61" t="s">
        <v>121</v>
      </c>
      <c r="AO48" s="65">
        <v>350</v>
      </c>
      <c r="AQ48" s="61" t="s">
        <v>121</v>
      </c>
      <c r="AR48" s="65">
        <v>350</v>
      </c>
      <c r="AT48" s="63" t="s">
        <v>121</v>
      </c>
      <c r="AU48" s="65">
        <v>350</v>
      </c>
      <c r="AW48" s="61" t="s">
        <v>121</v>
      </c>
      <c r="AX48" s="65">
        <v>400</v>
      </c>
      <c r="AZ48" s="63" t="s">
        <v>121</v>
      </c>
      <c r="BA48" s="65">
        <v>450</v>
      </c>
      <c r="BC48" s="61" t="s">
        <v>121</v>
      </c>
      <c r="BD48" s="65">
        <v>450</v>
      </c>
      <c r="BF48" s="61" t="s">
        <v>121</v>
      </c>
      <c r="BG48" s="65">
        <v>350</v>
      </c>
      <c r="BI48" s="61" t="s">
        <v>121</v>
      </c>
      <c r="BJ48" s="65">
        <v>350</v>
      </c>
      <c r="BL48" s="61" t="s">
        <v>121</v>
      </c>
      <c r="BM48" s="65">
        <v>350</v>
      </c>
      <c r="BO48" s="61" t="s">
        <v>121</v>
      </c>
      <c r="BP48" s="65">
        <v>350</v>
      </c>
      <c r="BR48" s="61" t="s">
        <v>121</v>
      </c>
      <c r="BS48" s="6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Calculations</vt:lpstr>
      <vt:lpstr>Scenarios</vt:lpstr>
    </vt:vector>
  </TitlesOfParts>
  <Company>USACE Office ProPlus Installation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Walak, Kelsey N CIV USARMY CESPK (USA)</dc:creator>
  <cp:lastModifiedBy>Walak, Kelsey N CIV USARMY CESPK (USA)</cp:lastModifiedBy>
  <dcterms:created xsi:type="dcterms:W3CDTF">2022-10-19T19:22:18Z</dcterms:created>
  <dcterms:modified xsi:type="dcterms:W3CDTF">2022-11-07T17:19:26Z</dcterms:modified>
</cp:coreProperties>
</file>