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2edeknw\Documents\Projects\ToddERDC\"/>
    </mc:Choice>
  </mc:AlternateContent>
  <xr:revisionPtr revIDLastSave="0" documentId="13_ncr:1_{FB871EB8-C3F9-47E0-AECA-F9C70750C855}" xr6:coauthVersionLast="47" xr6:coauthVersionMax="47" xr10:uidLastSave="{00000000-0000-0000-0000-000000000000}"/>
  <bookViews>
    <workbookView xWindow="28680" yWindow="780" windowWidth="19440" windowHeight="14970" xr2:uid="{87D869BF-1E94-4817-B647-F0119E1BA2E3}"/>
  </bookViews>
  <sheets>
    <sheet name="Calculations" sheetId="2" r:id="rId1"/>
    <sheet name="Scenario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  <c r="K22" i="2"/>
  <c r="O8" i="2" s="1"/>
  <c r="K20" i="2"/>
  <c r="S3" i="2"/>
  <c r="K7" i="2" l="1"/>
  <c r="K21" i="2"/>
  <c r="K8" i="2" s="1"/>
  <c r="K14" i="2"/>
  <c r="S5" i="2"/>
  <c r="K12" i="2" s="1"/>
  <c r="S4" i="2"/>
  <c r="K13" i="2" s="1"/>
  <c r="K3" i="2"/>
  <c r="K6" i="2"/>
  <c r="K5" i="2"/>
  <c r="K4" i="2"/>
  <c r="O3" i="2" l="1"/>
  <c r="W3" i="2" s="1"/>
  <c r="O5" i="2"/>
  <c r="O4" i="2"/>
  <c r="W5" i="2" l="1"/>
  <c r="W4" i="2"/>
  <c r="K11" i="2" l="1"/>
  <c r="K15" i="2" s="1"/>
  <c r="K16" i="2" s="1"/>
  <c r="H32" i="2" s="1"/>
</calcChain>
</file>

<file path=xl/sharedStrings.xml><?xml version="1.0" encoding="utf-8"?>
<sst xmlns="http://schemas.openxmlformats.org/spreadsheetml/2006/main" count="1222" uniqueCount="117">
  <si>
    <t>Inputs</t>
  </si>
  <si>
    <t>Awd</t>
  </si>
  <si>
    <t>mg</t>
  </si>
  <si>
    <t>Algal Dry</t>
  </si>
  <si>
    <t>Awc</t>
  </si>
  <si>
    <t>Carbon</t>
  </si>
  <si>
    <t>Awn</t>
  </si>
  <si>
    <t>Nitrogen</t>
  </si>
  <si>
    <t>Awp</t>
  </si>
  <si>
    <t>Phosphorus</t>
  </si>
  <si>
    <t>Awa</t>
  </si>
  <si>
    <t>Algal chlorophyll</t>
  </si>
  <si>
    <t>KL</t>
  </si>
  <si>
    <t>W/m^2</t>
  </si>
  <si>
    <t>Light limiting constatn for algal growth</t>
  </si>
  <si>
    <t>Ksn</t>
  </si>
  <si>
    <t>mg-N/L</t>
  </si>
  <si>
    <t>Half-saturation N limiting constant for algal growth</t>
  </si>
  <si>
    <t>Ksp</t>
  </si>
  <si>
    <t>mg-P/L</t>
  </si>
  <si>
    <t>Half-saturation P limiting constant for algal growth</t>
  </si>
  <si>
    <t>PN</t>
  </si>
  <si>
    <t>unitless</t>
  </si>
  <si>
    <t>NH4 preference factor (1=full NH4; 0=full NO3) (not in documentation)</t>
  </si>
  <si>
    <t>Fpocp</t>
  </si>
  <si>
    <t>Fraction algal mortality into particulate organic carbon (not in documentation)</t>
  </si>
  <si>
    <t>mu_max</t>
  </si>
  <si>
    <t>1/d</t>
  </si>
  <si>
    <t>max algae growth</t>
  </si>
  <si>
    <t>kdp</t>
  </si>
  <si>
    <t>algae mortality rate (temp correction)</t>
  </si>
  <si>
    <t>krp</t>
  </si>
  <si>
    <t>algal respiration rate (temp correction)</t>
  </si>
  <si>
    <t>vsap</t>
  </si>
  <si>
    <t>m/d</t>
  </si>
  <si>
    <t>algal settling velocity</t>
  </si>
  <si>
    <t>Ap</t>
  </si>
  <si>
    <t>ug-Chla/L</t>
  </si>
  <si>
    <t>Algae concentration</t>
  </si>
  <si>
    <t>NH4</t>
  </si>
  <si>
    <t>Ammonium concentration</t>
  </si>
  <si>
    <t>NO3</t>
  </si>
  <si>
    <t>Nitrate</t>
  </si>
  <si>
    <t>TIP</t>
  </si>
  <si>
    <t>Total inorganic phosphrous</t>
  </si>
  <si>
    <t>TwaterC</t>
  </si>
  <si>
    <t>C</t>
  </si>
  <si>
    <t>Temperature C</t>
  </si>
  <si>
    <t>depth</t>
  </si>
  <si>
    <t>m</t>
  </si>
  <si>
    <t>lambda</t>
  </si>
  <si>
    <t>1/m</t>
  </si>
  <si>
    <t>ligh attenuation coefficient</t>
  </si>
  <si>
    <t>fdp</t>
  </si>
  <si>
    <t>fraction P dissolved</t>
  </si>
  <si>
    <t>PAR</t>
  </si>
  <si>
    <t>surface light intensity</t>
  </si>
  <si>
    <t>use_NH4</t>
  </si>
  <si>
    <t>no unit</t>
  </si>
  <si>
    <t>true/false</t>
  </si>
  <si>
    <t>use_NO3</t>
  </si>
  <si>
    <t>use_TIP</t>
  </si>
  <si>
    <t>use_POC</t>
  </si>
  <si>
    <t>use_DOC</t>
  </si>
  <si>
    <t>growth_rate_option</t>
  </si>
  <si>
    <t>Algal growth rate with three options:
1. Multiplicative
2. Limiting Nutritent
3. Harmonic Mean Option</t>
  </si>
  <si>
    <t>light_limiation_option</t>
  </si>
  <si>
    <t>Algal light limitation
1. Half-saturation formulation
2. Smith's Model
3. Steele's Model</t>
  </si>
  <si>
    <t>rpa</t>
  </si>
  <si>
    <t>rca</t>
  </si>
  <si>
    <t>rda</t>
  </si>
  <si>
    <t xml:space="preserve">depth from water surface </t>
  </si>
  <si>
    <t>Variable</t>
  </si>
  <si>
    <t>Unit</t>
  </si>
  <si>
    <t>Description</t>
  </si>
  <si>
    <t>Default Value</t>
  </si>
  <si>
    <t>ran</t>
  </si>
  <si>
    <t>Multiplicative Option</t>
  </si>
  <si>
    <t>FL</t>
  </si>
  <si>
    <t>FN</t>
  </si>
  <si>
    <t>FP</t>
  </si>
  <si>
    <t>Half-Saturation</t>
  </si>
  <si>
    <t>Smith</t>
  </si>
  <si>
    <t>Steeles</t>
  </si>
  <si>
    <t>PAR/KL</t>
  </si>
  <si>
    <t>Nutrient limiting option</t>
  </si>
  <si>
    <t>Harmonic mean option</t>
  </si>
  <si>
    <t>Algal Growth</t>
  </si>
  <si>
    <t>Algal Respiration</t>
  </si>
  <si>
    <t>Algal Mortality</t>
  </si>
  <si>
    <t>Algal Settling</t>
  </si>
  <si>
    <t>Ratios</t>
  </si>
  <si>
    <t>FL/FN/FP Calculations</t>
  </si>
  <si>
    <t>mu_max_tc</t>
  </si>
  <si>
    <t>kdp_tc</t>
  </si>
  <si>
    <t>krp_tc</t>
  </si>
  <si>
    <t>Temperature Correction</t>
  </si>
  <si>
    <t>Algal growth rate options</t>
  </si>
  <si>
    <t>Rate Calculations</t>
  </si>
  <si>
    <t>Mu</t>
  </si>
  <si>
    <t>Other</t>
  </si>
  <si>
    <t>q_solar</t>
  </si>
  <si>
    <t>Fr_PAR</t>
  </si>
  <si>
    <t>lambda0</t>
  </si>
  <si>
    <t>lambda1</t>
  </si>
  <si>
    <t>lambda2</t>
  </si>
  <si>
    <t>lambdam</t>
  </si>
  <si>
    <t>POC</t>
  </si>
  <si>
    <t>fcom</t>
  </si>
  <si>
    <t>Solid</t>
  </si>
  <si>
    <t>dApdt</t>
  </si>
  <si>
    <t>timestep</t>
  </si>
  <si>
    <t>lamda*depth (KENT)</t>
  </si>
  <si>
    <t>kdpo4</t>
  </si>
  <si>
    <t>Default</t>
  </si>
  <si>
    <t>*Not changeable in RAS</t>
  </si>
  <si>
    <t>*can not change in RAS did not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</si>
</sst>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8" xfId="0" applyFont="1" applyFill="1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3" borderId="5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9" xfId="0" applyFont="1" applyFill="1" applyBorder="1"/>
    <xf numFmtId="0" fontId="2" fillId="3" borderId="6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10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10" xfId="0" applyFill="1" applyBorder="1"/>
    <xf numFmtId="0" fontId="0" fillId="3" borderId="3" xfId="0" applyFill="1" applyBorder="1"/>
    <xf numFmtId="0" fontId="0" fillId="0" borderId="3" xfId="0" applyBorder="1"/>
    <xf numFmtId="164" fontId="0" fillId="0" borderId="9" xfId="0" applyNumberFormat="1" applyBorder="1"/>
    <xf numFmtId="164" fontId="0" fillId="0" borderId="10" xfId="0" applyNumberFormat="1" applyBorder="1"/>
    <xf numFmtId="165" fontId="0" fillId="0" borderId="9" xfId="0" applyNumberFormat="1" applyBorder="1"/>
    <xf numFmtId="166" fontId="0" fillId="0" borderId="9" xfId="0" applyNumberFormat="1" applyBorder="1"/>
    <xf numFmtId="164" fontId="0" fillId="0" borderId="0" xfId="0" applyNumberFormat="1"/>
    <xf numFmtId="0" fontId="0" fillId="0" borderId="0" xfId="0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166" fontId="0" fillId="0" borderId="10" xfId="0" applyNumberFormat="1" applyBorder="1"/>
    <xf numFmtId="166" fontId="0" fillId="0" borderId="11" xfId="0" applyNumberFormat="1" applyBorder="1"/>
    <xf numFmtId="166" fontId="0" fillId="3" borderId="8" xfId="0" applyNumberFormat="1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9" xfId="0" applyFill="1" applyBorder="1"/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5" fontId="0" fillId="0" borderId="8" xfId="0" applyNumberFormat="1" applyBorder="1"/>
    <xf numFmtId="165" fontId="0" fillId="0" borderId="10" xfId="0" applyNumberFormat="1" applyBorder="1"/>
    <xf numFmtId="167" fontId="0" fillId="3" borderId="8" xfId="0" applyNumberForma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9ECBF-2F92-4BB0-904D-746E5537A419}">
  <dimension ref="B1:W32"/>
  <sheetViews>
    <sheetView tabSelected="1" zoomScale="66" zoomScaleNormal="66" workbookViewId="0">
      <selection activeCell="K32" sqref="K32"/>
    </sheetView>
  </sheetViews>
  <sheetFormatPr defaultRowHeight="14.4" x14ac:dyDescent="0.3"/>
  <cols>
    <col min="2" max="2" width="15.5546875" customWidth="1"/>
    <col min="4" max="5" width="23.109375" customWidth="1"/>
    <col min="7" max="7" width="15.5546875" customWidth="1"/>
    <col min="10" max="10" width="31.6640625" customWidth="1"/>
    <col min="11" max="12" width="12" bestFit="1" customWidth="1"/>
    <col min="13" max="13" width="14.109375" customWidth="1"/>
    <col min="14" max="14" width="20.33203125" customWidth="1"/>
    <col min="15" max="15" width="13.5546875" bestFit="1" customWidth="1"/>
    <col min="16" max="16" width="12" bestFit="1" customWidth="1"/>
    <col min="17" max="17" width="12.109375" customWidth="1"/>
    <col min="19" max="19" width="12.33203125" customWidth="1"/>
    <col min="21" max="21" width="27.88671875" customWidth="1"/>
  </cols>
  <sheetData>
    <row r="1" spans="2:23" ht="15" thickBot="1" x14ac:dyDescent="0.35">
      <c r="B1" s="49" t="s">
        <v>0</v>
      </c>
      <c r="C1" s="50"/>
      <c r="D1" s="50"/>
      <c r="E1" s="51"/>
    </row>
    <row r="2" spans="2:23" ht="15" thickBot="1" x14ac:dyDescent="0.35">
      <c r="B2" s="8" t="s">
        <v>72</v>
      </c>
      <c r="C2" s="9" t="s">
        <v>73</v>
      </c>
      <c r="D2" s="10" t="s">
        <v>74</v>
      </c>
      <c r="E2" s="11" t="s">
        <v>75</v>
      </c>
      <c r="G2" s="4" t="s">
        <v>12</v>
      </c>
      <c r="H2" s="12">
        <v>10</v>
      </c>
      <c r="J2" s="49" t="s">
        <v>91</v>
      </c>
      <c r="K2" s="51"/>
      <c r="M2" s="49" t="s">
        <v>92</v>
      </c>
      <c r="N2" s="50"/>
      <c r="O2" s="51"/>
      <c r="Q2" s="49" t="s">
        <v>96</v>
      </c>
      <c r="R2" s="50"/>
      <c r="S2" s="51"/>
      <c r="U2" s="49" t="s">
        <v>97</v>
      </c>
      <c r="V2" s="50"/>
      <c r="W2" s="51"/>
    </row>
    <row r="3" spans="2:23" x14ac:dyDescent="0.3">
      <c r="B3" s="19" t="s">
        <v>1</v>
      </c>
      <c r="C3" s="20" t="s">
        <v>2</v>
      </c>
      <c r="D3" s="21" t="s">
        <v>3</v>
      </c>
      <c r="E3" s="22">
        <v>100</v>
      </c>
      <c r="G3" s="5" t="s">
        <v>15</v>
      </c>
      <c r="H3" s="15">
        <v>0.04</v>
      </c>
      <c r="J3" s="4" t="s">
        <v>76</v>
      </c>
      <c r="K3" s="12">
        <f>E5/E7</f>
        <v>7.1999999999999998E-3</v>
      </c>
      <c r="M3" s="4" t="s">
        <v>81</v>
      </c>
      <c r="N3" s="1" t="s">
        <v>78</v>
      </c>
      <c r="O3" s="33">
        <f>(1/K7)*LN((H2+K21)/(H2+K21*EXP(-K7)))</f>
        <v>0.69836706702604745</v>
      </c>
      <c r="Q3" s="4" t="s">
        <v>93</v>
      </c>
      <c r="R3" s="1">
        <v>1.0469999999999999</v>
      </c>
      <c r="S3" s="12">
        <f>H5*R3^(H13-20)</f>
        <v>1.2581528577500065</v>
      </c>
      <c r="U3" s="4" t="s">
        <v>77</v>
      </c>
      <c r="V3" s="1" t="s">
        <v>99</v>
      </c>
      <c r="W3" s="12">
        <f>IF(H21=1,S3*O3*O7*O8,IF(H21=2,S3*O4*O7*O8,S3*O5*O7*O8))</f>
        <v>0.85705521462561474</v>
      </c>
    </row>
    <row r="4" spans="2:23" x14ac:dyDescent="0.3">
      <c r="B4" s="23" t="s">
        <v>4</v>
      </c>
      <c r="C4" s="24" t="s">
        <v>2</v>
      </c>
      <c r="D4" s="25" t="s">
        <v>5</v>
      </c>
      <c r="E4" s="26">
        <v>40</v>
      </c>
      <c r="G4" s="5" t="s">
        <v>18</v>
      </c>
      <c r="H4" s="15">
        <v>1.1999999999999999E-3</v>
      </c>
      <c r="J4" s="5" t="s">
        <v>68</v>
      </c>
      <c r="K4" s="15">
        <f>E6/E7</f>
        <v>1E-3</v>
      </c>
      <c r="M4" s="5" t="s">
        <v>82</v>
      </c>
      <c r="N4" s="13" t="s">
        <v>78</v>
      </c>
      <c r="O4" s="34">
        <f>(1/K7)*LN((K8+(1+K8^2)^0.5)/((K8*EXP(-K7))+(1+(K8*EXP(-K7))^2)^0.5))</f>
        <v>0.84461556155148154</v>
      </c>
      <c r="Q4" s="5" t="s">
        <v>94</v>
      </c>
      <c r="R4" s="13">
        <v>1.0469999999999999</v>
      </c>
      <c r="S4" s="15">
        <f>H6*R4^(H13-20)</f>
        <v>0.18872292866250098</v>
      </c>
      <c r="U4" s="5" t="s">
        <v>85</v>
      </c>
      <c r="V4" s="13" t="s">
        <v>99</v>
      </c>
      <c r="W4" s="15">
        <f>IF(H21=1,S3*O3*MIN(O7,O8), IF(H21=2,S3*O4*MIN(O7,O8),S3*O5*MIN(O7,O8)))</f>
        <v>0.86384377078106511</v>
      </c>
    </row>
    <row r="5" spans="2:23" ht="15" thickBot="1" x14ac:dyDescent="0.35">
      <c r="B5" s="23" t="s">
        <v>6</v>
      </c>
      <c r="C5" s="24" t="s">
        <v>2</v>
      </c>
      <c r="D5" s="25" t="s">
        <v>7</v>
      </c>
      <c r="E5" s="26">
        <v>7.2</v>
      </c>
      <c r="G5" s="5" t="s">
        <v>26</v>
      </c>
      <c r="H5" s="15">
        <v>1</v>
      </c>
      <c r="J5" s="5" t="s">
        <v>69</v>
      </c>
      <c r="K5" s="15">
        <f>E4/E7</f>
        <v>0.04</v>
      </c>
      <c r="M5" s="5" t="s">
        <v>83</v>
      </c>
      <c r="N5" s="13" t="s">
        <v>78</v>
      </c>
      <c r="O5" s="34">
        <f>(2.718/K7)*(EXP(-K8*EXP(-K7))-EXP(-K8))</f>
        <v>0.45007166629752127</v>
      </c>
      <c r="Q5" s="6" t="s">
        <v>95</v>
      </c>
      <c r="R5" s="2">
        <v>1.0469999999999999</v>
      </c>
      <c r="S5" s="16">
        <f>H7*R5^(H13-20)</f>
        <v>0.25163057155000129</v>
      </c>
      <c r="U5" s="6" t="s">
        <v>86</v>
      </c>
      <c r="V5" s="2" t="s">
        <v>99</v>
      </c>
      <c r="W5" s="16">
        <f>IF(H21=1, S3*O3*(2/((1/O8)+(1/O7))), IF(H21=2, S3*O4*(2/((1/O8)+(1/O7))),S3*O5*(2/((1/O8)+(1/O7)))))</f>
        <v>0.8677776834074814</v>
      </c>
    </row>
    <row r="6" spans="2:23" x14ac:dyDescent="0.3">
      <c r="B6" s="23" t="s">
        <v>8</v>
      </c>
      <c r="C6" s="24" t="s">
        <v>2</v>
      </c>
      <c r="D6" s="25" t="s">
        <v>9</v>
      </c>
      <c r="E6" s="26">
        <v>1</v>
      </c>
      <c r="G6" s="5" t="s">
        <v>29</v>
      </c>
      <c r="H6" s="15">
        <v>0.15</v>
      </c>
      <c r="J6" s="5" t="s">
        <v>70</v>
      </c>
      <c r="K6" s="15">
        <f>E3/E7</f>
        <v>0.1</v>
      </c>
      <c r="M6" s="5"/>
      <c r="N6" s="13"/>
      <c r="O6" s="34"/>
    </row>
    <row r="7" spans="2:23" x14ac:dyDescent="0.3">
      <c r="B7" s="23" t="s">
        <v>10</v>
      </c>
      <c r="C7" s="24" t="s">
        <v>2</v>
      </c>
      <c r="D7" s="25" t="s">
        <v>11</v>
      </c>
      <c r="E7" s="26">
        <v>1000</v>
      </c>
      <c r="G7" s="5" t="s">
        <v>31</v>
      </c>
      <c r="H7" s="15">
        <v>0.2</v>
      </c>
      <c r="J7" s="5" t="s">
        <v>112</v>
      </c>
      <c r="K7" s="15">
        <f>K20*H14</f>
        <v>4.1153817471809679</v>
      </c>
      <c r="M7" s="5"/>
      <c r="N7" s="13" t="s">
        <v>79</v>
      </c>
      <c r="O7" s="34">
        <f>IF(AND(H17,H18),(H10+H11)/(H3+(H10+H11)),IF(AND(H17=FALSE,H18),(H11)/(H3+(H11)),IF(AND(H17,H18=FALSE),(H10)/(H3+(H10)),IF(AND(H17=FALSE,H18=FALSE),1,"error"))))</f>
        <v>0.99214145383104124</v>
      </c>
    </row>
    <row r="8" spans="2:23" ht="29.4" thickBot="1" x14ac:dyDescent="0.35">
      <c r="B8" s="27" t="s">
        <v>12</v>
      </c>
      <c r="C8" s="28" t="s">
        <v>13</v>
      </c>
      <c r="D8" s="29" t="s">
        <v>14</v>
      </c>
      <c r="E8" s="30">
        <v>10</v>
      </c>
      <c r="G8" s="5" t="s">
        <v>33</v>
      </c>
      <c r="H8" s="15">
        <v>0.15</v>
      </c>
      <c r="J8" s="6" t="s">
        <v>84</v>
      </c>
      <c r="K8" s="16">
        <f>K21/H2</f>
        <v>23.5</v>
      </c>
      <c r="M8" s="6"/>
      <c r="N8" s="2" t="s">
        <v>80</v>
      </c>
      <c r="O8" s="39">
        <f>IF(H19,(K22*H12)/(H4+(H12*K22)),1)</f>
        <v>0.9831460674157303</v>
      </c>
    </row>
    <row r="9" spans="2:23" ht="29.4" thickBot="1" x14ac:dyDescent="0.35">
      <c r="B9" s="5" t="s">
        <v>15</v>
      </c>
      <c r="C9" s="13" t="s">
        <v>16</v>
      </c>
      <c r="D9" s="14" t="s">
        <v>17</v>
      </c>
      <c r="E9" s="15">
        <v>0.04</v>
      </c>
      <c r="G9" s="5" t="s">
        <v>36</v>
      </c>
      <c r="H9" s="15">
        <v>40</v>
      </c>
      <c r="J9" s="13"/>
      <c r="K9" s="13"/>
    </row>
    <row r="10" spans="2:23" ht="29.4" thickBot="1" x14ac:dyDescent="0.35">
      <c r="B10" s="5" t="s">
        <v>18</v>
      </c>
      <c r="C10" s="13" t="s">
        <v>19</v>
      </c>
      <c r="D10" s="14" t="s">
        <v>20</v>
      </c>
      <c r="E10" s="15">
        <v>1.1999999999999999E-3</v>
      </c>
      <c r="G10" s="5" t="s">
        <v>39</v>
      </c>
      <c r="H10" s="15">
        <v>0.05</v>
      </c>
      <c r="J10" s="49" t="s">
        <v>98</v>
      </c>
      <c r="K10" s="51"/>
      <c r="O10" s="37"/>
    </row>
    <row r="11" spans="2:23" ht="43.2" x14ac:dyDescent="0.3">
      <c r="B11" s="23" t="s">
        <v>21</v>
      </c>
      <c r="C11" s="24" t="s">
        <v>22</v>
      </c>
      <c r="D11" s="25" t="s">
        <v>23</v>
      </c>
      <c r="E11" s="26">
        <v>0.5</v>
      </c>
      <c r="G11" s="5" t="s">
        <v>41</v>
      </c>
      <c r="H11" s="15">
        <v>5</v>
      </c>
      <c r="J11" s="4" t="s">
        <v>87</v>
      </c>
      <c r="K11" s="36">
        <f>IF(H20=1,W3*H9,IF(H20=2,W4*H9,W5*H9))</f>
        <v>34.282208585024591</v>
      </c>
    </row>
    <row r="12" spans="2:23" ht="57.6" x14ac:dyDescent="0.3">
      <c r="B12" s="23" t="s">
        <v>24</v>
      </c>
      <c r="C12" s="24" t="s">
        <v>22</v>
      </c>
      <c r="D12" s="25" t="s">
        <v>25</v>
      </c>
      <c r="E12" s="26">
        <v>0.9</v>
      </c>
      <c r="G12" s="5" t="s">
        <v>43</v>
      </c>
      <c r="H12" s="15">
        <v>7.0000000000000007E-2</v>
      </c>
      <c r="J12" s="5" t="s">
        <v>88</v>
      </c>
      <c r="K12" s="40">
        <f>-(S5*H9)</f>
        <v>-10.065222862000052</v>
      </c>
    </row>
    <row r="13" spans="2:23" x14ac:dyDescent="0.3">
      <c r="B13" s="5" t="s">
        <v>26</v>
      </c>
      <c r="C13" s="13" t="s">
        <v>27</v>
      </c>
      <c r="D13" s="14" t="s">
        <v>28</v>
      </c>
      <c r="E13" s="15">
        <v>1</v>
      </c>
      <c r="G13" s="5" t="s">
        <v>45</v>
      </c>
      <c r="H13" s="15">
        <v>25</v>
      </c>
      <c r="J13" s="5" t="s">
        <v>89</v>
      </c>
      <c r="K13" s="53">
        <f>-(S4*H9)</f>
        <v>-7.5489171465000391</v>
      </c>
      <c r="T13" s="38"/>
    </row>
    <row r="14" spans="2:23" ht="29.4" thickBot="1" x14ac:dyDescent="0.35">
      <c r="B14" s="5" t="s">
        <v>29</v>
      </c>
      <c r="C14" s="13" t="s">
        <v>27</v>
      </c>
      <c r="D14" s="14" t="s">
        <v>30</v>
      </c>
      <c r="E14" s="15">
        <v>0.15</v>
      </c>
      <c r="G14" s="5" t="s">
        <v>48</v>
      </c>
      <c r="H14" s="15">
        <v>1.5</v>
      </c>
      <c r="J14" s="6" t="s">
        <v>90</v>
      </c>
      <c r="K14" s="41">
        <f>-((H8/H14)*H9)</f>
        <v>-3.9999999999999996</v>
      </c>
    </row>
    <row r="15" spans="2:23" ht="29.4" thickBot="1" x14ac:dyDescent="0.35">
      <c r="B15" s="5" t="s">
        <v>31</v>
      </c>
      <c r="C15" s="13" t="s">
        <v>27</v>
      </c>
      <c r="D15" s="14" t="s">
        <v>32</v>
      </c>
      <c r="E15" s="15">
        <v>0.2</v>
      </c>
      <c r="G15" s="5" t="s">
        <v>101</v>
      </c>
      <c r="H15" s="15">
        <v>500</v>
      </c>
      <c r="J15" s="6" t="s">
        <v>110</v>
      </c>
      <c r="K15" s="41">
        <f>K11+K12+K13+K14</f>
        <v>12.668068576524501</v>
      </c>
    </row>
    <row r="16" spans="2:23" ht="15" thickBot="1" x14ac:dyDescent="0.35">
      <c r="B16" s="5" t="s">
        <v>33</v>
      </c>
      <c r="C16" s="13" t="s">
        <v>34</v>
      </c>
      <c r="D16" s="14" t="s">
        <v>35</v>
      </c>
      <c r="E16" s="15">
        <v>0.15</v>
      </c>
      <c r="G16" s="5" t="s">
        <v>102</v>
      </c>
      <c r="H16" s="15">
        <v>0.47</v>
      </c>
      <c r="J16" s="32" t="s">
        <v>36</v>
      </c>
      <c r="K16" s="52">
        <f>H9+K15*H31</f>
        <v>52.668068576524504</v>
      </c>
    </row>
    <row r="17" spans="2:11" x14ac:dyDescent="0.3">
      <c r="B17" s="5" t="s">
        <v>36</v>
      </c>
      <c r="C17" s="13" t="s">
        <v>37</v>
      </c>
      <c r="D17" s="14" t="s">
        <v>38</v>
      </c>
      <c r="E17" s="15">
        <v>100</v>
      </c>
      <c r="G17" s="5" t="s">
        <v>57</v>
      </c>
      <c r="H17" s="15" t="b">
        <v>1</v>
      </c>
    </row>
    <row r="18" spans="2:11" ht="15" thickBot="1" x14ac:dyDescent="0.35">
      <c r="B18" s="5" t="s">
        <v>39</v>
      </c>
      <c r="C18" s="13" t="s">
        <v>16</v>
      </c>
      <c r="D18" s="14" t="s">
        <v>40</v>
      </c>
      <c r="E18" s="15">
        <v>100</v>
      </c>
      <c r="G18" s="5" t="s">
        <v>60</v>
      </c>
      <c r="H18" s="15" t="b">
        <v>1</v>
      </c>
    </row>
    <row r="19" spans="2:11" ht="15" thickBot="1" x14ac:dyDescent="0.35">
      <c r="B19" s="5" t="s">
        <v>41</v>
      </c>
      <c r="C19" s="13" t="s">
        <v>16</v>
      </c>
      <c r="D19" s="14" t="s">
        <v>42</v>
      </c>
      <c r="E19" s="15">
        <v>100</v>
      </c>
      <c r="G19" s="5" t="s">
        <v>61</v>
      </c>
      <c r="H19" s="15" t="b">
        <v>1</v>
      </c>
      <c r="J19" s="47" t="s">
        <v>100</v>
      </c>
      <c r="K19" s="48"/>
    </row>
    <row r="20" spans="2:11" ht="28.8" x14ac:dyDescent="0.3">
      <c r="B20" s="5" t="s">
        <v>43</v>
      </c>
      <c r="C20" s="13" t="s">
        <v>19</v>
      </c>
      <c r="D20" s="14" t="s">
        <v>44</v>
      </c>
      <c r="E20" s="15">
        <v>100</v>
      </c>
      <c r="G20" s="5" t="s">
        <v>64</v>
      </c>
      <c r="H20" s="15">
        <v>1</v>
      </c>
      <c r="J20" s="4" t="s">
        <v>50</v>
      </c>
      <c r="K20" s="35">
        <f>IF(H26,(H23*H9+H24*H9^(2/3))+(H25*(H27/H28))+H22,(H23*H9+H24*H9^(2/3))+H22)</f>
        <v>2.7435878314539788</v>
      </c>
    </row>
    <row r="21" spans="2:11" x14ac:dyDescent="0.3">
      <c r="B21" s="5" t="s">
        <v>45</v>
      </c>
      <c r="C21" s="13" t="s">
        <v>46</v>
      </c>
      <c r="D21" s="14" t="s">
        <v>47</v>
      </c>
      <c r="E21" s="15">
        <v>20</v>
      </c>
      <c r="G21" s="5" t="s">
        <v>66</v>
      </c>
      <c r="H21" s="15">
        <v>1</v>
      </c>
      <c r="J21" s="5" t="s">
        <v>55</v>
      </c>
      <c r="K21" s="15">
        <f>H15*H16</f>
        <v>235</v>
      </c>
    </row>
    <row r="22" spans="2:11" ht="15" thickBot="1" x14ac:dyDescent="0.35">
      <c r="B22" s="5" t="s">
        <v>48</v>
      </c>
      <c r="C22" s="13" t="s">
        <v>49</v>
      </c>
      <c r="D22" s="14" t="s">
        <v>71</v>
      </c>
      <c r="E22" s="15">
        <v>1</v>
      </c>
      <c r="G22" s="5" t="s">
        <v>103</v>
      </c>
      <c r="H22" s="15">
        <v>0.02</v>
      </c>
      <c r="J22" s="6" t="s">
        <v>53</v>
      </c>
      <c r="K22" s="16">
        <f>IF(H19,1/(1+(H30*H29/1000000)),0)</f>
        <v>1</v>
      </c>
    </row>
    <row r="23" spans="2:11" ht="28.8" x14ac:dyDescent="0.3">
      <c r="B23" s="5" t="s">
        <v>50</v>
      </c>
      <c r="C23" s="13" t="s">
        <v>51</v>
      </c>
      <c r="D23" s="14" t="s">
        <v>52</v>
      </c>
      <c r="E23" s="17">
        <v>1</v>
      </c>
      <c r="G23" s="5" t="s">
        <v>104</v>
      </c>
      <c r="H23" s="15">
        <v>8.8000000000000005E-3</v>
      </c>
    </row>
    <row r="24" spans="2:11" x14ac:dyDescent="0.3">
      <c r="B24" s="5" t="s">
        <v>53</v>
      </c>
      <c r="C24" s="13" t="s">
        <v>22</v>
      </c>
      <c r="D24" s="14" t="s">
        <v>54</v>
      </c>
      <c r="E24" s="17">
        <v>0.5</v>
      </c>
      <c r="G24" s="5" t="s">
        <v>105</v>
      </c>
      <c r="H24" s="15">
        <v>5.3999999999999999E-2</v>
      </c>
    </row>
    <row r="25" spans="2:11" x14ac:dyDescent="0.3">
      <c r="B25" s="5" t="s">
        <v>55</v>
      </c>
      <c r="C25" s="13" t="s">
        <v>13</v>
      </c>
      <c r="D25" s="14" t="s">
        <v>56</v>
      </c>
      <c r="E25" s="15">
        <v>100</v>
      </c>
      <c r="G25" s="5" t="s">
        <v>106</v>
      </c>
      <c r="H25" s="15">
        <v>0.17399999999999999</v>
      </c>
    </row>
    <row r="26" spans="2:11" x14ac:dyDescent="0.3">
      <c r="B26" s="5" t="s">
        <v>57</v>
      </c>
      <c r="C26" s="13" t="s">
        <v>58</v>
      </c>
      <c r="D26" s="14" t="s">
        <v>59</v>
      </c>
      <c r="E26" s="15" t="b">
        <v>1</v>
      </c>
      <c r="G26" s="5" t="s">
        <v>62</v>
      </c>
      <c r="H26" s="15" t="b">
        <v>1</v>
      </c>
    </row>
    <row r="27" spans="2:11" x14ac:dyDescent="0.3">
      <c r="B27" s="5" t="s">
        <v>60</v>
      </c>
      <c r="C27" s="13" t="s">
        <v>58</v>
      </c>
      <c r="D27" s="14" t="s">
        <v>59</v>
      </c>
      <c r="E27" s="15" t="b">
        <v>1</v>
      </c>
      <c r="G27" s="43" t="s">
        <v>107</v>
      </c>
      <c r="H27" s="44">
        <v>4</v>
      </c>
    </row>
    <row r="28" spans="2:11" x14ac:dyDescent="0.3">
      <c r="B28" s="5" t="s">
        <v>61</v>
      </c>
      <c r="C28" s="13" t="s">
        <v>58</v>
      </c>
      <c r="D28" s="14" t="s">
        <v>59</v>
      </c>
      <c r="E28" s="15" t="b">
        <v>1</v>
      </c>
      <c r="G28" s="5" t="s">
        <v>108</v>
      </c>
      <c r="H28" s="15">
        <v>0.4</v>
      </c>
    </row>
    <row r="29" spans="2:11" x14ac:dyDescent="0.3">
      <c r="B29" s="23" t="s">
        <v>62</v>
      </c>
      <c r="C29" s="24" t="s">
        <v>58</v>
      </c>
      <c r="D29" s="25" t="s">
        <v>59</v>
      </c>
      <c r="E29" s="26" t="b">
        <v>0</v>
      </c>
      <c r="G29" s="5" t="s">
        <v>109</v>
      </c>
      <c r="H29" s="15">
        <v>1</v>
      </c>
      <c r="I29" t="s">
        <v>116</v>
      </c>
    </row>
    <row r="30" spans="2:11" x14ac:dyDescent="0.3">
      <c r="B30" s="23" t="s">
        <v>63</v>
      </c>
      <c r="C30" s="24" t="s">
        <v>58</v>
      </c>
      <c r="D30" s="25" t="s">
        <v>59</v>
      </c>
      <c r="E30" s="26" t="b">
        <v>0</v>
      </c>
      <c r="G30" s="5" t="s">
        <v>113</v>
      </c>
      <c r="H30" s="15">
        <v>0</v>
      </c>
      <c r="I30" t="s">
        <v>116</v>
      </c>
    </row>
    <row r="31" spans="2:11" ht="16.8" customHeight="1" thickBot="1" x14ac:dyDescent="0.35">
      <c r="B31" s="5" t="s">
        <v>64</v>
      </c>
      <c r="C31" s="18" t="s">
        <v>58</v>
      </c>
      <c r="D31" s="14" t="s">
        <v>65</v>
      </c>
      <c r="E31" s="15">
        <v>1</v>
      </c>
      <c r="G31" s="5" t="s">
        <v>111</v>
      </c>
      <c r="H31" s="15">
        <v>1</v>
      </c>
    </row>
    <row r="32" spans="2:11" ht="72.599999999999994" thickBot="1" x14ac:dyDescent="0.35">
      <c r="B32" s="6" t="s">
        <v>66</v>
      </c>
      <c r="C32" s="7" t="s">
        <v>58</v>
      </c>
      <c r="D32" s="3" t="s">
        <v>67</v>
      </c>
      <c r="E32" s="16">
        <v>1</v>
      </c>
      <c r="G32" s="31" t="s">
        <v>36</v>
      </c>
      <c r="H32" s="42">
        <f>K16</f>
        <v>52.668068576524504</v>
      </c>
    </row>
  </sheetData>
  <mergeCells count="7">
    <mergeCell ref="J19:K19"/>
    <mergeCell ref="B1:E1"/>
    <mergeCell ref="J10:K10"/>
    <mergeCell ref="U2:W2"/>
    <mergeCell ref="Q2:S2"/>
    <mergeCell ref="M2:O2"/>
    <mergeCell ref="J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B3C1-7EE4-4651-A454-B9D507003708}">
  <dimension ref="B1:CX32"/>
  <sheetViews>
    <sheetView zoomScale="70" zoomScaleNormal="70" workbookViewId="0">
      <selection activeCell="R16" sqref="R16"/>
    </sheetView>
  </sheetViews>
  <sheetFormatPr defaultRowHeight="14.4" x14ac:dyDescent="0.3"/>
  <cols>
    <col min="3" max="3" width="11.33203125" bestFit="1" customWidth="1"/>
    <col min="6" max="6" width="11.33203125" bestFit="1" customWidth="1"/>
    <col min="9" max="9" width="11.33203125" bestFit="1" customWidth="1"/>
    <col min="12" max="12" width="10.6640625" bestFit="1" customWidth="1"/>
    <col min="15" max="15" width="11.109375" bestFit="1" customWidth="1"/>
    <col min="18" max="18" width="11.33203125" bestFit="1" customWidth="1"/>
    <col min="21" max="21" width="13.88671875" customWidth="1"/>
    <col min="24" max="24" width="11.109375" bestFit="1" customWidth="1"/>
    <col min="27" max="27" width="11.33203125" bestFit="1" customWidth="1"/>
    <col min="30" max="30" width="11.109375" bestFit="1" customWidth="1"/>
    <col min="33" max="33" width="11.33203125" bestFit="1" customWidth="1"/>
    <col min="36" max="36" width="11.33203125" bestFit="1" customWidth="1"/>
    <col min="39" max="39" width="11.33203125" bestFit="1" customWidth="1"/>
    <col min="40" max="40" width="8.88671875" style="55"/>
    <col min="42" max="42" width="10.21875" bestFit="1" customWidth="1"/>
    <col min="45" max="45" width="11.33203125" bestFit="1" customWidth="1"/>
    <col min="48" max="48" width="10.6640625" bestFit="1" customWidth="1"/>
    <col min="51" max="51" width="11.33203125" bestFit="1" customWidth="1"/>
    <col min="54" max="54" width="11.33203125" bestFit="1" customWidth="1"/>
    <col min="57" max="57" width="11.33203125" bestFit="1" customWidth="1"/>
    <col min="60" max="60" width="10.6640625" bestFit="1" customWidth="1"/>
    <col min="63" max="63" width="11.33203125" bestFit="1" customWidth="1"/>
    <col min="66" max="66" width="11.33203125" bestFit="1" customWidth="1"/>
    <col min="69" max="69" width="11.109375" bestFit="1" customWidth="1"/>
    <col min="72" max="72" width="11.33203125" bestFit="1" customWidth="1"/>
    <col min="75" max="75" width="21.44140625" customWidth="1"/>
    <col min="78" max="78" width="11.109375" bestFit="1" customWidth="1"/>
    <col min="81" max="81" width="11.109375" bestFit="1" customWidth="1"/>
    <col min="82" max="82" width="8.88671875" style="55"/>
    <col min="84" max="84" width="11.33203125" bestFit="1" customWidth="1"/>
    <col min="87" max="87" width="11.33203125" bestFit="1" customWidth="1"/>
    <col min="90" max="90" width="11.33203125" bestFit="1" customWidth="1"/>
    <col min="93" max="93" width="11.33203125" bestFit="1" customWidth="1"/>
    <col min="96" max="96" width="10.6640625" bestFit="1" customWidth="1"/>
    <col min="99" max="99" width="11.33203125" bestFit="1" customWidth="1"/>
    <col min="102" max="102" width="11.33203125" bestFit="1" customWidth="1"/>
    <col min="103" max="103" width="9.77734375" customWidth="1"/>
  </cols>
  <sheetData>
    <row r="1" spans="2:102" ht="15" thickBot="1" x14ac:dyDescent="0.35">
      <c r="B1" t="s">
        <v>114</v>
      </c>
      <c r="AU1" t="s">
        <v>115</v>
      </c>
    </row>
    <row r="2" spans="2:102" x14ac:dyDescent="0.3">
      <c r="B2" s="4" t="s">
        <v>12</v>
      </c>
      <c r="C2" s="12">
        <v>10</v>
      </c>
      <c r="E2" s="45" t="s">
        <v>12</v>
      </c>
      <c r="F2" s="46">
        <v>15</v>
      </c>
      <c r="H2" s="4" t="s">
        <v>12</v>
      </c>
      <c r="I2" s="12">
        <v>10</v>
      </c>
      <c r="K2" s="4" t="s">
        <v>12</v>
      </c>
      <c r="L2" s="12">
        <v>10</v>
      </c>
      <c r="N2" s="4" t="s">
        <v>12</v>
      </c>
      <c r="O2" s="12">
        <v>10</v>
      </c>
      <c r="Q2" s="4" t="s">
        <v>12</v>
      </c>
      <c r="R2" s="12">
        <v>10</v>
      </c>
      <c r="T2" s="4" t="s">
        <v>12</v>
      </c>
      <c r="U2" s="12">
        <v>10</v>
      </c>
      <c r="W2" s="4" t="s">
        <v>12</v>
      </c>
      <c r="X2" s="12">
        <v>10</v>
      </c>
      <c r="Z2" s="4" t="s">
        <v>12</v>
      </c>
      <c r="AA2" s="12">
        <v>10</v>
      </c>
      <c r="AC2" s="4" t="s">
        <v>12</v>
      </c>
      <c r="AD2" s="12">
        <v>10</v>
      </c>
      <c r="AF2" s="4" t="s">
        <v>12</v>
      </c>
      <c r="AG2" s="12">
        <v>10</v>
      </c>
      <c r="AI2" s="4" t="s">
        <v>12</v>
      </c>
      <c r="AJ2" s="12">
        <v>10</v>
      </c>
      <c r="AL2" s="4" t="s">
        <v>12</v>
      </c>
      <c r="AM2" s="12">
        <v>10</v>
      </c>
      <c r="AO2" s="4" t="s">
        <v>12</v>
      </c>
      <c r="AP2" s="12">
        <v>10</v>
      </c>
      <c r="AR2" s="4" t="s">
        <v>12</v>
      </c>
      <c r="AS2" s="12">
        <v>10</v>
      </c>
      <c r="AU2" s="4" t="s">
        <v>12</v>
      </c>
      <c r="AV2" s="12">
        <v>10</v>
      </c>
      <c r="AX2" s="4" t="s">
        <v>12</v>
      </c>
      <c r="AY2" s="12">
        <v>10</v>
      </c>
      <c r="BA2" s="4" t="s">
        <v>12</v>
      </c>
      <c r="BB2" s="12">
        <v>10</v>
      </c>
      <c r="BD2" s="4" t="s">
        <v>12</v>
      </c>
      <c r="BE2" s="12">
        <v>10</v>
      </c>
      <c r="BG2" s="4" t="s">
        <v>12</v>
      </c>
      <c r="BH2" s="12">
        <v>10</v>
      </c>
      <c r="BJ2" s="4" t="s">
        <v>12</v>
      </c>
      <c r="BK2" s="12">
        <v>10</v>
      </c>
      <c r="BM2" s="4" t="s">
        <v>12</v>
      </c>
      <c r="BN2" s="12">
        <v>10</v>
      </c>
      <c r="BP2" s="4" t="s">
        <v>12</v>
      </c>
      <c r="BQ2" s="12">
        <v>10</v>
      </c>
      <c r="BS2" s="4" t="s">
        <v>12</v>
      </c>
      <c r="BT2" s="12">
        <v>10</v>
      </c>
      <c r="BV2" s="4" t="s">
        <v>12</v>
      </c>
      <c r="BW2" s="12">
        <v>10</v>
      </c>
      <c r="BY2" s="4" t="s">
        <v>12</v>
      </c>
      <c r="BZ2" s="12">
        <v>10</v>
      </c>
      <c r="CB2" s="4" t="s">
        <v>12</v>
      </c>
      <c r="CC2" s="12">
        <v>10</v>
      </c>
      <c r="CE2" s="4" t="s">
        <v>12</v>
      </c>
      <c r="CF2" s="12">
        <v>10</v>
      </c>
      <c r="CH2" s="4" t="s">
        <v>12</v>
      </c>
      <c r="CI2" s="12">
        <v>10</v>
      </c>
      <c r="CK2" s="4" t="s">
        <v>12</v>
      </c>
      <c r="CL2" s="12">
        <v>10</v>
      </c>
      <c r="CN2" s="4" t="s">
        <v>12</v>
      </c>
      <c r="CO2" s="12">
        <v>10</v>
      </c>
      <c r="CQ2" s="4" t="s">
        <v>12</v>
      </c>
      <c r="CR2" s="12">
        <v>10</v>
      </c>
      <c r="CT2" s="4" t="s">
        <v>12</v>
      </c>
      <c r="CU2" s="12">
        <v>10</v>
      </c>
      <c r="CW2" s="4" t="s">
        <v>12</v>
      </c>
      <c r="CX2" s="12">
        <v>10</v>
      </c>
    </row>
    <row r="3" spans="2:102" x14ac:dyDescent="0.3">
      <c r="B3" s="5" t="s">
        <v>15</v>
      </c>
      <c r="C3" s="15">
        <v>0.04</v>
      </c>
      <c r="E3" s="5" t="s">
        <v>15</v>
      </c>
      <c r="F3" s="15">
        <v>0.04</v>
      </c>
      <c r="H3" s="43" t="s">
        <v>15</v>
      </c>
      <c r="I3" s="44">
        <v>0.02</v>
      </c>
      <c r="K3" s="5" t="s">
        <v>15</v>
      </c>
      <c r="L3" s="15">
        <v>0.04</v>
      </c>
      <c r="N3" s="5" t="s">
        <v>15</v>
      </c>
      <c r="O3" s="15">
        <v>0.04</v>
      </c>
      <c r="Q3" s="5" t="s">
        <v>15</v>
      </c>
      <c r="R3" s="15">
        <v>0.04</v>
      </c>
      <c r="T3" s="5" t="s">
        <v>15</v>
      </c>
      <c r="U3" s="15">
        <v>0.04</v>
      </c>
      <c r="W3" s="5" t="s">
        <v>15</v>
      </c>
      <c r="X3" s="15">
        <v>0.04</v>
      </c>
      <c r="Z3" s="5" t="s">
        <v>15</v>
      </c>
      <c r="AA3" s="15">
        <v>0.04</v>
      </c>
      <c r="AC3" s="5" t="s">
        <v>15</v>
      </c>
      <c r="AD3" s="15">
        <v>0.04</v>
      </c>
      <c r="AF3" s="5" t="s">
        <v>15</v>
      </c>
      <c r="AG3" s="15">
        <v>0.04</v>
      </c>
      <c r="AI3" s="5" t="s">
        <v>15</v>
      </c>
      <c r="AJ3" s="15">
        <v>0.04</v>
      </c>
      <c r="AL3" s="5" t="s">
        <v>15</v>
      </c>
      <c r="AM3" s="15">
        <v>0.04</v>
      </c>
      <c r="AO3" s="5" t="s">
        <v>15</v>
      </c>
      <c r="AP3" s="15">
        <v>0.04</v>
      </c>
      <c r="AR3" s="5" t="s">
        <v>15</v>
      </c>
      <c r="AS3" s="15">
        <v>0.04</v>
      </c>
      <c r="AU3" s="5" t="s">
        <v>15</v>
      </c>
      <c r="AV3" s="15">
        <v>0.04</v>
      </c>
      <c r="AX3" s="5" t="s">
        <v>15</v>
      </c>
      <c r="AY3" s="15">
        <v>0.04</v>
      </c>
      <c r="BA3" s="5" t="s">
        <v>15</v>
      </c>
      <c r="BB3" s="15">
        <v>0.04</v>
      </c>
      <c r="BD3" s="5" t="s">
        <v>15</v>
      </c>
      <c r="BE3" s="15">
        <v>0.04</v>
      </c>
      <c r="BG3" s="5" t="s">
        <v>15</v>
      </c>
      <c r="BH3" s="15">
        <v>0.04</v>
      </c>
      <c r="BJ3" s="5" t="s">
        <v>15</v>
      </c>
      <c r="BK3" s="15">
        <v>0.04</v>
      </c>
      <c r="BM3" s="5" t="s">
        <v>15</v>
      </c>
      <c r="BN3" s="15">
        <v>0.04</v>
      </c>
      <c r="BP3" s="5" t="s">
        <v>15</v>
      </c>
      <c r="BQ3" s="15">
        <v>0.04</v>
      </c>
      <c r="BS3" s="5" t="s">
        <v>15</v>
      </c>
      <c r="BT3" s="15">
        <v>0.04</v>
      </c>
      <c r="BV3" s="5" t="s">
        <v>15</v>
      </c>
      <c r="BW3" s="15">
        <v>0.04</v>
      </c>
      <c r="BY3" s="5" t="s">
        <v>15</v>
      </c>
      <c r="BZ3" s="15">
        <v>0.04</v>
      </c>
      <c r="CB3" s="5" t="s">
        <v>15</v>
      </c>
      <c r="CC3" s="15">
        <v>0.04</v>
      </c>
      <c r="CE3" s="5" t="s">
        <v>15</v>
      </c>
      <c r="CF3" s="15">
        <v>0.04</v>
      </c>
      <c r="CH3" s="5" t="s">
        <v>15</v>
      </c>
      <c r="CI3" s="15">
        <v>0.04</v>
      </c>
      <c r="CK3" s="5" t="s">
        <v>15</v>
      </c>
      <c r="CL3" s="15">
        <v>0.04</v>
      </c>
      <c r="CN3" s="5" t="s">
        <v>15</v>
      </c>
      <c r="CO3" s="15">
        <v>0.04</v>
      </c>
      <c r="CQ3" s="5" t="s">
        <v>15</v>
      </c>
      <c r="CR3" s="15">
        <v>0.04</v>
      </c>
      <c r="CT3" s="5" t="s">
        <v>15</v>
      </c>
      <c r="CU3" s="15">
        <v>0.04</v>
      </c>
      <c r="CW3" s="5" t="s">
        <v>15</v>
      </c>
      <c r="CX3" s="15">
        <v>0.04</v>
      </c>
    </row>
    <row r="4" spans="2:102" x14ac:dyDescent="0.3">
      <c r="B4" s="5" t="s">
        <v>18</v>
      </c>
      <c r="C4" s="15">
        <v>1.1999999999999999E-3</v>
      </c>
      <c r="E4" s="5" t="s">
        <v>18</v>
      </c>
      <c r="F4" s="15">
        <v>1.1999999999999999E-3</v>
      </c>
      <c r="H4" s="5" t="s">
        <v>18</v>
      </c>
      <c r="I4" s="15">
        <v>1.1999999999999999E-3</v>
      </c>
      <c r="K4" s="43" t="s">
        <v>18</v>
      </c>
      <c r="L4" s="44">
        <v>5.0000000000000001E-3</v>
      </c>
      <c r="N4" s="5" t="s">
        <v>18</v>
      </c>
      <c r="O4" s="15">
        <v>1.1999999999999999E-3</v>
      </c>
      <c r="Q4" s="5" t="s">
        <v>18</v>
      </c>
      <c r="R4" s="15">
        <v>1.1999999999999999E-3</v>
      </c>
      <c r="T4" s="5" t="s">
        <v>18</v>
      </c>
      <c r="U4" s="15">
        <v>1.1999999999999999E-3</v>
      </c>
      <c r="W4" s="5" t="s">
        <v>18</v>
      </c>
      <c r="X4" s="15">
        <v>1.1999999999999999E-3</v>
      </c>
      <c r="Z4" s="5" t="s">
        <v>18</v>
      </c>
      <c r="AA4" s="15">
        <v>1.1999999999999999E-3</v>
      </c>
      <c r="AC4" s="5" t="s">
        <v>18</v>
      </c>
      <c r="AD4" s="15">
        <v>1.1999999999999999E-3</v>
      </c>
      <c r="AF4" s="5" t="s">
        <v>18</v>
      </c>
      <c r="AG4" s="15">
        <v>1.1999999999999999E-3</v>
      </c>
      <c r="AI4" s="5" t="s">
        <v>18</v>
      </c>
      <c r="AJ4" s="15">
        <v>1.1999999999999999E-3</v>
      </c>
      <c r="AL4" s="5" t="s">
        <v>18</v>
      </c>
      <c r="AM4" s="15">
        <v>1.1999999999999999E-3</v>
      </c>
      <c r="AO4" s="5" t="s">
        <v>18</v>
      </c>
      <c r="AP4" s="15">
        <v>1.1999999999999999E-3</v>
      </c>
      <c r="AR4" s="5" t="s">
        <v>18</v>
      </c>
      <c r="AS4" s="15">
        <v>1.1999999999999999E-3</v>
      </c>
      <c r="AU4" s="5" t="s">
        <v>18</v>
      </c>
      <c r="AV4" s="15">
        <v>1.1999999999999999E-3</v>
      </c>
      <c r="AX4" s="5" t="s">
        <v>18</v>
      </c>
      <c r="AY4" s="15">
        <v>1.1999999999999999E-3</v>
      </c>
      <c r="BA4" s="5" t="s">
        <v>18</v>
      </c>
      <c r="BB4" s="15">
        <v>1.1999999999999999E-3</v>
      </c>
      <c r="BD4" s="5" t="s">
        <v>18</v>
      </c>
      <c r="BE4" s="15">
        <v>1.1999999999999999E-3</v>
      </c>
      <c r="BG4" s="5" t="s">
        <v>18</v>
      </c>
      <c r="BH4" s="15">
        <v>1.1999999999999999E-3</v>
      </c>
      <c r="BJ4" s="5" t="s">
        <v>18</v>
      </c>
      <c r="BK4" s="15">
        <v>1.1999999999999999E-3</v>
      </c>
      <c r="BM4" s="5" t="s">
        <v>18</v>
      </c>
      <c r="BN4" s="15">
        <v>1.1999999999999999E-3</v>
      </c>
      <c r="BP4" s="5" t="s">
        <v>18</v>
      </c>
      <c r="BQ4" s="15">
        <v>1.1999999999999999E-3</v>
      </c>
      <c r="BS4" s="5" t="s">
        <v>18</v>
      </c>
      <c r="BT4" s="15">
        <v>1.1999999999999999E-3</v>
      </c>
      <c r="BV4" s="5" t="s">
        <v>18</v>
      </c>
      <c r="BW4" s="15">
        <v>1.1999999999999999E-3</v>
      </c>
      <c r="BY4" s="5" t="s">
        <v>18</v>
      </c>
      <c r="BZ4" s="15">
        <v>1.1999999999999999E-3</v>
      </c>
      <c r="CB4" s="5" t="s">
        <v>18</v>
      </c>
      <c r="CC4" s="15">
        <v>1.1999999999999999E-3</v>
      </c>
      <c r="CE4" s="5" t="s">
        <v>18</v>
      </c>
      <c r="CF4" s="15">
        <v>1.1999999999999999E-3</v>
      </c>
      <c r="CH4" s="5" t="s">
        <v>18</v>
      </c>
      <c r="CI4" s="15">
        <v>1.1999999999999999E-3</v>
      </c>
      <c r="CK4" s="5" t="s">
        <v>18</v>
      </c>
      <c r="CL4" s="15">
        <v>1.1999999999999999E-3</v>
      </c>
      <c r="CN4" s="5" t="s">
        <v>18</v>
      </c>
      <c r="CO4" s="15">
        <v>1.1999999999999999E-3</v>
      </c>
      <c r="CQ4" s="5" t="s">
        <v>18</v>
      </c>
      <c r="CR4" s="15">
        <v>1.1999999999999999E-3</v>
      </c>
      <c r="CT4" s="5" t="s">
        <v>18</v>
      </c>
      <c r="CU4" s="15">
        <v>1.1999999999999999E-3</v>
      </c>
      <c r="CW4" s="5" t="s">
        <v>18</v>
      </c>
      <c r="CX4" s="15">
        <v>1.1999999999999999E-3</v>
      </c>
    </row>
    <row r="5" spans="2:102" x14ac:dyDescent="0.3">
      <c r="B5" s="5" t="s">
        <v>26</v>
      </c>
      <c r="C5" s="15">
        <v>1</v>
      </c>
      <c r="E5" s="5" t="s">
        <v>26</v>
      </c>
      <c r="F5" s="15">
        <v>1</v>
      </c>
      <c r="H5" s="5" t="s">
        <v>26</v>
      </c>
      <c r="I5" s="15">
        <v>1</v>
      </c>
      <c r="K5" s="5" t="s">
        <v>26</v>
      </c>
      <c r="L5" s="15">
        <v>1</v>
      </c>
      <c r="N5" s="43" t="s">
        <v>26</v>
      </c>
      <c r="O5" s="44">
        <v>1.5</v>
      </c>
      <c r="Q5" s="5" t="s">
        <v>26</v>
      </c>
      <c r="R5" s="15">
        <v>1</v>
      </c>
      <c r="T5" s="5" t="s">
        <v>26</v>
      </c>
      <c r="U5" s="15">
        <v>1</v>
      </c>
      <c r="W5" s="5" t="s">
        <v>26</v>
      </c>
      <c r="X5" s="15">
        <v>1</v>
      </c>
      <c r="Z5" s="5" t="s">
        <v>26</v>
      </c>
      <c r="AA5" s="15">
        <v>1</v>
      </c>
      <c r="AC5" s="5" t="s">
        <v>26</v>
      </c>
      <c r="AD5" s="15">
        <v>1</v>
      </c>
      <c r="AF5" s="5" t="s">
        <v>26</v>
      </c>
      <c r="AG5" s="15">
        <v>1</v>
      </c>
      <c r="AI5" s="5" t="s">
        <v>26</v>
      </c>
      <c r="AJ5" s="15">
        <v>1</v>
      </c>
      <c r="AL5" s="5" t="s">
        <v>26</v>
      </c>
      <c r="AM5" s="15">
        <v>1</v>
      </c>
      <c r="AO5" s="5" t="s">
        <v>26</v>
      </c>
      <c r="AP5" s="15">
        <v>1</v>
      </c>
      <c r="AR5" s="5" t="s">
        <v>26</v>
      </c>
      <c r="AS5" s="15">
        <v>1</v>
      </c>
      <c r="AU5" s="5" t="s">
        <v>26</v>
      </c>
      <c r="AV5" s="15">
        <v>1</v>
      </c>
      <c r="AX5" s="5" t="s">
        <v>26</v>
      </c>
      <c r="AY5" s="15">
        <v>1</v>
      </c>
      <c r="BA5" s="5" t="s">
        <v>26</v>
      </c>
      <c r="BB5" s="15">
        <v>1</v>
      </c>
      <c r="BD5" s="5" t="s">
        <v>26</v>
      </c>
      <c r="BE5" s="15">
        <v>1</v>
      </c>
      <c r="BG5" s="5" t="s">
        <v>26</v>
      </c>
      <c r="BH5" s="15">
        <v>1</v>
      </c>
      <c r="BJ5" s="5" t="s">
        <v>26</v>
      </c>
      <c r="BK5" s="15">
        <v>1</v>
      </c>
      <c r="BM5" s="5" t="s">
        <v>26</v>
      </c>
      <c r="BN5" s="15">
        <v>1</v>
      </c>
      <c r="BP5" s="5" t="s">
        <v>26</v>
      </c>
      <c r="BQ5" s="15">
        <v>1</v>
      </c>
      <c r="BS5" s="5" t="s">
        <v>26</v>
      </c>
      <c r="BT5" s="15">
        <v>1</v>
      </c>
      <c r="BV5" s="5" t="s">
        <v>26</v>
      </c>
      <c r="BW5" s="15">
        <v>1</v>
      </c>
      <c r="BY5" s="5" t="s">
        <v>26</v>
      </c>
      <c r="BZ5" s="15">
        <v>1</v>
      </c>
      <c r="CB5" s="5" t="s">
        <v>26</v>
      </c>
      <c r="CC5" s="15">
        <v>1</v>
      </c>
      <c r="CE5" s="5" t="s">
        <v>26</v>
      </c>
      <c r="CF5" s="15">
        <v>1</v>
      </c>
      <c r="CH5" s="5" t="s">
        <v>26</v>
      </c>
      <c r="CI5" s="15">
        <v>1</v>
      </c>
      <c r="CK5" s="5" t="s">
        <v>26</v>
      </c>
      <c r="CL5" s="15">
        <v>1</v>
      </c>
      <c r="CN5" s="5" t="s">
        <v>26</v>
      </c>
      <c r="CO5" s="15">
        <v>1</v>
      </c>
      <c r="CQ5" s="5" t="s">
        <v>26</v>
      </c>
      <c r="CR5" s="15">
        <v>1</v>
      </c>
      <c r="CT5" s="5" t="s">
        <v>26</v>
      </c>
      <c r="CU5" s="15">
        <v>1</v>
      </c>
      <c r="CW5" s="5" t="s">
        <v>26</v>
      </c>
      <c r="CX5" s="15">
        <v>1</v>
      </c>
    </row>
    <row r="6" spans="2:102" x14ac:dyDescent="0.3">
      <c r="B6" s="5" t="s">
        <v>29</v>
      </c>
      <c r="C6" s="15">
        <v>0.15</v>
      </c>
      <c r="E6" s="5" t="s">
        <v>29</v>
      </c>
      <c r="F6" s="15">
        <v>0.15</v>
      </c>
      <c r="H6" s="5" t="s">
        <v>29</v>
      </c>
      <c r="I6" s="15">
        <v>0.15</v>
      </c>
      <c r="K6" s="5" t="s">
        <v>29</v>
      </c>
      <c r="L6" s="15">
        <v>0.15</v>
      </c>
      <c r="N6" s="5" t="s">
        <v>29</v>
      </c>
      <c r="O6" s="15">
        <v>0.15</v>
      </c>
      <c r="Q6" s="43" t="s">
        <v>29</v>
      </c>
      <c r="R6" s="44">
        <v>0.09</v>
      </c>
      <c r="T6" s="5" t="s">
        <v>29</v>
      </c>
      <c r="U6" s="15">
        <v>0.15</v>
      </c>
      <c r="W6" s="5" t="s">
        <v>29</v>
      </c>
      <c r="X6" s="15">
        <v>0.15</v>
      </c>
      <c r="Z6" s="5" t="s">
        <v>29</v>
      </c>
      <c r="AA6" s="15">
        <v>0.15</v>
      </c>
      <c r="AC6" s="5" t="s">
        <v>29</v>
      </c>
      <c r="AD6" s="15">
        <v>0.15</v>
      </c>
      <c r="AF6" s="5" t="s">
        <v>29</v>
      </c>
      <c r="AG6" s="15">
        <v>0.15</v>
      </c>
      <c r="AI6" s="5" t="s">
        <v>29</v>
      </c>
      <c r="AJ6" s="15">
        <v>0.15</v>
      </c>
      <c r="AL6" s="5" t="s">
        <v>29</v>
      </c>
      <c r="AM6" s="15">
        <v>0.15</v>
      </c>
      <c r="AO6" s="5" t="s">
        <v>29</v>
      </c>
      <c r="AP6" s="15">
        <v>0.15</v>
      </c>
      <c r="AR6" s="5" t="s">
        <v>29</v>
      </c>
      <c r="AS6" s="15">
        <v>0.15</v>
      </c>
      <c r="AU6" s="5" t="s">
        <v>29</v>
      </c>
      <c r="AV6" s="15">
        <v>0.15</v>
      </c>
      <c r="AX6" s="5" t="s">
        <v>29</v>
      </c>
      <c r="AY6" s="15">
        <v>0.15</v>
      </c>
      <c r="BA6" s="5" t="s">
        <v>29</v>
      </c>
      <c r="BB6" s="15">
        <v>0.15</v>
      </c>
      <c r="BD6" s="5" t="s">
        <v>29</v>
      </c>
      <c r="BE6" s="15">
        <v>0.15</v>
      </c>
      <c r="BG6" s="5" t="s">
        <v>29</v>
      </c>
      <c r="BH6" s="15">
        <v>0.15</v>
      </c>
      <c r="BJ6" s="5" t="s">
        <v>29</v>
      </c>
      <c r="BK6" s="15">
        <v>0.15</v>
      </c>
      <c r="BM6" s="5" t="s">
        <v>29</v>
      </c>
      <c r="BN6" s="15">
        <v>0.15</v>
      </c>
      <c r="BP6" s="5" t="s">
        <v>29</v>
      </c>
      <c r="BQ6" s="15">
        <v>0.15</v>
      </c>
      <c r="BS6" s="5" t="s">
        <v>29</v>
      </c>
      <c r="BT6" s="15">
        <v>0.15</v>
      </c>
      <c r="BV6" s="5" t="s">
        <v>29</v>
      </c>
      <c r="BW6" s="15">
        <v>0.15</v>
      </c>
      <c r="BY6" s="5" t="s">
        <v>29</v>
      </c>
      <c r="BZ6" s="15">
        <v>0.15</v>
      </c>
      <c r="CB6" s="5" t="s">
        <v>29</v>
      </c>
      <c r="CC6" s="15">
        <v>0.15</v>
      </c>
      <c r="CE6" s="5" t="s">
        <v>29</v>
      </c>
      <c r="CF6" s="15">
        <v>0.15</v>
      </c>
      <c r="CH6" s="5" t="s">
        <v>29</v>
      </c>
      <c r="CI6" s="15">
        <v>0.15</v>
      </c>
      <c r="CK6" s="5" t="s">
        <v>29</v>
      </c>
      <c r="CL6" s="15">
        <v>0.15</v>
      </c>
      <c r="CN6" s="5" t="s">
        <v>29</v>
      </c>
      <c r="CO6" s="15">
        <v>0.15</v>
      </c>
      <c r="CQ6" s="5" t="s">
        <v>29</v>
      </c>
      <c r="CR6" s="15">
        <v>0.15</v>
      </c>
      <c r="CT6" s="5" t="s">
        <v>29</v>
      </c>
      <c r="CU6" s="15">
        <v>0.15</v>
      </c>
      <c r="CW6" s="5" t="s">
        <v>29</v>
      </c>
      <c r="CX6" s="15">
        <v>0.15</v>
      </c>
    </row>
    <row r="7" spans="2:102" x14ac:dyDescent="0.3">
      <c r="B7" s="5" t="s">
        <v>31</v>
      </c>
      <c r="C7" s="15">
        <v>0.2</v>
      </c>
      <c r="E7" s="5" t="s">
        <v>31</v>
      </c>
      <c r="F7" s="15">
        <v>0.2</v>
      </c>
      <c r="H7" s="5" t="s">
        <v>31</v>
      </c>
      <c r="I7" s="15">
        <v>0.2</v>
      </c>
      <c r="K7" s="5" t="s">
        <v>31</v>
      </c>
      <c r="L7" s="15">
        <v>0.2</v>
      </c>
      <c r="N7" s="5" t="s">
        <v>31</v>
      </c>
      <c r="O7" s="15">
        <v>0.2</v>
      </c>
      <c r="Q7" s="5" t="s">
        <v>31</v>
      </c>
      <c r="R7" s="15">
        <v>0.2</v>
      </c>
      <c r="T7" s="43" t="s">
        <v>31</v>
      </c>
      <c r="U7" s="44">
        <v>0.09</v>
      </c>
      <c r="W7" s="5" t="s">
        <v>31</v>
      </c>
      <c r="X7" s="15">
        <v>0.2</v>
      </c>
      <c r="Z7" s="5" t="s">
        <v>31</v>
      </c>
      <c r="AA7" s="15">
        <v>0.2</v>
      </c>
      <c r="AC7" s="5" t="s">
        <v>31</v>
      </c>
      <c r="AD7" s="15">
        <v>0.2</v>
      </c>
      <c r="AF7" s="5" t="s">
        <v>31</v>
      </c>
      <c r="AG7" s="15">
        <v>0.2</v>
      </c>
      <c r="AI7" s="5" t="s">
        <v>31</v>
      </c>
      <c r="AJ7" s="15">
        <v>0.2</v>
      </c>
      <c r="AL7" s="5" t="s">
        <v>31</v>
      </c>
      <c r="AM7" s="15">
        <v>0.2</v>
      </c>
      <c r="AO7" s="5" t="s">
        <v>31</v>
      </c>
      <c r="AP7" s="15">
        <v>0.2</v>
      </c>
      <c r="AR7" s="5" t="s">
        <v>31</v>
      </c>
      <c r="AS7" s="15">
        <v>0.2</v>
      </c>
      <c r="AU7" s="5" t="s">
        <v>31</v>
      </c>
      <c r="AV7" s="15">
        <v>0.2</v>
      </c>
      <c r="AX7" s="5" t="s">
        <v>31</v>
      </c>
      <c r="AY7" s="15">
        <v>0.2</v>
      </c>
      <c r="BA7" s="5" t="s">
        <v>31</v>
      </c>
      <c r="BB7" s="15">
        <v>0.2</v>
      </c>
      <c r="BD7" s="5" t="s">
        <v>31</v>
      </c>
      <c r="BE7" s="15">
        <v>0.2</v>
      </c>
      <c r="BG7" s="5" t="s">
        <v>31</v>
      </c>
      <c r="BH7" s="15">
        <v>0.2</v>
      </c>
      <c r="BJ7" s="5" t="s">
        <v>31</v>
      </c>
      <c r="BK7" s="15">
        <v>0.2</v>
      </c>
      <c r="BM7" s="5" t="s">
        <v>31</v>
      </c>
      <c r="BN7" s="15">
        <v>0.2</v>
      </c>
      <c r="BP7" s="5" t="s">
        <v>31</v>
      </c>
      <c r="BQ7" s="15">
        <v>0.2</v>
      </c>
      <c r="BS7" s="5" t="s">
        <v>31</v>
      </c>
      <c r="BT7" s="15">
        <v>0.2</v>
      </c>
      <c r="BV7" s="5" t="s">
        <v>31</v>
      </c>
      <c r="BW7" s="15">
        <v>0.2</v>
      </c>
      <c r="BY7" s="5" t="s">
        <v>31</v>
      </c>
      <c r="BZ7" s="15">
        <v>0.2</v>
      </c>
      <c r="CB7" s="5" t="s">
        <v>31</v>
      </c>
      <c r="CC7" s="15">
        <v>0.2</v>
      </c>
      <c r="CE7" s="5" t="s">
        <v>31</v>
      </c>
      <c r="CF7" s="15">
        <v>0.2</v>
      </c>
      <c r="CH7" s="5" t="s">
        <v>31</v>
      </c>
      <c r="CI7" s="15">
        <v>0.2</v>
      </c>
      <c r="CK7" s="5" t="s">
        <v>31</v>
      </c>
      <c r="CL7" s="15">
        <v>0.2</v>
      </c>
      <c r="CN7" s="5" t="s">
        <v>31</v>
      </c>
      <c r="CO7" s="15">
        <v>0.2</v>
      </c>
      <c r="CQ7" s="5" t="s">
        <v>31</v>
      </c>
      <c r="CR7" s="15">
        <v>0.2</v>
      </c>
      <c r="CT7" s="5" t="s">
        <v>31</v>
      </c>
      <c r="CU7" s="15">
        <v>0.2</v>
      </c>
      <c r="CW7" s="5" t="s">
        <v>31</v>
      </c>
      <c r="CX7" s="15">
        <v>0.2</v>
      </c>
    </row>
    <row r="8" spans="2:102" x14ac:dyDescent="0.3">
      <c r="B8" s="5" t="s">
        <v>33</v>
      </c>
      <c r="C8" s="15">
        <v>0.15</v>
      </c>
      <c r="E8" s="5" t="s">
        <v>33</v>
      </c>
      <c r="F8" s="15">
        <v>0.15</v>
      </c>
      <c r="H8" s="5" t="s">
        <v>33</v>
      </c>
      <c r="I8" s="15">
        <v>0.15</v>
      </c>
      <c r="K8" s="5" t="s">
        <v>33</v>
      </c>
      <c r="L8" s="15">
        <v>0.15</v>
      </c>
      <c r="N8" s="5" t="s">
        <v>33</v>
      </c>
      <c r="O8" s="15">
        <v>0.15</v>
      </c>
      <c r="Q8" s="5" t="s">
        <v>33</v>
      </c>
      <c r="R8" s="15">
        <v>0.15</v>
      </c>
      <c r="T8" s="5" t="s">
        <v>33</v>
      </c>
      <c r="U8" s="15">
        <v>0.15</v>
      </c>
      <c r="W8" s="43" t="s">
        <v>33</v>
      </c>
      <c r="X8" s="44">
        <v>0.2</v>
      </c>
      <c r="Z8" s="5" t="s">
        <v>33</v>
      </c>
      <c r="AA8" s="15">
        <v>0.15</v>
      </c>
      <c r="AC8" s="5" t="s">
        <v>33</v>
      </c>
      <c r="AD8" s="15">
        <v>0.15</v>
      </c>
      <c r="AF8" s="5" t="s">
        <v>33</v>
      </c>
      <c r="AG8" s="15">
        <v>0.15</v>
      </c>
      <c r="AI8" s="5" t="s">
        <v>33</v>
      </c>
      <c r="AJ8" s="15">
        <v>0.15</v>
      </c>
      <c r="AL8" s="5" t="s">
        <v>33</v>
      </c>
      <c r="AM8" s="15">
        <v>0.15</v>
      </c>
      <c r="AO8" s="5" t="s">
        <v>33</v>
      </c>
      <c r="AP8" s="15">
        <v>0.15</v>
      </c>
      <c r="AR8" s="5" t="s">
        <v>33</v>
      </c>
      <c r="AS8" s="15">
        <v>0.15</v>
      </c>
      <c r="AU8" s="5" t="s">
        <v>33</v>
      </c>
      <c r="AV8" s="15">
        <v>0.15</v>
      </c>
      <c r="AX8" s="5" t="s">
        <v>33</v>
      </c>
      <c r="AY8" s="15">
        <v>0.15</v>
      </c>
      <c r="BA8" s="5" t="s">
        <v>33</v>
      </c>
      <c r="BB8" s="15">
        <v>0.15</v>
      </c>
      <c r="BD8" s="5" t="s">
        <v>33</v>
      </c>
      <c r="BE8" s="15">
        <v>0.15</v>
      </c>
      <c r="BG8" s="5" t="s">
        <v>33</v>
      </c>
      <c r="BH8" s="15">
        <v>0.15</v>
      </c>
      <c r="BJ8" s="5" t="s">
        <v>33</v>
      </c>
      <c r="BK8" s="15">
        <v>0.15</v>
      </c>
      <c r="BM8" s="5" t="s">
        <v>33</v>
      </c>
      <c r="BN8" s="15">
        <v>0.15</v>
      </c>
      <c r="BP8" s="5" t="s">
        <v>33</v>
      </c>
      <c r="BQ8" s="15">
        <v>0.15</v>
      </c>
      <c r="BS8" s="5" t="s">
        <v>33</v>
      </c>
      <c r="BT8" s="15">
        <v>0.15</v>
      </c>
      <c r="BV8" s="5" t="s">
        <v>33</v>
      </c>
      <c r="BW8" s="15">
        <v>0.15</v>
      </c>
      <c r="BY8" s="5" t="s">
        <v>33</v>
      </c>
      <c r="BZ8" s="15">
        <v>0.15</v>
      </c>
      <c r="CB8" s="5" t="s">
        <v>33</v>
      </c>
      <c r="CC8" s="15">
        <v>0.15</v>
      </c>
      <c r="CE8" s="5" t="s">
        <v>33</v>
      </c>
      <c r="CF8" s="15">
        <v>0.15</v>
      </c>
      <c r="CH8" s="5" t="s">
        <v>33</v>
      </c>
      <c r="CI8" s="15">
        <v>0.15</v>
      </c>
      <c r="CK8" s="5" t="s">
        <v>33</v>
      </c>
      <c r="CL8" s="15">
        <v>0.15</v>
      </c>
      <c r="CN8" s="5" t="s">
        <v>33</v>
      </c>
      <c r="CO8" s="15">
        <v>0.15</v>
      </c>
      <c r="CQ8" s="5" t="s">
        <v>33</v>
      </c>
      <c r="CR8" s="15">
        <v>0.15</v>
      </c>
      <c r="CT8" s="5" t="s">
        <v>33</v>
      </c>
      <c r="CU8" s="15">
        <v>0.15</v>
      </c>
      <c r="CW8" s="5" t="s">
        <v>33</v>
      </c>
      <c r="CX8" s="15">
        <v>0.15</v>
      </c>
    </row>
    <row r="9" spans="2:102" x14ac:dyDescent="0.3">
      <c r="B9" s="5" t="s">
        <v>36</v>
      </c>
      <c r="C9" s="15">
        <v>40</v>
      </c>
      <c r="E9" s="5" t="s">
        <v>36</v>
      </c>
      <c r="F9" s="15">
        <v>40</v>
      </c>
      <c r="H9" s="5" t="s">
        <v>36</v>
      </c>
      <c r="I9" s="15">
        <v>40</v>
      </c>
      <c r="K9" s="5" t="s">
        <v>36</v>
      </c>
      <c r="L9" s="15">
        <v>40</v>
      </c>
      <c r="N9" s="5" t="s">
        <v>36</v>
      </c>
      <c r="O9" s="15">
        <v>40</v>
      </c>
      <c r="Q9" s="5" t="s">
        <v>36</v>
      </c>
      <c r="R9" s="15">
        <v>40</v>
      </c>
      <c r="T9" s="5" t="s">
        <v>36</v>
      </c>
      <c r="U9" s="15">
        <v>40</v>
      </c>
      <c r="W9" s="5" t="s">
        <v>36</v>
      </c>
      <c r="X9" s="15">
        <v>40</v>
      </c>
      <c r="Z9" s="43" t="s">
        <v>36</v>
      </c>
      <c r="AA9" s="44">
        <v>60</v>
      </c>
      <c r="AC9" s="5" t="s">
        <v>36</v>
      </c>
      <c r="AD9" s="15">
        <v>40</v>
      </c>
      <c r="AF9" s="5" t="s">
        <v>36</v>
      </c>
      <c r="AG9" s="15">
        <v>40</v>
      </c>
      <c r="AI9" s="5" t="s">
        <v>36</v>
      </c>
      <c r="AJ9" s="15">
        <v>40</v>
      </c>
      <c r="AL9" s="5" t="s">
        <v>36</v>
      </c>
      <c r="AM9" s="15">
        <v>40</v>
      </c>
      <c r="AO9" s="5" t="s">
        <v>36</v>
      </c>
      <c r="AP9" s="15">
        <v>40</v>
      </c>
      <c r="AR9" s="5" t="s">
        <v>36</v>
      </c>
      <c r="AS9" s="15">
        <v>40</v>
      </c>
      <c r="AU9" s="5" t="s">
        <v>36</v>
      </c>
      <c r="AV9" s="15">
        <v>40</v>
      </c>
      <c r="AX9" s="5" t="s">
        <v>36</v>
      </c>
      <c r="AY9" s="15">
        <v>40</v>
      </c>
      <c r="BA9" s="5" t="s">
        <v>36</v>
      </c>
      <c r="BB9" s="15">
        <v>40</v>
      </c>
      <c r="BD9" s="5" t="s">
        <v>36</v>
      </c>
      <c r="BE9" s="15">
        <v>40</v>
      </c>
      <c r="BG9" s="5" t="s">
        <v>36</v>
      </c>
      <c r="BH9" s="15">
        <v>40</v>
      </c>
      <c r="BJ9" s="5" t="s">
        <v>36</v>
      </c>
      <c r="BK9" s="15">
        <v>40</v>
      </c>
      <c r="BM9" s="5" t="s">
        <v>36</v>
      </c>
      <c r="BN9" s="15">
        <v>40</v>
      </c>
      <c r="BP9" s="5" t="s">
        <v>36</v>
      </c>
      <c r="BQ9" s="15">
        <v>40</v>
      </c>
      <c r="BS9" s="5" t="s">
        <v>36</v>
      </c>
      <c r="BT9" s="15">
        <v>40</v>
      </c>
      <c r="BV9" s="5" t="s">
        <v>36</v>
      </c>
      <c r="BW9" s="15">
        <v>40</v>
      </c>
      <c r="BY9" s="5" t="s">
        <v>36</v>
      </c>
      <c r="BZ9" s="15">
        <v>40</v>
      </c>
      <c r="CB9" s="5" t="s">
        <v>36</v>
      </c>
      <c r="CC9" s="15">
        <v>40</v>
      </c>
      <c r="CE9" s="5" t="s">
        <v>36</v>
      </c>
      <c r="CF9" s="15">
        <v>40</v>
      </c>
      <c r="CH9" s="5" t="s">
        <v>36</v>
      </c>
      <c r="CI9" s="15">
        <v>40</v>
      </c>
      <c r="CK9" s="5" t="s">
        <v>36</v>
      </c>
      <c r="CL9" s="15">
        <v>40</v>
      </c>
      <c r="CN9" s="5" t="s">
        <v>36</v>
      </c>
      <c r="CO9" s="15">
        <v>40</v>
      </c>
      <c r="CQ9" s="5" t="s">
        <v>36</v>
      </c>
      <c r="CR9" s="15">
        <v>40</v>
      </c>
      <c r="CT9" s="5" t="s">
        <v>36</v>
      </c>
      <c r="CU9" s="15">
        <v>40</v>
      </c>
      <c r="CW9" s="5" t="s">
        <v>36</v>
      </c>
      <c r="CX9" s="15">
        <v>40</v>
      </c>
    </row>
    <row r="10" spans="2:102" x14ac:dyDescent="0.3">
      <c r="B10" s="5" t="s">
        <v>39</v>
      </c>
      <c r="C10" s="15">
        <v>0.05</v>
      </c>
      <c r="E10" s="5" t="s">
        <v>39</v>
      </c>
      <c r="F10" s="15">
        <v>0.05</v>
      </c>
      <c r="H10" s="5" t="s">
        <v>39</v>
      </c>
      <c r="I10" s="15">
        <v>0.05</v>
      </c>
      <c r="K10" s="5" t="s">
        <v>39</v>
      </c>
      <c r="L10" s="15">
        <v>0.05</v>
      </c>
      <c r="N10" s="5" t="s">
        <v>39</v>
      </c>
      <c r="O10" s="15">
        <v>0.05</v>
      </c>
      <c r="Q10" s="5" t="s">
        <v>39</v>
      </c>
      <c r="R10" s="15">
        <v>0.05</v>
      </c>
      <c r="T10" s="5" t="s">
        <v>39</v>
      </c>
      <c r="U10" s="15">
        <v>0.05</v>
      </c>
      <c r="W10" s="5" t="s">
        <v>39</v>
      </c>
      <c r="X10" s="15">
        <v>0.05</v>
      </c>
      <c r="Z10" s="5" t="s">
        <v>39</v>
      </c>
      <c r="AA10" s="15">
        <v>0.05</v>
      </c>
      <c r="AC10" s="43" t="s">
        <v>39</v>
      </c>
      <c r="AD10" s="44">
        <v>0.3</v>
      </c>
      <c r="AF10" s="5" t="s">
        <v>39</v>
      </c>
      <c r="AG10" s="15">
        <v>0.05</v>
      </c>
      <c r="AI10" s="5" t="s">
        <v>39</v>
      </c>
      <c r="AJ10" s="15">
        <v>0.05</v>
      </c>
      <c r="AL10" s="5" t="s">
        <v>39</v>
      </c>
      <c r="AM10" s="15">
        <v>0.05</v>
      </c>
      <c r="AO10" s="5" t="s">
        <v>39</v>
      </c>
      <c r="AP10" s="15">
        <v>0.05</v>
      </c>
      <c r="AR10" s="5" t="s">
        <v>39</v>
      </c>
      <c r="AS10" s="15">
        <v>0.05</v>
      </c>
      <c r="AU10" s="5" t="s">
        <v>39</v>
      </c>
      <c r="AV10" s="15">
        <v>0.05</v>
      </c>
      <c r="AX10" s="5" t="s">
        <v>39</v>
      </c>
      <c r="AY10" s="15">
        <v>0.05</v>
      </c>
      <c r="BA10" s="5" t="s">
        <v>39</v>
      </c>
      <c r="BB10" s="15">
        <v>0.05</v>
      </c>
      <c r="BD10" s="5" t="s">
        <v>39</v>
      </c>
      <c r="BE10" s="15">
        <v>0.05</v>
      </c>
      <c r="BG10" s="5" t="s">
        <v>39</v>
      </c>
      <c r="BH10" s="15">
        <v>0.05</v>
      </c>
      <c r="BJ10" s="5" t="s">
        <v>39</v>
      </c>
      <c r="BK10" s="15">
        <v>0.05</v>
      </c>
      <c r="BM10" s="5" t="s">
        <v>39</v>
      </c>
      <c r="BN10" s="15">
        <v>0.05</v>
      </c>
      <c r="BP10" s="5" t="s">
        <v>39</v>
      </c>
      <c r="BQ10" s="15">
        <v>0.05</v>
      </c>
      <c r="BS10" s="5" t="s">
        <v>39</v>
      </c>
      <c r="BT10" s="15">
        <v>0.05</v>
      </c>
      <c r="BV10" s="5" t="s">
        <v>39</v>
      </c>
      <c r="BW10" s="15">
        <v>0.05</v>
      </c>
      <c r="BY10" s="5" t="s">
        <v>39</v>
      </c>
      <c r="BZ10" s="15">
        <v>0.05</v>
      </c>
      <c r="CB10" s="5" t="s">
        <v>39</v>
      </c>
      <c r="CC10" s="15">
        <v>0.05</v>
      </c>
      <c r="CE10" s="5" t="s">
        <v>39</v>
      </c>
      <c r="CF10" s="15">
        <v>0.05</v>
      </c>
      <c r="CH10" s="5" t="s">
        <v>39</v>
      </c>
      <c r="CI10" s="15">
        <v>0.05</v>
      </c>
      <c r="CK10" s="5" t="s">
        <v>39</v>
      </c>
      <c r="CL10" s="15">
        <v>0.05</v>
      </c>
      <c r="CN10" s="5" t="s">
        <v>39</v>
      </c>
      <c r="CO10" s="15">
        <v>0.05</v>
      </c>
      <c r="CQ10" s="5" t="s">
        <v>39</v>
      </c>
      <c r="CR10" s="15">
        <v>0.05</v>
      </c>
      <c r="CT10" s="5" t="s">
        <v>39</v>
      </c>
      <c r="CU10" s="15">
        <v>0.05</v>
      </c>
      <c r="CW10" s="5" t="s">
        <v>39</v>
      </c>
      <c r="CX10" s="15">
        <v>0.05</v>
      </c>
    </row>
    <row r="11" spans="2:102" x14ac:dyDescent="0.3">
      <c r="B11" s="5" t="s">
        <v>41</v>
      </c>
      <c r="C11" s="15">
        <v>5</v>
      </c>
      <c r="E11" s="5" t="s">
        <v>41</v>
      </c>
      <c r="F11" s="15">
        <v>5</v>
      </c>
      <c r="H11" s="5" t="s">
        <v>41</v>
      </c>
      <c r="I11" s="15">
        <v>5</v>
      </c>
      <c r="K11" s="5" t="s">
        <v>41</v>
      </c>
      <c r="L11" s="15">
        <v>5</v>
      </c>
      <c r="N11" s="5" t="s">
        <v>41</v>
      </c>
      <c r="O11" s="15">
        <v>5</v>
      </c>
      <c r="Q11" s="5" t="s">
        <v>41</v>
      </c>
      <c r="R11" s="15">
        <v>5</v>
      </c>
      <c r="T11" s="5" t="s">
        <v>41</v>
      </c>
      <c r="U11" s="15">
        <v>5</v>
      </c>
      <c r="W11" s="5" t="s">
        <v>41</v>
      </c>
      <c r="X11" s="15">
        <v>5</v>
      </c>
      <c r="Z11" s="5" t="s">
        <v>41</v>
      </c>
      <c r="AA11" s="15">
        <v>5</v>
      </c>
      <c r="AC11" s="5" t="s">
        <v>41</v>
      </c>
      <c r="AD11" s="15">
        <v>5</v>
      </c>
      <c r="AF11" s="43" t="s">
        <v>41</v>
      </c>
      <c r="AG11" s="44">
        <v>10</v>
      </c>
      <c r="AI11" s="5" t="s">
        <v>41</v>
      </c>
      <c r="AJ11" s="15">
        <v>5</v>
      </c>
      <c r="AL11" s="5" t="s">
        <v>41</v>
      </c>
      <c r="AM11" s="15">
        <v>5</v>
      </c>
      <c r="AO11" s="5" t="s">
        <v>41</v>
      </c>
      <c r="AP11" s="15">
        <v>5</v>
      </c>
      <c r="AR11" s="5" t="s">
        <v>41</v>
      </c>
      <c r="AS11" s="15">
        <v>5</v>
      </c>
      <c r="AU11" s="5" t="s">
        <v>41</v>
      </c>
      <c r="AV11" s="15">
        <v>5</v>
      </c>
      <c r="AX11" s="5" t="s">
        <v>41</v>
      </c>
      <c r="AY11" s="15">
        <v>5</v>
      </c>
      <c r="BA11" s="5" t="s">
        <v>41</v>
      </c>
      <c r="BB11" s="15">
        <v>5</v>
      </c>
      <c r="BD11" s="5" t="s">
        <v>41</v>
      </c>
      <c r="BE11" s="15">
        <v>5</v>
      </c>
      <c r="BG11" s="5" t="s">
        <v>41</v>
      </c>
      <c r="BH11" s="15">
        <v>5</v>
      </c>
      <c r="BJ11" s="5" t="s">
        <v>41</v>
      </c>
      <c r="BK11" s="15">
        <v>5</v>
      </c>
      <c r="BM11" s="5" t="s">
        <v>41</v>
      </c>
      <c r="BN11" s="15">
        <v>5</v>
      </c>
      <c r="BP11" s="5" t="s">
        <v>41</v>
      </c>
      <c r="BQ11" s="15">
        <v>5</v>
      </c>
      <c r="BS11" s="5" t="s">
        <v>41</v>
      </c>
      <c r="BT11" s="15">
        <v>5</v>
      </c>
      <c r="BV11" s="5" t="s">
        <v>41</v>
      </c>
      <c r="BW11" s="15">
        <v>5</v>
      </c>
      <c r="BY11" s="5" t="s">
        <v>41</v>
      </c>
      <c r="BZ11" s="15">
        <v>5</v>
      </c>
      <c r="CB11" s="5" t="s">
        <v>41</v>
      </c>
      <c r="CC11" s="15">
        <v>5</v>
      </c>
      <c r="CE11" s="5" t="s">
        <v>41</v>
      </c>
      <c r="CF11" s="15">
        <v>5</v>
      </c>
      <c r="CH11" s="5" t="s">
        <v>41</v>
      </c>
      <c r="CI11" s="15">
        <v>5</v>
      </c>
      <c r="CK11" s="5" t="s">
        <v>41</v>
      </c>
      <c r="CL11" s="15">
        <v>5</v>
      </c>
      <c r="CN11" s="5" t="s">
        <v>41</v>
      </c>
      <c r="CO11" s="15">
        <v>5</v>
      </c>
      <c r="CQ11" s="5" t="s">
        <v>41</v>
      </c>
      <c r="CR11" s="15">
        <v>5</v>
      </c>
      <c r="CT11" s="5" t="s">
        <v>41</v>
      </c>
      <c r="CU11" s="15">
        <v>5</v>
      </c>
      <c r="CW11" s="5" t="s">
        <v>41</v>
      </c>
      <c r="CX11" s="15">
        <v>5</v>
      </c>
    </row>
    <row r="12" spans="2:102" x14ac:dyDescent="0.3">
      <c r="B12" s="5" t="s">
        <v>43</v>
      </c>
      <c r="C12" s="15">
        <v>7.0000000000000007E-2</v>
      </c>
      <c r="E12" s="5" t="s">
        <v>43</v>
      </c>
      <c r="F12" s="15">
        <v>7.0000000000000007E-2</v>
      </c>
      <c r="H12" s="5" t="s">
        <v>43</v>
      </c>
      <c r="I12" s="15">
        <v>7.0000000000000007E-2</v>
      </c>
      <c r="K12" s="5" t="s">
        <v>43</v>
      </c>
      <c r="L12" s="15">
        <v>7.0000000000000007E-2</v>
      </c>
      <c r="N12" s="5" t="s">
        <v>43</v>
      </c>
      <c r="O12" s="15">
        <v>7.0000000000000007E-2</v>
      </c>
      <c r="Q12" s="5" t="s">
        <v>43</v>
      </c>
      <c r="R12" s="15">
        <v>7.0000000000000007E-2</v>
      </c>
      <c r="T12" s="5" t="s">
        <v>43</v>
      </c>
      <c r="U12" s="15">
        <v>7.0000000000000007E-2</v>
      </c>
      <c r="W12" s="5" t="s">
        <v>43</v>
      </c>
      <c r="X12" s="15">
        <v>7.0000000000000007E-2</v>
      </c>
      <c r="Z12" s="5" t="s">
        <v>43</v>
      </c>
      <c r="AA12" s="15">
        <v>7.0000000000000007E-2</v>
      </c>
      <c r="AC12" s="5" t="s">
        <v>43</v>
      </c>
      <c r="AD12" s="15">
        <v>7.0000000000000007E-2</v>
      </c>
      <c r="AF12" s="5" t="s">
        <v>43</v>
      </c>
      <c r="AG12" s="15">
        <v>7.0000000000000007E-2</v>
      </c>
      <c r="AI12" s="43" t="s">
        <v>43</v>
      </c>
      <c r="AJ12" s="44">
        <v>0.1</v>
      </c>
      <c r="AL12" s="5" t="s">
        <v>43</v>
      </c>
      <c r="AM12" s="15">
        <v>7.0000000000000007E-2</v>
      </c>
      <c r="AO12" s="5" t="s">
        <v>43</v>
      </c>
      <c r="AP12" s="15">
        <v>7.0000000000000007E-2</v>
      </c>
      <c r="AR12" s="5" t="s">
        <v>43</v>
      </c>
      <c r="AS12" s="15">
        <v>7.0000000000000007E-2</v>
      </c>
      <c r="AU12" s="5" t="s">
        <v>43</v>
      </c>
      <c r="AV12" s="15">
        <v>7.0000000000000007E-2</v>
      </c>
      <c r="AX12" s="5" t="s">
        <v>43</v>
      </c>
      <c r="AY12" s="15">
        <v>7.0000000000000007E-2</v>
      </c>
      <c r="BA12" s="5" t="s">
        <v>43</v>
      </c>
      <c r="BB12" s="15">
        <v>7.0000000000000007E-2</v>
      </c>
      <c r="BD12" s="5" t="s">
        <v>43</v>
      </c>
      <c r="BE12" s="15">
        <v>7.0000000000000007E-2</v>
      </c>
      <c r="BG12" s="5" t="s">
        <v>43</v>
      </c>
      <c r="BH12" s="15">
        <v>7.0000000000000007E-2</v>
      </c>
      <c r="BJ12" s="5" t="s">
        <v>43</v>
      </c>
      <c r="BK12" s="15">
        <v>7.0000000000000007E-2</v>
      </c>
      <c r="BM12" s="5" t="s">
        <v>43</v>
      </c>
      <c r="BN12" s="15">
        <v>7.0000000000000007E-2</v>
      </c>
      <c r="BP12" s="5" t="s">
        <v>43</v>
      </c>
      <c r="BQ12" s="15">
        <v>7.0000000000000007E-2</v>
      </c>
      <c r="BS12" s="5" t="s">
        <v>43</v>
      </c>
      <c r="BT12" s="15">
        <v>7.0000000000000007E-2</v>
      </c>
      <c r="BV12" s="5" t="s">
        <v>43</v>
      </c>
      <c r="BW12" s="15">
        <v>7.0000000000000007E-2</v>
      </c>
      <c r="BY12" s="5" t="s">
        <v>43</v>
      </c>
      <c r="BZ12" s="15">
        <v>7.0000000000000007E-2</v>
      </c>
      <c r="CB12" s="5" t="s">
        <v>43</v>
      </c>
      <c r="CC12" s="15">
        <v>7.0000000000000007E-2</v>
      </c>
      <c r="CE12" s="5" t="s">
        <v>43</v>
      </c>
      <c r="CF12" s="15">
        <v>7.0000000000000007E-2</v>
      </c>
      <c r="CH12" s="5" t="s">
        <v>43</v>
      </c>
      <c r="CI12" s="15">
        <v>7.0000000000000007E-2</v>
      </c>
      <c r="CK12" s="5" t="s">
        <v>43</v>
      </c>
      <c r="CL12" s="15">
        <v>7.0000000000000007E-2</v>
      </c>
      <c r="CN12" s="5" t="s">
        <v>43</v>
      </c>
      <c r="CO12" s="15">
        <v>7.0000000000000007E-2</v>
      </c>
      <c r="CQ12" s="5" t="s">
        <v>43</v>
      </c>
      <c r="CR12" s="15">
        <v>7.0000000000000007E-2</v>
      </c>
      <c r="CT12" s="5" t="s">
        <v>43</v>
      </c>
      <c r="CU12" s="15">
        <v>7.0000000000000007E-2</v>
      </c>
      <c r="CW12" s="5" t="s">
        <v>43</v>
      </c>
      <c r="CX12" s="15">
        <v>7.0000000000000007E-2</v>
      </c>
    </row>
    <row r="13" spans="2:102" x14ac:dyDescent="0.3">
      <c r="B13" s="5" t="s">
        <v>45</v>
      </c>
      <c r="C13" s="15">
        <v>25</v>
      </c>
      <c r="E13" s="5" t="s">
        <v>45</v>
      </c>
      <c r="F13" s="15">
        <v>25</v>
      </c>
      <c r="H13" s="5" t="s">
        <v>45</v>
      </c>
      <c r="I13" s="15">
        <v>25</v>
      </c>
      <c r="K13" s="5" t="s">
        <v>45</v>
      </c>
      <c r="L13" s="15">
        <v>25</v>
      </c>
      <c r="N13" s="5" t="s">
        <v>45</v>
      </c>
      <c r="O13" s="15">
        <v>25</v>
      </c>
      <c r="Q13" s="5" t="s">
        <v>45</v>
      </c>
      <c r="R13" s="15">
        <v>25</v>
      </c>
      <c r="T13" s="5" t="s">
        <v>45</v>
      </c>
      <c r="U13" s="15">
        <v>25</v>
      </c>
      <c r="W13" s="5" t="s">
        <v>45</v>
      </c>
      <c r="X13" s="15">
        <v>25</v>
      </c>
      <c r="Z13" s="5" t="s">
        <v>45</v>
      </c>
      <c r="AA13" s="15">
        <v>25</v>
      </c>
      <c r="AC13" s="5" t="s">
        <v>45</v>
      </c>
      <c r="AD13" s="15">
        <v>25</v>
      </c>
      <c r="AF13" s="5" t="s">
        <v>45</v>
      </c>
      <c r="AG13" s="15">
        <v>25</v>
      </c>
      <c r="AI13" s="5" t="s">
        <v>45</v>
      </c>
      <c r="AJ13" s="15">
        <v>25</v>
      </c>
      <c r="AL13" s="43" t="s">
        <v>45</v>
      </c>
      <c r="AM13" s="44">
        <v>35</v>
      </c>
      <c r="AO13" s="5" t="s">
        <v>45</v>
      </c>
      <c r="AP13" s="15">
        <v>25</v>
      </c>
      <c r="AR13" s="5" t="s">
        <v>45</v>
      </c>
      <c r="AS13" s="15">
        <v>25</v>
      </c>
      <c r="AU13" s="5" t="s">
        <v>45</v>
      </c>
      <c r="AV13" s="15">
        <v>25</v>
      </c>
      <c r="AX13" s="5" t="s">
        <v>45</v>
      </c>
      <c r="AY13" s="15">
        <v>25</v>
      </c>
      <c r="BA13" s="5" t="s">
        <v>45</v>
      </c>
      <c r="BB13" s="15">
        <v>25</v>
      </c>
      <c r="BD13" s="5" t="s">
        <v>45</v>
      </c>
      <c r="BE13" s="15">
        <v>25</v>
      </c>
      <c r="BG13" s="5" t="s">
        <v>45</v>
      </c>
      <c r="BH13" s="15">
        <v>25</v>
      </c>
      <c r="BJ13" s="5" t="s">
        <v>45</v>
      </c>
      <c r="BK13" s="15">
        <v>25</v>
      </c>
      <c r="BM13" s="5" t="s">
        <v>45</v>
      </c>
      <c r="BN13" s="15">
        <v>25</v>
      </c>
      <c r="BP13" s="5" t="s">
        <v>45</v>
      </c>
      <c r="BQ13" s="15">
        <v>25</v>
      </c>
      <c r="BS13" s="5" t="s">
        <v>45</v>
      </c>
      <c r="BT13" s="15">
        <v>25</v>
      </c>
      <c r="BV13" s="5" t="s">
        <v>45</v>
      </c>
      <c r="BW13" s="15">
        <v>25</v>
      </c>
      <c r="BY13" s="5" t="s">
        <v>45</v>
      </c>
      <c r="BZ13" s="15">
        <v>25</v>
      </c>
      <c r="CB13" s="5" t="s">
        <v>45</v>
      </c>
      <c r="CC13" s="15">
        <v>25</v>
      </c>
      <c r="CE13" s="5" t="s">
        <v>45</v>
      </c>
      <c r="CF13" s="15">
        <v>25</v>
      </c>
      <c r="CH13" s="5" t="s">
        <v>45</v>
      </c>
      <c r="CI13" s="15">
        <v>25</v>
      </c>
      <c r="CK13" s="5" t="s">
        <v>45</v>
      </c>
      <c r="CL13" s="15">
        <v>25</v>
      </c>
      <c r="CN13" s="5" t="s">
        <v>45</v>
      </c>
      <c r="CO13" s="15">
        <v>25</v>
      </c>
      <c r="CQ13" s="5" t="s">
        <v>45</v>
      </c>
      <c r="CR13" s="15">
        <v>25</v>
      </c>
      <c r="CT13" s="5" t="s">
        <v>45</v>
      </c>
      <c r="CU13" s="15">
        <v>25</v>
      </c>
      <c r="CW13" s="5" t="s">
        <v>45</v>
      </c>
      <c r="CX13" s="15">
        <v>25</v>
      </c>
    </row>
    <row r="14" spans="2:102" x14ac:dyDescent="0.3">
      <c r="B14" s="5" t="s">
        <v>48</v>
      </c>
      <c r="C14" s="15">
        <v>1.5</v>
      </c>
      <c r="E14" s="5" t="s">
        <v>48</v>
      </c>
      <c r="F14" s="15">
        <v>1.5</v>
      </c>
      <c r="H14" s="5" t="s">
        <v>48</v>
      </c>
      <c r="I14" s="15">
        <v>1.5</v>
      </c>
      <c r="K14" s="5" t="s">
        <v>48</v>
      </c>
      <c r="L14" s="15">
        <v>1.5</v>
      </c>
      <c r="N14" s="5" t="s">
        <v>48</v>
      </c>
      <c r="O14" s="15">
        <v>1.5</v>
      </c>
      <c r="Q14" s="5" t="s">
        <v>48</v>
      </c>
      <c r="R14" s="15">
        <v>1.5</v>
      </c>
      <c r="T14" s="5" t="s">
        <v>48</v>
      </c>
      <c r="U14" s="15">
        <v>1.5</v>
      </c>
      <c r="W14" s="5" t="s">
        <v>48</v>
      </c>
      <c r="X14" s="15">
        <v>1.5</v>
      </c>
      <c r="Z14" s="5" t="s">
        <v>48</v>
      </c>
      <c r="AA14" s="15">
        <v>1.5</v>
      </c>
      <c r="AC14" s="5" t="s">
        <v>48</v>
      </c>
      <c r="AD14" s="15">
        <v>1.5</v>
      </c>
      <c r="AF14" s="5" t="s">
        <v>48</v>
      </c>
      <c r="AG14" s="15">
        <v>1.5</v>
      </c>
      <c r="AI14" s="5" t="s">
        <v>48</v>
      </c>
      <c r="AJ14" s="15">
        <v>1.5</v>
      </c>
      <c r="AL14" s="5" t="s">
        <v>48</v>
      </c>
      <c r="AM14" s="15">
        <v>1.5</v>
      </c>
      <c r="AO14" s="43" t="s">
        <v>48</v>
      </c>
      <c r="AP14" s="44">
        <v>2</v>
      </c>
      <c r="AR14" s="5" t="s">
        <v>48</v>
      </c>
      <c r="AS14" s="15">
        <v>1.5</v>
      </c>
      <c r="AU14" s="5" t="s">
        <v>48</v>
      </c>
      <c r="AV14" s="15">
        <v>1.5</v>
      </c>
      <c r="AX14" s="5" t="s">
        <v>48</v>
      </c>
      <c r="AY14" s="15">
        <v>1.5</v>
      </c>
      <c r="BA14" s="5" t="s">
        <v>48</v>
      </c>
      <c r="BB14" s="15">
        <v>1.5</v>
      </c>
      <c r="BD14" s="5" t="s">
        <v>48</v>
      </c>
      <c r="BE14" s="15">
        <v>1.5</v>
      </c>
      <c r="BG14" s="5" t="s">
        <v>48</v>
      </c>
      <c r="BH14" s="15">
        <v>1.5</v>
      </c>
      <c r="BJ14" s="5" t="s">
        <v>48</v>
      </c>
      <c r="BK14" s="15">
        <v>1.5</v>
      </c>
      <c r="BM14" s="5" t="s">
        <v>48</v>
      </c>
      <c r="BN14" s="15">
        <v>1.5</v>
      </c>
      <c r="BP14" s="5" t="s">
        <v>48</v>
      </c>
      <c r="BQ14" s="15">
        <v>1.5</v>
      </c>
      <c r="BS14" s="5" t="s">
        <v>48</v>
      </c>
      <c r="BT14" s="15">
        <v>1.5</v>
      </c>
      <c r="BV14" s="5" t="s">
        <v>48</v>
      </c>
      <c r="BW14" s="15">
        <v>1.5</v>
      </c>
      <c r="BY14" s="5" t="s">
        <v>48</v>
      </c>
      <c r="BZ14" s="15">
        <v>1.5</v>
      </c>
      <c r="CB14" s="5" t="s">
        <v>48</v>
      </c>
      <c r="CC14" s="15">
        <v>1.5</v>
      </c>
      <c r="CE14" s="5" t="s">
        <v>48</v>
      </c>
      <c r="CF14" s="15">
        <v>1.5</v>
      </c>
      <c r="CH14" s="5" t="s">
        <v>48</v>
      </c>
      <c r="CI14" s="15">
        <v>1.5</v>
      </c>
      <c r="CK14" s="5" t="s">
        <v>48</v>
      </c>
      <c r="CL14" s="15">
        <v>1.5</v>
      </c>
      <c r="CN14" s="5" t="s">
        <v>48</v>
      </c>
      <c r="CO14" s="15">
        <v>1.5</v>
      </c>
      <c r="CQ14" s="5" t="s">
        <v>48</v>
      </c>
      <c r="CR14" s="15">
        <v>1.5</v>
      </c>
      <c r="CT14" s="5" t="s">
        <v>48</v>
      </c>
      <c r="CU14" s="15">
        <v>1.5</v>
      </c>
      <c r="CW14" s="5" t="s">
        <v>48</v>
      </c>
      <c r="CX14" s="15">
        <v>1.5</v>
      </c>
    </row>
    <row r="15" spans="2:102" x14ac:dyDescent="0.3">
      <c r="B15" s="5" t="s">
        <v>101</v>
      </c>
      <c r="C15" s="15">
        <v>500</v>
      </c>
      <c r="E15" s="5" t="s">
        <v>101</v>
      </c>
      <c r="F15" s="15">
        <v>500</v>
      </c>
      <c r="H15" s="5" t="s">
        <v>101</v>
      </c>
      <c r="I15" s="15">
        <v>500</v>
      </c>
      <c r="K15" s="5" t="s">
        <v>101</v>
      </c>
      <c r="L15" s="15">
        <v>500</v>
      </c>
      <c r="N15" s="5" t="s">
        <v>101</v>
      </c>
      <c r="O15" s="15">
        <v>500</v>
      </c>
      <c r="Q15" s="5" t="s">
        <v>101</v>
      </c>
      <c r="R15" s="15">
        <v>500</v>
      </c>
      <c r="T15" s="5" t="s">
        <v>101</v>
      </c>
      <c r="U15" s="15">
        <v>500</v>
      </c>
      <c r="W15" s="5" t="s">
        <v>101</v>
      </c>
      <c r="X15" s="15">
        <v>500</v>
      </c>
      <c r="Z15" s="5" t="s">
        <v>101</v>
      </c>
      <c r="AA15" s="15">
        <v>500</v>
      </c>
      <c r="AC15" s="5" t="s">
        <v>101</v>
      </c>
      <c r="AD15" s="15">
        <v>500</v>
      </c>
      <c r="AF15" s="5" t="s">
        <v>101</v>
      </c>
      <c r="AG15" s="15">
        <v>500</v>
      </c>
      <c r="AI15" s="5" t="s">
        <v>101</v>
      </c>
      <c r="AJ15" s="15">
        <v>500</v>
      </c>
      <c r="AL15" s="5" t="s">
        <v>101</v>
      </c>
      <c r="AM15" s="15">
        <v>500</v>
      </c>
      <c r="AO15" s="5" t="s">
        <v>101</v>
      </c>
      <c r="AP15" s="15">
        <v>500</v>
      </c>
      <c r="AR15" s="43" t="s">
        <v>101</v>
      </c>
      <c r="AS15" s="44">
        <v>250</v>
      </c>
      <c r="AU15" s="5" t="s">
        <v>101</v>
      </c>
      <c r="AV15" s="15">
        <v>500</v>
      </c>
      <c r="AX15" s="5" t="s">
        <v>101</v>
      </c>
      <c r="AY15" s="15">
        <v>500</v>
      </c>
      <c r="BA15" s="5" t="s">
        <v>101</v>
      </c>
      <c r="BB15" s="15">
        <v>500</v>
      </c>
      <c r="BD15" s="5" t="s">
        <v>101</v>
      </c>
      <c r="BE15" s="15">
        <v>500</v>
      </c>
      <c r="BG15" s="5" t="s">
        <v>101</v>
      </c>
      <c r="BH15" s="15">
        <v>500</v>
      </c>
      <c r="BJ15" s="5" t="s">
        <v>101</v>
      </c>
      <c r="BK15" s="15">
        <v>500</v>
      </c>
      <c r="BM15" s="5" t="s">
        <v>101</v>
      </c>
      <c r="BN15" s="15">
        <v>500</v>
      </c>
      <c r="BP15" s="5" t="s">
        <v>101</v>
      </c>
      <c r="BQ15" s="15">
        <v>500</v>
      </c>
      <c r="BS15" s="5" t="s">
        <v>101</v>
      </c>
      <c r="BT15" s="15">
        <v>500</v>
      </c>
      <c r="BV15" s="5" t="s">
        <v>101</v>
      </c>
      <c r="BW15" s="15">
        <v>500</v>
      </c>
      <c r="BY15" s="5" t="s">
        <v>101</v>
      </c>
      <c r="BZ15" s="15">
        <v>500</v>
      </c>
      <c r="CB15" s="5" t="s">
        <v>101</v>
      </c>
      <c r="CC15" s="15">
        <v>500</v>
      </c>
      <c r="CE15" s="5" t="s">
        <v>101</v>
      </c>
      <c r="CF15" s="15">
        <v>500</v>
      </c>
      <c r="CH15" s="5" t="s">
        <v>101</v>
      </c>
      <c r="CI15" s="15">
        <v>500</v>
      </c>
      <c r="CK15" s="5" t="s">
        <v>101</v>
      </c>
      <c r="CL15" s="15">
        <v>500</v>
      </c>
      <c r="CN15" s="5" t="s">
        <v>101</v>
      </c>
      <c r="CO15" s="15">
        <v>500</v>
      </c>
      <c r="CQ15" s="5" t="s">
        <v>101</v>
      </c>
      <c r="CR15" s="15">
        <v>500</v>
      </c>
      <c r="CT15" s="5" t="s">
        <v>101</v>
      </c>
      <c r="CU15" s="15">
        <v>500</v>
      </c>
      <c r="CW15" s="5" t="s">
        <v>101</v>
      </c>
      <c r="CX15" s="15">
        <v>500</v>
      </c>
    </row>
    <row r="16" spans="2:102" x14ac:dyDescent="0.3">
      <c r="B16" s="5" t="s">
        <v>102</v>
      </c>
      <c r="C16" s="15">
        <v>0.47</v>
      </c>
      <c r="E16" s="5" t="s">
        <v>102</v>
      </c>
      <c r="F16" s="15">
        <v>0.47</v>
      </c>
      <c r="H16" s="5" t="s">
        <v>102</v>
      </c>
      <c r="I16" s="15">
        <v>0.47</v>
      </c>
      <c r="K16" s="5" t="s">
        <v>102</v>
      </c>
      <c r="L16" s="15">
        <v>0.47</v>
      </c>
      <c r="N16" s="5" t="s">
        <v>102</v>
      </c>
      <c r="O16" s="15">
        <v>0.47</v>
      </c>
      <c r="Q16" s="5" t="s">
        <v>102</v>
      </c>
      <c r="R16" s="15">
        <v>0.47</v>
      </c>
      <c r="T16" s="5" t="s">
        <v>102</v>
      </c>
      <c r="U16" s="15">
        <v>0.47</v>
      </c>
      <c r="W16" s="5" t="s">
        <v>102</v>
      </c>
      <c r="X16" s="15">
        <v>0.47</v>
      </c>
      <c r="Z16" s="5" t="s">
        <v>102</v>
      </c>
      <c r="AA16" s="15">
        <v>0.47</v>
      </c>
      <c r="AC16" s="5" t="s">
        <v>102</v>
      </c>
      <c r="AD16" s="15">
        <v>0.47</v>
      </c>
      <c r="AF16" s="5" t="s">
        <v>102</v>
      </c>
      <c r="AG16" s="15">
        <v>0.47</v>
      </c>
      <c r="AI16" s="5" t="s">
        <v>102</v>
      </c>
      <c r="AJ16" s="15">
        <v>0.47</v>
      </c>
      <c r="AL16" s="5" t="s">
        <v>102</v>
      </c>
      <c r="AM16" s="15">
        <v>0.47</v>
      </c>
      <c r="AO16" s="5" t="s">
        <v>102</v>
      </c>
      <c r="AP16" s="15">
        <v>0.47</v>
      </c>
      <c r="AR16" s="5" t="s">
        <v>102</v>
      </c>
      <c r="AS16" s="15">
        <v>0.47</v>
      </c>
      <c r="AU16" s="43" t="s">
        <v>102</v>
      </c>
      <c r="AV16" s="44">
        <v>0.2</v>
      </c>
      <c r="AX16" s="5" t="s">
        <v>102</v>
      </c>
      <c r="AY16" s="15">
        <v>0.47</v>
      </c>
      <c r="BA16" s="5" t="s">
        <v>102</v>
      </c>
      <c r="BB16" s="15">
        <v>0.47</v>
      </c>
      <c r="BD16" s="5" t="s">
        <v>102</v>
      </c>
      <c r="BE16" s="15">
        <v>0.47</v>
      </c>
      <c r="BG16" s="5" t="s">
        <v>102</v>
      </c>
      <c r="BH16" s="15">
        <v>0.47</v>
      </c>
      <c r="BJ16" s="5" t="s">
        <v>102</v>
      </c>
      <c r="BK16" s="15">
        <v>0.47</v>
      </c>
      <c r="BM16" s="5" t="s">
        <v>102</v>
      </c>
      <c r="BN16" s="15">
        <v>0.47</v>
      </c>
      <c r="BP16" s="5" t="s">
        <v>102</v>
      </c>
      <c r="BQ16" s="15">
        <v>0.47</v>
      </c>
      <c r="BS16" s="5" t="s">
        <v>102</v>
      </c>
      <c r="BT16" s="15">
        <v>0.47</v>
      </c>
      <c r="BV16" s="5" t="s">
        <v>102</v>
      </c>
      <c r="BW16" s="15">
        <v>0.47</v>
      </c>
      <c r="BY16" s="5" t="s">
        <v>102</v>
      </c>
      <c r="BZ16" s="15">
        <v>0.47</v>
      </c>
      <c r="CB16" s="5" t="s">
        <v>102</v>
      </c>
      <c r="CC16" s="15">
        <v>0.47</v>
      </c>
      <c r="CE16" s="5" t="s">
        <v>102</v>
      </c>
      <c r="CF16" s="15">
        <v>0.47</v>
      </c>
      <c r="CH16" s="5" t="s">
        <v>102</v>
      </c>
      <c r="CI16" s="15">
        <v>0.47</v>
      </c>
      <c r="CK16" s="5" t="s">
        <v>102</v>
      </c>
      <c r="CL16" s="15">
        <v>0.47</v>
      </c>
      <c r="CN16" s="5" t="s">
        <v>102</v>
      </c>
      <c r="CO16" s="15">
        <v>0.47</v>
      </c>
      <c r="CQ16" s="5" t="s">
        <v>102</v>
      </c>
      <c r="CR16" s="15">
        <v>0.47</v>
      </c>
      <c r="CT16" s="5" t="s">
        <v>102</v>
      </c>
      <c r="CU16" s="15">
        <v>0.47</v>
      </c>
      <c r="CW16" s="5" t="s">
        <v>102</v>
      </c>
      <c r="CX16" s="15">
        <v>0.47</v>
      </c>
    </row>
    <row r="17" spans="2:102" x14ac:dyDescent="0.3">
      <c r="B17" s="5" t="s">
        <v>57</v>
      </c>
      <c r="C17" s="15" t="b">
        <v>1</v>
      </c>
      <c r="E17" s="5" t="s">
        <v>57</v>
      </c>
      <c r="F17" s="15" t="b">
        <v>1</v>
      </c>
      <c r="H17" s="5" t="s">
        <v>57</v>
      </c>
      <c r="I17" s="15" t="b">
        <v>1</v>
      </c>
      <c r="K17" s="5" t="s">
        <v>57</v>
      </c>
      <c r="L17" s="15" t="b">
        <v>1</v>
      </c>
      <c r="N17" s="5" t="s">
        <v>57</v>
      </c>
      <c r="O17" s="15" t="b">
        <v>1</v>
      </c>
      <c r="Q17" s="5" t="s">
        <v>57</v>
      </c>
      <c r="R17" s="15" t="b">
        <v>1</v>
      </c>
      <c r="T17" s="5" t="s">
        <v>57</v>
      </c>
      <c r="U17" s="15" t="b">
        <v>1</v>
      </c>
      <c r="W17" s="5" t="s">
        <v>57</v>
      </c>
      <c r="X17" s="15" t="b">
        <v>1</v>
      </c>
      <c r="Z17" s="5" t="s">
        <v>57</v>
      </c>
      <c r="AA17" s="15" t="b">
        <v>1</v>
      </c>
      <c r="AC17" s="5" t="s">
        <v>57</v>
      </c>
      <c r="AD17" s="15" t="b">
        <v>1</v>
      </c>
      <c r="AF17" s="5" t="s">
        <v>57</v>
      </c>
      <c r="AG17" s="15" t="b">
        <v>1</v>
      </c>
      <c r="AI17" s="5" t="s">
        <v>57</v>
      </c>
      <c r="AJ17" s="15" t="b">
        <v>1</v>
      </c>
      <c r="AL17" s="5" t="s">
        <v>57</v>
      </c>
      <c r="AM17" s="15" t="b">
        <v>1</v>
      </c>
      <c r="AO17" s="5" t="s">
        <v>57</v>
      </c>
      <c r="AP17" s="15" t="b">
        <v>1</v>
      </c>
      <c r="AR17" s="5" t="s">
        <v>57</v>
      </c>
      <c r="AS17" s="15" t="b">
        <v>1</v>
      </c>
      <c r="AU17" s="5" t="s">
        <v>57</v>
      </c>
      <c r="AV17" s="15" t="b">
        <v>1</v>
      </c>
      <c r="AX17" s="43" t="s">
        <v>57</v>
      </c>
      <c r="AY17" s="44" t="b">
        <v>0</v>
      </c>
      <c r="BA17" s="5" t="s">
        <v>57</v>
      </c>
      <c r="BB17" s="15" t="b">
        <v>1</v>
      </c>
      <c r="BD17" s="5" t="s">
        <v>57</v>
      </c>
      <c r="BE17" s="15" t="b">
        <v>1</v>
      </c>
      <c r="BG17" s="5" t="s">
        <v>57</v>
      </c>
      <c r="BH17" s="15" t="b">
        <v>1</v>
      </c>
      <c r="BJ17" s="5" t="s">
        <v>57</v>
      </c>
      <c r="BK17" s="15" t="b">
        <v>1</v>
      </c>
      <c r="BM17" s="5" t="s">
        <v>57</v>
      </c>
      <c r="BN17" s="15" t="b">
        <v>1</v>
      </c>
      <c r="BP17" s="5" t="s">
        <v>57</v>
      </c>
      <c r="BQ17" s="15" t="b">
        <v>1</v>
      </c>
      <c r="BS17" s="5" t="s">
        <v>57</v>
      </c>
      <c r="BT17" s="15" t="b">
        <v>1</v>
      </c>
      <c r="BV17" s="5" t="s">
        <v>57</v>
      </c>
      <c r="BW17" s="15" t="b">
        <v>1</v>
      </c>
      <c r="BY17" s="5" t="s">
        <v>57</v>
      </c>
      <c r="BZ17" s="15" t="b">
        <v>1</v>
      </c>
      <c r="CB17" s="5" t="s">
        <v>57</v>
      </c>
      <c r="CC17" s="15" t="b">
        <v>1</v>
      </c>
      <c r="CE17" s="5" t="s">
        <v>57</v>
      </c>
      <c r="CF17" s="15" t="b">
        <v>1</v>
      </c>
      <c r="CH17" s="5" t="s">
        <v>57</v>
      </c>
      <c r="CI17" s="15" t="b">
        <v>1</v>
      </c>
      <c r="CK17" s="5" t="s">
        <v>57</v>
      </c>
      <c r="CL17" s="15" t="b">
        <v>1</v>
      </c>
      <c r="CN17" s="5" t="s">
        <v>57</v>
      </c>
      <c r="CO17" s="15" t="b">
        <v>1</v>
      </c>
      <c r="CQ17" s="5" t="s">
        <v>57</v>
      </c>
      <c r="CR17" s="15" t="b">
        <v>1</v>
      </c>
      <c r="CT17" s="5" t="s">
        <v>57</v>
      </c>
      <c r="CU17" s="15" t="b">
        <v>1</v>
      </c>
      <c r="CW17" s="5" t="s">
        <v>57</v>
      </c>
      <c r="CX17" s="15" t="b">
        <v>1</v>
      </c>
    </row>
    <row r="18" spans="2:102" x14ac:dyDescent="0.3">
      <c r="B18" s="5" t="s">
        <v>60</v>
      </c>
      <c r="C18" s="15" t="b">
        <v>1</v>
      </c>
      <c r="E18" s="5" t="s">
        <v>60</v>
      </c>
      <c r="F18" s="15" t="b">
        <v>1</v>
      </c>
      <c r="H18" s="5" t="s">
        <v>60</v>
      </c>
      <c r="I18" s="15" t="b">
        <v>1</v>
      </c>
      <c r="K18" s="5" t="s">
        <v>60</v>
      </c>
      <c r="L18" s="15" t="b">
        <v>1</v>
      </c>
      <c r="N18" s="5" t="s">
        <v>60</v>
      </c>
      <c r="O18" s="15" t="b">
        <v>1</v>
      </c>
      <c r="Q18" s="5" t="s">
        <v>60</v>
      </c>
      <c r="R18" s="15" t="b">
        <v>1</v>
      </c>
      <c r="T18" s="5" t="s">
        <v>60</v>
      </c>
      <c r="U18" s="15" t="b">
        <v>1</v>
      </c>
      <c r="W18" s="5" t="s">
        <v>60</v>
      </c>
      <c r="X18" s="15" t="b">
        <v>1</v>
      </c>
      <c r="Z18" s="5" t="s">
        <v>60</v>
      </c>
      <c r="AA18" s="15" t="b">
        <v>1</v>
      </c>
      <c r="AC18" s="5" t="s">
        <v>60</v>
      </c>
      <c r="AD18" s="15" t="b">
        <v>1</v>
      </c>
      <c r="AF18" s="5" t="s">
        <v>60</v>
      </c>
      <c r="AG18" s="15" t="b">
        <v>1</v>
      </c>
      <c r="AI18" s="5" t="s">
        <v>60</v>
      </c>
      <c r="AJ18" s="15" t="b">
        <v>1</v>
      </c>
      <c r="AL18" s="5" t="s">
        <v>60</v>
      </c>
      <c r="AM18" s="15" t="b">
        <v>1</v>
      </c>
      <c r="AO18" s="5" t="s">
        <v>60</v>
      </c>
      <c r="AP18" s="15" t="b">
        <v>1</v>
      </c>
      <c r="AR18" s="5" t="s">
        <v>60</v>
      </c>
      <c r="AS18" s="15" t="b">
        <v>1</v>
      </c>
      <c r="AU18" s="5" t="s">
        <v>60</v>
      </c>
      <c r="AV18" s="15" t="b">
        <v>1</v>
      </c>
      <c r="AX18" s="5" t="s">
        <v>60</v>
      </c>
      <c r="AY18" s="15" t="b">
        <v>1</v>
      </c>
      <c r="BA18" s="43" t="s">
        <v>60</v>
      </c>
      <c r="BB18" s="44" t="b">
        <v>0</v>
      </c>
      <c r="BD18" s="5" t="s">
        <v>60</v>
      </c>
      <c r="BE18" s="15" t="b">
        <v>1</v>
      </c>
      <c r="BG18" s="5" t="s">
        <v>60</v>
      </c>
      <c r="BH18" s="15" t="b">
        <v>1</v>
      </c>
      <c r="BJ18" s="5" t="s">
        <v>60</v>
      </c>
      <c r="BK18" s="15" t="b">
        <v>1</v>
      </c>
      <c r="BM18" s="5" t="s">
        <v>60</v>
      </c>
      <c r="BN18" s="15" t="b">
        <v>1</v>
      </c>
      <c r="BP18" s="5" t="s">
        <v>60</v>
      </c>
      <c r="BQ18" s="15" t="b">
        <v>1</v>
      </c>
      <c r="BS18" s="5" t="s">
        <v>60</v>
      </c>
      <c r="BT18" s="15" t="b">
        <v>1</v>
      </c>
      <c r="BV18" s="5" t="s">
        <v>60</v>
      </c>
      <c r="BW18" s="15" t="b">
        <v>1</v>
      </c>
      <c r="BY18" s="5" t="s">
        <v>60</v>
      </c>
      <c r="BZ18" s="15" t="b">
        <v>1</v>
      </c>
      <c r="CB18" s="5" t="s">
        <v>60</v>
      </c>
      <c r="CC18" s="15" t="b">
        <v>1</v>
      </c>
      <c r="CE18" s="5" t="s">
        <v>60</v>
      </c>
      <c r="CF18" s="15" t="b">
        <v>1</v>
      </c>
      <c r="CH18" s="5" t="s">
        <v>60</v>
      </c>
      <c r="CI18" s="15" t="b">
        <v>1</v>
      </c>
      <c r="CK18" s="5" t="s">
        <v>60</v>
      </c>
      <c r="CL18" s="15" t="b">
        <v>1</v>
      </c>
      <c r="CN18" s="5" t="s">
        <v>60</v>
      </c>
      <c r="CO18" s="15" t="b">
        <v>1</v>
      </c>
      <c r="CQ18" s="5" t="s">
        <v>60</v>
      </c>
      <c r="CR18" s="15" t="b">
        <v>1</v>
      </c>
      <c r="CT18" s="5" t="s">
        <v>60</v>
      </c>
      <c r="CU18" s="15" t="b">
        <v>1</v>
      </c>
      <c r="CW18" s="5" t="s">
        <v>60</v>
      </c>
      <c r="CX18" s="15" t="b">
        <v>1</v>
      </c>
    </row>
    <row r="19" spans="2:102" x14ac:dyDescent="0.3">
      <c r="B19" s="5" t="s">
        <v>61</v>
      </c>
      <c r="C19" s="15" t="b">
        <v>1</v>
      </c>
      <c r="E19" s="5" t="s">
        <v>61</v>
      </c>
      <c r="F19" s="15" t="b">
        <v>1</v>
      </c>
      <c r="H19" s="5" t="s">
        <v>61</v>
      </c>
      <c r="I19" s="15" t="b">
        <v>1</v>
      </c>
      <c r="K19" s="5" t="s">
        <v>61</v>
      </c>
      <c r="L19" s="15" t="b">
        <v>1</v>
      </c>
      <c r="N19" s="5" t="s">
        <v>61</v>
      </c>
      <c r="O19" s="15" t="b">
        <v>1</v>
      </c>
      <c r="Q19" s="5" t="s">
        <v>61</v>
      </c>
      <c r="R19" s="15" t="b">
        <v>1</v>
      </c>
      <c r="T19" s="5" t="s">
        <v>61</v>
      </c>
      <c r="U19" s="15" t="b">
        <v>1</v>
      </c>
      <c r="W19" s="5" t="s">
        <v>61</v>
      </c>
      <c r="X19" s="15" t="b">
        <v>1</v>
      </c>
      <c r="Z19" s="5" t="s">
        <v>61</v>
      </c>
      <c r="AA19" s="15" t="b">
        <v>1</v>
      </c>
      <c r="AC19" s="5" t="s">
        <v>61</v>
      </c>
      <c r="AD19" s="15" t="b">
        <v>1</v>
      </c>
      <c r="AF19" s="5" t="s">
        <v>61</v>
      </c>
      <c r="AG19" s="15" t="b">
        <v>1</v>
      </c>
      <c r="AI19" s="5" t="s">
        <v>61</v>
      </c>
      <c r="AJ19" s="15" t="b">
        <v>1</v>
      </c>
      <c r="AL19" s="5" t="s">
        <v>61</v>
      </c>
      <c r="AM19" s="15" t="b">
        <v>1</v>
      </c>
      <c r="AO19" s="5" t="s">
        <v>61</v>
      </c>
      <c r="AP19" s="15" t="b">
        <v>1</v>
      </c>
      <c r="AR19" s="5" t="s">
        <v>61</v>
      </c>
      <c r="AS19" s="15" t="b">
        <v>1</v>
      </c>
      <c r="AU19" s="5" t="s">
        <v>61</v>
      </c>
      <c r="AV19" s="15" t="b">
        <v>1</v>
      </c>
      <c r="AX19" s="5" t="s">
        <v>61</v>
      </c>
      <c r="AY19" s="15" t="b">
        <v>1</v>
      </c>
      <c r="BA19" s="5" t="s">
        <v>61</v>
      </c>
      <c r="BB19" s="15" t="b">
        <v>1</v>
      </c>
      <c r="BD19" s="43" t="s">
        <v>61</v>
      </c>
      <c r="BE19" s="44" t="b">
        <v>0</v>
      </c>
      <c r="BG19" s="5" t="s">
        <v>61</v>
      </c>
      <c r="BH19" s="15" t="b">
        <v>1</v>
      </c>
      <c r="BJ19" s="5" t="s">
        <v>61</v>
      </c>
      <c r="BK19" s="15" t="b">
        <v>1</v>
      </c>
      <c r="BM19" s="5" t="s">
        <v>61</v>
      </c>
      <c r="BN19" s="15" t="b">
        <v>1</v>
      </c>
      <c r="BP19" s="5" t="s">
        <v>61</v>
      </c>
      <c r="BQ19" s="15" t="b">
        <v>1</v>
      </c>
      <c r="BS19" s="5" t="s">
        <v>61</v>
      </c>
      <c r="BT19" s="15" t="b">
        <v>1</v>
      </c>
      <c r="BV19" s="5" t="s">
        <v>61</v>
      </c>
      <c r="BW19" s="15" t="b">
        <v>1</v>
      </c>
      <c r="BY19" s="5" t="s">
        <v>61</v>
      </c>
      <c r="BZ19" s="15" t="b">
        <v>1</v>
      </c>
      <c r="CB19" s="5" t="s">
        <v>61</v>
      </c>
      <c r="CC19" s="15" t="b">
        <v>1</v>
      </c>
      <c r="CE19" s="5" t="s">
        <v>61</v>
      </c>
      <c r="CF19" s="15" t="b">
        <v>1</v>
      </c>
      <c r="CH19" s="5" t="s">
        <v>61</v>
      </c>
      <c r="CI19" s="15" t="b">
        <v>1</v>
      </c>
      <c r="CK19" s="5" t="s">
        <v>61</v>
      </c>
      <c r="CL19" s="15" t="b">
        <v>1</v>
      </c>
      <c r="CN19" s="5" t="s">
        <v>61</v>
      </c>
      <c r="CO19" s="15" t="b">
        <v>1</v>
      </c>
      <c r="CQ19" s="5" t="s">
        <v>61</v>
      </c>
      <c r="CR19" s="15" t="b">
        <v>1</v>
      </c>
      <c r="CT19" s="5" t="s">
        <v>61</v>
      </c>
      <c r="CU19" s="15" t="b">
        <v>1</v>
      </c>
      <c r="CW19" s="5" t="s">
        <v>61</v>
      </c>
      <c r="CX19" s="15" t="b">
        <v>1</v>
      </c>
    </row>
    <row r="20" spans="2:102" x14ac:dyDescent="0.3">
      <c r="B20" s="5" t="s">
        <v>64</v>
      </c>
      <c r="C20" s="15">
        <v>1</v>
      </c>
      <c r="E20" s="5" t="s">
        <v>64</v>
      </c>
      <c r="F20" s="15">
        <v>1</v>
      </c>
      <c r="H20" s="5" t="s">
        <v>64</v>
      </c>
      <c r="I20" s="15">
        <v>1</v>
      </c>
      <c r="K20" s="5" t="s">
        <v>64</v>
      </c>
      <c r="L20" s="15">
        <v>1</v>
      </c>
      <c r="N20" s="5" t="s">
        <v>64</v>
      </c>
      <c r="O20" s="15">
        <v>1</v>
      </c>
      <c r="Q20" s="5" t="s">
        <v>64</v>
      </c>
      <c r="R20" s="15">
        <v>1</v>
      </c>
      <c r="T20" s="5" t="s">
        <v>64</v>
      </c>
      <c r="U20" s="15">
        <v>1</v>
      </c>
      <c r="W20" s="5" t="s">
        <v>64</v>
      </c>
      <c r="X20" s="15">
        <v>1</v>
      </c>
      <c r="Z20" s="5" t="s">
        <v>64</v>
      </c>
      <c r="AA20" s="15">
        <v>1</v>
      </c>
      <c r="AC20" s="5" t="s">
        <v>64</v>
      </c>
      <c r="AD20" s="15">
        <v>1</v>
      </c>
      <c r="AF20" s="5" t="s">
        <v>64</v>
      </c>
      <c r="AG20" s="15">
        <v>1</v>
      </c>
      <c r="AI20" s="5" t="s">
        <v>64</v>
      </c>
      <c r="AJ20" s="15">
        <v>1</v>
      </c>
      <c r="AL20" s="5" t="s">
        <v>64</v>
      </c>
      <c r="AM20" s="15">
        <v>1</v>
      </c>
      <c r="AO20" s="5" t="s">
        <v>64</v>
      </c>
      <c r="AP20" s="15">
        <v>1</v>
      </c>
      <c r="AR20" s="5" t="s">
        <v>64</v>
      </c>
      <c r="AS20" s="15">
        <v>1</v>
      </c>
      <c r="AU20" s="5" t="s">
        <v>64</v>
      </c>
      <c r="AV20" s="15">
        <v>1</v>
      </c>
      <c r="AX20" s="5" t="s">
        <v>64</v>
      </c>
      <c r="AY20" s="15">
        <v>1</v>
      </c>
      <c r="BA20" s="5" t="s">
        <v>64</v>
      </c>
      <c r="BB20" s="15">
        <v>1</v>
      </c>
      <c r="BD20" s="5" t="s">
        <v>64</v>
      </c>
      <c r="BE20" s="15">
        <v>1</v>
      </c>
      <c r="BG20" s="43" t="s">
        <v>64</v>
      </c>
      <c r="BH20" s="44">
        <v>2</v>
      </c>
      <c r="BJ20" s="43" t="s">
        <v>64</v>
      </c>
      <c r="BK20" s="44">
        <v>3</v>
      </c>
      <c r="BM20" s="5" t="s">
        <v>64</v>
      </c>
      <c r="BN20" s="15">
        <v>1</v>
      </c>
      <c r="BP20" s="43" t="s">
        <v>64</v>
      </c>
      <c r="BQ20" s="44">
        <v>2</v>
      </c>
      <c r="BS20" s="43" t="s">
        <v>64</v>
      </c>
      <c r="BT20" s="44">
        <v>3</v>
      </c>
      <c r="BV20" s="43" t="s">
        <v>64</v>
      </c>
      <c r="BW20" s="44">
        <v>1</v>
      </c>
      <c r="BY20" s="43" t="s">
        <v>64</v>
      </c>
      <c r="BZ20" s="44">
        <v>2</v>
      </c>
      <c r="CB20" s="43" t="s">
        <v>64</v>
      </c>
      <c r="CC20" s="44">
        <v>3</v>
      </c>
      <c r="CE20" s="5" t="s">
        <v>64</v>
      </c>
      <c r="CF20" s="15">
        <v>1</v>
      </c>
      <c r="CH20" s="5" t="s">
        <v>64</v>
      </c>
      <c r="CI20" s="15">
        <v>1</v>
      </c>
      <c r="CK20" s="5" t="s">
        <v>64</v>
      </c>
      <c r="CL20" s="15">
        <v>1</v>
      </c>
      <c r="CN20" s="5" t="s">
        <v>64</v>
      </c>
      <c r="CO20" s="15">
        <v>1</v>
      </c>
      <c r="CQ20" s="5" t="s">
        <v>64</v>
      </c>
      <c r="CR20" s="15">
        <v>1</v>
      </c>
      <c r="CT20" s="5" t="s">
        <v>64</v>
      </c>
      <c r="CU20" s="15">
        <v>1</v>
      </c>
      <c r="CW20" s="5" t="s">
        <v>64</v>
      </c>
      <c r="CX20" s="15">
        <v>1</v>
      </c>
    </row>
    <row r="21" spans="2:102" x14ac:dyDescent="0.3">
      <c r="B21" s="5" t="s">
        <v>66</v>
      </c>
      <c r="C21" s="15">
        <v>1</v>
      </c>
      <c r="E21" s="5" t="s">
        <v>66</v>
      </c>
      <c r="F21" s="15">
        <v>1</v>
      </c>
      <c r="H21" s="5" t="s">
        <v>66</v>
      </c>
      <c r="I21" s="15">
        <v>1</v>
      </c>
      <c r="K21" s="5" t="s">
        <v>66</v>
      </c>
      <c r="L21" s="15">
        <v>1</v>
      </c>
      <c r="N21" s="5" t="s">
        <v>66</v>
      </c>
      <c r="O21" s="15">
        <v>1</v>
      </c>
      <c r="Q21" s="5" t="s">
        <v>66</v>
      </c>
      <c r="R21" s="15">
        <v>1</v>
      </c>
      <c r="T21" s="5" t="s">
        <v>66</v>
      </c>
      <c r="U21" s="15">
        <v>1</v>
      </c>
      <c r="W21" s="5" t="s">
        <v>66</v>
      </c>
      <c r="X21" s="15">
        <v>1</v>
      </c>
      <c r="Z21" s="5" t="s">
        <v>66</v>
      </c>
      <c r="AA21" s="15">
        <v>1</v>
      </c>
      <c r="AC21" s="5" t="s">
        <v>66</v>
      </c>
      <c r="AD21" s="15">
        <v>1</v>
      </c>
      <c r="AF21" s="5" t="s">
        <v>66</v>
      </c>
      <c r="AG21" s="15">
        <v>1</v>
      </c>
      <c r="AI21" s="5" t="s">
        <v>66</v>
      </c>
      <c r="AJ21" s="15">
        <v>1</v>
      </c>
      <c r="AL21" s="5" t="s">
        <v>66</v>
      </c>
      <c r="AM21" s="15">
        <v>1</v>
      </c>
      <c r="AO21" s="5" t="s">
        <v>66</v>
      </c>
      <c r="AP21" s="15">
        <v>1</v>
      </c>
      <c r="AR21" s="5" t="s">
        <v>66</v>
      </c>
      <c r="AS21" s="15">
        <v>1</v>
      </c>
      <c r="AU21" s="5" t="s">
        <v>66</v>
      </c>
      <c r="AV21" s="15">
        <v>1</v>
      </c>
      <c r="AX21" s="5" t="s">
        <v>66</v>
      </c>
      <c r="AY21" s="15">
        <v>1</v>
      </c>
      <c r="BA21" s="5" t="s">
        <v>66</v>
      </c>
      <c r="BB21" s="15">
        <v>1</v>
      </c>
      <c r="BD21" s="5" t="s">
        <v>66</v>
      </c>
      <c r="BE21" s="15">
        <v>1</v>
      </c>
      <c r="BG21" s="5" t="s">
        <v>66</v>
      </c>
      <c r="BH21" s="15">
        <v>1</v>
      </c>
      <c r="BJ21" s="5" t="s">
        <v>66</v>
      </c>
      <c r="BK21" s="15">
        <v>1</v>
      </c>
      <c r="BM21" s="43" t="s">
        <v>66</v>
      </c>
      <c r="BN21" s="44">
        <v>2</v>
      </c>
      <c r="BP21" s="43" t="s">
        <v>66</v>
      </c>
      <c r="BQ21" s="44">
        <v>2</v>
      </c>
      <c r="BS21" s="43" t="s">
        <v>66</v>
      </c>
      <c r="BT21" s="44">
        <v>2</v>
      </c>
      <c r="BV21" s="43" t="s">
        <v>66</v>
      </c>
      <c r="BW21" s="44">
        <v>3</v>
      </c>
      <c r="BY21" s="43" t="s">
        <v>66</v>
      </c>
      <c r="BZ21" s="44">
        <v>3</v>
      </c>
      <c r="CB21" s="43" t="s">
        <v>66</v>
      </c>
      <c r="CC21" s="44">
        <v>3</v>
      </c>
      <c r="CE21" s="5" t="s">
        <v>66</v>
      </c>
      <c r="CF21" s="15">
        <v>1</v>
      </c>
      <c r="CH21" s="5" t="s">
        <v>66</v>
      </c>
      <c r="CI21" s="15">
        <v>1</v>
      </c>
      <c r="CK21" s="5" t="s">
        <v>66</v>
      </c>
      <c r="CL21" s="15">
        <v>1</v>
      </c>
      <c r="CN21" s="5" t="s">
        <v>66</v>
      </c>
      <c r="CO21" s="15">
        <v>1</v>
      </c>
      <c r="CQ21" s="5" t="s">
        <v>66</v>
      </c>
      <c r="CR21" s="15">
        <v>1</v>
      </c>
      <c r="CT21" s="5" t="s">
        <v>66</v>
      </c>
      <c r="CU21" s="15">
        <v>1</v>
      </c>
      <c r="CW21" s="5" t="s">
        <v>66</v>
      </c>
      <c r="CX21" s="15">
        <v>1</v>
      </c>
    </row>
    <row r="22" spans="2:102" x14ac:dyDescent="0.3">
      <c r="B22" s="5" t="s">
        <v>103</v>
      </c>
      <c r="C22" s="15">
        <v>0.02</v>
      </c>
      <c r="E22" s="5" t="s">
        <v>103</v>
      </c>
      <c r="F22" s="15">
        <v>0.02</v>
      </c>
      <c r="H22" s="5" t="s">
        <v>103</v>
      </c>
      <c r="I22" s="15">
        <v>0.02</v>
      </c>
      <c r="K22" s="5" t="s">
        <v>103</v>
      </c>
      <c r="L22" s="15">
        <v>0.02</v>
      </c>
      <c r="N22" s="5" t="s">
        <v>103</v>
      </c>
      <c r="O22" s="15">
        <v>0.02</v>
      </c>
      <c r="Q22" s="5" t="s">
        <v>103</v>
      </c>
      <c r="R22" s="15">
        <v>0.02</v>
      </c>
      <c r="T22" s="5" t="s">
        <v>103</v>
      </c>
      <c r="U22" s="15">
        <v>0.02</v>
      </c>
      <c r="W22" s="5" t="s">
        <v>103</v>
      </c>
      <c r="X22" s="15">
        <v>0.02</v>
      </c>
      <c r="Z22" s="5" t="s">
        <v>103</v>
      </c>
      <c r="AA22" s="15">
        <v>0.02</v>
      </c>
      <c r="AC22" s="5" t="s">
        <v>103</v>
      </c>
      <c r="AD22" s="15">
        <v>0.02</v>
      </c>
      <c r="AF22" s="5" t="s">
        <v>103</v>
      </c>
      <c r="AG22" s="15">
        <v>0.02</v>
      </c>
      <c r="AI22" s="5" t="s">
        <v>103</v>
      </c>
      <c r="AJ22" s="15">
        <v>0.02</v>
      </c>
      <c r="AL22" s="5" t="s">
        <v>103</v>
      </c>
      <c r="AM22" s="15">
        <v>0.02</v>
      </c>
      <c r="AO22" s="5" t="s">
        <v>103</v>
      </c>
      <c r="AP22" s="15">
        <v>0.02</v>
      </c>
      <c r="AR22" s="5" t="s">
        <v>103</v>
      </c>
      <c r="AS22" s="15">
        <v>0.02</v>
      </c>
      <c r="AU22" s="5" t="s">
        <v>103</v>
      </c>
      <c r="AV22" s="15">
        <v>0.02</v>
      </c>
      <c r="AX22" s="5" t="s">
        <v>103</v>
      </c>
      <c r="AY22" s="15">
        <v>0.02</v>
      </c>
      <c r="BA22" s="5" t="s">
        <v>103</v>
      </c>
      <c r="BB22" s="15">
        <v>0.02</v>
      </c>
      <c r="BD22" s="5" t="s">
        <v>103</v>
      </c>
      <c r="BE22" s="15">
        <v>0.02</v>
      </c>
      <c r="BG22" s="5" t="s">
        <v>103</v>
      </c>
      <c r="BH22" s="15">
        <v>0.02</v>
      </c>
      <c r="BJ22" s="5" t="s">
        <v>103</v>
      </c>
      <c r="BK22" s="15">
        <v>0.02</v>
      </c>
      <c r="BM22" s="5" t="s">
        <v>103</v>
      </c>
      <c r="BN22" s="15">
        <v>0.02</v>
      </c>
      <c r="BP22" s="5" t="s">
        <v>103</v>
      </c>
      <c r="BQ22" s="15">
        <v>0.02</v>
      </c>
      <c r="BS22" s="5" t="s">
        <v>103</v>
      </c>
      <c r="BT22" s="15">
        <v>0.02</v>
      </c>
      <c r="BV22" s="5" t="s">
        <v>103</v>
      </c>
      <c r="BW22" s="15">
        <v>0.02</v>
      </c>
      <c r="BY22" s="5" t="s">
        <v>103</v>
      </c>
      <c r="BZ22" s="15">
        <v>0.02</v>
      </c>
      <c r="CB22" s="5" t="s">
        <v>103</v>
      </c>
      <c r="CC22" s="15">
        <v>0.02</v>
      </c>
      <c r="CE22" s="43" t="s">
        <v>103</v>
      </c>
      <c r="CF22" s="44">
        <v>5</v>
      </c>
      <c r="CH22" s="5" t="s">
        <v>103</v>
      </c>
      <c r="CI22" s="15">
        <v>0.02</v>
      </c>
      <c r="CK22" s="5" t="s">
        <v>103</v>
      </c>
      <c r="CL22" s="15">
        <v>0.02</v>
      </c>
      <c r="CN22" s="5" t="s">
        <v>103</v>
      </c>
      <c r="CO22" s="15">
        <v>0.02</v>
      </c>
      <c r="CQ22" s="5" t="s">
        <v>103</v>
      </c>
      <c r="CR22" s="15">
        <v>0.02</v>
      </c>
      <c r="CT22" s="5" t="s">
        <v>103</v>
      </c>
      <c r="CU22" s="15">
        <v>0.02</v>
      </c>
      <c r="CW22" s="5" t="s">
        <v>103</v>
      </c>
      <c r="CX22" s="15">
        <v>0.02</v>
      </c>
    </row>
    <row r="23" spans="2:102" x14ac:dyDescent="0.3">
      <c r="B23" s="5" t="s">
        <v>104</v>
      </c>
      <c r="C23" s="15">
        <v>8.8000000000000005E-3</v>
      </c>
      <c r="E23" s="5" t="s">
        <v>104</v>
      </c>
      <c r="F23" s="15">
        <v>8.8000000000000005E-3</v>
      </c>
      <c r="H23" s="5" t="s">
        <v>104</v>
      </c>
      <c r="I23" s="15">
        <v>8.8000000000000005E-3</v>
      </c>
      <c r="K23" s="5" t="s">
        <v>104</v>
      </c>
      <c r="L23" s="15">
        <v>8.8000000000000005E-3</v>
      </c>
      <c r="N23" s="5" t="s">
        <v>104</v>
      </c>
      <c r="O23" s="15">
        <v>8.8000000000000005E-3</v>
      </c>
      <c r="Q23" s="5" t="s">
        <v>104</v>
      </c>
      <c r="R23" s="15">
        <v>8.8000000000000005E-3</v>
      </c>
      <c r="T23" s="5" t="s">
        <v>104</v>
      </c>
      <c r="U23" s="15">
        <v>8.8000000000000005E-3</v>
      </c>
      <c r="W23" s="5" t="s">
        <v>104</v>
      </c>
      <c r="X23" s="15">
        <v>8.8000000000000005E-3</v>
      </c>
      <c r="Z23" s="5" t="s">
        <v>104</v>
      </c>
      <c r="AA23" s="15">
        <v>8.8000000000000005E-3</v>
      </c>
      <c r="AC23" s="5" t="s">
        <v>104</v>
      </c>
      <c r="AD23" s="15">
        <v>8.8000000000000005E-3</v>
      </c>
      <c r="AF23" s="5" t="s">
        <v>104</v>
      </c>
      <c r="AG23" s="15">
        <v>8.8000000000000005E-3</v>
      </c>
      <c r="AI23" s="5" t="s">
        <v>104</v>
      </c>
      <c r="AJ23" s="15">
        <v>8.8000000000000005E-3</v>
      </c>
      <c r="AL23" s="5" t="s">
        <v>104</v>
      </c>
      <c r="AM23" s="15">
        <v>8.8000000000000005E-3</v>
      </c>
      <c r="AO23" s="5" t="s">
        <v>104</v>
      </c>
      <c r="AP23" s="15">
        <v>8.8000000000000005E-3</v>
      </c>
      <c r="AR23" s="5" t="s">
        <v>104</v>
      </c>
      <c r="AS23" s="15">
        <v>8.8000000000000005E-3</v>
      </c>
      <c r="AU23" s="5" t="s">
        <v>104</v>
      </c>
      <c r="AV23" s="15">
        <v>8.8000000000000005E-3</v>
      </c>
      <c r="AX23" s="5" t="s">
        <v>104</v>
      </c>
      <c r="AY23" s="15">
        <v>8.8000000000000005E-3</v>
      </c>
      <c r="BA23" s="5" t="s">
        <v>104</v>
      </c>
      <c r="BB23" s="15">
        <v>8.8000000000000005E-3</v>
      </c>
      <c r="BD23" s="5" t="s">
        <v>104</v>
      </c>
      <c r="BE23" s="15">
        <v>8.8000000000000005E-3</v>
      </c>
      <c r="BG23" s="5" t="s">
        <v>104</v>
      </c>
      <c r="BH23" s="15">
        <v>8.8000000000000005E-3</v>
      </c>
      <c r="BJ23" s="5" t="s">
        <v>104</v>
      </c>
      <c r="BK23" s="15">
        <v>8.8000000000000005E-3</v>
      </c>
      <c r="BM23" s="5" t="s">
        <v>104</v>
      </c>
      <c r="BN23" s="15">
        <v>8.8000000000000005E-3</v>
      </c>
      <c r="BP23" s="5" t="s">
        <v>104</v>
      </c>
      <c r="BQ23" s="15">
        <v>8.8000000000000005E-3</v>
      </c>
      <c r="BS23" s="5" t="s">
        <v>104</v>
      </c>
      <c r="BT23" s="15">
        <v>8.8000000000000005E-3</v>
      </c>
      <c r="BV23" s="5" t="s">
        <v>104</v>
      </c>
      <c r="BW23" s="15">
        <v>8.8000000000000005E-3</v>
      </c>
      <c r="BY23" s="5" t="s">
        <v>104</v>
      </c>
      <c r="BZ23" s="15">
        <v>8.8000000000000005E-3</v>
      </c>
      <c r="CB23" s="5" t="s">
        <v>104</v>
      </c>
      <c r="CC23" s="15">
        <v>8.8000000000000005E-3</v>
      </c>
      <c r="CE23" s="5" t="s">
        <v>104</v>
      </c>
      <c r="CF23" s="15">
        <v>8.8000000000000005E-3</v>
      </c>
      <c r="CH23" s="43" t="s">
        <v>104</v>
      </c>
      <c r="CI23" s="44">
        <v>0.03</v>
      </c>
      <c r="CK23" s="5" t="s">
        <v>104</v>
      </c>
      <c r="CL23" s="15">
        <v>8.8000000000000005E-3</v>
      </c>
      <c r="CN23" s="5" t="s">
        <v>104</v>
      </c>
      <c r="CO23" s="15">
        <v>8.8000000000000005E-3</v>
      </c>
      <c r="CQ23" s="5" t="s">
        <v>104</v>
      </c>
      <c r="CR23" s="15">
        <v>8.8000000000000005E-3</v>
      </c>
      <c r="CT23" s="5" t="s">
        <v>104</v>
      </c>
      <c r="CU23" s="15">
        <v>8.8000000000000005E-3</v>
      </c>
      <c r="CW23" s="5" t="s">
        <v>104</v>
      </c>
      <c r="CX23" s="15">
        <v>8.8000000000000005E-3</v>
      </c>
    </row>
    <row r="24" spans="2:102" x14ac:dyDescent="0.3">
      <c r="B24" s="5" t="s">
        <v>105</v>
      </c>
      <c r="C24" s="15">
        <v>5.3999999999999999E-2</v>
      </c>
      <c r="E24" s="5" t="s">
        <v>105</v>
      </c>
      <c r="F24" s="15">
        <v>5.3999999999999999E-2</v>
      </c>
      <c r="H24" s="5" t="s">
        <v>105</v>
      </c>
      <c r="I24" s="15">
        <v>5.3999999999999999E-2</v>
      </c>
      <c r="K24" s="5" t="s">
        <v>105</v>
      </c>
      <c r="L24" s="15">
        <v>5.3999999999999999E-2</v>
      </c>
      <c r="N24" s="5" t="s">
        <v>105</v>
      </c>
      <c r="O24" s="15">
        <v>5.3999999999999999E-2</v>
      </c>
      <c r="Q24" s="5" t="s">
        <v>105</v>
      </c>
      <c r="R24" s="15">
        <v>5.3999999999999999E-2</v>
      </c>
      <c r="T24" s="5" t="s">
        <v>105</v>
      </c>
      <c r="U24" s="15">
        <v>5.3999999999999999E-2</v>
      </c>
      <c r="W24" s="5" t="s">
        <v>105</v>
      </c>
      <c r="X24" s="15">
        <v>5.3999999999999999E-2</v>
      </c>
      <c r="Z24" s="5" t="s">
        <v>105</v>
      </c>
      <c r="AA24" s="15">
        <v>5.3999999999999999E-2</v>
      </c>
      <c r="AC24" s="5" t="s">
        <v>105</v>
      </c>
      <c r="AD24" s="15">
        <v>5.3999999999999999E-2</v>
      </c>
      <c r="AF24" s="5" t="s">
        <v>105</v>
      </c>
      <c r="AG24" s="15">
        <v>5.3999999999999999E-2</v>
      </c>
      <c r="AI24" s="5" t="s">
        <v>105</v>
      </c>
      <c r="AJ24" s="15">
        <v>5.3999999999999999E-2</v>
      </c>
      <c r="AL24" s="5" t="s">
        <v>105</v>
      </c>
      <c r="AM24" s="15">
        <v>5.3999999999999999E-2</v>
      </c>
      <c r="AO24" s="5" t="s">
        <v>105</v>
      </c>
      <c r="AP24" s="15">
        <v>5.3999999999999999E-2</v>
      </c>
      <c r="AR24" s="5" t="s">
        <v>105</v>
      </c>
      <c r="AS24" s="15">
        <v>5.3999999999999999E-2</v>
      </c>
      <c r="AU24" s="5" t="s">
        <v>105</v>
      </c>
      <c r="AV24" s="15">
        <v>5.3999999999999999E-2</v>
      </c>
      <c r="AX24" s="5" t="s">
        <v>105</v>
      </c>
      <c r="AY24" s="15">
        <v>5.3999999999999999E-2</v>
      </c>
      <c r="BA24" s="5" t="s">
        <v>105</v>
      </c>
      <c r="BB24" s="15">
        <v>5.3999999999999999E-2</v>
      </c>
      <c r="BD24" s="5" t="s">
        <v>105</v>
      </c>
      <c r="BE24" s="15">
        <v>5.3999999999999999E-2</v>
      </c>
      <c r="BG24" s="5" t="s">
        <v>105</v>
      </c>
      <c r="BH24" s="15">
        <v>5.3999999999999999E-2</v>
      </c>
      <c r="BJ24" s="5" t="s">
        <v>105</v>
      </c>
      <c r="BK24" s="15">
        <v>5.3999999999999999E-2</v>
      </c>
      <c r="BM24" s="5" t="s">
        <v>105</v>
      </c>
      <c r="BN24" s="15">
        <v>5.3999999999999999E-2</v>
      </c>
      <c r="BP24" s="5" t="s">
        <v>105</v>
      </c>
      <c r="BQ24" s="15">
        <v>5.3999999999999999E-2</v>
      </c>
      <c r="BS24" s="5" t="s">
        <v>105</v>
      </c>
      <c r="BT24" s="15">
        <v>5.3999999999999999E-2</v>
      </c>
      <c r="BV24" s="5" t="s">
        <v>105</v>
      </c>
      <c r="BW24" s="15">
        <v>5.3999999999999999E-2</v>
      </c>
      <c r="BY24" s="5" t="s">
        <v>105</v>
      </c>
      <c r="BZ24" s="15">
        <v>5.3999999999999999E-2</v>
      </c>
      <c r="CB24" s="5" t="s">
        <v>105</v>
      </c>
      <c r="CC24" s="15">
        <v>5.3999999999999999E-2</v>
      </c>
      <c r="CE24" s="5" t="s">
        <v>105</v>
      </c>
      <c r="CF24" s="15">
        <v>5.3999999999999999E-2</v>
      </c>
      <c r="CH24" s="5" t="s">
        <v>105</v>
      </c>
      <c r="CI24" s="15">
        <v>5.3999999999999999E-2</v>
      </c>
      <c r="CK24" s="43" t="s">
        <v>105</v>
      </c>
      <c r="CL24" s="44">
        <v>0.02</v>
      </c>
      <c r="CN24" s="5" t="s">
        <v>105</v>
      </c>
      <c r="CO24" s="15">
        <v>5.3999999999999999E-2</v>
      </c>
      <c r="CQ24" s="5" t="s">
        <v>105</v>
      </c>
      <c r="CR24" s="15">
        <v>5.3999999999999999E-2</v>
      </c>
      <c r="CT24" s="5" t="s">
        <v>105</v>
      </c>
      <c r="CU24" s="15">
        <v>5.3999999999999999E-2</v>
      </c>
      <c r="CW24" s="5" t="s">
        <v>105</v>
      </c>
      <c r="CX24" s="15">
        <v>5.3999999999999999E-2</v>
      </c>
    </row>
    <row r="25" spans="2:102" x14ac:dyDescent="0.3">
      <c r="B25" s="5" t="s">
        <v>106</v>
      </c>
      <c r="C25" s="15">
        <v>0.17399999999999999</v>
      </c>
      <c r="E25" s="5" t="s">
        <v>106</v>
      </c>
      <c r="F25" s="15">
        <v>0.17399999999999999</v>
      </c>
      <c r="H25" s="5" t="s">
        <v>106</v>
      </c>
      <c r="I25" s="15">
        <v>0.17399999999999999</v>
      </c>
      <c r="K25" s="5" t="s">
        <v>106</v>
      </c>
      <c r="L25" s="15">
        <v>0.17399999999999999</v>
      </c>
      <c r="N25" s="5" t="s">
        <v>106</v>
      </c>
      <c r="O25" s="15">
        <v>0.17399999999999999</v>
      </c>
      <c r="Q25" s="5" t="s">
        <v>106</v>
      </c>
      <c r="R25" s="15">
        <v>0.17399999999999999</v>
      </c>
      <c r="T25" s="5" t="s">
        <v>106</v>
      </c>
      <c r="U25" s="15">
        <v>0.17399999999999999</v>
      </c>
      <c r="W25" s="5" t="s">
        <v>106</v>
      </c>
      <c r="X25" s="15">
        <v>0.17399999999999999</v>
      </c>
      <c r="Z25" s="5" t="s">
        <v>106</v>
      </c>
      <c r="AA25" s="15">
        <v>0.17399999999999999</v>
      </c>
      <c r="AC25" s="5" t="s">
        <v>106</v>
      </c>
      <c r="AD25" s="15">
        <v>0.17399999999999999</v>
      </c>
      <c r="AF25" s="5" t="s">
        <v>106</v>
      </c>
      <c r="AG25" s="15">
        <v>0.17399999999999999</v>
      </c>
      <c r="AI25" s="5" t="s">
        <v>106</v>
      </c>
      <c r="AJ25" s="15">
        <v>0.17399999999999999</v>
      </c>
      <c r="AL25" s="5" t="s">
        <v>106</v>
      </c>
      <c r="AM25" s="15">
        <v>0.17399999999999999</v>
      </c>
      <c r="AO25" s="5" t="s">
        <v>106</v>
      </c>
      <c r="AP25" s="15">
        <v>0.17399999999999999</v>
      </c>
      <c r="AR25" s="5" t="s">
        <v>106</v>
      </c>
      <c r="AS25" s="15">
        <v>0.17399999999999999</v>
      </c>
      <c r="AU25" s="5" t="s">
        <v>106</v>
      </c>
      <c r="AV25" s="15">
        <v>0.17399999999999999</v>
      </c>
      <c r="AX25" s="5" t="s">
        <v>106</v>
      </c>
      <c r="AY25" s="15">
        <v>0.17399999999999999</v>
      </c>
      <c r="BA25" s="5" t="s">
        <v>106</v>
      </c>
      <c r="BB25" s="15">
        <v>0.17399999999999999</v>
      </c>
      <c r="BD25" s="5" t="s">
        <v>106</v>
      </c>
      <c r="BE25" s="15">
        <v>0.17399999999999999</v>
      </c>
      <c r="BG25" s="5" t="s">
        <v>106</v>
      </c>
      <c r="BH25" s="15">
        <v>0.17399999999999999</v>
      </c>
      <c r="BJ25" s="5" t="s">
        <v>106</v>
      </c>
      <c r="BK25" s="15">
        <v>0.17399999999999999</v>
      </c>
      <c r="BM25" s="5" t="s">
        <v>106</v>
      </c>
      <c r="BN25" s="15">
        <v>0.17399999999999999</v>
      </c>
      <c r="BP25" s="5" t="s">
        <v>106</v>
      </c>
      <c r="BQ25" s="15">
        <v>0.17399999999999999</v>
      </c>
      <c r="BS25" s="5" t="s">
        <v>106</v>
      </c>
      <c r="BT25" s="15">
        <v>0.17399999999999999</v>
      </c>
      <c r="BV25" s="5" t="s">
        <v>106</v>
      </c>
      <c r="BW25" s="15">
        <v>0.17399999999999999</v>
      </c>
      <c r="BY25" s="5" t="s">
        <v>106</v>
      </c>
      <c r="BZ25" s="15">
        <v>0.17399999999999999</v>
      </c>
      <c r="CB25" s="5" t="s">
        <v>106</v>
      </c>
      <c r="CC25" s="15">
        <v>0.17399999999999999</v>
      </c>
      <c r="CE25" s="5" t="s">
        <v>106</v>
      </c>
      <c r="CF25" s="15">
        <v>0.17399999999999999</v>
      </c>
      <c r="CH25" s="5" t="s">
        <v>106</v>
      </c>
      <c r="CI25" s="15">
        <v>0.17399999999999999</v>
      </c>
      <c r="CK25" s="5" t="s">
        <v>106</v>
      </c>
      <c r="CL25" s="15">
        <v>0.17399999999999999</v>
      </c>
      <c r="CN25" s="43" t="s">
        <v>106</v>
      </c>
      <c r="CO25" s="44">
        <v>8.9999999999999993E-3</v>
      </c>
      <c r="CQ25" s="5" t="s">
        <v>106</v>
      </c>
      <c r="CR25" s="15">
        <v>0.17399999999999999</v>
      </c>
      <c r="CT25" s="5" t="s">
        <v>106</v>
      </c>
      <c r="CU25" s="15">
        <v>0.17399999999999999</v>
      </c>
      <c r="CW25" s="5" t="s">
        <v>106</v>
      </c>
      <c r="CX25" s="15">
        <v>0.17399999999999999</v>
      </c>
    </row>
    <row r="26" spans="2:102" x14ac:dyDescent="0.3">
      <c r="B26" s="5" t="s">
        <v>62</v>
      </c>
      <c r="C26" s="15" t="b">
        <v>1</v>
      </c>
      <c r="E26" s="5" t="s">
        <v>62</v>
      </c>
      <c r="F26" s="15" t="b">
        <v>1</v>
      </c>
      <c r="H26" s="5" t="s">
        <v>62</v>
      </c>
      <c r="I26" s="15" t="b">
        <v>1</v>
      </c>
      <c r="K26" s="5" t="s">
        <v>62</v>
      </c>
      <c r="L26" s="15" t="b">
        <v>1</v>
      </c>
      <c r="N26" s="5" t="s">
        <v>62</v>
      </c>
      <c r="O26" s="15" t="b">
        <v>1</v>
      </c>
      <c r="Q26" s="5" t="s">
        <v>62</v>
      </c>
      <c r="R26" s="15" t="b">
        <v>1</v>
      </c>
      <c r="T26" s="5" t="s">
        <v>62</v>
      </c>
      <c r="U26" s="15" t="b">
        <v>1</v>
      </c>
      <c r="W26" s="5" t="s">
        <v>62</v>
      </c>
      <c r="X26" s="15" t="b">
        <v>1</v>
      </c>
      <c r="Z26" s="5" t="s">
        <v>62</v>
      </c>
      <c r="AA26" s="15" t="b">
        <v>1</v>
      </c>
      <c r="AC26" s="5" t="s">
        <v>62</v>
      </c>
      <c r="AD26" s="15" t="b">
        <v>1</v>
      </c>
      <c r="AF26" s="5" t="s">
        <v>62</v>
      </c>
      <c r="AG26" s="15" t="b">
        <v>1</v>
      </c>
      <c r="AI26" s="5" t="s">
        <v>62</v>
      </c>
      <c r="AJ26" s="15" t="b">
        <v>1</v>
      </c>
      <c r="AL26" s="5" t="s">
        <v>62</v>
      </c>
      <c r="AM26" s="15" t="b">
        <v>1</v>
      </c>
      <c r="AO26" s="5" t="s">
        <v>62</v>
      </c>
      <c r="AP26" s="15" t="b">
        <v>1</v>
      </c>
      <c r="AR26" s="5" t="s">
        <v>62</v>
      </c>
      <c r="AS26" s="15" t="b">
        <v>1</v>
      </c>
      <c r="AU26" s="5" t="s">
        <v>62</v>
      </c>
      <c r="AV26" s="15" t="b">
        <v>1</v>
      </c>
      <c r="AX26" s="5" t="s">
        <v>62</v>
      </c>
      <c r="AY26" s="15" t="b">
        <v>1</v>
      </c>
      <c r="BA26" s="5" t="s">
        <v>62</v>
      </c>
      <c r="BB26" s="15" t="b">
        <v>1</v>
      </c>
      <c r="BD26" s="5" t="s">
        <v>62</v>
      </c>
      <c r="BE26" s="15" t="b">
        <v>1</v>
      </c>
      <c r="BG26" s="5" t="s">
        <v>62</v>
      </c>
      <c r="BH26" s="15" t="b">
        <v>1</v>
      </c>
      <c r="BJ26" s="5" t="s">
        <v>62</v>
      </c>
      <c r="BK26" s="15" t="b">
        <v>1</v>
      </c>
      <c r="BM26" s="5" t="s">
        <v>62</v>
      </c>
      <c r="BN26" s="15" t="b">
        <v>1</v>
      </c>
      <c r="BP26" s="5" t="s">
        <v>62</v>
      </c>
      <c r="BQ26" s="15" t="b">
        <v>1</v>
      </c>
      <c r="BS26" s="5" t="s">
        <v>62</v>
      </c>
      <c r="BT26" s="15" t="b">
        <v>1</v>
      </c>
      <c r="BV26" s="5" t="s">
        <v>62</v>
      </c>
      <c r="BW26" s="15" t="b">
        <v>1</v>
      </c>
      <c r="BY26" s="5" t="s">
        <v>62</v>
      </c>
      <c r="BZ26" s="15" t="b">
        <v>1</v>
      </c>
      <c r="CB26" s="5" t="s">
        <v>62</v>
      </c>
      <c r="CC26" s="15" t="b">
        <v>1</v>
      </c>
      <c r="CE26" s="5" t="s">
        <v>62</v>
      </c>
      <c r="CF26" s="15" t="b">
        <v>1</v>
      </c>
      <c r="CH26" s="5" t="s">
        <v>62</v>
      </c>
      <c r="CI26" s="15" t="b">
        <v>1</v>
      </c>
      <c r="CK26" s="5" t="s">
        <v>62</v>
      </c>
      <c r="CL26" s="15" t="b">
        <v>1</v>
      </c>
      <c r="CN26" s="5" t="s">
        <v>62</v>
      </c>
      <c r="CO26" s="15" t="b">
        <v>1</v>
      </c>
      <c r="CQ26" s="43" t="s">
        <v>62</v>
      </c>
      <c r="CR26" s="44" t="b">
        <v>0</v>
      </c>
      <c r="CT26" s="5" t="s">
        <v>62</v>
      </c>
      <c r="CU26" s="15" t="b">
        <v>1</v>
      </c>
      <c r="CW26" s="5" t="s">
        <v>62</v>
      </c>
      <c r="CX26" s="15" t="b">
        <v>1</v>
      </c>
    </row>
    <row r="27" spans="2:102" x14ac:dyDescent="0.3">
      <c r="B27" s="5" t="s">
        <v>107</v>
      </c>
      <c r="C27" s="15">
        <v>4</v>
      </c>
      <c r="E27" s="5" t="s">
        <v>107</v>
      </c>
      <c r="F27" s="15">
        <v>4</v>
      </c>
      <c r="H27" s="5" t="s">
        <v>107</v>
      </c>
      <c r="I27" s="15">
        <v>4</v>
      </c>
      <c r="K27" s="5" t="s">
        <v>107</v>
      </c>
      <c r="L27" s="15">
        <v>4</v>
      </c>
      <c r="N27" s="5" t="s">
        <v>107</v>
      </c>
      <c r="O27" s="15">
        <v>4</v>
      </c>
      <c r="Q27" s="5" t="s">
        <v>107</v>
      </c>
      <c r="R27" s="15">
        <v>4</v>
      </c>
      <c r="T27" s="5" t="s">
        <v>107</v>
      </c>
      <c r="U27" s="15">
        <v>4</v>
      </c>
      <c r="W27" s="5" t="s">
        <v>107</v>
      </c>
      <c r="X27" s="15">
        <v>4</v>
      </c>
      <c r="Z27" s="5" t="s">
        <v>107</v>
      </c>
      <c r="AA27" s="15">
        <v>4</v>
      </c>
      <c r="AC27" s="5" t="s">
        <v>107</v>
      </c>
      <c r="AD27" s="15">
        <v>4</v>
      </c>
      <c r="AF27" s="5" t="s">
        <v>107</v>
      </c>
      <c r="AG27" s="15">
        <v>4</v>
      </c>
      <c r="AI27" s="5" t="s">
        <v>107</v>
      </c>
      <c r="AJ27" s="15">
        <v>4</v>
      </c>
      <c r="AL27" s="5" t="s">
        <v>107</v>
      </c>
      <c r="AM27" s="15">
        <v>4</v>
      </c>
      <c r="AO27" s="5" t="s">
        <v>107</v>
      </c>
      <c r="AP27" s="15">
        <v>4</v>
      </c>
      <c r="AR27" s="5" t="s">
        <v>107</v>
      </c>
      <c r="AS27" s="15">
        <v>4</v>
      </c>
      <c r="AU27" s="5" t="s">
        <v>107</v>
      </c>
      <c r="AV27" s="15">
        <v>4</v>
      </c>
      <c r="AX27" s="5" t="s">
        <v>107</v>
      </c>
      <c r="AY27" s="15">
        <v>4</v>
      </c>
      <c r="BA27" s="5" t="s">
        <v>107</v>
      </c>
      <c r="BB27" s="15">
        <v>4</v>
      </c>
      <c r="BD27" s="5" t="s">
        <v>107</v>
      </c>
      <c r="BE27" s="15">
        <v>4</v>
      </c>
      <c r="BG27" s="5" t="s">
        <v>107</v>
      </c>
      <c r="BH27" s="15">
        <v>4</v>
      </c>
      <c r="BJ27" s="5" t="s">
        <v>107</v>
      </c>
      <c r="BK27" s="15">
        <v>4</v>
      </c>
      <c r="BM27" s="5" t="s">
        <v>107</v>
      </c>
      <c r="BN27" s="15">
        <v>4</v>
      </c>
      <c r="BP27" s="5" t="s">
        <v>107</v>
      </c>
      <c r="BQ27" s="15">
        <v>4</v>
      </c>
      <c r="BS27" s="5" t="s">
        <v>107</v>
      </c>
      <c r="BT27" s="15">
        <v>4</v>
      </c>
      <c r="BV27" s="5" t="s">
        <v>107</v>
      </c>
      <c r="BW27" s="15">
        <v>4</v>
      </c>
      <c r="BY27" s="5" t="s">
        <v>107</v>
      </c>
      <c r="BZ27" s="15">
        <v>4</v>
      </c>
      <c r="CB27" s="5" t="s">
        <v>107</v>
      </c>
      <c r="CC27" s="15">
        <v>4</v>
      </c>
      <c r="CE27" s="5" t="s">
        <v>107</v>
      </c>
      <c r="CF27" s="15">
        <v>4</v>
      </c>
      <c r="CH27" s="5" t="s">
        <v>107</v>
      </c>
      <c r="CI27" s="15">
        <v>4</v>
      </c>
      <c r="CK27" s="5" t="s">
        <v>107</v>
      </c>
      <c r="CL27" s="15">
        <v>4</v>
      </c>
      <c r="CN27" s="5" t="s">
        <v>107</v>
      </c>
      <c r="CO27" s="15">
        <v>4</v>
      </c>
      <c r="CQ27" s="5" t="s">
        <v>107</v>
      </c>
      <c r="CR27" s="15">
        <v>4</v>
      </c>
      <c r="CT27" s="43" t="s">
        <v>107</v>
      </c>
      <c r="CU27" s="44">
        <v>6</v>
      </c>
      <c r="CW27" s="5" t="s">
        <v>107</v>
      </c>
      <c r="CX27" s="15">
        <v>4</v>
      </c>
    </row>
    <row r="28" spans="2:102" x14ac:dyDescent="0.3">
      <c r="B28" s="5" t="s">
        <v>108</v>
      </c>
      <c r="C28" s="15">
        <v>0.4</v>
      </c>
      <c r="E28" s="5" t="s">
        <v>108</v>
      </c>
      <c r="F28" s="15">
        <v>0.4</v>
      </c>
      <c r="H28" s="5" t="s">
        <v>108</v>
      </c>
      <c r="I28" s="15">
        <v>0.4</v>
      </c>
      <c r="K28" s="5" t="s">
        <v>108</v>
      </c>
      <c r="L28" s="15">
        <v>0.4</v>
      </c>
      <c r="N28" s="5" t="s">
        <v>108</v>
      </c>
      <c r="O28" s="15">
        <v>0.4</v>
      </c>
      <c r="Q28" s="5" t="s">
        <v>108</v>
      </c>
      <c r="R28" s="15">
        <v>0.4</v>
      </c>
      <c r="T28" s="5" t="s">
        <v>108</v>
      </c>
      <c r="U28" s="15">
        <v>0.4</v>
      </c>
      <c r="W28" s="5" t="s">
        <v>108</v>
      </c>
      <c r="X28" s="15">
        <v>0.4</v>
      </c>
      <c r="Z28" s="5" t="s">
        <v>108</v>
      </c>
      <c r="AA28" s="15">
        <v>0.4</v>
      </c>
      <c r="AC28" s="5" t="s">
        <v>108</v>
      </c>
      <c r="AD28" s="15">
        <v>0.4</v>
      </c>
      <c r="AF28" s="5" t="s">
        <v>108</v>
      </c>
      <c r="AG28" s="15">
        <v>0.4</v>
      </c>
      <c r="AI28" s="5" t="s">
        <v>108</v>
      </c>
      <c r="AJ28" s="15">
        <v>0.4</v>
      </c>
      <c r="AL28" s="5" t="s">
        <v>108</v>
      </c>
      <c r="AM28" s="15">
        <v>0.4</v>
      </c>
      <c r="AO28" s="5" t="s">
        <v>108</v>
      </c>
      <c r="AP28" s="15">
        <v>0.4</v>
      </c>
      <c r="AR28" s="5" t="s">
        <v>108</v>
      </c>
      <c r="AS28" s="15">
        <v>0.4</v>
      </c>
      <c r="AU28" s="5" t="s">
        <v>108</v>
      </c>
      <c r="AV28" s="15">
        <v>0.4</v>
      </c>
      <c r="AX28" s="5" t="s">
        <v>108</v>
      </c>
      <c r="AY28" s="15">
        <v>0.4</v>
      </c>
      <c r="BA28" s="5" t="s">
        <v>108</v>
      </c>
      <c r="BB28" s="15">
        <v>0.4</v>
      </c>
      <c r="BD28" s="5" t="s">
        <v>108</v>
      </c>
      <c r="BE28" s="15">
        <v>0.4</v>
      </c>
      <c r="BG28" s="5" t="s">
        <v>108</v>
      </c>
      <c r="BH28" s="15">
        <v>0.4</v>
      </c>
      <c r="BJ28" s="5" t="s">
        <v>108</v>
      </c>
      <c r="BK28" s="15">
        <v>0.4</v>
      </c>
      <c r="BM28" s="5" t="s">
        <v>108</v>
      </c>
      <c r="BN28" s="15">
        <v>0.4</v>
      </c>
      <c r="BP28" s="5" t="s">
        <v>108</v>
      </c>
      <c r="BQ28" s="15">
        <v>0.4</v>
      </c>
      <c r="BS28" s="5" t="s">
        <v>108</v>
      </c>
      <c r="BT28" s="15">
        <v>0.4</v>
      </c>
      <c r="BV28" s="5" t="s">
        <v>108</v>
      </c>
      <c r="BW28" s="15">
        <v>0.4</v>
      </c>
      <c r="BY28" s="5" t="s">
        <v>108</v>
      </c>
      <c r="BZ28" s="15">
        <v>0.4</v>
      </c>
      <c r="CB28" s="5" t="s">
        <v>108</v>
      </c>
      <c r="CC28" s="15">
        <v>0.4</v>
      </c>
      <c r="CE28" s="5" t="s">
        <v>108</v>
      </c>
      <c r="CF28" s="15">
        <v>0.4</v>
      </c>
      <c r="CH28" s="5" t="s">
        <v>108</v>
      </c>
      <c r="CI28" s="15">
        <v>0.4</v>
      </c>
      <c r="CK28" s="5" t="s">
        <v>108</v>
      </c>
      <c r="CL28" s="15">
        <v>0.4</v>
      </c>
      <c r="CN28" s="5" t="s">
        <v>108</v>
      </c>
      <c r="CO28" s="15">
        <v>0.4</v>
      </c>
      <c r="CQ28" s="5" t="s">
        <v>108</v>
      </c>
      <c r="CR28" s="15">
        <v>0.4</v>
      </c>
      <c r="CT28" s="5" t="s">
        <v>108</v>
      </c>
      <c r="CU28" s="15">
        <v>0.4</v>
      </c>
      <c r="CW28" s="43" t="s">
        <v>108</v>
      </c>
      <c r="CX28" s="44">
        <v>0.6</v>
      </c>
    </row>
    <row r="29" spans="2:102" x14ac:dyDescent="0.3">
      <c r="B29" s="5" t="s">
        <v>109</v>
      </c>
      <c r="C29" s="15">
        <v>1</v>
      </c>
      <c r="E29" s="5" t="s">
        <v>109</v>
      </c>
      <c r="F29" s="15">
        <v>1</v>
      </c>
      <c r="H29" s="5" t="s">
        <v>109</v>
      </c>
      <c r="I29" s="15">
        <v>1</v>
      </c>
      <c r="K29" s="5" t="s">
        <v>109</v>
      </c>
      <c r="L29" s="15">
        <v>1</v>
      </c>
      <c r="N29" s="5" t="s">
        <v>109</v>
      </c>
      <c r="O29" s="15">
        <v>1</v>
      </c>
      <c r="Q29" s="5" t="s">
        <v>109</v>
      </c>
      <c r="R29" s="15">
        <v>1</v>
      </c>
      <c r="T29" s="5" t="s">
        <v>109</v>
      </c>
      <c r="U29" s="15">
        <v>1</v>
      </c>
      <c r="W29" s="5" t="s">
        <v>109</v>
      </c>
      <c r="X29" s="15">
        <v>1</v>
      </c>
      <c r="Z29" s="5" t="s">
        <v>109</v>
      </c>
      <c r="AA29" s="15">
        <v>1</v>
      </c>
      <c r="AC29" s="5" t="s">
        <v>109</v>
      </c>
      <c r="AD29" s="15">
        <v>1</v>
      </c>
      <c r="AF29" s="5" t="s">
        <v>109</v>
      </c>
      <c r="AG29" s="15">
        <v>1</v>
      </c>
      <c r="AI29" s="5" t="s">
        <v>109</v>
      </c>
      <c r="AJ29" s="15">
        <v>1</v>
      </c>
      <c r="AL29" s="5" t="s">
        <v>109</v>
      </c>
      <c r="AM29" s="15">
        <v>1</v>
      </c>
      <c r="AO29" s="5" t="s">
        <v>109</v>
      </c>
      <c r="AP29" s="15">
        <v>1</v>
      </c>
      <c r="AR29" s="5" t="s">
        <v>109</v>
      </c>
      <c r="AS29" s="15">
        <v>1</v>
      </c>
      <c r="AU29" s="5" t="s">
        <v>109</v>
      </c>
      <c r="AV29" s="15">
        <v>1</v>
      </c>
      <c r="AX29" s="5" t="s">
        <v>109</v>
      </c>
      <c r="AY29" s="15">
        <v>1</v>
      </c>
      <c r="BA29" s="5" t="s">
        <v>109</v>
      </c>
      <c r="BB29" s="15">
        <v>1</v>
      </c>
      <c r="BD29" s="5" t="s">
        <v>109</v>
      </c>
      <c r="BE29" s="15">
        <v>1</v>
      </c>
      <c r="BG29" s="5" t="s">
        <v>109</v>
      </c>
      <c r="BH29" s="15">
        <v>1</v>
      </c>
      <c r="BJ29" s="5" t="s">
        <v>109</v>
      </c>
      <c r="BK29" s="15">
        <v>1</v>
      </c>
      <c r="BM29" s="5" t="s">
        <v>109</v>
      </c>
      <c r="BN29" s="15">
        <v>1</v>
      </c>
      <c r="BP29" s="5" t="s">
        <v>109</v>
      </c>
      <c r="BQ29" s="15">
        <v>1</v>
      </c>
      <c r="BS29" s="5" t="s">
        <v>109</v>
      </c>
      <c r="BT29" s="15">
        <v>1</v>
      </c>
      <c r="BV29" s="5" t="s">
        <v>109</v>
      </c>
      <c r="BW29" s="15">
        <v>1</v>
      </c>
      <c r="BY29" s="5" t="s">
        <v>109</v>
      </c>
      <c r="BZ29" s="15">
        <v>1</v>
      </c>
      <c r="CB29" s="5" t="s">
        <v>109</v>
      </c>
      <c r="CC29" s="15">
        <v>1</v>
      </c>
      <c r="CE29" s="5" t="s">
        <v>109</v>
      </c>
      <c r="CF29" s="15">
        <v>1</v>
      </c>
      <c r="CH29" s="5" t="s">
        <v>109</v>
      </c>
      <c r="CI29" s="15">
        <v>1</v>
      </c>
      <c r="CK29" s="5" t="s">
        <v>109</v>
      </c>
      <c r="CL29" s="15">
        <v>1</v>
      </c>
      <c r="CN29" s="5" t="s">
        <v>109</v>
      </c>
      <c r="CO29" s="15">
        <v>1</v>
      </c>
      <c r="CQ29" s="5" t="s">
        <v>109</v>
      </c>
      <c r="CR29" s="15">
        <v>1</v>
      </c>
      <c r="CT29" s="5" t="s">
        <v>109</v>
      </c>
      <c r="CU29" s="15">
        <v>1</v>
      </c>
      <c r="CW29" s="5" t="s">
        <v>109</v>
      </c>
      <c r="CX29" s="15">
        <v>1</v>
      </c>
    </row>
    <row r="30" spans="2:102" x14ac:dyDescent="0.3">
      <c r="B30" s="5" t="s">
        <v>113</v>
      </c>
      <c r="C30" s="15">
        <v>0</v>
      </c>
      <c r="E30" s="5" t="s">
        <v>113</v>
      </c>
      <c r="F30" s="15">
        <v>0</v>
      </c>
      <c r="H30" s="5" t="s">
        <v>113</v>
      </c>
      <c r="I30" s="15">
        <v>0</v>
      </c>
      <c r="K30" s="5" t="s">
        <v>113</v>
      </c>
      <c r="L30" s="15">
        <v>0</v>
      </c>
      <c r="N30" s="5" t="s">
        <v>113</v>
      </c>
      <c r="O30" s="15">
        <v>0</v>
      </c>
      <c r="Q30" s="5" t="s">
        <v>113</v>
      </c>
      <c r="R30" s="15">
        <v>0</v>
      </c>
      <c r="T30" s="5" t="s">
        <v>113</v>
      </c>
      <c r="U30" s="15">
        <v>0</v>
      </c>
      <c r="W30" s="5" t="s">
        <v>113</v>
      </c>
      <c r="X30" s="15">
        <v>0</v>
      </c>
      <c r="Z30" s="5" t="s">
        <v>113</v>
      </c>
      <c r="AA30" s="15">
        <v>0</v>
      </c>
      <c r="AC30" s="5" t="s">
        <v>113</v>
      </c>
      <c r="AD30" s="15">
        <v>0</v>
      </c>
      <c r="AF30" s="5" t="s">
        <v>113</v>
      </c>
      <c r="AG30" s="15">
        <v>0</v>
      </c>
      <c r="AI30" s="5" t="s">
        <v>113</v>
      </c>
      <c r="AJ30" s="15">
        <v>0</v>
      </c>
      <c r="AL30" s="5" t="s">
        <v>113</v>
      </c>
      <c r="AM30" s="15">
        <v>0</v>
      </c>
      <c r="AO30" s="5" t="s">
        <v>113</v>
      </c>
      <c r="AP30" s="15">
        <v>0</v>
      </c>
      <c r="AR30" s="5" t="s">
        <v>113</v>
      </c>
      <c r="AS30" s="15">
        <v>0</v>
      </c>
      <c r="AU30" s="5" t="s">
        <v>113</v>
      </c>
      <c r="AV30" s="15">
        <v>0</v>
      </c>
      <c r="AX30" s="5" t="s">
        <v>113</v>
      </c>
      <c r="AY30" s="15">
        <v>0</v>
      </c>
      <c r="BA30" s="5" t="s">
        <v>113</v>
      </c>
      <c r="BB30" s="15">
        <v>0</v>
      </c>
      <c r="BD30" s="5" t="s">
        <v>113</v>
      </c>
      <c r="BE30" s="15">
        <v>0</v>
      </c>
      <c r="BG30" s="5" t="s">
        <v>113</v>
      </c>
      <c r="BH30" s="15">
        <v>0</v>
      </c>
      <c r="BJ30" s="5" t="s">
        <v>113</v>
      </c>
      <c r="BK30" s="15">
        <v>0</v>
      </c>
      <c r="BM30" s="5" t="s">
        <v>113</v>
      </c>
      <c r="BN30" s="15">
        <v>0</v>
      </c>
      <c r="BP30" s="5" t="s">
        <v>113</v>
      </c>
      <c r="BQ30" s="15">
        <v>0</v>
      </c>
      <c r="BS30" s="5" t="s">
        <v>113</v>
      </c>
      <c r="BT30" s="15">
        <v>0</v>
      </c>
      <c r="BV30" s="5" t="s">
        <v>113</v>
      </c>
      <c r="BW30" s="15">
        <v>0</v>
      </c>
      <c r="BY30" s="5" t="s">
        <v>113</v>
      </c>
      <c r="BZ30" s="15">
        <v>0</v>
      </c>
      <c r="CB30" s="5" t="s">
        <v>113</v>
      </c>
      <c r="CC30" s="15">
        <v>0</v>
      </c>
      <c r="CE30" s="5" t="s">
        <v>113</v>
      </c>
      <c r="CF30" s="15">
        <v>0</v>
      </c>
      <c r="CH30" s="5" t="s">
        <v>113</v>
      </c>
      <c r="CI30" s="15">
        <v>0</v>
      </c>
      <c r="CK30" s="5" t="s">
        <v>113</v>
      </c>
      <c r="CL30" s="15">
        <v>0</v>
      </c>
      <c r="CN30" s="5" t="s">
        <v>113</v>
      </c>
      <c r="CO30" s="15">
        <v>0</v>
      </c>
      <c r="CQ30" s="5" t="s">
        <v>113</v>
      </c>
      <c r="CR30" s="15">
        <v>0</v>
      </c>
      <c r="CT30" s="5" t="s">
        <v>113</v>
      </c>
      <c r="CU30" s="15">
        <v>0</v>
      </c>
      <c r="CW30" s="5" t="s">
        <v>113</v>
      </c>
      <c r="CX30" s="15">
        <v>0</v>
      </c>
    </row>
    <row r="31" spans="2:102" ht="15" thickBot="1" x14ac:dyDescent="0.35">
      <c r="B31" s="5" t="s">
        <v>111</v>
      </c>
      <c r="C31" s="15">
        <v>1</v>
      </c>
      <c r="E31" s="5" t="s">
        <v>111</v>
      </c>
      <c r="F31" s="15">
        <v>1</v>
      </c>
      <c r="H31" s="5" t="s">
        <v>111</v>
      </c>
      <c r="I31" s="15">
        <v>1</v>
      </c>
      <c r="K31" s="5" t="s">
        <v>111</v>
      </c>
      <c r="L31" s="15">
        <v>1</v>
      </c>
      <c r="N31" s="5" t="s">
        <v>111</v>
      </c>
      <c r="O31" s="15">
        <v>1</v>
      </c>
      <c r="Q31" s="5" t="s">
        <v>111</v>
      </c>
      <c r="R31" s="15">
        <v>1</v>
      </c>
      <c r="T31" s="5" t="s">
        <v>111</v>
      </c>
      <c r="U31" s="15">
        <v>1</v>
      </c>
      <c r="W31" s="5" t="s">
        <v>111</v>
      </c>
      <c r="X31" s="15">
        <v>1</v>
      </c>
      <c r="Z31" s="5" t="s">
        <v>111</v>
      </c>
      <c r="AA31" s="15">
        <v>1</v>
      </c>
      <c r="AC31" s="5" t="s">
        <v>111</v>
      </c>
      <c r="AD31" s="15">
        <v>1</v>
      </c>
      <c r="AF31" s="5" t="s">
        <v>111</v>
      </c>
      <c r="AG31" s="15">
        <v>1</v>
      </c>
      <c r="AI31" s="5" t="s">
        <v>111</v>
      </c>
      <c r="AJ31" s="15">
        <v>1</v>
      </c>
      <c r="AL31" s="5" t="s">
        <v>111</v>
      </c>
      <c r="AM31" s="15">
        <v>1</v>
      </c>
      <c r="AO31" s="5" t="s">
        <v>111</v>
      </c>
      <c r="AP31" s="15">
        <v>1</v>
      </c>
      <c r="AR31" s="5" t="s">
        <v>111</v>
      </c>
      <c r="AS31" s="15">
        <v>1</v>
      </c>
      <c r="AU31" s="5" t="s">
        <v>111</v>
      </c>
      <c r="AV31" s="15">
        <v>1</v>
      </c>
      <c r="AX31" s="5" t="s">
        <v>111</v>
      </c>
      <c r="AY31" s="15">
        <v>1</v>
      </c>
      <c r="BA31" s="5" t="s">
        <v>111</v>
      </c>
      <c r="BB31" s="15">
        <v>1</v>
      </c>
      <c r="BD31" s="5" t="s">
        <v>111</v>
      </c>
      <c r="BE31" s="15">
        <v>1</v>
      </c>
      <c r="BG31" s="5" t="s">
        <v>111</v>
      </c>
      <c r="BH31" s="15">
        <v>1</v>
      </c>
      <c r="BJ31" s="5" t="s">
        <v>111</v>
      </c>
      <c r="BK31" s="15">
        <v>1</v>
      </c>
      <c r="BM31" s="5" t="s">
        <v>111</v>
      </c>
      <c r="BN31" s="15">
        <v>1</v>
      </c>
      <c r="BP31" s="5" t="s">
        <v>111</v>
      </c>
      <c r="BQ31" s="15">
        <v>1</v>
      </c>
      <c r="BS31" s="5" t="s">
        <v>111</v>
      </c>
      <c r="BT31" s="15">
        <v>1</v>
      </c>
      <c r="BV31" s="5" t="s">
        <v>111</v>
      </c>
      <c r="BW31" s="15">
        <v>1</v>
      </c>
      <c r="BY31" s="5" t="s">
        <v>111</v>
      </c>
      <c r="BZ31" s="15">
        <v>1</v>
      </c>
      <c r="CB31" s="5" t="s">
        <v>111</v>
      </c>
      <c r="CC31" s="15">
        <v>1</v>
      </c>
      <c r="CE31" s="5" t="s">
        <v>111</v>
      </c>
      <c r="CF31" s="15">
        <v>1</v>
      </c>
      <c r="CH31" s="5" t="s">
        <v>111</v>
      </c>
      <c r="CI31" s="15">
        <v>1</v>
      </c>
      <c r="CK31" s="5" t="s">
        <v>111</v>
      </c>
      <c r="CL31" s="15">
        <v>1</v>
      </c>
      <c r="CN31" s="5" t="s">
        <v>111</v>
      </c>
      <c r="CO31" s="15">
        <v>1</v>
      </c>
      <c r="CQ31" s="5" t="s">
        <v>111</v>
      </c>
      <c r="CR31" s="15">
        <v>1</v>
      </c>
      <c r="CT31" s="5" t="s">
        <v>111</v>
      </c>
      <c r="CU31" s="15">
        <v>1</v>
      </c>
      <c r="CW31" s="5" t="s">
        <v>111</v>
      </c>
      <c r="CX31" s="15">
        <v>1</v>
      </c>
    </row>
    <row r="32" spans="2:102" ht="15" thickBot="1" x14ac:dyDescent="0.35">
      <c r="B32" s="31" t="s">
        <v>36</v>
      </c>
      <c r="C32" s="54">
        <v>52.668068576524504</v>
      </c>
      <c r="E32" s="31" t="s">
        <v>36</v>
      </c>
      <c r="F32" s="54">
        <v>49.229049283351273</v>
      </c>
      <c r="H32" s="31" t="s">
        <v>36</v>
      </c>
      <c r="I32" s="54">
        <v>52.803304113349057</v>
      </c>
      <c r="K32" s="31" t="s">
        <v>36</v>
      </c>
      <c r="L32" s="54">
        <v>50.931103341549914</v>
      </c>
      <c r="N32" s="31" t="s">
        <v>36</v>
      </c>
      <c r="O32" s="54">
        <v>69.809172869036786</v>
      </c>
      <c r="Q32" s="31" t="s">
        <v>36</v>
      </c>
      <c r="R32" s="54">
        <v>55.68763543512452</v>
      </c>
      <c r="T32" s="31" t="s">
        <v>36</v>
      </c>
      <c r="U32" s="54">
        <v>58.20394115062453</v>
      </c>
      <c r="W32" s="31" t="s">
        <v>36</v>
      </c>
      <c r="X32" s="54">
        <v>51.334735243191169</v>
      </c>
      <c r="Z32" s="31" t="s">
        <v>36</v>
      </c>
      <c r="AA32" s="54">
        <v>74.849997693780807</v>
      </c>
      <c r="AC32" s="31" t="s">
        <v>36</v>
      </c>
      <c r="AD32" s="54">
        <v>52.68078122850099</v>
      </c>
      <c r="AF32" s="31" t="s">
        <v>36</v>
      </c>
      <c r="AG32" s="54">
        <v>52.802628658892203</v>
      </c>
      <c r="AI32" s="31" t="s">
        <v>36</v>
      </c>
      <c r="AJ32" s="54">
        <v>52.84228646317905</v>
      </c>
      <c r="AL32" s="31" t="s">
        <v>36</v>
      </c>
      <c r="AM32" s="54">
        <v>62.384696042340792</v>
      </c>
      <c r="AO32" s="31" t="s">
        <v>36</v>
      </c>
      <c r="AP32" s="54">
        <v>47.171169896005054</v>
      </c>
      <c r="AR32" s="31" t="s">
        <v>36</v>
      </c>
      <c r="AS32" s="54">
        <v>46.656921955123693</v>
      </c>
      <c r="AU32" s="31" t="s">
        <v>36</v>
      </c>
      <c r="AV32" s="54">
        <v>45.185220778489196</v>
      </c>
      <c r="AX32" s="31" t="s">
        <v>36</v>
      </c>
      <c r="AY32" s="54">
        <v>52.665374705034239</v>
      </c>
      <c r="BA32" s="31" t="s">
        <v>36</v>
      </c>
      <c r="BB32" s="54">
        <v>37.582388231079136</v>
      </c>
      <c r="BD32" s="31" t="s">
        <v>36</v>
      </c>
      <c r="BE32" s="54">
        <v>53.255763580839201</v>
      </c>
      <c r="BG32" s="31" t="s">
        <v>36</v>
      </c>
      <c r="BH32" s="54">
        <v>52.939610822742509</v>
      </c>
      <c r="BJ32" s="31" t="s">
        <v>36</v>
      </c>
      <c r="BK32" s="54">
        <v>53.096967327799163</v>
      </c>
      <c r="BM32" s="31" t="s">
        <v>36</v>
      </c>
      <c r="BN32" s="54">
        <v>59.847275087389008</v>
      </c>
      <c r="BP32" s="31" t="s">
        <v>36</v>
      </c>
      <c r="BQ32" s="54">
        <v>60.175682335673287</v>
      </c>
      <c r="BS32" s="31" t="s">
        <v>36</v>
      </c>
      <c r="BT32" s="54">
        <v>60.365991643138443</v>
      </c>
      <c r="BV32" s="31" t="s">
        <v>36</v>
      </c>
      <c r="BW32" s="54">
        <v>40.479471604553993</v>
      </c>
      <c r="BY32" s="31" t="s">
        <v>36</v>
      </c>
      <c r="BZ32" s="54">
        <v>40.65447050841977</v>
      </c>
      <c r="CB32" s="31" t="s">
        <v>36</v>
      </c>
      <c r="CC32" s="54">
        <v>40.755880938231691</v>
      </c>
      <c r="CE32" s="31" t="s">
        <v>36</v>
      </c>
      <c r="CF32" s="54">
        <v>31.938218419114627</v>
      </c>
      <c r="CH32" s="31" t="s">
        <v>36</v>
      </c>
      <c r="CI32" s="54">
        <v>46.601472945782362</v>
      </c>
      <c r="CK32" s="31" t="s">
        <v>36</v>
      </c>
      <c r="CL32" s="54">
        <v>55.635472808824247</v>
      </c>
      <c r="CN32" s="31" t="s">
        <v>36</v>
      </c>
      <c r="CO32" s="54">
        <v>62.784764199154004</v>
      </c>
      <c r="CQ32" s="31" t="s">
        <v>36</v>
      </c>
      <c r="CR32" s="54">
        <v>63.113782967719807</v>
      </c>
      <c r="CT32" s="31" t="s">
        <v>36</v>
      </c>
      <c r="CU32" s="54">
        <v>46.458270241434846</v>
      </c>
      <c r="CW32" s="31" t="s">
        <v>36</v>
      </c>
      <c r="CX32" s="54">
        <v>56.937679001683435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Scenarios</vt:lpstr>
    </vt:vector>
  </TitlesOfParts>
  <Company>USACE Office ProPlus Installation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Walak, Kelsey N CIV USARMY CESPK (USA)</dc:creator>
  <cp:lastModifiedBy>Walak, Kelsey N CIV USARMY CESPK (USA)</cp:lastModifiedBy>
  <dcterms:created xsi:type="dcterms:W3CDTF">2022-10-11T23:12:09Z</dcterms:created>
  <dcterms:modified xsi:type="dcterms:W3CDTF">2024-03-27T17:55:51Z</dcterms:modified>
</cp:coreProperties>
</file>