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80" yWindow="140" windowWidth="11520" windowHeight="8500" activeTab="4"/>
  </bookViews>
  <sheets>
    <sheet name="readme" sheetId="4" r:id="rId1"/>
    <sheet name="UK data" sheetId="1" r:id="rId2"/>
    <sheet name="US data" sheetId="2" r:id="rId3"/>
    <sheet name="CN data" sheetId="3" r:id="rId4"/>
    <sheet name="BrockwayData.cs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5" l="1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B84" i="5"/>
  <c r="C84" i="5"/>
  <c r="D84" i="5"/>
  <c r="E84" i="5"/>
  <c r="F84" i="5"/>
  <c r="A84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B53" i="5"/>
  <c r="C53" i="5"/>
  <c r="D53" i="5"/>
  <c r="E53" i="5"/>
  <c r="F53" i="5"/>
  <c r="A53" i="5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B2" i="5"/>
  <c r="C2" i="5"/>
  <c r="D2" i="5"/>
  <c r="E2" i="5"/>
  <c r="F2" i="5"/>
  <c r="A2" i="5"/>
  <c r="C30" i="2"/>
  <c r="Y75" i="2"/>
  <c r="X75" i="2"/>
  <c r="T30" i="2"/>
  <c r="Y73" i="2"/>
  <c r="X73" i="2"/>
  <c r="T28" i="2"/>
  <c r="X30" i="2"/>
  <c r="D30" i="2"/>
  <c r="F30" i="2"/>
  <c r="C31" i="2"/>
  <c r="Y76" i="2"/>
  <c r="X76" i="2"/>
  <c r="T31" i="2"/>
  <c r="X31" i="2"/>
  <c r="D31" i="2"/>
  <c r="F31" i="2"/>
  <c r="C32" i="2"/>
  <c r="Y77" i="2"/>
  <c r="X77" i="2"/>
  <c r="T32" i="2"/>
  <c r="X32" i="2"/>
  <c r="D32" i="2"/>
  <c r="F32" i="2"/>
  <c r="C33" i="2"/>
  <c r="Y78" i="2"/>
  <c r="X78" i="2"/>
  <c r="T33" i="2"/>
  <c r="X33" i="2"/>
  <c r="D33" i="2"/>
  <c r="F33" i="2"/>
  <c r="C34" i="2"/>
  <c r="Y79" i="2"/>
  <c r="X79" i="2"/>
  <c r="T34" i="2"/>
  <c r="X34" i="2"/>
  <c r="D34" i="2"/>
  <c r="F34" i="2"/>
  <c r="C35" i="2"/>
  <c r="X35" i="2"/>
  <c r="D35" i="2"/>
  <c r="F35" i="2"/>
  <c r="C36" i="2"/>
  <c r="X36" i="2"/>
  <c r="D36" i="2"/>
  <c r="F36" i="2"/>
  <c r="C37" i="2"/>
  <c r="X37" i="2"/>
  <c r="D37" i="2"/>
  <c r="F37" i="2"/>
  <c r="C38" i="2"/>
  <c r="X38" i="2"/>
  <c r="D38" i="2"/>
  <c r="F38" i="2"/>
  <c r="C39" i="2"/>
  <c r="X39" i="2"/>
  <c r="D39" i="2"/>
  <c r="F39" i="2"/>
  <c r="C40" i="2"/>
  <c r="X40" i="2"/>
  <c r="D40" i="2"/>
  <c r="F40" i="2"/>
  <c r="C41" i="2"/>
  <c r="X41" i="2"/>
  <c r="D41" i="2"/>
  <c r="F41" i="2"/>
  <c r="C42" i="2"/>
  <c r="X42" i="2"/>
  <c r="D42" i="2"/>
  <c r="F42" i="2"/>
  <c r="C43" i="2"/>
  <c r="X43" i="2"/>
  <c r="D43" i="2"/>
  <c r="F43" i="2"/>
  <c r="C44" i="2"/>
  <c r="X44" i="2"/>
  <c r="D44" i="2"/>
  <c r="F44" i="2"/>
  <c r="C45" i="2"/>
  <c r="X45" i="2"/>
  <c r="D45" i="2"/>
  <c r="F45" i="2"/>
  <c r="C46" i="2"/>
  <c r="X46" i="2"/>
  <c r="D46" i="2"/>
  <c r="F46" i="2"/>
  <c r="C47" i="2"/>
  <c r="X47" i="2"/>
  <c r="D47" i="2"/>
  <c r="F47" i="2"/>
  <c r="C48" i="2"/>
  <c r="X48" i="2"/>
  <c r="D48" i="2"/>
  <c r="F48" i="2"/>
  <c r="C49" i="2"/>
  <c r="X49" i="2"/>
  <c r="D49" i="2"/>
  <c r="F49" i="2"/>
  <c r="C50" i="2"/>
  <c r="X50" i="2"/>
  <c r="D50" i="2"/>
  <c r="F50" i="2"/>
  <c r="C51" i="2"/>
  <c r="X51" i="2"/>
  <c r="D51" i="2"/>
  <c r="F51" i="2"/>
  <c r="C52" i="2"/>
  <c r="X52" i="2"/>
  <c r="D52" i="2"/>
  <c r="F52" i="2"/>
  <c r="C53" i="2"/>
  <c r="X53" i="2"/>
  <c r="D53" i="2"/>
  <c r="F53" i="2"/>
  <c r="C54" i="2"/>
  <c r="X54" i="2"/>
  <c r="D54" i="2"/>
  <c r="F54" i="2"/>
  <c r="C55" i="2"/>
  <c r="X55" i="2"/>
  <c r="D55" i="2"/>
  <c r="F55" i="2"/>
  <c r="C56" i="2"/>
  <c r="X56" i="2"/>
  <c r="D56" i="2"/>
  <c r="F56" i="2"/>
  <c r="C57" i="2"/>
  <c r="X57" i="2"/>
  <c r="D57" i="2"/>
  <c r="F57" i="2"/>
  <c r="C58" i="2"/>
  <c r="X58" i="2"/>
  <c r="D58" i="2"/>
  <c r="F58" i="2"/>
  <c r="C29" i="2"/>
  <c r="Y74" i="2"/>
  <c r="X74" i="2"/>
  <c r="T29" i="2"/>
  <c r="X29" i="2"/>
  <c r="D29" i="2"/>
  <c r="F29" i="2"/>
  <c r="C28" i="2"/>
  <c r="F28" i="2"/>
  <c r="C30" i="3"/>
  <c r="O63" i="3"/>
  <c r="S30" i="3"/>
  <c r="S29" i="3"/>
  <c r="W30" i="3"/>
  <c r="D30" i="3"/>
  <c r="F30" i="3"/>
  <c r="C31" i="3"/>
  <c r="O64" i="3"/>
  <c r="S31" i="3"/>
  <c r="W31" i="3"/>
  <c r="D31" i="3"/>
  <c r="F31" i="3"/>
  <c r="C32" i="3"/>
  <c r="O65" i="3"/>
  <c r="S32" i="3"/>
  <c r="W32" i="3"/>
  <c r="D32" i="3"/>
  <c r="F32" i="3"/>
  <c r="C33" i="3"/>
  <c r="O66" i="3"/>
  <c r="S33" i="3"/>
  <c r="W33" i="3"/>
  <c r="D33" i="3"/>
  <c r="F33" i="3"/>
  <c r="C34" i="3"/>
  <c r="O67" i="3"/>
  <c r="S34" i="3"/>
  <c r="W34" i="3"/>
  <c r="D34" i="3"/>
  <c r="F34" i="3"/>
  <c r="C35" i="3"/>
  <c r="O68" i="3"/>
  <c r="S35" i="3"/>
  <c r="W35" i="3"/>
  <c r="D35" i="3"/>
  <c r="F35" i="3"/>
  <c r="C36" i="3"/>
  <c r="O69" i="3"/>
  <c r="S36" i="3"/>
  <c r="W36" i="3"/>
  <c r="D36" i="3"/>
  <c r="F36" i="3"/>
  <c r="C37" i="3"/>
  <c r="O70" i="3"/>
  <c r="S37" i="3"/>
  <c r="W37" i="3"/>
  <c r="D37" i="3"/>
  <c r="F37" i="3"/>
  <c r="C38" i="3"/>
  <c r="O71" i="3"/>
  <c r="S38" i="3"/>
  <c r="W38" i="3"/>
  <c r="D38" i="3"/>
  <c r="F38" i="3"/>
  <c r="C39" i="3"/>
  <c r="O72" i="3"/>
  <c r="S39" i="3"/>
  <c r="W39" i="3"/>
  <c r="D39" i="3"/>
  <c r="F39" i="3"/>
  <c r="C40" i="3"/>
  <c r="O73" i="3"/>
  <c r="S40" i="3"/>
  <c r="W40" i="3"/>
  <c r="D40" i="3"/>
  <c r="F40" i="3"/>
  <c r="C41" i="3"/>
  <c r="O74" i="3"/>
  <c r="S41" i="3"/>
  <c r="W41" i="3"/>
  <c r="D41" i="3"/>
  <c r="F41" i="3"/>
  <c r="C42" i="3"/>
  <c r="O75" i="3"/>
  <c r="S42" i="3"/>
  <c r="W42" i="3"/>
  <c r="D42" i="3"/>
  <c r="F42" i="3"/>
  <c r="C43" i="3"/>
  <c r="O76" i="3"/>
  <c r="S43" i="3"/>
  <c r="W43" i="3"/>
  <c r="D43" i="3"/>
  <c r="F43" i="3"/>
  <c r="C44" i="3"/>
  <c r="O77" i="3"/>
  <c r="S44" i="3"/>
  <c r="W44" i="3"/>
  <c r="D44" i="3"/>
  <c r="F44" i="3"/>
  <c r="C45" i="3"/>
  <c r="O78" i="3"/>
  <c r="S45" i="3"/>
  <c r="W45" i="3"/>
  <c r="D45" i="3"/>
  <c r="F45" i="3"/>
  <c r="C46" i="3"/>
  <c r="O79" i="3"/>
  <c r="S46" i="3"/>
  <c r="W46" i="3"/>
  <c r="D46" i="3"/>
  <c r="F46" i="3"/>
  <c r="C47" i="3"/>
  <c r="O80" i="3"/>
  <c r="S47" i="3"/>
  <c r="W47" i="3"/>
  <c r="D47" i="3"/>
  <c r="F47" i="3"/>
  <c r="C48" i="3"/>
  <c r="O81" i="3"/>
  <c r="S48" i="3"/>
  <c r="W48" i="3"/>
  <c r="D48" i="3"/>
  <c r="F48" i="3"/>
  <c r="C49" i="3"/>
  <c r="O82" i="3"/>
  <c r="S49" i="3"/>
  <c r="W49" i="3"/>
  <c r="D49" i="3"/>
  <c r="F49" i="3"/>
  <c r="C50" i="3"/>
  <c r="O83" i="3"/>
  <c r="S50" i="3"/>
  <c r="W50" i="3"/>
  <c r="D50" i="3"/>
  <c r="F50" i="3"/>
  <c r="C51" i="3"/>
  <c r="O84" i="3"/>
  <c r="S51" i="3"/>
  <c r="W51" i="3"/>
  <c r="D51" i="3"/>
  <c r="F51" i="3"/>
  <c r="C52" i="3"/>
  <c r="O85" i="3"/>
  <c r="S52" i="3"/>
  <c r="W52" i="3"/>
  <c r="D52" i="3"/>
  <c r="F52" i="3"/>
  <c r="C53" i="3"/>
  <c r="O86" i="3"/>
  <c r="S53" i="3"/>
  <c r="W53" i="3"/>
  <c r="D53" i="3"/>
  <c r="F53" i="3"/>
  <c r="C54" i="3"/>
  <c r="O87" i="3"/>
  <c r="S54" i="3"/>
  <c r="W54" i="3"/>
  <c r="D54" i="3"/>
  <c r="F54" i="3"/>
  <c r="C55" i="3"/>
  <c r="O88" i="3"/>
  <c r="S55" i="3"/>
  <c r="W55" i="3"/>
  <c r="D55" i="3"/>
  <c r="F55" i="3"/>
  <c r="C56" i="3"/>
  <c r="O89" i="3"/>
  <c r="S56" i="3"/>
  <c r="W56" i="3"/>
  <c r="D56" i="3"/>
  <c r="F56" i="3"/>
  <c r="C57" i="3"/>
  <c r="O90" i="3"/>
  <c r="S57" i="3"/>
  <c r="W57" i="3"/>
  <c r="D57" i="3"/>
  <c r="F57" i="3"/>
  <c r="C58" i="3"/>
  <c r="O91" i="3"/>
  <c r="S58" i="3"/>
  <c r="W58" i="3"/>
  <c r="D58" i="3"/>
  <c r="F58" i="3"/>
  <c r="F29" i="3"/>
  <c r="C2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19" i="3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8" i="2"/>
  <c r="L3" i="1"/>
  <c r="B41" i="4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73" i="2"/>
  <c r="AE75" i="2"/>
  <c r="AD75" i="2"/>
  <c r="AE77" i="2"/>
  <c r="AD77" i="2"/>
  <c r="AE79" i="2"/>
  <c r="AD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80" i="2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29" i="3"/>
  <c r="W29" i="3"/>
  <c r="N25" i="3"/>
  <c r="P25" i="3"/>
  <c r="N32" i="3"/>
  <c r="P32" i="3"/>
  <c r="N39" i="3"/>
  <c r="P39" i="3"/>
  <c r="N49" i="3"/>
  <c r="P49" i="3"/>
  <c r="N55" i="3"/>
  <c r="P55" i="3"/>
  <c r="N19" i="3"/>
  <c r="P19" i="3"/>
  <c r="P141" i="3"/>
  <c r="P135" i="3"/>
  <c r="P125" i="3"/>
  <c r="P118" i="3"/>
  <c r="P119" i="3"/>
  <c r="N34" i="3"/>
  <c r="P34" i="3"/>
  <c r="P111" i="3"/>
  <c r="N26" i="3"/>
  <c r="P26" i="3"/>
  <c r="P105" i="3"/>
  <c r="N20" i="3"/>
  <c r="P20" i="3"/>
  <c r="P106" i="3"/>
  <c r="P107" i="3"/>
  <c r="P112" i="3"/>
  <c r="P113" i="3"/>
  <c r="P114" i="3"/>
  <c r="U2" i="3"/>
  <c r="B43" i="4"/>
  <c r="N33" i="3"/>
  <c r="P33" i="3"/>
  <c r="V30" i="3"/>
  <c r="V29" i="3"/>
  <c r="D29" i="3"/>
  <c r="P108" i="3"/>
  <c r="N22" i="3"/>
  <c r="P22" i="3"/>
  <c r="P120" i="3"/>
  <c r="N50" i="3"/>
  <c r="P50" i="3"/>
  <c r="P136" i="3"/>
  <c r="N21" i="3"/>
  <c r="P21" i="3"/>
  <c r="N40" i="3"/>
  <c r="P40" i="3"/>
  <c r="P126" i="3"/>
  <c r="N56" i="3"/>
  <c r="P56" i="3"/>
  <c r="P142" i="3"/>
  <c r="V3" i="2"/>
  <c r="B42" i="4"/>
  <c r="AE78" i="2"/>
  <c r="AD78" i="2"/>
  <c r="AE76" i="2"/>
  <c r="AD76" i="2"/>
  <c r="AE74" i="2"/>
  <c r="AD74" i="2"/>
  <c r="X28" i="2"/>
  <c r="AE73" i="2"/>
  <c r="AD73" i="2"/>
  <c r="AE102" i="2"/>
  <c r="AD102" i="2"/>
  <c r="AE100" i="2"/>
  <c r="AD100" i="2"/>
  <c r="AE98" i="2"/>
  <c r="AD98" i="2"/>
  <c r="AE96" i="2"/>
  <c r="AD96" i="2"/>
  <c r="AE94" i="2"/>
  <c r="AD94" i="2"/>
  <c r="AE90" i="2"/>
  <c r="AD90" i="2"/>
  <c r="AE86" i="2"/>
  <c r="AD86" i="2"/>
  <c r="AE82" i="2"/>
  <c r="AD82" i="2"/>
  <c r="AE81" i="2"/>
  <c r="AD81" i="2"/>
  <c r="AE83" i="2"/>
  <c r="AD83" i="2"/>
  <c r="AE85" i="2"/>
  <c r="AD85" i="2"/>
  <c r="AE87" i="2"/>
  <c r="AD87" i="2"/>
  <c r="AE89" i="2"/>
  <c r="AD89" i="2"/>
  <c r="AE91" i="2"/>
  <c r="AD91" i="2"/>
  <c r="AE93" i="2"/>
  <c r="AD93" i="2"/>
  <c r="AE103" i="2"/>
  <c r="AD103" i="2"/>
  <c r="AE101" i="2"/>
  <c r="AD101" i="2"/>
  <c r="AE99" i="2"/>
  <c r="AD99" i="2"/>
  <c r="AE97" i="2"/>
  <c r="AD97" i="2"/>
  <c r="AE95" i="2"/>
  <c r="AD95" i="2"/>
  <c r="AE92" i="2"/>
  <c r="AD92" i="2"/>
  <c r="AE88" i="2"/>
  <c r="AD88" i="2"/>
  <c r="AE84" i="2"/>
  <c r="AD84" i="2"/>
  <c r="AE80" i="2"/>
  <c r="AD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8" i="2"/>
  <c r="E56" i="2"/>
  <c r="E54" i="2"/>
  <c r="E50" i="2"/>
  <c r="E46" i="2"/>
  <c r="E42" i="2"/>
  <c r="E38" i="2"/>
  <c r="E34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58" i="2"/>
  <c r="E52" i="2"/>
  <c r="E48" i="2"/>
  <c r="E44" i="2"/>
  <c r="E40" i="2"/>
  <c r="E36" i="2"/>
  <c r="E32" i="2"/>
  <c r="E30" i="2"/>
  <c r="E28" i="2"/>
  <c r="N28" i="3"/>
  <c r="P28" i="3"/>
  <c r="N27" i="3"/>
  <c r="P27" i="3"/>
  <c r="D77" i="4"/>
  <c r="V32" i="3"/>
  <c r="P143" i="3"/>
  <c r="N57" i="3"/>
  <c r="P57" i="3"/>
  <c r="P127" i="3"/>
  <c r="N41" i="3"/>
  <c r="P41" i="3"/>
  <c r="P137" i="3"/>
  <c r="N51" i="3"/>
  <c r="P51" i="3"/>
  <c r="P121" i="3"/>
  <c r="N35" i="3"/>
  <c r="P35" i="3"/>
  <c r="P115" i="3"/>
  <c r="N29" i="3"/>
  <c r="P29" i="3"/>
  <c r="P109" i="3"/>
  <c r="N24" i="3"/>
  <c r="P24" i="3"/>
  <c r="N23" i="3"/>
  <c r="P23" i="3"/>
  <c r="W34" i="2"/>
  <c r="W54" i="2"/>
  <c r="W46" i="2"/>
  <c r="W38" i="2"/>
  <c r="W51" i="2"/>
  <c r="W43" i="2"/>
  <c r="W35" i="2"/>
  <c r="W57" i="2"/>
  <c r="W53" i="2"/>
  <c r="W49" i="2"/>
  <c r="W45" i="2"/>
  <c r="W41" i="2"/>
  <c r="W37" i="2"/>
  <c r="W30" i="2"/>
  <c r="W32" i="2"/>
  <c r="W55" i="2"/>
  <c r="W47" i="2"/>
  <c r="W39" i="2"/>
  <c r="W58" i="2"/>
  <c r="X3" i="2"/>
  <c r="D42" i="4"/>
  <c r="E42" i="4"/>
  <c r="W50" i="2"/>
  <c r="C97" i="4"/>
  <c r="W42" i="2"/>
  <c r="C89" i="4"/>
  <c r="D28" i="2"/>
  <c r="W28" i="2"/>
  <c r="W56" i="2"/>
  <c r="C103" i="4"/>
  <c r="W52" i="2"/>
  <c r="C99" i="4"/>
  <c r="W48" i="2"/>
  <c r="C95" i="4"/>
  <c r="W44" i="2"/>
  <c r="C91" i="4"/>
  <c r="W40" i="2"/>
  <c r="C87" i="4"/>
  <c r="W36" i="2"/>
  <c r="C83" i="4"/>
  <c r="W29" i="2"/>
  <c r="W31" i="2"/>
  <c r="C78" i="4"/>
  <c r="W33" i="2"/>
  <c r="C80" i="4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8" i="1"/>
  <c r="R8" i="1"/>
  <c r="Q7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N16" i="1"/>
  <c r="M16" i="1"/>
  <c r="N17" i="1"/>
  <c r="M17" i="1"/>
  <c r="N18" i="1"/>
  <c r="M18" i="1"/>
  <c r="N19" i="1"/>
  <c r="M19" i="1"/>
  <c r="N20" i="1"/>
  <c r="M20" i="1"/>
  <c r="N21" i="1"/>
  <c r="M21" i="1"/>
  <c r="N22" i="1"/>
  <c r="M22" i="1"/>
  <c r="N23" i="1"/>
  <c r="M23" i="1"/>
  <c r="N24" i="1"/>
  <c r="M24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37" i="1"/>
  <c r="M37" i="1"/>
  <c r="N38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N49" i="1"/>
  <c r="M49" i="1"/>
  <c r="N50" i="1"/>
  <c r="M50" i="1"/>
  <c r="N51" i="1"/>
  <c r="M51" i="1"/>
  <c r="N52" i="1"/>
  <c r="M52" i="1"/>
  <c r="N53" i="1"/>
  <c r="M53" i="1"/>
  <c r="N54" i="1"/>
  <c r="M54" i="1"/>
  <c r="N55" i="1"/>
  <c r="M55" i="1"/>
  <c r="N56" i="1"/>
  <c r="M56" i="1"/>
  <c r="N57" i="1"/>
  <c r="M57" i="1"/>
  <c r="N58" i="1"/>
  <c r="N8" i="1"/>
  <c r="M8" i="1"/>
  <c r="R57" i="1"/>
  <c r="K57" i="1"/>
  <c r="R55" i="1"/>
  <c r="K55" i="1"/>
  <c r="R53" i="1"/>
  <c r="K53" i="1"/>
  <c r="R51" i="1"/>
  <c r="K51" i="1"/>
  <c r="R49" i="1"/>
  <c r="K49" i="1"/>
  <c r="R47" i="1"/>
  <c r="K47" i="1"/>
  <c r="R45" i="1"/>
  <c r="K45" i="1"/>
  <c r="R43" i="1"/>
  <c r="K43" i="1"/>
  <c r="R41" i="1"/>
  <c r="K41" i="1"/>
  <c r="R39" i="1"/>
  <c r="K39" i="1"/>
  <c r="R37" i="1"/>
  <c r="K37" i="1"/>
  <c r="R35" i="1"/>
  <c r="K35" i="1"/>
  <c r="R33" i="1"/>
  <c r="K33" i="1"/>
  <c r="R31" i="1"/>
  <c r="K31" i="1"/>
  <c r="R29" i="1"/>
  <c r="K29" i="1"/>
  <c r="R27" i="1"/>
  <c r="K27" i="1"/>
  <c r="R25" i="1"/>
  <c r="K25" i="1"/>
  <c r="R23" i="1"/>
  <c r="K23" i="1"/>
  <c r="R21" i="1"/>
  <c r="K21" i="1"/>
  <c r="R19" i="1"/>
  <c r="K19" i="1"/>
  <c r="R58" i="1"/>
  <c r="K58" i="1"/>
  <c r="R56" i="1"/>
  <c r="K56" i="1"/>
  <c r="R54" i="1"/>
  <c r="K54" i="1"/>
  <c r="R52" i="1"/>
  <c r="K52" i="1"/>
  <c r="R50" i="1"/>
  <c r="K50" i="1"/>
  <c r="R48" i="1"/>
  <c r="K48" i="1"/>
  <c r="R46" i="1"/>
  <c r="K46" i="1"/>
  <c r="R44" i="1"/>
  <c r="K44" i="1"/>
  <c r="R42" i="1"/>
  <c r="K42" i="1"/>
  <c r="R40" i="1"/>
  <c r="K40" i="1"/>
  <c r="R38" i="1"/>
  <c r="K38" i="1"/>
  <c r="R36" i="1"/>
  <c r="K36" i="1"/>
  <c r="R34" i="1"/>
  <c r="K34" i="1"/>
  <c r="R32" i="1"/>
  <c r="K32" i="1"/>
  <c r="R30" i="1"/>
  <c r="K30" i="1"/>
  <c r="R28" i="1"/>
  <c r="K28" i="1"/>
  <c r="R26" i="1"/>
  <c r="K26" i="1"/>
  <c r="R24" i="1"/>
  <c r="K24" i="1"/>
  <c r="R22" i="1"/>
  <c r="K22" i="1"/>
  <c r="R20" i="1"/>
  <c r="K20" i="1"/>
  <c r="E29" i="3"/>
  <c r="E55" i="3"/>
  <c r="E34" i="3"/>
  <c r="E49" i="3"/>
  <c r="E32" i="3"/>
  <c r="E39" i="3"/>
  <c r="E51" i="3"/>
  <c r="E57" i="3"/>
  <c r="E33" i="3"/>
  <c r="E50" i="3"/>
  <c r="E40" i="3"/>
  <c r="E56" i="3"/>
  <c r="E35" i="3"/>
  <c r="E41" i="3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M58" i="1"/>
  <c r="M3" i="1"/>
  <c r="C41" i="4"/>
  <c r="N3" i="1"/>
  <c r="D41" i="4"/>
  <c r="E41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V31" i="3"/>
  <c r="D78" i="4"/>
  <c r="V33" i="3"/>
  <c r="D80" i="4"/>
  <c r="P116" i="3"/>
  <c r="N31" i="3"/>
  <c r="P31" i="3"/>
  <c r="N30" i="3"/>
  <c r="P30" i="3"/>
  <c r="P122" i="3"/>
  <c r="N36" i="3"/>
  <c r="P36" i="3"/>
  <c r="P138" i="3"/>
  <c r="N52" i="3"/>
  <c r="P52" i="3"/>
  <c r="P128" i="3"/>
  <c r="N42" i="3"/>
  <c r="P42" i="3"/>
  <c r="P144" i="3"/>
  <c r="N58" i="3"/>
  <c r="P58" i="3"/>
  <c r="C86" i="4"/>
  <c r="C94" i="4"/>
  <c r="C102" i="4"/>
  <c r="C82" i="4"/>
  <c r="C76" i="4"/>
  <c r="W3" i="2"/>
  <c r="C42" i="4"/>
  <c r="C79" i="4"/>
  <c r="C77" i="4"/>
  <c r="C85" i="4"/>
  <c r="C93" i="4"/>
  <c r="C101" i="4"/>
  <c r="C81" i="4"/>
  <c r="C84" i="4"/>
  <c r="C88" i="4"/>
  <c r="C92" i="4"/>
  <c r="C96" i="4"/>
  <c r="C100" i="4"/>
  <c r="C104" i="4"/>
  <c r="C90" i="4"/>
  <c r="C98" i="4"/>
  <c r="E31" i="3"/>
  <c r="E58" i="3"/>
  <c r="E42" i="3"/>
  <c r="E52" i="3"/>
  <c r="E36" i="3"/>
  <c r="E30" i="3"/>
  <c r="D79" i="4"/>
  <c r="V34" i="3"/>
  <c r="D81" i="4"/>
  <c r="P129" i="3"/>
  <c r="N43" i="3"/>
  <c r="P43" i="3"/>
  <c r="P139" i="3"/>
  <c r="N54" i="3"/>
  <c r="P54" i="3"/>
  <c r="N53" i="3"/>
  <c r="P53" i="3"/>
  <c r="P123" i="3"/>
  <c r="N38" i="3"/>
  <c r="P38" i="3"/>
  <c r="N37" i="3"/>
  <c r="P37" i="3"/>
  <c r="E54" i="3"/>
  <c r="E37" i="3"/>
  <c r="E53" i="3"/>
  <c r="E43" i="3"/>
  <c r="E38" i="3"/>
  <c r="V35" i="3"/>
  <c r="D82" i="4"/>
  <c r="P130" i="3"/>
  <c r="N44" i="3"/>
  <c r="P44" i="3"/>
  <c r="E44" i="3"/>
  <c r="V36" i="3"/>
  <c r="D83" i="4"/>
  <c r="P131" i="3"/>
  <c r="N45" i="3"/>
  <c r="P45" i="3"/>
  <c r="E45" i="3"/>
  <c r="V37" i="3"/>
  <c r="D84" i="4"/>
  <c r="P132" i="3"/>
  <c r="N46" i="3"/>
  <c r="P46" i="3"/>
  <c r="E46" i="3"/>
  <c r="V38" i="3"/>
  <c r="D85" i="4"/>
  <c r="P133" i="3"/>
  <c r="N48" i="3"/>
  <c r="P48" i="3"/>
  <c r="N47" i="3"/>
  <c r="P47" i="3"/>
  <c r="E47" i="3"/>
  <c r="E48" i="3"/>
  <c r="V39" i="3"/>
  <c r="D86" i="4"/>
  <c r="V40" i="3"/>
  <c r="D87" i="4"/>
  <c r="V41" i="3"/>
  <c r="D88" i="4"/>
  <c r="V42" i="3"/>
  <c r="D89" i="4"/>
  <c r="V43" i="3"/>
  <c r="D90" i="4"/>
  <c r="V44" i="3"/>
  <c r="D91" i="4"/>
  <c r="V45" i="3"/>
  <c r="D92" i="4"/>
  <c r="V46" i="3"/>
  <c r="D93" i="4"/>
  <c r="V47" i="3"/>
  <c r="D94" i="4"/>
  <c r="V48" i="3"/>
  <c r="D95" i="4"/>
  <c r="V49" i="3"/>
  <c r="D96" i="4"/>
  <c r="V50" i="3"/>
  <c r="D97" i="4"/>
  <c r="V51" i="3"/>
  <c r="D98" i="4"/>
  <c r="V52" i="3"/>
  <c r="D99" i="4"/>
  <c r="V53" i="3"/>
  <c r="D100" i="4"/>
  <c r="V54" i="3"/>
  <c r="D101" i="4"/>
  <c r="V55" i="3"/>
  <c r="D102" i="4"/>
  <c r="V56" i="3"/>
  <c r="D103" i="4"/>
  <c r="V57" i="3"/>
  <c r="D104" i="4"/>
  <c r="O92" i="3"/>
  <c r="V58" i="3"/>
  <c r="V2" i="3"/>
  <c r="C43" i="4"/>
  <c r="W2" i="3"/>
  <c r="D43" i="4"/>
  <c r="E43" i="4"/>
</calcChain>
</file>

<file path=xl/sharedStrings.xml><?xml version="1.0" encoding="utf-8"?>
<sst xmlns="http://schemas.openxmlformats.org/spreadsheetml/2006/main" count="391" uniqueCount="144">
  <si>
    <t>Year</t>
  </si>
  <si>
    <t>iYear</t>
  </si>
  <si>
    <t>iGDP</t>
  </si>
  <si>
    <t>iKstkPWT</t>
  </si>
  <si>
    <t>readme</t>
  </si>
  <si>
    <t>KservO+WwithRD</t>
  </si>
  <si>
    <t>VICS (Volume index of capital services) from Oulton &amp; Wallis (2014), calculated considering R&amp;D assets</t>
  </si>
  <si>
    <t>name</t>
  </si>
  <si>
    <t>description</t>
  </si>
  <si>
    <t>UK</t>
  </si>
  <si>
    <t>country</t>
  </si>
  <si>
    <t>factor variable</t>
  </si>
  <si>
    <t>ihLest</t>
  </si>
  <si>
    <t>GDP</t>
  </si>
  <si>
    <t>K*</t>
  </si>
  <si>
    <t>L*</t>
  </si>
  <si>
    <t>Y</t>
  </si>
  <si>
    <t>ihLPWT</t>
  </si>
  <si>
    <t>Notes</t>
  </si>
  <si>
    <t>Data as for ESEE paper</t>
  </si>
  <si>
    <t>Data NOT as for ESEE paper. This is as PWT data is same method for UK, US, China</t>
  </si>
  <si>
    <t>Gross domestic product from PWT8.0 at constant 2005 prices (mil. US$)</t>
  </si>
  <si>
    <t>Xp</t>
  </si>
  <si>
    <t>Capital (Capital services)</t>
  </si>
  <si>
    <t>Labour (Human capital)</t>
  </si>
  <si>
    <t>Energy (Primary Exergy)</t>
  </si>
  <si>
    <t>Capital comparison</t>
  </si>
  <si>
    <t>capital stock</t>
  </si>
  <si>
    <t>capital services</t>
  </si>
  <si>
    <t>services multiplier</t>
  </si>
  <si>
    <t>ihLest/ihLPWT</t>
  </si>
  <si>
    <t>Labour comparison</t>
  </si>
  <si>
    <t>US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</si>
  <si>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stock</t>
    </r>
    <r>
      <rPr>
        <sz val="11"/>
        <color rgb="FF1F497D"/>
        <rFont val="Calibri"/>
        <family val="2"/>
      </rPr>
      <t xml:space="preserve">: Grogingen: they have capital stock data from 1951 for US and China. So I thought I could use this data (unless you tell me there is something wrong in the data they calculate), then multiply by some data on capital services. 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</si>
  <si>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services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</si>
  <si>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US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</si>
  <si>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EUKLEMS – not great, has productivity controbutions for capital services, for 1990-, but it’s the base data I want, with e.g. 1.00 at 1980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</si>
  <si>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 xml:space="preserve">OECD: has US data. Found a 2003 paper which gives a series starting 1.00 in 1980, running to 2001. That’s a start. Its only 10% different to UK, i.e. has a value of 220 in 2001 versus UK (200). So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</si>
  <si>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China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</si>
  <si>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Accounting for Growth: Comparing China and India, Barry Bosworth and Susan M. Collins, NBER Working Paper No. 12943, February 2007. I found this paper, it seems to use estimates of capital services. I have emailed the authors to see if they have the base data, since they only give summary tables on the TFP contribution, not the VICS base data</t>
    </r>
  </si>
  <si>
    <t>GDP 2005 constant prices</t>
  </si>
  <si>
    <t>emp</t>
  </si>
  <si>
    <t>hc</t>
  </si>
  <si>
    <t>avh</t>
  </si>
  <si>
    <t>no of people employed</t>
  </si>
  <si>
    <t>average hours</t>
  </si>
  <si>
    <t>human capital index</t>
  </si>
  <si>
    <t>Penn World Table - international comparisons of production, income and prices (8.1)</t>
  </si>
  <si>
    <t>http://febpwt.webhosting.rug.nl/Home</t>
  </si>
  <si>
    <t>Number of persons engaged (in millions)</t>
  </si>
  <si>
    <t>Index of human capital per person, based on years of schooling (Barro/Lee, 2012) and returns to education (Psacharopoulos, 1994)</t>
  </si>
  <si>
    <t>rgdpna</t>
  </si>
  <si>
    <t>Real GDP at constant 2005 national prices (in mil. 2005US$)</t>
  </si>
  <si>
    <t>rkna</t>
  </si>
  <si>
    <t>Capital stock at constant 2005 national prices (in mil. 2005US$)</t>
  </si>
  <si>
    <t>PWT data</t>
  </si>
  <si>
    <t>Average annual hours worked by persons engaged</t>
  </si>
  <si>
    <t>Capital Stock</t>
  </si>
  <si>
    <t>Capital stock, 2005 constant prices</t>
  </si>
  <si>
    <t>BLS data on US capital services</t>
  </si>
  <si>
    <t>1987 onwards</t>
  </si>
  <si>
    <t>emp*avh*hc</t>
  </si>
  <si>
    <t>OECD paper 2003</t>
  </si>
  <si>
    <t>Wu 2015 - constructing capital services data in Chinese economy 1981-2010</t>
  </si>
  <si>
    <t>% change</t>
  </si>
  <si>
    <t>Capital services</t>
  </si>
  <si>
    <t>Wu 2014 Conference paper</t>
  </si>
  <si>
    <t>hours per worker</t>
  </si>
  <si>
    <t>Harry Wu</t>
  </si>
  <si>
    <t>PWT</t>
  </si>
  <si>
    <t>normalised</t>
  </si>
  <si>
    <t>1981-</t>
  </si>
  <si>
    <t>multiplier</t>
  </si>
  <si>
    <t xml:space="preserve">OECD paper </t>
  </si>
  <si>
    <t>BLS data</t>
  </si>
  <si>
    <t>OECD</t>
  </si>
  <si>
    <t>1987-2001</t>
  </si>
  <si>
    <t>BLS</t>
  </si>
  <si>
    <t>1987-2010</t>
  </si>
  <si>
    <t xml:space="preserve">BLS / OECD </t>
  </si>
  <si>
    <t>services</t>
  </si>
  <si>
    <t xml:space="preserve">capital </t>
  </si>
  <si>
    <t>capital service</t>
  </si>
  <si>
    <t>CAAGR</t>
  </si>
  <si>
    <t>Capital stock 1.00 in 1980</t>
  </si>
  <si>
    <t>capital multiplier 1.00 in 1980</t>
  </si>
  <si>
    <t>Capital services 1.00 in 1980</t>
  </si>
  <si>
    <t>China</t>
  </si>
  <si>
    <t xml:space="preserve">capital services </t>
  </si>
  <si>
    <t>K</t>
  </si>
  <si>
    <t>L</t>
  </si>
  <si>
    <t>E</t>
  </si>
  <si>
    <t>Adjusted Capital</t>
  </si>
  <si>
    <t>Labour</t>
  </si>
  <si>
    <t>Adjusted</t>
  </si>
  <si>
    <t>Unadjusted</t>
  </si>
  <si>
    <t>Energy</t>
  </si>
  <si>
    <t>Capital</t>
  </si>
  <si>
    <t>§  Data taken from Harry Wu (2015) who sent me a working paper with VICS data</t>
  </si>
  <si>
    <t>Summary - capital services vs capital stock data</t>
  </si>
  <si>
    <t>% average increase of services / stock</t>
  </si>
  <si>
    <t>Spliced data from Bureau labour Services BLS 1987-2010 and OECD 1980-2001</t>
  </si>
  <si>
    <t>New dataset</t>
  </si>
  <si>
    <t>iKs</t>
  </si>
  <si>
    <t>Year coverage</t>
  </si>
  <si>
    <t>1960-2010</t>
  </si>
  <si>
    <t>1971-2010</t>
  </si>
  <si>
    <t>1981-2010</t>
  </si>
  <si>
    <t>1980-2010</t>
  </si>
  <si>
    <t>Notes for Matt</t>
  </si>
  <si>
    <t>Notes for Paul below</t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</si>
  <si>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Bureau of labour statistics (US) – they have data for capital services 1987-2010. checked data and locally 1987-2000 good match to OECD, so pulled BLS data back to 1980</t>
    </r>
  </si>
  <si>
    <t>data from PB analysis - paper 2</t>
  </si>
  <si>
    <t>data from PB analysis - paper 1</t>
  </si>
  <si>
    <t>Matt - indexed data in green cells below 1960-2010</t>
  </si>
  <si>
    <t>primary exergy</t>
  </si>
  <si>
    <t>Paul B data</t>
  </si>
  <si>
    <t>Adjusted Labour</t>
  </si>
  <si>
    <t>Unadjusted Energy</t>
  </si>
  <si>
    <t>Human capital weighted labour</t>
  </si>
  <si>
    <t>US data for CES rebound analysis</t>
  </si>
  <si>
    <t>China data for CES rebound analysis</t>
  </si>
  <si>
    <t>Useful work data</t>
  </si>
  <si>
    <t>U</t>
  </si>
  <si>
    <t>Adjusted energy</t>
  </si>
  <si>
    <t>Energy (Useful work)</t>
  </si>
  <si>
    <t>iU</t>
  </si>
  <si>
    <t>Useful work PJ</t>
  </si>
  <si>
    <t>Dataset from Harry Wu (2015) working paper</t>
  </si>
  <si>
    <t>UK data for CES rebound analysis</t>
  </si>
  <si>
    <t>Matt - indexed data in green cells below 1981-2010</t>
  </si>
  <si>
    <t>Matt - indexed data in green cells below 1980-2010</t>
  </si>
  <si>
    <t>BL2.0</t>
  </si>
  <si>
    <t>hlest</t>
  </si>
  <si>
    <t>BLv2.0</t>
  </si>
  <si>
    <t>BLv1.3</t>
  </si>
  <si>
    <t>Quality-adjusted total hours worked (human capital index from BarroLee v2.0  times av. hours worked per individual times engaged individuals) from PWT8.1. average hours worked from Harry Wu 2014 paper</t>
  </si>
  <si>
    <t>iKserv</t>
  </si>
  <si>
    <t>iKservO+WwithRD</t>
  </si>
  <si>
    <t>iY</t>
  </si>
  <si>
    <t>iK</t>
  </si>
  <si>
    <t>iL</t>
  </si>
  <si>
    <t>Country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</si>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</sst>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Courier New"/>
      <family val="3"/>
    </font>
    <font>
      <sz val="11"/>
      <color rgb="FF1F497D"/>
      <name val="Wingdings"/>
      <charset val="2"/>
    </font>
    <font>
      <b/>
      <sz val="12"/>
      <color rgb="FFCC0000"/>
      <name val="Verdana"/>
      <family val="2"/>
    </font>
    <font>
      <sz val="8"/>
      <color rgb="FF21387B"/>
      <name val="Verdana"/>
      <family val="2"/>
    </font>
    <font>
      <sz val="11"/>
      <color rgb="FFFF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15"/>
    </xf>
    <xf numFmtId="0" fontId="9" fillId="0" borderId="0" xfId="0" applyFont="1"/>
    <xf numFmtId="0" fontId="10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1" fontId="0" fillId="0" borderId="0" xfId="0" applyNumberFormat="1"/>
    <xf numFmtId="3" fontId="11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/>
    <xf numFmtId="0" fontId="12" fillId="0" borderId="0" xfId="0" applyFont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3" fillId="0" borderId="0" xfId="0" applyNumberFormat="1" applyFont="1"/>
    <xf numFmtId="1" fontId="0" fillId="0" borderId="0" xfId="1" applyNumberFormat="1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10" fillId="0" borderId="0" xfId="0" applyFont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0" xfId="0" applyFill="1" applyAlignment="1">
      <alignment horizontal="center" wrapText="1"/>
    </xf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- capital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data'!$L$6:$L$7</c:f>
              <c:strCache>
                <c:ptCount val="1"/>
                <c:pt idx="0">
                  <c:v>capital stock iKstkPWT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data'!$L$8:$L$58</c:f>
              <c:numCache>
                <c:formatCode>0.00</c:formatCode>
                <c:ptCount val="51"/>
                <c:pt idx="0">
                  <c:v>1.0</c:v>
                </c:pt>
                <c:pt idx="1">
                  <c:v>1.040630357899561</c:v>
                </c:pt>
                <c:pt idx="2">
                  <c:v>1.06835017593047</c:v>
                </c:pt>
                <c:pt idx="3">
                  <c:v>1.102264707692262</c:v>
                </c:pt>
                <c:pt idx="4">
                  <c:v>1.153709949114494</c:v>
                </c:pt>
                <c:pt idx="5">
                  <c:v>1.202672302045076</c:v>
                </c:pt>
                <c:pt idx="6">
                  <c:v>1.249121548368247</c:v>
                </c:pt>
                <c:pt idx="7">
                  <c:v>1.300414998791776</c:v>
                </c:pt>
                <c:pt idx="8">
                  <c:v>1.357359236862499</c:v>
                </c:pt>
                <c:pt idx="9">
                  <c:v>1.4111211671397</c:v>
                </c:pt>
                <c:pt idx="10">
                  <c:v>1.459171873538186</c:v>
                </c:pt>
                <c:pt idx="11">
                  <c:v>1.509388178212839</c:v>
                </c:pt>
                <c:pt idx="12">
                  <c:v>1.55680150250075</c:v>
                </c:pt>
                <c:pt idx="13">
                  <c:v>1.608802377025027</c:v>
                </c:pt>
                <c:pt idx="14">
                  <c:v>1.655011179201931</c:v>
                </c:pt>
                <c:pt idx="15">
                  <c:v>1.697406995493798</c:v>
                </c:pt>
                <c:pt idx="16">
                  <c:v>1.738833630761642</c:v>
                </c:pt>
                <c:pt idx="17">
                  <c:v>1.778775575957787</c:v>
                </c:pt>
                <c:pt idx="18">
                  <c:v>1.822075934522746</c:v>
                </c:pt>
                <c:pt idx="19">
                  <c:v>1.864543393764562</c:v>
                </c:pt>
                <c:pt idx="20">
                  <c:v>1.898153543049058</c:v>
                </c:pt>
                <c:pt idx="21">
                  <c:v>1.919599599960176</c:v>
                </c:pt>
                <c:pt idx="22">
                  <c:v>1.945367447784947</c:v>
                </c:pt>
                <c:pt idx="23">
                  <c:v>1.975478299240395</c:v>
                </c:pt>
                <c:pt idx="24">
                  <c:v>2.015226328183746</c:v>
                </c:pt>
                <c:pt idx="25">
                  <c:v>2.057182480897298</c:v>
                </c:pt>
                <c:pt idx="26">
                  <c:v>2.100089403597457</c:v>
                </c:pt>
                <c:pt idx="27">
                  <c:v>2.149679532879961</c:v>
                </c:pt>
                <c:pt idx="28">
                  <c:v>2.216417142076675</c:v>
                </c:pt>
                <c:pt idx="29">
                  <c:v>2.289797733741377</c:v>
                </c:pt>
                <c:pt idx="30">
                  <c:v>2.354060859485261</c:v>
                </c:pt>
                <c:pt idx="31">
                  <c:v>2.40160876445429</c:v>
                </c:pt>
                <c:pt idx="32">
                  <c:v>2.453091628431244</c:v>
                </c:pt>
                <c:pt idx="33">
                  <c:v>2.499973734253685</c:v>
                </c:pt>
                <c:pt idx="34">
                  <c:v>2.552358939184041</c:v>
                </c:pt>
                <c:pt idx="35">
                  <c:v>2.609778362128096</c:v>
                </c:pt>
                <c:pt idx="36">
                  <c:v>2.672838166480805</c:v>
                </c:pt>
                <c:pt idx="37">
                  <c:v>2.745852538596889</c:v>
                </c:pt>
                <c:pt idx="38">
                  <c:v>2.840373403855612</c:v>
                </c:pt>
                <c:pt idx="39">
                  <c:v>2.934702754301203</c:v>
                </c:pt>
                <c:pt idx="40">
                  <c:v>3.02420220922443</c:v>
                </c:pt>
                <c:pt idx="41">
                  <c:v>3.108266605830195</c:v>
                </c:pt>
                <c:pt idx="42">
                  <c:v>3.197083651649164</c:v>
                </c:pt>
                <c:pt idx="43">
                  <c:v>3.284419809675901</c:v>
                </c:pt>
                <c:pt idx="44">
                  <c:v>3.379305893883383</c:v>
                </c:pt>
                <c:pt idx="45">
                  <c:v>3.472758318612008</c:v>
                </c:pt>
                <c:pt idx="46">
                  <c:v>3.57456415120865</c:v>
                </c:pt>
                <c:pt idx="47">
                  <c:v>3.69268816655585</c:v>
                </c:pt>
                <c:pt idx="48">
                  <c:v>3.793392138587083</c:v>
                </c:pt>
                <c:pt idx="49">
                  <c:v>3.846297855564411</c:v>
                </c:pt>
                <c:pt idx="50">
                  <c:v>3.905544173732153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data'!$M$6</c:f>
              <c:strCache>
                <c:ptCount val="1"/>
                <c:pt idx="0">
                  <c:v>services multiplier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data'!$M$8:$M$58</c:f>
              <c:numCache>
                <c:formatCode>0.00</c:formatCode>
                <c:ptCount val="51"/>
                <c:pt idx="0">
                  <c:v>1.0</c:v>
                </c:pt>
                <c:pt idx="1">
                  <c:v>1.004295129453518</c:v>
                </c:pt>
                <c:pt idx="2">
                  <c:v>1.022942752874246</c:v>
                </c:pt>
                <c:pt idx="3">
                  <c:v>1.029739498489768</c:v>
                </c:pt>
                <c:pt idx="4">
                  <c:v>1.019731752527142</c:v>
                </c:pt>
                <c:pt idx="5">
                  <c:v>1.023410779396753</c:v>
                </c:pt>
                <c:pt idx="6">
                  <c:v>1.031075165987057</c:v>
                </c:pt>
                <c:pt idx="7">
                  <c:v>1.033191050278586</c:v>
                </c:pt>
                <c:pt idx="8">
                  <c:v>1.038843784648977</c:v>
                </c:pt>
                <c:pt idx="9">
                  <c:v>1.052026351412489</c:v>
                </c:pt>
                <c:pt idx="10">
                  <c:v>1.065708688660105</c:v>
                </c:pt>
                <c:pt idx="11">
                  <c:v>1.08022057969654</c:v>
                </c:pt>
                <c:pt idx="12">
                  <c:v>1.101468351256307</c:v>
                </c:pt>
                <c:pt idx="13">
                  <c:v>1.114149619216341</c:v>
                </c:pt>
                <c:pt idx="14">
                  <c:v>1.142284358023668</c:v>
                </c:pt>
                <c:pt idx="15">
                  <c:v>1.171780305405677</c:v>
                </c:pt>
                <c:pt idx="16">
                  <c:v>1.191219308023091</c:v>
                </c:pt>
                <c:pt idx="17">
                  <c:v>1.204412134744778</c:v>
                </c:pt>
                <c:pt idx="18">
                  <c:v>1.212004459638888</c:v>
                </c:pt>
                <c:pt idx="19">
                  <c:v>1.226090304180981</c:v>
                </c:pt>
                <c:pt idx="20">
                  <c:v>1.253639368282571</c:v>
                </c:pt>
                <c:pt idx="21">
                  <c:v>1.273847404896181</c:v>
                </c:pt>
                <c:pt idx="22">
                  <c:v>1.276960234675589</c:v>
                </c:pt>
                <c:pt idx="23">
                  <c:v>1.293335059416635</c:v>
                </c:pt>
                <c:pt idx="24">
                  <c:v>1.302690709602472</c:v>
                </c:pt>
                <c:pt idx="25">
                  <c:v>1.313385159426659</c:v>
                </c:pt>
                <c:pt idx="26">
                  <c:v>1.343288305961148</c:v>
                </c:pt>
                <c:pt idx="27">
                  <c:v>1.371222798033634</c:v>
                </c:pt>
                <c:pt idx="28">
                  <c:v>1.392308409303873</c:v>
                </c:pt>
                <c:pt idx="29">
                  <c:v>1.42235143494808</c:v>
                </c:pt>
                <c:pt idx="30">
                  <c:v>1.468471199403368</c:v>
                </c:pt>
                <c:pt idx="31">
                  <c:v>1.513095055680709</c:v>
                </c:pt>
                <c:pt idx="32">
                  <c:v>1.544000509627484</c:v>
                </c:pt>
                <c:pt idx="33">
                  <c:v>1.563981786883877</c:v>
                </c:pt>
                <c:pt idx="34">
                  <c:v>1.581668436675052</c:v>
                </c:pt>
                <c:pt idx="35">
                  <c:v>1.600545484313004</c:v>
                </c:pt>
                <c:pt idx="36">
                  <c:v>1.625608014637014</c:v>
                </c:pt>
                <c:pt idx="37">
                  <c:v>1.650740717580652</c:v>
                </c:pt>
                <c:pt idx="38">
                  <c:v>1.668736421577555</c:v>
                </c:pt>
                <c:pt idx="39">
                  <c:v>1.711035543479921</c:v>
                </c:pt>
                <c:pt idx="40">
                  <c:v>1.750059987725356</c:v>
                </c:pt>
                <c:pt idx="41">
                  <c:v>1.792973498670317</c:v>
                </c:pt>
                <c:pt idx="42">
                  <c:v>1.829798766352359</c:v>
                </c:pt>
                <c:pt idx="43">
                  <c:v>1.870021514220645</c:v>
                </c:pt>
                <c:pt idx="44">
                  <c:v>1.906390413931447</c:v>
                </c:pt>
                <c:pt idx="45">
                  <c:v>1.93411597313236</c:v>
                </c:pt>
                <c:pt idx="46">
                  <c:v>1.944233515581294</c:v>
                </c:pt>
                <c:pt idx="47">
                  <c:v>1.932102427855772</c:v>
                </c:pt>
                <c:pt idx="48">
                  <c:v>1.956795246132151</c:v>
                </c:pt>
                <c:pt idx="49">
                  <c:v>1.998969272586254</c:v>
                </c:pt>
                <c:pt idx="50">
                  <c:v>2.00132482367447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 data'!$N$6:$N$7</c:f>
              <c:strCache>
                <c:ptCount val="1"/>
                <c:pt idx="0">
                  <c:v>capital services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data'!$N$8:$N$58</c:f>
              <c:numCache>
                <c:formatCode>0.00</c:formatCode>
                <c:ptCount val="51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26936"/>
        <c:axId val="2130229976"/>
      </c:lineChart>
      <c:catAx>
        <c:axId val="213022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299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022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vs 1.00 in 1960</a:t>
                </a:r>
                <a:endParaRPr lang="en-GB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0226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data'!$H$7</c:f>
              <c:strCache>
                <c:ptCount val="1"/>
                <c:pt idx="0">
                  <c:v>ihLPWT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data'!$H$8:$H$58</c:f>
              <c:numCache>
                <c:formatCode>0.00</c:formatCode>
                <c:ptCount val="51"/>
                <c:pt idx="0">
                  <c:v>1.0</c:v>
                </c:pt>
                <c:pt idx="1">
                  <c:v>1.005923153486907</c:v>
                </c:pt>
                <c:pt idx="2">
                  <c:v>1.015777194449901</c:v>
                </c:pt>
                <c:pt idx="3">
                  <c:v>1.032750663768332</c:v>
                </c:pt>
                <c:pt idx="4">
                  <c:v>1.057072668028431</c:v>
                </c:pt>
                <c:pt idx="5">
                  <c:v>1.064249862086088</c:v>
                </c:pt>
                <c:pt idx="6">
                  <c:v>1.064862393772552</c:v>
                </c:pt>
                <c:pt idx="7">
                  <c:v>1.050225752195089</c:v>
                </c:pt>
                <c:pt idx="8">
                  <c:v>1.049072702603103</c:v>
                </c:pt>
                <c:pt idx="9">
                  <c:v>1.057751489758489</c:v>
                </c:pt>
                <c:pt idx="10">
                  <c:v>1.042652946001441</c:v>
                </c:pt>
                <c:pt idx="11">
                  <c:v>1.017615252458536</c:v>
                </c:pt>
                <c:pt idx="12">
                  <c:v>1.013020102147886</c:v>
                </c:pt>
                <c:pt idx="13">
                  <c:v>1.046851468196783</c:v>
                </c:pt>
                <c:pt idx="14">
                  <c:v>1.034283631149719</c:v>
                </c:pt>
                <c:pt idx="15">
                  <c:v>1.015371523332254</c:v>
                </c:pt>
                <c:pt idx="16">
                  <c:v>1.007126703219969</c:v>
                </c:pt>
                <c:pt idx="17">
                  <c:v>1.00880898646245</c:v>
                </c:pt>
                <c:pt idx="18">
                  <c:v>1.013042905385604</c:v>
                </c:pt>
                <c:pt idx="19">
                  <c:v>1.01267743597306</c:v>
                </c:pt>
                <c:pt idx="20">
                  <c:v>1.000213383824864</c:v>
                </c:pt>
                <c:pt idx="21">
                  <c:v>0.954409557669875</c:v>
                </c:pt>
                <c:pt idx="22">
                  <c:v>0.935769218449671</c:v>
                </c:pt>
                <c:pt idx="23">
                  <c:v>0.930594064852779</c:v>
                </c:pt>
                <c:pt idx="24">
                  <c:v>0.947994217576102</c:v>
                </c:pt>
                <c:pt idx="25">
                  <c:v>0.966912370202319</c:v>
                </c:pt>
                <c:pt idx="26">
                  <c:v>0.969079107716295</c:v>
                </c:pt>
                <c:pt idx="27">
                  <c:v>0.986808711717028</c:v>
                </c:pt>
                <c:pt idx="28">
                  <c:v>1.02924274592465</c:v>
                </c:pt>
                <c:pt idx="29">
                  <c:v>1.055722651989664</c:v>
                </c:pt>
                <c:pt idx="30">
                  <c:v>1.057049096665705</c:v>
                </c:pt>
                <c:pt idx="31">
                  <c:v>1.020812834817442</c:v>
                </c:pt>
                <c:pt idx="32">
                  <c:v>0.98889809101409</c:v>
                </c:pt>
                <c:pt idx="33">
                  <c:v>0.982586311511622</c:v>
                </c:pt>
                <c:pt idx="34">
                  <c:v>1.002422188082916</c:v>
                </c:pt>
                <c:pt idx="35">
                  <c:v>1.019588265913623</c:v>
                </c:pt>
                <c:pt idx="36">
                  <c:v>1.033058598858523</c:v>
                </c:pt>
                <c:pt idx="37">
                  <c:v>1.055760312359022</c:v>
                </c:pt>
                <c:pt idx="38">
                  <c:v>1.067179517560964</c:v>
                </c:pt>
                <c:pt idx="39">
                  <c:v>1.078380499376171</c:v>
                </c:pt>
                <c:pt idx="40">
                  <c:v>1.088166612409751</c:v>
                </c:pt>
                <c:pt idx="41">
                  <c:v>1.104162953333645</c:v>
                </c:pt>
                <c:pt idx="42">
                  <c:v>1.105893468609533</c:v>
                </c:pt>
                <c:pt idx="43">
                  <c:v>1.110038365306647</c:v>
                </c:pt>
                <c:pt idx="44">
                  <c:v>1.123605392756087</c:v>
                </c:pt>
                <c:pt idx="45">
                  <c:v>1.142362394842148</c:v>
                </c:pt>
                <c:pt idx="46">
                  <c:v>1.153818783900208</c:v>
                </c:pt>
                <c:pt idx="47">
                  <c:v>1.167610938193458</c:v>
                </c:pt>
                <c:pt idx="48">
                  <c:v>1.166454197680201</c:v>
                </c:pt>
                <c:pt idx="49">
                  <c:v>1.149759498680109</c:v>
                </c:pt>
                <c:pt idx="50" formatCode="General">
                  <c:v>1.160999769843532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data'!$I$7</c:f>
              <c:strCache>
                <c:ptCount val="1"/>
                <c:pt idx="0">
                  <c:v>ihLest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data'!$I$8:$I$58</c:f>
              <c:numCache>
                <c:formatCode>0.00</c:formatCode>
                <c:ptCount val="51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 formatCode="General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64568"/>
        <c:axId val="2130267544"/>
      </c:lineChart>
      <c:catAx>
        <c:axId val="21302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675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0267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026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vs Uk capital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data'!$V$5:$V$6</c:f>
              <c:strCache>
                <c:ptCount val="1"/>
                <c:pt idx="0">
                  <c:v>US Capital stock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data'!$V$35:$V$58</c:f>
              <c:numCache>
                <c:formatCode>0.00</c:formatCode>
                <c:ptCount val="24"/>
                <c:pt idx="0">
                  <c:v>1.202859788321046</c:v>
                </c:pt>
                <c:pt idx="1">
                  <c:v>1.235565182972371</c:v>
                </c:pt>
                <c:pt idx="2">
                  <c:v>1.268520670905911</c:v>
                </c:pt>
                <c:pt idx="3">
                  <c:v>1.29885023094181</c:v>
                </c:pt>
                <c:pt idx="4">
                  <c:v>1.32280370142183</c:v>
                </c:pt>
                <c:pt idx="5">
                  <c:v>1.348998213973006</c:v>
                </c:pt>
                <c:pt idx="6">
                  <c:v>1.37948742118452</c:v>
                </c:pt>
                <c:pt idx="7">
                  <c:v>1.414171285743486</c:v>
                </c:pt>
                <c:pt idx="8">
                  <c:v>1.451844306463999</c:v>
                </c:pt>
                <c:pt idx="9">
                  <c:v>1.494650375779337</c:v>
                </c:pt>
                <c:pt idx="10">
                  <c:v>1.540932793283103</c:v>
                </c:pt>
                <c:pt idx="11">
                  <c:v>1.592298034462751</c:v>
                </c:pt>
                <c:pt idx="12">
                  <c:v>1.647975502615305</c:v>
                </c:pt>
                <c:pt idx="13">
                  <c:v>1.705671558731906</c:v>
                </c:pt>
                <c:pt idx="14">
                  <c:v>1.755411038880275</c:v>
                </c:pt>
                <c:pt idx="15">
                  <c:v>1.797121235528881</c:v>
                </c:pt>
                <c:pt idx="16">
                  <c:v>1.839616054730517</c:v>
                </c:pt>
                <c:pt idx="17">
                  <c:v>1.886771375137654</c:v>
                </c:pt>
                <c:pt idx="18">
                  <c:v>1.937271448257711</c:v>
                </c:pt>
                <c:pt idx="19">
                  <c:v>1.986559729185587</c:v>
                </c:pt>
                <c:pt idx="20">
                  <c:v>2.031064370194986</c:v>
                </c:pt>
                <c:pt idx="21">
                  <c:v>2.065595187978361</c:v>
                </c:pt>
                <c:pt idx="22">
                  <c:v>2.080547981711116</c:v>
                </c:pt>
                <c:pt idx="23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data'!$W$5:$W$6</c:f>
              <c:strCache>
                <c:ptCount val="1"/>
                <c:pt idx="0">
                  <c:v>US capital multiplier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data'!$W$35:$W$58</c:f>
              <c:numCache>
                <c:formatCode>0.00</c:formatCode>
                <c:ptCount val="24"/>
                <c:pt idx="0">
                  <c:v>1.072444197174955</c:v>
                </c:pt>
                <c:pt idx="1">
                  <c:v>1.081476736192769</c:v>
                </c:pt>
                <c:pt idx="2">
                  <c:v>1.090075918903521</c:v>
                </c:pt>
                <c:pt idx="3">
                  <c:v>1.096526697131033</c:v>
                </c:pt>
                <c:pt idx="4">
                  <c:v>1.105090651668976</c:v>
                </c:pt>
                <c:pt idx="5">
                  <c:v>1.108309101016578</c:v>
                </c:pt>
                <c:pt idx="6">
                  <c:v>1.11308306218988</c:v>
                </c:pt>
                <c:pt idx="7">
                  <c:v>1.117422995865355</c:v>
                </c:pt>
                <c:pt idx="8">
                  <c:v>1.12363795334835</c:v>
                </c:pt>
                <c:pt idx="9">
                  <c:v>1.129876888586526</c:v>
                </c:pt>
                <c:pt idx="10">
                  <c:v>1.142335875168236</c:v>
                </c:pt>
                <c:pt idx="11">
                  <c:v>1.156472440416098</c:v>
                </c:pt>
                <c:pt idx="12">
                  <c:v>1.172281714046411</c:v>
                </c:pt>
                <c:pt idx="13">
                  <c:v>1.18734061569279</c:v>
                </c:pt>
                <c:pt idx="14">
                  <c:v>1.197973333075903</c:v>
                </c:pt>
                <c:pt idx="15">
                  <c:v>1.205079723713679</c:v>
                </c:pt>
                <c:pt idx="16">
                  <c:v>1.209649704282528</c:v>
                </c:pt>
                <c:pt idx="17">
                  <c:v>1.21205521678687</c:v>
                </c:pt>
                <c:pt idx="18">
                  <c:v>1.217250904044701</c:v>
                </c:pt>
                <c:pt idx="19">
                  <c:v>1.225397364863569</c:v>
                </c:pt>
                <c:pt idx="20">
                  <c:v>1.231737988842766</c:v>
                </c:pt>
                <c:pt idx="21">
                  <c:v>1.238383280888043</c:v>
                </c:pt>
                <c:pt idx="22">
                  <c:v>1.242555086036205</c:v>
                </c:pt>
                <c:pt idx="23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data'!$X$5:$X$6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data'!$X$35:$X$58</c:f>
              <c:numCache>
                <c:formatCode>0.00</c:formatCode>
                <c:ptCount val="24"/>
                <c:pt idx="0">
                  <c:v>1.29</c:v>
                </c:pt>
                <c:pt idx="1">
                  <c:v>1.33623500143438</c:v>
                </c:pt>
                <c:pt idx="2">
                  <c:v>1.382783835985872</c:v>
                </c:pt>
                <c:pt idx="3">
                  <c:v>1.424223953802501</c:v>
                </c:pt>
                <c:pt idx="4">
                  <c:v>1.461818004434383</c:v>
                </c:pt>
                <c:pt idx="5">
                  <c:v>1.495106997801391</c:v>
                </c:pt>
                <c:pt idx="6">
                  <c:v>1.535484083024486</c:v>
                </c:pt>
                <c:pt idx="7">
                  <c:v>1.580227514782247</c:v>
                </c:pt>
                <c:pt idx="8">
                  <c:v>1.631347365095662</c:v>
                </c:pt>
                <c:pt idx="9">
                  <c:v>1.688770916110239</c:v>
                </c:pt>
                <c:pt idx="10">
                  <c:v>1.760262810990488</c:v>
                </c:pt>
                <c:pt idx="11">
                  <c:v>1.841448793784894</c:v>
                </c:pt>
                <c:pt idx="12">
                  <c:v>1.931891546912365</c:v>
                </c:pt>
                <c:pt idx="13">
                  <c:v>2.025213118714423</c:v>
                </c:pt>
                <c:pt idx="14">
                  <c:v>2.102935613165636</c:v>
                </c:pt>
                <c:pt idx="15">
                  <c:v>2.165674361991129</c:v>
                </c:pt>
                <c:pt idx="16">
                  <c:v>2.225291016598161</c:v>
                </c:pt>
                <c:pt idx="17">
                  <c:v>2.28687108811973</c:v>
                </c:pt>
                <c:pt idx="18">
                  <c:v>2.358145421771686</c:v>
                </c:pt>
                <c:pt idx="19">
                  <c:v>2.434325057288103</c:v>
                </c:pt>
                <c:pt idx="20">
                  <c:v>2.501739142554172</c:v>
                </c:pt>
                <c:pt idx="21">
                  <c:v>2.557998545875198</c:v>
                </c:pt>
                <c:pt idx="22">
                  <c:v>2.58519547641751</c:v>
                </c:pt>
                <c:pt idx="23">
                  <c:v>2.604409157269636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 data'!$AB$5:$AB$6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data'!$AB$35:$AB$58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'US data'!$AC$5:$AC$6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data'!$AC$35:$AC$58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'US data'!$AD$5:$AD$6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data'!$AD$35:$AD$58</c:f>
              <c:numCache>
                <c:formatCode>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46424"/>
        <c:axId val="2130349592"/>
      </c:lineChart>
      <c:catAx>
        <c:axId val="213034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349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034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vs 1.00 in 1987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0346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- Capital services vs stock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data'!$AC$71:$AC$72</c:f>
              <c:strCache>
                <c:ptCount val="1"/>
                <c:pt idx="0">
                  <c:v>capital stock PWT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data'!$AC$73:$AC$103</c:f>
              <c:numCache>
                <c:formatCode>0.00</c:formatCode>
                <c:ptCount val="31"/>
                <c:pt idx="0">
                  <c:v>1.0</c:v>
                </c:pt>
                <c:pt idx="1">
                  <c:v>1.026890235966364</c:v>
                </c:pt>
                <c:pt idx="2">
                  <c:v>1.047176874838471</c:v>
                </c:pt>
                <c:pt idx="3">
                  <c:v>1.070571889597584</c:v>
                </c:pt>
                <c:pt idx="4">
                  <c:v>1.102814637459621</c:v>
                </c:pt>
                <c:pt idx="5">
                  <c:v>1.137262022061424</c:v>
                </c:pt>
                <c:pt idx="6">
                  <c:v>1.170449658439612</c:v>
                </c:pt>
                <c:pt idx="7">
                  <c:v>1.202859788321046</c:v>
                </c:pt>
                <c:pt idx="8">
                  <c:v>1.235565182972371</c:v>
                </c:pt>
                <c:pt idx="9">
                  <c:v>1.268520670905911</c:v>
                </c:pt>
                <c:pt idx="10">
                  <c:v>1.29885023094181</c:v>
                </c:pt>
                <c:pt idx="11">
                  <c:v>1.32280370142183</c:v>
                </c:pt>
                <c:pt idx="12">
                  <c:v>1.348998213973006</c:v>
                </c:pt>
                <c:pt idx="13">
                  <c:v>1.37948742118452</c:v>
                </c:pt>
                <c:pt idx="14">
                  <c:v>1.414171285743486</c:v>
                </c:pt>
                <c:pt idx="15">
                  <c:v>1.451844306463999</c:v>
                </c:pt>
                <c:pt idx="16">
                  <c:v>1.494650375779337</c:v>
                </c:pt>
                <c:pt idx="17">
                  <c:v>1.540932793283103</c:v>
                </c:pt>
                <c:pt idx="18">
                  <c:v>1.592298034462751</c:v>
                </c:pt>
                <c:pt idx="19">
                  <c:v>1.647975502615305</c:v>
                </c:pt>
                <c:pt idx="20">
                  <c:v>1.705671558731906</c:v>
                </c:pt>
                <c:pt idx="21">
                  <c:v>1.755411038880275</c:v>
                </c:pt>
                <c:pt idx="22">
                  <c:v>1.797121235528881</c:v>
                </c:pt>
                <c:pt idx="23">
                  <c:v>1.839616054730517</c:v>
                </c:pt>
                <c:pt idx="24">
                  <c:v>1.886771375137654</c:v>
                </c:pt>
                <c:pt idx="25">
                  <c:v>1.937271448257711</c:v>
                </c:pt>
                <c:pt idx="26">
                  <c:v>1.986559729185587</c:v>
                </c:pt>
                <c:pt idx="27">
                  <c:v>2.031064370194986</c:v>
                </c:pt>
                <c:pt idx="28">
                  <c:v>2.065595187978361</c:v>
                </c:pt>
                <c:pt idx="29">
                  <c:v>2.080547981711116</c:v>
                </c:pt>
                <c:pt idx="30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data'!$AD$71:$AD$72</c:f>
              <c:strCache>
                <c:ptCount val="1"/>
                <c:pt idx="0">
                  <c:v>capital services multiplier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data'!$AD$73:$AD$103</c:f>
              <c:numCache>
                <c:formatCode>0.00</c:formatCode>
                <c:ptCount val="31"/>
                <c:pt idx="0">
                  <c:v>1.0</c:v>
                </c:pt>
                <c:pt idx="1">
                  <c:v>1.013740284540108</c:v>
                </c:pt>
                <c:pt idx="2">
                  <c:v>1.028479549040967</c:v>
                </c:pt>
                <c:pt idx="3">
                  <c:v>1.038697177466511</c:v>
                </c:pt>
                <c:pt idx="4">
                  <c:v>1.048226928382899</c:v>
                </c:pt>
                <c:pt idx="5">
                  <c:v>1.057803722153156</c:v>
                </c:pt>
                <c:pt idx="6">
                  <c:v>1.065402506642141</c:v>
                </c:pt>
                <c:pt idx="7">
                  <c:v>1.072444197174955</c:v>
                </c:pt>
                <c:pt idx="8">
                  <c:v>1.081476736192769</c:v>
                </c:pt>
                <c:pt idx="9">
                  <c:v>1.090075918903521</c:v>
                </c:pt>
                <c:pt idx="10">
                  <c:v>1.096526697131033</c:v>
                </c:pt>
                <c:pt idx="11">
                  <c:v>1.105090651668976</c:v>
                </c:pt>
                <c:pt idx="12">
                  <c:v>1.108309101016578</c:v>
                </c:pt>
                <c:pt idx="13">
                  <c:v>1.11308306218988</c:v>
                </c:pt>
                <c:pt idx="14">
                  <c:v>1.117422995865355</c:v>
                </c:pt>
                <c:pt idx="15">
                  <c:v>1.12363795334835</c:v>
                </c:pt>
                <c:pt idx="16">
                  <c:v>1.129876888586526</c:v>
                </c:pt>
                <c:pt idx="17">
                  <c:v>1.142335875168236</c:v>
                </c:pt>
                <c:pt idx="18">
                  <c:v>1.156472440416098</c:v>
                </c:pt>
                <c:pt idx="19">
                  <c:v>1.172281714046411</c:v>
                </c:pt>
                <c:pt idx="20">
                  <c:v>1.18734061569279</c:v>
                </c:pt>
                <c:pt idx="21">
                  <c:v>1.197973333075903</c:v>
                </c:pt>
                <c:pt idx="22">
                  <c:v>1.205079723713679</c:v>
                </c:pt>
                <c:pt idx="23">
                  <c:v>1.209649704282528</c:v>
                </c:pt>
                <c:pt idx="24">
                  <c:v>1.21205521678687</c:v>
                </c:pt>
                <c:pt idx="25">
                  <c:v>1.217250904044701</c:v>
                </c:pt>
                <c:pt idx="26">
                  <c:v>1.225397364863569</c:v>
                </c:pt>
                <c:pt idx="27">
                  <c:v>1.231737988842766</c:v>
                </c:pt>
                <c:pt idx="28">
                  <c:v>1.238383280888043</c:v>
                </c:pt>
                <c:pt idx="29">
                  <c:v>1.242555086036205</c:v>
                </c:pt>
                <c:pt idx="30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data'!$AE$71:$AE$72</c:f>
              <c:strCache>
                <c:ptCount val="1"/>
                <c:pt idx="0">
                  <c:v>capital  services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data'!$AE$73:$AE$103</c:f>
              <c:numCache>
                <c:formatCode>0.00</c:formatCode>
                <c:ptCount val="31"/>
                <c:pt idx="0">
                  <c:v>1.0</c:v>
                </c:pt>
                <c:pt idx="1">
                  <c:v>1.041</c:v>
                </c:pt>
                <c:pt idx="2">
                  <c:v>1.077</c:v>
                </c:pt>
                <c:pt idx="3">
                  <c:v>1.112</c:v>
                </c:pt>
                <c:pt idx="4">
                  <c:v>1.156</c:v>
                </c:pt>
                <c:pt idx="5">
                  <c:v>1.203</c:v>
                </c:pt>
                <c:pt idx="6">
                  <c:v>1.247</c:v>
                </c:pt>
                <c:pt idx="7">
                  <c:v>1.29</c:v>
                </c:pt>
                <c:pt idx="8">
                  <c:v>1.33623500143438</c:v>
                </c:pt>
                <c:pt idx="9">
                  <c:v>1.382783835985872</c:v>
                </c:pt>
                <c:pt idx="10">
                  <c:v>1.424223953802501</c:v>
                </c:pt>
                <c:pt idx="11">
                  <c:v>1.461818004434383</c:v>
                </c:pt>
                <c:pt idx="12">
                  <c:v>1.495106997801391</c:v>
                </c:pt>
                <c:pt idx="13">
                  <c:v>1.535484083024486</c:v>
                </c:pt>
                <c:pt idx="14">
                  <c:v>1.580227514782247</c:v>
                </c:pt>
                <c:pt idx="15">
                  <c:v>1.631347365095662</c:v>
                </c:pt>
                <c:pt idx="16">
                  <c:v>1.688770916110239</c:v>
                </c:pt>
                <c:pt idx="17">
                  <c:v>1.760262810990488</c:v>
                </c:pt>
                <c:pt idx="18">
                  <c:v>1.841448793784894</c:v>
                </c:pt>
                <c:pt idx="19">
                  <c:v>1.931891546912365</c:v>
                </c:pt>
                <c:pt idx="20">
                  <c:v>2.025213118714423</c:v>
                </c:pt>
                <c:pt idx="21">
                  <c:v>2.102935613165636</c:v>
                </c:pt>
                <c:pt idx="22">
                  <c:v>2.165674361991129</c:v>
                </c:pt>
                <c:pt idx="23">
                  <c:v>2.225291016598161</c:v>
                </c:pt>
                <c:pt idx="24">
                  <c:v>2.28687108811973</c:v>
                </c:pt>
                <c:pt idx="25">
                  <c:v>2.358145421771686</c:v>
                </c:pt>
                <c:pt idx="26">
                  <c:v>2.434325057288103</c:v>
                </c:pt>
                <c:pt idx="27">
                  <c:v>2.501739142554172</c:v>
                </c:pt>
                <c:pt idx="28">
                  <c:v>2.557998545875198</c:v>
                </c:pt>
                <c:pt idx="29">
                  <c:v>2.58519547641751</c:v>
                </c:pt>
                <c:pt idx="30">
                  <c:v>2.604409157269636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85816"/>
        <c:axId val="2130388824"/>
      </c:lineChart>
      <c:catAx>
        <c:axId val="21303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3888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038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1980 = 1.00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0385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China - capital services vs stock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data'!$U$4:$U$6</c:f>
              <c:strCache>
                <c:ptCount val="1"/>
                <c:pt idx="0">
                  <c:v>Capital Stock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data'!$U$29:$U$58</c:f>
              <c:numCache>
                <c:formatCode>0.00</c:formatCode>
                <c:ptCount val="30"/>
                <c:pt idx="0">
                  <c:v>1.0</c:v>
                </c:pt>
                <c:pt idx="1">
                  <c:v>1.072001412454445</c:v>
                </c:pt>
                <c:pt idx="2">
                  <c:v>1.155554645468929</c:v>
                </c:pt>
                <c:pt idx="3">
                  <c:v>1.227418452825432</c:v>
                </c:pt>
                <c:pt idx="4">
                  <c:v>1.318191221031374</c:v>
                </c:pt>
                <c:pt idx="5">
                  <c:v>1.416165322696241</c:v>
                </c:pt>
                <c:pt idx="6">
                  <c:v>1.530864723358693</c:v>
                </c:pt>
                <c:pt idx="7">
                  <c:v>1.655629773119954</c:v>
                </c:pt>
                <c:pt idx="8">
                  <c:v>1.751996479784928</c:v>
                </c:pt>
                <c:pt idx="9">
                  <c:v>1.849145496914124</c:v>
                </c:pt>
                <c:pt idx="10">
                  <c:v>1.965345721432494</c:v>
                </c:pt>
                <c:pt idx="11">
                  <c:v>2.121718625787396</c:v>
                </c:pt>
                <c:pt idx="12">
                  <c:v>2.345040232654545</c:v>
                </c:pt>
                <c:pt idx="13">
                  <c:v>2.604299158215374</c:v>
                </c:pt>
                <c:pt idx="14">
                  <c:v>2.891058899441343</c:v>
                </c:pt>
                <c:pt idx="15">
                  <c:v>3.207638903108992</c:v>
                </c:pt>
                <c:pt idx="16">
                  <c:v>3.548018946183392</c:v>
                </c:pt>
                <c:pt idx="17">
                  <c:v>3.929045642209453</c:v>
                </c:pt>
                <c:pt idx="18">
                  <c:v>4.334172524211717</c:v>
                </c:pt>
                <c:pt idx="19">
                  <c:v>4.78021362463386</c:v>
                </c:pt>
                <c:pt idx="20">
                  <c:v>5.265474726211814</c:v>
                </c:pt>
                <c:pt idx="21">
                  <c:v>5.818169970508642</c:v>
                </c:pt>
                <c:pt idx="22">
                  <c:v>6.475243050009715</c:v>
                </c:pt>
                <c:pt idx="23">
                  <c:v>7.21127087681841</c:v>
                </c:pt>
                <c:pt idx="24">
                  <c:v>8.034059081913712</c:v>
                </c:pt>
                <c:pt idx="25">
                  <c:v>8.965839261410097</c:v>
                </c:pt>
                <c:pt idx="26">
                  <c:v>10.03669815111351</c:v>
                </c:pt>
                <c:pt idx="27">
                  <c:v>11.21712783031253</c:v>
                </c:pt>
                <c:pt idx="28">
                  <c:v>12.74143119312812</c:v>
                </c:pt>
                <c:pt idx="29">
                  <c:v>14.44057020567503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 data'!$V$4:$V$6</c:f>
              <c:strCache>
                <c:ptCount val="1"/>
                <c:pt idx="0">
                  <c:v>Capital services multiplier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data'!$V$29:$V$58</c:f>
              <c:numCache>
                <c:formatCode>0.00</c:formatCode>
                <c:ptCount val="30"/>
                <c:pt idx="0">
                  <c:v>1.0</c:v>
                </c:pt>
                <c:pt idx="1">
                  <c:v>0.979476321393952</c:v>
                </c:pt>
                <c:pt idx="2">
                  <c:v>0.976803653921488</c:v>
                </c:pt>
                <c:pt idx="3">
                  <c:v>0.988584005077342</c:v>
                </c:pt>
                <c:pt idx="4">
                  <c:v>0.994149201642126</c:v>
                </c:pt>
                <c:pt idx="5">
                  <c:v>1.064176998509413</c:v>
                </c:pt>
                <c:pt idx="6">
                  <c:v>1.100608370658901</c:v>
                </c:pt>
                <c:pt idx="7">
                  <c:v>1.136735890661601</c:v>
                </c:pt>
                <c:pt idx="8">
                  <c:v>1.19237414297356</c:v>
                </c:pt>
                <c:pt idx="9">
                  <c:v>1.22010849277542</c:v>
                </c:pt>
                <c:pt idx="10">
                  <c:v>1.228328007432778</c:v>
                </c:pt>
                <c:pt idx="11">
                  <c:v>1.257267823765149</c:v>
                </c:pt>
                <c:pt idx="12">
                  <c:v>1.251290009592997</c:v>
                </c:pt>
                <c:pt idx="13">
                  <c:v>1.306999417064304</c:v>
                </c:pt>
                <c:pt idx="14">
                  <c:v>1.377511352085688</c:v>
                </c:pt>
                <c:pt idx="15">
                  <c:v>1.489868370034601</c:v>
                </c:pt>
                <c:pt idx="16">
                  <c:v>1.495100617150476</c:v>
                </c:pt>
                <c:pt idx="17">
                  <c:v>1.485121421096321</c:v>
                </c:pt>
                <c:pt idx="18">
                  <c:v>1.44054430278723</c:v>
                </c:pt>
                <c:pt idx="19">
                  <c:v>1.430209398558742</c:v>
                </c:pt>
                <c:pt idx="20">
                  <c:v>1.421750925675299</c:v>
                </c:pt>
                <c:pt idx="21">
                  <c:v>1.421794813916388</c:v>
                </c:pt>
                <c:pt idx="22">
                  <c:v>1.418045723936236</c:v>
                </c:pt>
                <c:pt idx="23">
                  <c:v>1.464307679834384</c:v>
                </c:pt>
                <c:pt idx="24">
                  <c:v>1.550926210273228</c:v>
                </c:pt>
                <c:pt idx="25">
                  <c:v>1.598207073313465</c:v>
                </c:pt>
                <c:pt idx="26">
                  <c:v>1.677532722842745</c:v>
                </c:pt>
                <c:pt idx="27">
                  <c:v>1.756167987386067</c:v>
                </c:pt>
                <c:pt idx="28">
                  <c:v>1.839824820605519</c:v>
                </c:pt>
                <c:pt idx="29">
                  <c:v>1.899311536841678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 data'!$W$4:$W$6</c:f>
              <c:strCache>
                <c:ptCount val="1"/>
                <c:pt idx="0">
                  <c:v>Capital services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data'!$W$29:$W$58</c:f>
              <c:numCache>
                <c:formatCode>0.00</c:formatCode>
                <c:ptCount val="30"/>
                <c:pt idx="0">
                  <c:v>1.0</c:v>
                </c:pt>
                <c:pt idx="1">
                  <c:v>1.05</c:v>
                </c:pt>
                <c:pt idx="2">
                  <c:v>1.12875</c:v>
                </c:pt>
                <c:pt idx="3">
                  <c:v>1.21340625</c:v>
                </c:pt>
                <c:pt idx="4">
                  <c:v>1.31047875</c:v>
                </c:pt>
                <c:pt idx="5">
                  <c:v>1.5070505625</c:v>
                </c:pt>
                <c:pt idx="6">
                  <c:v>1.684882528875</c:v>
                </c:pt>
                <c:pt idx="7">
                  <c:v>1.882013784753375</c:v>
                </c:pt>
                <c:pt idx="8">
                  <c:v>2.089035301076247</c:v>
                </c:pt>
                <c:pt idx="9">
                  <c:v>2.256158125162346</c:v>
                </c:pt>
                <c:pt idx="10">
                  <c:v>2.414089193923711</c:v>
                </c:pt>
                <c:pt idx="11">
                  <c:v>2.6675685592857</c:v>
                </c:pt>
                <c:pt idx="12">
                  <c:v>2.934325415214271</c:v>
                </c:pt>
                <c:pt idx="13">
                  <c:v>3.403817481648554</c:v>
                </c:pt>
                <c:pt idx="14">
                  <c:v>3.982466453528807</c:v>
                </c:pt>
                <c:pt idx="15">
                  <c:v>4.778959744234568</c:v>
                </c:pt>
                <c:pt idx="16">
                  <c:v>5.304645316100371</c:v>
                </c:pt>
                <c:pt idx="17">
                  <c:v>5.835109847710409</c:v>
                </c:pt>
                <c:pt idx="18">
                  <c:v>6.243567537050138</c:v>
                </c:pt>
                <c:pt idx="19">
                  <c:v>6.836706453069901</c:v>
                </c:pt>
                <c:pt idx="20">
                  <c:v>7.486193566111541</c:v>
                </c:pt>
                <c:pt idx="21">
                  <c:v>8.272243890553252</c:v>
                </c:pt>
                <c:pt idx="22">
                  <c:v>9.18219071851411</c:v>
                </c:pt>
                <c:pt idx="23">
                  <c:v>10.55951932629123</c:v>
                </c:pt>
                <c:pt idx="24">
                  <c:v>12.46023280502365</c:v>
                </c:pt>
                <c:pt idx="25">
                  <c:v>14.32926772577719</c:v>
                </c:pt>
                <c:pt idx="26">
                  <c:v>16.8368895777882</c:v>
                </c:pt>
                <c:pt idx="27">
                  <c:v>19.69916080601219</c:v>
                </c:pt>
                <c:pt idx="28">
                  <c:v>23.44200135915451</c:v>
                </c:pt>
                <c:pt idx="29">
                  <c:v>27.42714159021078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39784"/>
        <c:axId val="2123221800"/>
      </c:lineChart>
      <c:catAx>
        <c:axId val="212333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21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3221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3339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60</xdr:row>
      <xdr:rowOff>19050</xdr:rowOff>
    </xdr:from>
    <xdr:to>
      <xdr:col>16</xdr:col>
      <xdr:colOff>514350</xdr:colOff>
      <xdr:row>76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77</xdr:row>
      <xdr:rowOff>166687</xdr:rowOff>
    </xdr:from>
    <xdr:to>
      <xdr:col>11</xdr:col>
      <xdr:colOff>57150</xdr:colOff>
      <xdr:row>97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10</xdr:col>
      <xdr:colOff>466724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19</xdr:col>
      <xdr:colOff>256512</xdr:colOff>
      <xdr:row>94</xdr:row>
      <xdr:rowOff>170857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4678025"/>
          <a:ext cx="5304762" cy="4742857"/>
        </a:xfrm>
        <a:prstGeom prst="rect">
          <a:avLst/>
        </a:prstGeom>
      </xdr:spPr>
    </xdr:pic>
    <xdr:clientData/>
  </xdr:twoCellAnchor>
  <xdr:twoCellAnchor>
    <xdr:from>
      <xdr:col>20</xdr:col>
      <xdr:colOff>676274</xdr:colOff>
      <xdr:row>106</xdr:row>
      <xdr:rowOff>9525</xdr:rowOff>
    </xdr:from>
    <xdr:to>
      <xdr:col>30</xdr:col>
      <xdr:colOff>438149</xdr:colOff>
      <xdr:row>123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62</xdr:row>
      <xdr:rowOff>114299</xdr:rowOff>
    </xdr:from>
    <xdr:to>
      <xdr:col>10</xdr:col>
      <xdr:colOff>684943</xdr:colOff>
      <xdr:row>88</xdr:row>
      <xdr:rowOff>161924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91"/>
        <a:stretch/>
      </xdr:blipFill>
      <xdr:spPr>
        <a:xfrm>
          <a:off x="352425" y="12315824"/>
          <a:ext cx="6647593" cy="50006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73</xdr:row>
      <xdr:rowOff>85725</xdr:rowOff>
    </xdr:from>
    <xdr:to>
      <xdr:col>10</xdr:col>
      <xdr:colOff>219075</xdr:colOff>
      <xdr:row>73</xdr:row>
      <xdr:rowOff>95250</xdr:rowOff>
    </xdr:to>
    <xdr:cxnSp macro="">
      <xdr:nvCxnSpPr>
        <xdr:cNvPr id="5" name="Straight Connector 4"/>
        <xdr:cNvCxnSpPr/>
      </xdr:nvCxnSpPr>
      <xdr:spPr>
        <a:xfrm flipV="1">
          <a:off x="1000125" y="14382750"/>
          <a:ext cx="470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407377</xdr:colOff>
      <xdr:row>75</xdr:row>
      <xdr:rowOff>12455</xdr:rowOff>
    </xdr:from>
    <xdr:to>
      <xdr:col>10</xdr:col>
      <xdr:colOff>235927</xdr:colOff>
      <xdr:row>75</xdr:row>
      <xdr:rowOff>21980</xdr:rowOff>
    </xdr:to>
    <xdr:cxnSp macro="">
      <xdr:nvCxnSpPr>
        <xdr:cNvPr id="6" name="Straight Connector 5"/>
        <xdr:cNvCxnSpPr/>
      </xdr:nvCxnSpPr>
      <xdr:spPr>
        <a:xfrm flipV="1">
          <a:off x="1015512" y="14688282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386129</xdr:colOff>
      <xdr:row>75</xdr:row>
      <xdr:rowOff>148736</xdr:rowOff>
    </xdr:from>
    <xdr:to>
      <xdr:col>10</xdr:col>
      <xdr:colOff>216145</xdr:colOff>
      <xdr:row>75</xdr:row>
      <xdr:rowOff>158261</xdr:rowOff>
    </xdr:to>
    <xdr:cxnSp macro="">
      <xdr:nvCxnSpPr>
        <xdr:cNvPr id="7" name="Straight Connector 6"/>
        <xdr:cNvCxnSpPr/>
      </xdr:nvCxnSpPr>
      <xdr:spPr>
        <a:xfrm flipV="1">
          <a:off x="994264" y="14824563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399317</xdr:colOff>
      <xdr:row>76</xdr:row>
      <xdr:rowOff>74002</xdr:rowOff>
    </xdr:from>
    <xdr:to>
      <xdr:col>10</xdr:col>
      <xdr:colOff>227867</xdr:colOff>
      <xdr:row>76</xdr:row>
      <xdr:rowOff>83527</xdr:rowOff>
    </xdr:to>
    <xdr:cxnSp macro="">
      <xdr:nvCxnSpPr>
        <xdr:cNvPr id="8" name="Straight Connector 7"/>
        <xdr:cNvCxnSpPr/>
      </xdr:nvCxnSpPr>
      <xdr:spPr>
        <a:xfrm flipV="1">
          <a:off x="1007452" y="14940329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76</xdr:row>
      <xdr:rowOff>189767</xdr:rowOff>
    </xdr:from>
    <xdr:to>
      <xdr:col>10</xdr:col>
      <xdr:colOff>211747</xdr:colOff>
      <xdr:row>77</xdr:row>
      <xdr:rowOff>8792</xdr:rowOff>
    </xdr:to>
    <xdr:cxnSp macro="">
      <xdr:nvCxnSpPr>
        <xdr:cNvPr id="9" name="Straight Connector 8"/>
        <xdr:cNvCxnSpPr/>
      </xdr:nvCxnSpPr>
      <xdr:spPr>
        <a:xfrm flipV="1">
          <a:off x="991332" y="15056094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77</xdr:row>
      <xdr:rowOff>114300</xdr:rowOff>
    </xdr:from>
    <xdr:to>
      <xdr:col>10</xdr:col>
      <xdr:colOff>219075</xdr:colOff>
      <xdr:row>77</xdr:row>
      <xdr:rowOff>123825</xdr:rowOff>
    </xdr:to>
    <xdr:cxnSp macro="">
      <xdr:nvCxnSpPr>
        <xdr:cNvPr id="10" name="Straight Connector 9"/>
        <xdr:cNvCxnSpPr/>
      </xdr:nvCxnSpPr>
      <xdr:spPr>
        <a:xfrm flipV="1">
          <a:off x="1000125" y="15173325"/>
          <a:ext cx="47053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391257</xdr:colOff>
      <xdr:row>71</xdr:row>
      <xdr:rowOff>186836</xdr:rowOff>
    </xdr:from>
    <xdr:to>
      <xdr:col>10</xdr:col>
      <xdr:colOff>219807</xdr:colOff>
      <xdr:row>72</xdr:row>
      <xdr:rowOff>5861</xdr:rowOff>
    </xdr:to>
    <xdr:cxnSp macro="">
      <xdr:nvCxnSpPr>
        <xdr:cNvPr id="11" name="Straight Connector 10"/>
        <xdr:cNvCxnSpPr/>
      </xdr:nvCxnSpPr>
      <xdr:spPr>
        <a:xfrm flipV="1">
          <a:off x="999392" y="141006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370009</xdr:colOff>
      <xdr:row>72</xdr:row>
      <xdr:rowOff>132617</xdr:rowOff>
    </xdr:from>
    <xdr:to>
      <xdr:col>10</xdr:col>
      <xdr:colOff>200025</xdr:colOff>
      <xdr:row>72</xdr:row>
      <xdr:rowOff>142142</xdr:rowOff>
    </xdr:to>
    <xdr:cxnSp macro="">
      <xdr:nvCxnSpPr>
        <xdr:cNvPr id="12" name="Straight Connector 11"/>
        <xdr:cNvCxnSpPr/>
      </xdr:nvCxnSpPr>
      <xdr:spPr>
        <a:xfrm flipV="1">
          <a:off x="978144" y="1423694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73</xdr:row>
      <xdr:rowOff>57883</xdr:rowOff>
    </xdr:from>
    <xdr:to>
      <xdr:col>10</xdr:col>
      <xdr:colOff>211747</xdr:colOff>
      <xdr:row>73</xdr:row>
      <xdr:rowOff>67408</xdr:rowOff>
    </xdr:to>
    <xdr:cxnSp macro="">
      <xdr:nvCxnSpPr>
        <xdr:cNvPr id="13" name="Straight Connector 12"/>
        <xdr:cNvCxnSpPr/>
      </xdr:nvCxnSpPr>
      <xdr:spPr>
        <a:xfrm flipV="1">
          <a:off x="991332" y="1435271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367077</xdr:colOff>
      <xdr:row>73</xdr:row>
      <xdr:rowOff>173648</xdr:rowOff>
    </xdr:from>
    <xdr:to>
      <xdr:col>10</xdr:col>
      <xdr:colOff>195627</xdr:colOff>
      <xdr:row>73</xdr:row>
      <xdr:rowOff>183173</xdr:rowOff>
    </xdr:to>
    <xdr:cxnSp macro="">
      <xdr:nvCxnSpPr>
        <xdr:cNvPr id="14" name="Straight Connector 13"/>
        <xdr:cNvCxnSpPr/>
      </xdr:nvCxnSpPr>
      <xdr:spPr>
        <a:xfrm flipV="1">
          <a:off x="975212" y="14468475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374405</xdr:colOff>
      <xdr:row>74</xdr:row>
      <xdr:rowOff>98181</xdr:rowOff>
    </xdr:from>
    <xdr:to>
      <xdr:col>10</xdr:col>
      <xdr:colOff>202955</xdr:colOff>
      <xdr:row>74</xdr:row>
      <xdr:rowOff>107706</xdr:rowOff>
    </xdr:to>
    <xdr:cxnSp macro="">
      <xdr:nvCxnSpPr>
        <xdr:cNvPr id="15" name="Straight Connector 14"/>
        <xdr:cNvCxnSpPr/>
      </xdr:nvCxnSpPr>
      <xdr:spPr>
        <a:xfrm flipV="1">
          <a:off x="982540" y="14583508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389792</xdr:colOff>
      <xdr:row>78</xdr:row>
      <xdr:rowOff>148736</xdr:rowOff>
    </xdr:from>
    <xdr:to>
      <xdr:col>10</xdr:col>
      <xdr:colOff>218342</xdr:colOff>
      <xdr:row>78</xdr:row>
      <xdr:rowOff>158261</xdr:rowOff>
    </xdr:to>
    <xdr:cxnSp macro="">
      <xdr:nvCxnSpPr>
        <xdr:cNvPr id="16" name="Straight Connector 15"/>
        <xdr:cNvCxnSpPr/>
      </xdr:nvCxnSpPr>
      <xdr:spPr>
        <a:xfrm flipV="1">
          <a:off x="997927" y="153960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368544</xdr:colOff>
      <xdr:row>79</xdr:row>
      <xdr:rowOff>72537</xdr:rowOff>
    </xdr:from>
    <xdr:to>
      <xdr:col>10</xdr:col>
      <xdr:colOff>198560</xdr:colOff>
      <xdr:row>79</xdr:row>
      <xdr:rowOff>82062</xdr:rowOff>
    </xdr:to>
    <xdr:cxnSp macro="">
      <xdr:nvCxnSpPr>
        <xdr:cNvPr id="17" name="Straight Connector 16"/>
        <xdr:cNvCxnSpPr/>
      </xdr:nvCxnSpPr>
      <xdr:spPr>
        <a:xfrm flipV="1">
          <a:off x="976679" y="1551036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381732</xdr:colOff>
      <xdr:row>79</xdr:row>
      <xdr:rowOff>188303</xdr:rowOff>
    </xdr:from>
    <xdr:to>
      <xdr:col>10</xdr:col>
      <xdr:colOff>210282</xdr:colOff>
      <xdr:row>80</xdr:row>
      <xdr:rowOff>7328</xdr:rowOff>
    </xdr:to>
    <xdr:cxnSp macro="">
      <xdr:nvCxnSpPr>
        <xdr:cNvPr id="18" name="Straight Connector 17"/>
        <xdr:cNvCxnSpPr/>
      </xdr:nvCxnSpPr>
      <xdr:spPr>
        <a:xfrm flipV="1">
          <a:off x="989867" y="1562613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365612</xdr:colOff>
      <xdr:row>80</xdr:row>
      <xdr:rowOff>113568</xdr:rowOff>
    </xdr:from>
    <xdr:to>
      <xdr:col>10</xdr:col>
      <xdr:colOff>194162</xdr:colOff>
      <xdr:row>80</xdr:row>
      <xdr:rowOff>123093</xdr:rowOff>
    </xdr:to>
    <xdr:cxnSp macro="">
      <xdr:nvCxnSpPr>
        <xdr:cNvPr id="19" name="Straight Connector 18"/>
        <xdr:cNvCxnSpPr/>
      </xdr:nvCxnSpPr>
      <xdr:spPr>
        <a:xfrm flipV="1">
          <a:off x="973747" y="15741895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372940</xdr:colOff>
      <xdr:row>81</xdr:row>
      <xdr:rowOff>38101</xdr:rowOff>
    </xdr:from>
    <xdr:to>
      <xdr:col>10</xdr:col>
      <xdr:colOff>201490</xdr:colOff>
      <xdr:row>81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981075" y="15856928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78</xdr:row>
      <xdr:rowOff>22714</xdr:rowOff>
    </xdr:from>
    <xdr:to>
      <xdr:col>10</xdr:col>
      <xdr:colOff>209550</xdr:colOff>
      <xdr:row>78</xdr:row>
      <xdr:rowOff>32239</xdr:rowOff>
    </xdr:to>
    <xdr:cxnSp macro="">
      <xdr:nvCxnSpPr>
        <xdr:cNvPr id="21" name="Straight Connector 20"/>
        <xdr:cNvCxnSpPr/>
      </xdr:nvCxnSpPr>
      <xdr:spPr>
        <a:xfrm flipV="1">
          <a:off x="989135" y="15270041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27690</xdr:colOff>
      <xdr:row>115</xdr:row>
      <xdr:rowOff>161429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78525"/>
          <a:ext cx="7085715" cy="3971429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73</xdr:row>
      <xdr:rowOff>71437</xdr:rowOff>
    </xdr:from>
    <xdr:to>
      <xdr:col>27</xdr:col>
      <xdr:colOff>257174</xdr:colOff>
      <xdr:row>91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C2" sqref="C2"/>
    </sheetView>
  </sheetViews>
  <sheetFormatPr baseColWidth="10" defaultColWidth="8.83203125" defaultRowHeight="14" x14ac:dyDescent="0"/>
  <cols>
    <col min="2" max="2" width="18.5" style="4" bestFit="1" customWidth="1"/>
    <col min="3" max="3" width="14.83203125" customWidth="1"/>
    <col min="4" max="4" width="16.6640625" bestFit="1" customWidth="1"/>
    <col min="5" max="5" width="16.6640625" customWidth="1"/>
    <col min="6" max="6" width="84.1640625" style="4" customWidth="1"/>
    <col min="7" max="7" width="38.5" customWidth="1"/>
  </cols>
  <sheetData>
    <row r="1" spans="1:7">
      <c r="B1" s="4" t="s">
        <v>4</v>
      </c>
    </row>
    <row r="3" spans="1:7">
      <c r="A3" s="3" t="s">
        <v>109</v>
      </c>
    </row>
    <row r="6" spans="1:7" s="3" customFormat="1">
      <c r="A6" s="3" t="s">
        <v>10</v>
      </c>
      <c r="B6" s="5" t="s">
        <v>11</v>
      </c>
      <c r="D6" s="3" t="s">
        <v>7</v>
      </c>
      <c r="E6" s="3" t="s">
        <v>104</v>
      </c>
      <c r="F6" s="5" t="s">
        <v>8</v>
      </c>
      <c r="G6" s="3" t="s">
        <v>18</v>
      </c>
    </row>
    <row r="7" spans="1:7">
      <c r="A7" s="44" t="s">
        <v>9</v>
      </c>
      <c r="B7" s="20" t="s">
        <v>13</v>
      </c>
      <c r="C7" s="19" t="s">
        <v>16</v>
      </c>
      <c r="D7" s="25" t="s">
        <v>13</v>
      </c>
      <c r="E7" s="25" t="s">
        <v>105</v>
      </c>
      <c r="F7" s="19" t="s">
        <v>21</v>
      </c>
      <c r="G7" s="19" t="s">
        <v>19</v>
      </c>
    </row>
    <row r="8" spans="1:7" ht="28">
      <c r="A8" s="45"/>
      <c r="B8" s="20" t="s">
        <v>23</v>
      </c>
      <c r="C8" s="19" t="s">
        <v>14</v>
      </c>
      <c r="D8" s="25" t="s">
        <v>5</v>
      </c>
      <c r="E8" s="25" t="s">
        <v>105</v>
      </c>
      <c r="F8" s="20" t="s">
        <v>6</v>
      </c>
      <c r="G8" s="19" t="s">
        <v>19</v>
      </c>
    </row>
    <row r="9" spans="1:7" ht="28">
      <c r="A9" s="45"/>
      <c r="B9" s="20" t="s">
        <v>24</v>
      </c>
      <c r="C9" s="19" t="s">
        <v>15</v>
      </c>
      <c r="D9" s="25" t="s">
        <v>12</v>
      </c>
      <c r="E9" s="25" t="s">
        <v>105</v>
      </c>
      <c r="F9" s="20" t="s">
        <v>136</v>
      </c>
      <c r="G9" s="20" t="s">
        <v>20</v>
      </c>
    </row>
    <row r="10" spans="1:7">
      <c r="A10" s="46"/>
      <c r="B10" s="20" t="s">
        <v>125</v>
      </c>
      <c r="C10" s="19" t="s">
        <v>123</v>
      </c>
      <c r="D10" s="25" t="s">
        <v>126</v>
      </c>
      <c r="E10" s="25" t="s">
        <v>105</v>
      </c>
      <c r="F10" s="19" t="s">
        <v>127</v>
      </c>
      <c r="G10" s="19" t="s">
        <v>19</v>
      </c>
    </row>
    <row r="11" spans="1:7">
      <c r="A11" s="44" t="s">
        <v>32</v>
      </c>
      <c r="B11" s="20" t="s">
        <v>13</v>
      </c>
      <c r="C11" s="19" t="s">
        <v>16</v>
      </c>
      <c r="D11" s="25" t="s">
        <v>13</v>
      </c>
      <c r="E11" s="25" t="s">
        <v>105</v>
      </c>
      <c r="F11" s="19" t="s">
        <v>21</v>
      </c>
      <c r="G11" s="19" t="s">
        <v>113</v>
      </c>
    </row>
    <row r="12" spans="1:7" ht="28">
      <c r="A12" s="45"/>
      <c r="B12" s="20" t="s">
        <v>23</v>
      </c>
      <c r="C12" s="19" t="s">
        <v>14</v>
      </c>
      <c r="D12" s="25" t="s">
        <v>137</v>
      </c>
      <c r="E12" s="26" t="s">
        <v>108</v>
      </c>
      <c r="F12" s="20" t="s">
        <v>101</v>
      </c>
      <c r="G12" s="19"/>
    </row>
    <row r="13" spans="1:7" ht="28">
      <c r="A13" s="45"/>
      <c r="B13" s="20" t="s">
        <v>24</v>
      </c>
      <c r="C13" s="19" t="s">
        <v>15</v>
      </c>
      <c r="D13" s="25" t="s">
        <v>12</v>
      </c>
      <c r="E13" s="25" t="s">
        <v>105</v>
      </c>
      <c r="F13" s="20" t="s">
        <v>136</v>
      </c>
      <c r="G13" s="19" t="s">
        <v>102</v>
      </c>
    </row>
    <row r="14" spans="1:7" ht="28">
      <c r="A14" s="46"/>
      <c r="B14" s="20" t="s">
        <v>25</v>
      </c>
      <c r="C14" s="19" t="s">
        <v>123</v>
      </c>
      <c r="D14" s="25" t="s">
        <v>126</v>
      </c>
      <c r="E14" s="25" t="s">
        <v>105</v>
      </c>
      <c r="F14" s="19" t="s">
        <v>127</v>
      </c>
      <c r="G14" s="19" t="s">
        <v>113</v>
      </c>
    </row>
    <row r="15" spans="1:7">
      <c r="A15" s="44" t="s">
        <v>87</v>
      </c>
      <c r="B15" s="20" t="s">
        <v>13</v>
      </c>
      <c r="C15" s="19" t="s">
        <v>16</v>
      </c>
      <c r="D15" s="25" t="s">
        <v>13</v>
      </c>
      <c r="E15" s="25" t="s">
        <v>106</v>
      </c>
      <c r="F15" s="19" t="s">
        <v>21</v>
      </c>
      <c r="G15" s="19"/>
    </row>
    <row r="16" spans="1:7" ht="28">
      <c r="A16" s="45"/>
      <c r="B16" s="20" t="s">
        <v>23</v>
      </c>
      <c r="C16" s="19" t="s">
        <v>14</v>
      </c>
      <c r="D16" s="25" t="s">
        <v>137</v>
      </c>
      <c r="E16" s="26" t="s">
        <v>107</v>
      </c>
      <c r="F16" s="20" t="s">
        <v>128</v>
      </c>
      <c r="G16" s="19"/>
    </row>
    <row r="17" spans="1:7" ht="28">
      <c r="A17" s="45"/>
      <c r="B17" s="20" t="s">
        <v>24</v>
      </c>
      <c r="C17" s="19" t="s">
        <v>15</v>
      </c>
      <c r="D17" s="25" t="s">
        <v>12</v>
      </c>
      <c r="E17" s="25" t="s">
        <v>106</v>
      </c>
      <c r="F17" s="20" t="s">
        <v>136</v>
      </c>
      <c r="G17" s="19" t="s">
        <v>102</v>
      </c>
    </row>
    <row r="18" spans="1:7" ht="28">
      <c r="A18" s="46"/>
      <c r="B18" s="20" t="s">
        <v>25</v>
      </c>
      <c r="C18" s="19" t="s">
        <v>123</v>
      </c>
      <c r="D18" s="25" t="s">
        <v>126</v>
      </c>
      <c r="E18" s="25" t="s">
        <v>106</v>
      </c>
      <c r="F18" s="19" t="s">
        <v>127</v>
      </c>
      <c r="G18" s="19" t="s">
        <v>112</v>
      </c>
    </row>
    <row r="23" spans="1:7">
      <c r="A23" s="3" t="s">
        <v>110</v>
      </c>
      <c r="B23" s="5"/>
    </row>
    <row r="26" spans="1:7">
      <c r="A26" s="7" t="s">
        <v>33</v>
      </c>
    </row>
    <row r="27" spans="1:7">
      <c r="A27" s="7" t="s">
        <v>34</v>
      </c>
    </row>
    <row r="28" spans="1:7">
      <c r="A28" s="8" t="s">
        <v>35</v>
      </c>
    </row>
    <row r="29" spans="1:7">
      <c r="A29" s="9" t="s">
        <v>36</v>
      </c>
    </row>
    <row r="30" spans="1:7">
      <c r="A30" s="9" t="s">
        <v>37</v>
      </c>
    </row>
    <row r="31" spans="1:7">
      <c r="A31" s="9" t="s">
        <v>111</v>
      </c>
    </row>
    <row r="32" spans="1:7">
      <c r="A32" s="8" t="s">
        <v>38</v>
      </c>
    </row>
    <row r="33" spans="1:7">
      <c r="A33" s="9" t="s">
        <v>39</v>
      </c>
    </row>
    <row r="34" spans="1:7" ht="15">
      <c r="A34" s="24" t="s">
        <v>98</v>
      </c>
    </row>
    <row r="35" spans="1:7">
      <c r="A35" s="9"/>
    </row>
    <row r="38" spans="1:7">
      <c r="A38" t="s">
        <v>99</v>
      </c>
    </row>
    <row r="40" spans="1:7" ht="28">
      <c r="A40" s="19" t="s">
        <v>83</v>
      </c>
      <c r="B40" s="20" t="s">
        <v>27</v>
      </c>
      <c r="C40" s="20" t="s">
        <v>29</v>
      </c>
      <c r="D40" s="20" t="s">
        <v>88</v>
      </c>
      <c r="E40" s="20" t="s">
        <v>100</v>
      </c>
    </row>
    <row r="41" spans="1:7">
      <c r="A41" s="19" t="s">
        <v>9</v>
      </c>
      <c r="B41" s="21">
        <f>'UK data'!L3</f>
        <v>2.7622562520441152E-2</v>
      </c>
      <c r="C41" s="21">
        <f>'UK data'!M3</f>
        <v>1.397290860700795E-2</v>
      </c>
      <c r="D41" s="21">
        <f>'UK data'!N3</f>
        <v>4.1981438669038473E-2</v>
      </c>
      <c r="E41" s="22">
        <f>(D41/B41)-1</f>
        <v>0.5198241885766941</v>
      </c>
    </row>
    <row r="42" spans="1:7">
      <c r="A42" s="19" t="s">
        <v>32</v>
      </c>
      <c r="B42" s="21">
        <f>'US data'!V3</f>
        <v>2.4947652440659551E-2</v>
      </c>
      <c r="C42" s="21">
        <f>'US data'!W3</f>
        <v>7.2917772609215614E-3</v>
      </c>
      <c r="D42" s="21">
        <f>'US data'!X3</f>
        <v>3.2421342426361299E-2</v>
      </c>
      <c r="E42" s="22">
        <f t="shared" ref="E42:E43" si="0">(D42/B42)-1</f>
        <v>0.29957487998033705</v>
      </c>
    </row>
    <row r="43" spans="1:7">
      <c r="A43" s="19" t="s">
        <v>87</v>
      </c>
      <c r="B43" s="21">
        <f>'CN data'!U2</f>
        <v>9.3082172816936648E-2</v>
      </c>
      <c r="C43" s="21">
        <f>'CN data'!V2</f>
        <v>2.1613304703252512E-2</v>
      </c>
      <c r="D43" s="21">
        <f>'CN data'!W2</f>
        <v>0.11670729088372234</v>
      </c>
      <c r="E43" s="22">
        <f t="shared" si="0"/>
        <v>0.25380926714343954</v>
      </c>
    </row>
    <row r="45" spans="1:7">
      <c r="A45" t="s">
        <v>55</v>
      </c>
    </row>
    <row r="46" spans="1:7">
      <c r="A46" s="11" t="s">
        <v>41</v>
      </c>
      <c r="B46" s="43" t="s">
        <v>49</v>
      </c>
      <c r="C46" s="43"/>
      <c r="D46" s="43"/>
      <c r="E46" s="43"/>
      <c r="F46" s="43"/>
      <c r="G46" s="43"/>
    </row>
    <row r="47" spans="1:7">
      <c r="A47" s="11" t="s">
        <v>43</v>
      </c>
      <c r="B47" s="43" t="s">
        <v>56</v>
      </c>
      <c r="C47" s="43"/>
      <c r="D47" s="43"/>
      <c r="E47" s="43"/>
      <c r="F47" s="43"/>
      <c r="G47" s="43"/>
    </row>
    <row r="48" spans="1:7">
      <c r="A48" s="11" t="s">
        <v>42</v>
      </c>
      <c r="B48" s="43" t="s">
        <v>50</v>
      </c>
      <c r="C48" s="43"/>
      <c r="D48" s="43"/>
      <c r="E48" s="43"/>
      <c r="F48" s="43"/>
      <c r="G48" s="43"/>
    </row>
    <row r="49" spans="1:7">
      <c r="A49" s="11" t="s">
        <v>51</v>
      </c>
      <c r="B49" s="43" t="s">
        <v>52</v>
      </c>
      <c r="C49" s="43"/>
      <c r="D49" s="43"/>
      <c r="E49" s="43"/>
      <c r="F49" s="43"/>
      <c r="G49" s="43"/>
    </row>
    <row r="50" spans="1:7">
      <c r="A50" s="11" t="s">
        <v>53</v>
      </c>
      <c r="B50" s="43" t="s">
        <v>54</v>
      </c>
      <c r="C50" s="43"/>
      <c r="D50" s="43"/>
      <c r="E50" s="43"/>
      <c r="F50" s="43"/>
      <c r="G50" s="43"/>
    </row>
    <row r="54" spans="1:7">
      <c r="B54" s="4" t="s">
        <v>9</v>
      </c>
      <c r="C54" t="s">
        <v>32</v>
      </c>
      <c r="D54" t="s">
        <v>87</v>
      </c>
    </row>
    <row r="55" spans="1:7">
      <c r="A55">
        <v>1960</v>
      </c>
    </row>
    <row r="56" spans="1:7">
      <c r="A56">
        <v>1961</v>
      </c>
      <c r="B56" s="17">
        <f>(('UK data'!M9/'UK data'!M8)-1)/(('UK data'!N9/'UK data'!N8)-1)</f>
        <v>9.5235686330767816E-2</v>
      </c>
      <c r="C56" s="18"/>
    </row>
    <row r="57" spans="1:7">
      <c r="A57">
        <v>1962</v>
      </c>
      <c r="B57" s="17">
        <f>(('UK data'!M10/'UK data'!M9)-1)/(('UK data'!N10/'UK data'!N9)-1)</f>
        <v>0.40629916863856741</v>
      </c>
      <c r="C57" s="18"/>
    </row>
    <row r="58" spans="1:7">
      <c r="A58">
        <v>1963</v>
      </c>
      <c r="B58" s="17">
        <f>(('UK data'!M11/'UK data'!M10)-1)/(('UK data'!N11/'UK data'!N10)-1)</f>
        <v>0.17213230372408933</v>
      </c>
      <c r="C58" s="18"/>
    </row>
    <row r="59" spans="1:7">
      <c r="A59">
        <v>1964</v>
      </c>
      <c r="B59" s="17">
        <f>(('UK data'!M12/'UK data'!M11)-1)/(('UK data'!N12/'UK data'!N11)-1)</f>
        <v>-0.26626619770920817</v>
      </c>
      <c r="C59" s="18"/>
    </row>
    <row r="60" spans="1:7">
      <c r="A60">
        <v>1965</v>
      </c>
      <c r="B60" s="17">
        <f>(('UK data'!M13/'UK data'!M12)-1)/(('UK data'!N13/'UK data'!N12)-1)</f>
        <v>7.8091729543579388E-2</v>
      </c>
      <c r="C60" s="18"/>
    </row>
    <row r="61" spans="1:7">
      <c r="A61">
        <v>1966</v>
      </c>
      <c r="B61" s="17">
        <f>(('UK data'!M14/'UK data'!M13)-1)/(('UK data'!N14/'UK data'!N13)-1)</f>
        <v>0.16140219431540684</v>
      </c>
      <c r="C61" s="18"/>
    </row>
    <row r="62" spans="1:7">
      <c r="A62">
        <v>1967</v>
      </c>
      <c r="B62" s="17">
        <f>(('UK data'!M15/'UK data'!M14)-1)/(('UK data'!N15/'UK data'!N14)-1)</f>
        <v>4.7502650301710414E-2</v>
      </c>
      <c r="C62" s="18"/>
    </row>
    <row r="63" spans="1:7">
      <c r="A63">
        <v>1968</v>
      </c>
      <c r="B63" s="17">
        <f>(('UK data'!M16/'UK data'!M15)-1)/(('UK data'!N16/'UK data'!N15)-1)</f>
        <v>0.1105281098945884</v>
      </c>
      <c r="C63" s="18"/>
    </row>
    <row r="64" spans="1:7">
      <c r="A64">
        <v>1969</v>
      </c>
      <c r="B64" s="17">
        <f>(('UK data'!M17/'UK data'!M16)-1)/(('UK data'!N17/'UK data'!N16)-1)</f>
        <v>0.24033433010418689</v>
      </c>
      <c r="C64" s="18"/>
    </row>
    <row r="65" spans="1:4">
      <c r="A65">
        <v>1970</v>
      </c>
      <c r="B65" s="17">
        <f>(('UK data'!M18/'UK data'!M17)-1)/(('UK data'!N18/'UK data'!N17)-1)</f>
        <v>0.27380417308581689</v>
      </c>
      <c r="C65" s="18"/>
    </row>
    <row r="66" spans="1:4">
      <c r="A66">
        <v>1971</v>
      </c>
      <c r="B66" s="17">
        <f>(('UK data'!M19/'UK data'!M18)-1)/(('UK data'!N19/'UK data'!N18)-1)</f>
        <v>0.2807655144015988</v>
      </c>
      <c r="C66" s="18"/>
    </row>
    <row r="67" spans="1:4">
      <c r="A67">
        <v>1972</v>
      </c>
      <c r="B67" s="17">
        <f>(('UK data'!M20/'UK data'!M19)-1)/(('UK data'!N20/'UK data'!N19)-1)</f>
        <v>0.38046122199452942</v>
      </c>
      <c r="C67" s="18"/>
    </row>
    <row r="68" spans="1:4">
      <c r="A68">
        <v>1973</v>
      </c>
      <c r="B68" s="17">
        <f>(('UK data'!M21/'UK data'!M20)-1)/(('UK data'!N21/'UK data'!N20)-1)</f>
        <v>0.25415136962190782</v>
      </c>
      <c r="C68" s="18"/>
    </row>
    <row r="69" spans="1:4">
      <c r="A69">
        <v>1974</v>
      </c>
      <c r="B69" s="17">
        <f>(('UK data'!M22/'UK data'!M21)-1)/(('UK data'!N22/'UK data'!N21)-1)</f>
        <v>0.46164915520330879</v>
      </c>
      <c r="C69" s="18"/>
    </row>
    <row r="70" spans="1:4">
      <c r="A70">
        <v>1975</v>
      </c>
      <c r="B70" s="17">
        <f>(('UK data'!M23/'UK data'!M22)-1)/(('UK data'!N23/'UK data'!N22)-1)</f>
        <v>0.49562179559755076</v>
      </c>
      <c r="C70" s="18"/>
    </row>
    <row r="71" spans="1:4">
      <c r="A71">
        <v>1976</v>
      </c>
      <c r="B71" s="17">
        <f>(('UK data'!M24/'UK data'!M23)-1)/(('UK data'!N24/'UK data'!N23)-1)</f>
        <v>0.40070747379726868</v>
      </c>
      <c r="C71" s="18"/>
    </row>
    <row r="72" spans="1:4">
      <c r="A72">
        <v>1977</v>
      </c>
      <c r="B72" s="17">
        <f>(('UK data'!M25/'UK data'!M24)-1)/(('UK data'!N25/'UK data'!N24)-1)</f>
        <v>0.3228880812094837</v>
      </c>
      <c r="C72" s="18"/>
    </row>
    <row r="73" spans="1:4">
      <c r="A73">
        <v>1978</v>
      </c>
      <c r="B73" s="17">
        <f>(('UK data'!M26/'UK data'!M25)-1)/(('UK data'!N26/'UK data'!N25)-1)</f>
        <v>0.20466752857467255</v>
      </c>
      <c r="C73" s="18"/>
    </row>
    <row r="74" spans="1:4">
      <c r="A74">
        <v>1979</v>
      </c>
      <c r="B74" s="17">
        <f>(('UK data'!M27/'UK data'!M26)-1)/(('UK data'!N27/'UK data'!N26)-1)</f>
        <v>0.3301687835759885</v>
      </c>
      <c r="C74" s="18"/>
    </row>
    <row r="75" spans="1:4">
      <c r="A75">
        <v>1980</v>
      </c>
      <c r="B75" s="17">
        <f>(('UK data'!M28/'UK data'!M27)-1)/(('UK data'!N28/'UK data'!N27)-1)</f>
        <v>0.54936512190884057</v>
      </c>
    </row>
    <row r="76" spans="1:4">
      <c r="A76">
        <v>1981</v>
      </c>
      <c r="B76" s="17">
        <f>(('UK data'!M29/'UK data'!M28)-1)/(('UK data'!N29/'UK data'!N28)-1)</f>
        <v>0.58403976306727701</v>
      </c>
      <c r="C76" s="23">
        <f>(('US data'!W29/'US data'!W28)-1)/(('US data'!X29/'US data'!X28)-1)</f>
        <v>0.33512889122214168</v>
      </c>
    </row>
    <row r="77" spans="1:4">
      <c r="A77">
        <v>1982</v>
      </c>
      <c r="B77" s="17">
        <f>(('UK data'!M30/'UK data'!M29)-1)/(('UK data'!N30/'UK data'!N29)-1)</f>
        <v>0.15368831232993893</v>
      </c>
      <c r="C77" s="23">
        <f>(('US data'!W30/'US data'!W29)-1)/(('US data'!X30/'US data'!X29)-1)</f>
        <v>0.42043352225718339</v>
      </c>
      <c r="D77" s="23">
        <f>(('CN data'!V30/'CN data'!V29)-1)/(('CN data'!W30/'CN data'!W29)-1)</f>
        <v>-0.4104735721209592</v>
      </c>
    </row>
    <row r="78" spans="1:4">
      <c r="A78">
        <v>1983</v>
      </c>
      <c r="B78" s="17">
        <f>(('UK data'!M31/'UK data'!M30)-1)/(('UK data'!N31/'UK data'!N30)-1)</f>
        <v>0.44993981681641282</v>
      </c>
      <c r="C78" s="23">
        <f>(('US data'!W31/'US data'!W30)-1)/(('US data'!X31/'US data'!X30)-1)</f>
        <v>0.30570469151204394</v>
      </c>
      <c r="D78" s="23">
        <f>(('CN data'!V31/'CN data'!V30)-1)/(('CN data'!W31/'CN data'!W30)-1)</f>
        <v>-3.6382264196851075E-2</v>
      </c>
    </row>
    <row r="79" spans="1:4">
      <c r="A79">
        <v>1984</v>
      </c>
      <c r="B79" s="17">
        <f>(('UK data'!M32/'UK data'!M31)-1)/(('UK data'!N32/'UK data'!N31)-1)</f>
        <v>0.26304510871035724</v>
      </c>
      <c r="C79" s="23">
        <f>(('US data'!W32/'US data'!W31)-1)/(('US data'!X32/'US data'!X31)-1)</f>
        <v>0.23187007831709247</v>
      </c>
      <c r="D79" s="23">
        <f>(('CN data'!V32/'CN data'!V31)-1)/(('CN data'!W32/'CN data'!W31)-1)</f>
        <v>0.16080135256878839</v>
      </c>
    </row>
    <row r="80" spans="1:4">
      <c r="A80">
        <v>1985</v>
      </c>
      <c r="B80" s="17">
        <f>(('UK data'!M33/'UK data'!M32)-1)/(('UK data'!N33/'UK data'!N32)-1)</f>
        <v>0.28114753482968602</v>
      </c>
      <c r="C80" s="23">
        <f>(('US data'!W33/'US data'!W32)-1)/(('US data'!X33/'US data'!X32)-1)</f>
        <v>0.22471124148450364</v>
      </c>
      <c r="D80" s="23">
        <f>(('CN data'!V33/'CN data'!V32)-1)/(('CN data'!W33/'CN data'!W32)-1)</f>
        <v>7.0368280998406044E-2</v>
      </c>
    </row>
    <row r="81" spans="1:4">
      <c r="A81">
        <v>1986</v>
      </c>
      <c r="B81" s="17">
        <f>(('UK data'!M34/'UK data'!M33)-1)/(('UK data'!N34/'UK data'!N33)-1)</f>
        <v>0.5162810621613898</v>
      </c>
      <c r="C81" s="23">
        <f>(('US data'!W34/'US data'!W33)-1)/(('US data'!X34/'US data'!X33)-1)</f>
        <v>0.19640475029889817</v>
      </c>
      <c r="D81" s="23">
        <f>(('CN data'!V34/'CN data'!V33)-1)/(('CN data'!W34/'CN data'!W33)-1)</f>
        <v>0.46959951116402154</v>
      </c>
    </row>
    <row r="82" spans="1:4">
      <c r="A82">
        <v>1987</v>
      </c>
      <c r="B82" s="17">
        <f>(('UK data'!M35/'UK data'!M34)-1)/(('UK data'!N35/'UK data'!N34)-1)</f>
        <v>0.46315377061626539</v>
      </c>
      <c r="C82" s="23">
        <f>(('US data'!W35/'US data'!W34)-1)/(('US data'!X35/'US data'!X34)-1)</f>
        <v>0.19167312276672852</v>
      </c>
      <c r="D82" s="23">
        <f>(('CN data'!V35/'CN data'!V34)-1)/(('CN data'!W35/'CN data'!W34)-1)</f>
        <v>0.29012132603623547</v>
      </c>
    </row>
    <row r="83" spans="1:4">
      <c r="A83">
        <v>1988</v>
      </c>
      <c r="B83" s="17">
        <f>(('UK data'!M36/'UK data'!M35)-1)/(('UK data'!N36/'UK data'!N35)-1)</f>
        <v>0.32787275335042776</v>
      </c>
      <c r="C83" s="23">
        <f>(('US data'!W36/'US data'!W35)-1)/(('US data'!X36/'US data'!X35)-1)</f>
        <v>0.23499248694497427</v>
      </c>
      <c r="D83" s="23">
        <f>(('CN data'!V36/'CN data'!V35)-1)/(('CN data'!W36/'CN data'!W35)-1)</f>
        <v>0.28055594567251702</v>
      </c>
    </row>
    <row r="84" spans="1:4">
      <c r="A84">
        <v>1989</v>
      </c>
      <c r="B84" s="17">
        <f>(('UK data'!M37/'UK data'!M36)-1)/(('UK data'!N37/'UK data'!N36)-1)</f>
        <v>0.38949192437580904</v>
      </c>
      <c r="C84" s="23">
        <f>(('US data'!W37/'US data'!W36)-1)/(('US data'!X37/'US data'!X36)-1)</f>
        <v>0.22825170300816858</v>
      </c>
      <c r="D84" s="23">
        <f>(('CN data'!V37/'CN data'!V36)-1)/(('CN data'!W37/'CN data'!W36)-1)</f>
        <v>0.4449602567318367</v>
      </c>
    </row>
    <row r="85" spans="1:4">
      <c r="A85">
        <v>1990</v>
      </c>
      <c r="B85" s="17">
        <f>(('UK data'!M38/'UK data'!M37)-1)/(('UK data'!N38/'UK data'!N37)-1)</f>
        <v>0.52809468212819155</v>
      </c>
      <c r="C85" s="23">
        <f>(('US data'!W38/'US data'!W37)-1)/(('US data'!X38/'US data'!X37)-1)</f>
        <v>0.19746434026172474</v>
      </c>
      <c r="D85" s="23">
        <f>(('CN data'!V38/'CN data'!V37)-1)/(('CN data'!W38/'CN data'!W37)-1)</f>
        <v>0.29074714053988454</v>
      </c>
    </row>
    <row r="86" spans="1:4">
      <c r="A86">
        <v>1991</v>
      </c>
      <c r="B86" s="17">
        <f>(('UK data'!M39/'UK data'!M38)-1)/(('UK data'!N39/'UK data'!N38)-1)</f>
        <v>0.59351500613081498</v>
      </c>
      <c r="C86" s="23">
        <f>(('US data'!W39/'US data'!W38)-1)/(('US data'!X39/'US data'!X38)-1)</f>
        <v>0.29587911231757053</v>
      </c>
      <c r="D86" s="23">
        <f>(('CN data'!V39/'CN data'!V38)-1)/(('CN data'!W39/'CN data'!W38)-1)</f>
        <v>9.6238685868952595E-2</v>
      </c>
    </row>
    <row r="87" spans="1:4">
      <c r="A87">
        <v>1992</v>
      </c>
      <c r="B87" s="17">
        <f>(('UK data'!M40/'UK data'!M39)-1)/(('UK data'!N40/'UK data'!N39)-1)</f>
        <v>0.48286813579200549</v>
      </c>
      <c r="C87" s="23">
        <f>(('US data'!W40/'US data'!W39)-1)/(('US data'!X40/'US data'!X39)-1)</f>
        <v>0.12789142233616377</v>
      </c>
      <c r="D87" s="23">
        <f>(('CN data'!V40/'CN data'!V39)-1)/(('CN data'!W40/'CN data'!W39)-1)</f>
        <v>0.22438411949880951</v>
      </c>
    </row>
    <row r="88" spans="1:4">
      <c r="A88">
        <v>1993</v>
      </c>
      <c r="B88" s="17">
        <f>(('UK data'!M41/'UK data'!M40)-1)/(('UK data'!N41/'UK data'!N40)-1)</f>
        <v>0.40065750696159902</v>
      </c>
      <c r="C88" s="23">
        <f>(('US data'!W41/'US data'!W40)-1)/(('US data'!X41/'US data'!X40)-1)</f>
        <v>0.15949801875935229</v>
      </c>
      <c r="D88" s="23">
        <f>(('CN data'!V41/'CN data'!V40)-1)/(('CN data'!W41/'CN data'!W40)-1)</f>
        <v>-4.7546068221563334E-2</v>
      </c>
    </row>
    <row r="89" spans="1:4">
      <c r="A89">
        <v>1994</v>
      </c>
      <c r="B89" s="17">
        <f>(('UK data'!M42/'UK data'!M41)-1)/(('UK data'!N42/'UK data'!N41)-1)</f>
        <v>0.3479609631794392</v>
      </c>
      <c r="C89" s="23">
        <f>(('US data'!W42/'US data'!W41)-1)/(('US data'!X42/'US data'!X41)-1)</f>
        <v>0.13380475477395223</v>
      </c>
      <c r="D89" s="23">
        <f>(('CN data'!V42/'CN data'!V41)-1)/(('CN data'!W42/'CN data'!W41)-1)</f>
        <v>0.2782598710341524</v>
      </c>
    </row>
    <row r="90" spans="1:4">
      <c r="A90">
        <v>1995</v>
      </c>
      <c r="B90" s="17">
        <f>(('UK data'!M43/'UK data'!M42)-1)/(('UK data'!N43/'UK data'!N42)-1)</f>
        <v>0.34394511765310964</v>
      </c>
      <c r="C90" s="23">
        <f>(('US data'!W43/'US data'!W42)-1)/(('US data'!X43/'US data'!X42)-1)</f>
        <v>0.17192958040141645</v>
      </c>
      <c r="D90" s="23">
        <f>(('CN data'!V43/'CN data'!V42)-1)/(('CN data'!W43/'CN data'!W42)-1)</f>
        <v>0.31734986484747363</v>
      </c>
    </row>
    <row r="91" spans="1:4">
      <c r="A91">
        <v>1996</v>
      </c>
      <c r="B91" s="17">
        <f>(('UK data'!M44/'UK data'!M43)-1)/(('UK data'!N44/'UK data'!N43)-1)</f>
        <v>0.38952096898893596</v>
      </c>
      <c r="C91" s="23">
        <f>(('US data'!W44/'US data'!W43)-1)/(('US data'!X44/'US data'!X43)-1)</f>
        <v>0.157739506594502</v>
      </c>
      <c r="D91" s="23">
        <f>(('CN data'!V44/'CN data'!V43)-1)/(('CN data'!W44/'CN data'!W43)-1)</f>
        <v>0.40782610531228125</v>
      </c>
    </row>
    <row r="92" spans="1:4">
      <c r="A92">
        <v>1997</v>
      </c>
      <c r="B92" s="17">
        <f>(('UK data'!M45/'UK data'!M44)-1)/(('UK data'!N45/'UK data'!N44)-1)</f>
        <v>0.35788180537030256</v>
      </c>
      <c r="C92" s="23">
        <f>(('US data'!W45/'US data'!W44)-1)/(('US data'!X45/'US data'!X44)-1)</f>
        <v>0.26047468747856328</v>
      </c>
      <c r="D92" s="23">
        <f>(('CN data'!V45/'CN data'!V44)-1)/(('CN data'!W45/'CN data'!W44)-1)</f>
        <v>3.1926231758639824E-2</v>
      </c>
    </row>
    <row r="93" spans="1:4">
      <c r="A93">
        <v>1998</v>
      </c>
      <c r="B93" s="17">
        <f>(('UK data'!M46/'UK data'!M45)-1)/(('UK data'!N46/'UK data'!N45)-1)</f>
        <v>0.23854690000749934</v>
      </c>
      <c r="C93" s="23">
        <f>(('US data'!W46/'US data'!W45)-1)/(('US data'!X46/'US data'!X45)-1)</f>
        <v>0.26831598540822416</v>
      </c>
      <c r="D93" s="23">
        <f>(('CN data'!V46/'CN data'!V45)-1)/(('CN data'!W46/'CN data'!W45)-1)</f>
        <v>-6.6745983110987284E-2</v>
      </c>
    </row>
    <row r="94" spans="1:4">
      <c r="A94">
        <v>1999</v>
      </c>
      <c r="B94" s="17">
        <f>(('UK data'!M47/'UK data'!M46)-1)/(('UK data'!N47/'UK data'!N46)-1)</f>
        <v>0.42673391682765976</v>
      </c>
      <c r="C94" s="23">
        <f>(('US data'!W47/'US data'!W46)-1)/(('US data'!X47/'US data'!X46)-1)</f>
        <v>0.27833159050732853</v>
      </c>
      <c r="D94" s="23">
        <f>(('CN data'!V47/'CN data'!V46)-1)/(('CN data'!W47/'CN data'!W46)-1)</f>
        <v>-0.42879724633831584</v>
      </c>
    </row>
    <row r="95" spans="1:4">
      <c r="A95">
        <v>2000</v>
      </c>
      <c r="B95" s="17">
        <f>(('UK data'!M48/'UK data'!M47)-1)/(('UK data'!N48/'UK data'!N47)-1)</f>
        <v>0.42236112288129396</v>
      </c>
      <c r="C95" s="23">
        <f>(('US data'!W48/'US data'!W47)-1)/(('US data'!X48/'US data'!X47)-1)</f>
        <v>0.26592673623377178</v>
      </c>
      <c r="D95" s="23">
        <f>(('CN data'!V48/'CN data'!V47)-1)/(('CN data'!W48/'CN data'!W47)-1)</f>
        <v>-7.5519000250487869E-2</v>
      </c>
    </row>
    <row r="96" spans="1:4">
      <c r="A96">
        <v>2001</v>
      </c>
      <c r="B96" s="17">
        <f>(('UK data'!M49/'UK data'!M48)-1)/(('UK data'!N49/'UK data'!N48)-1)</f>
        <v>0.46266350378445648</v>
      </c>
      <c r="C96" s="23">
        <f>(('US data'!W49/'US data'!W48)-1)/(('US data'!X49/'US data'!X48)-1)</f>
        <v>0.23334201714013875</v>
      </c>
      <c r="D96" s="23">
        <f>(('CN data'!V49/'CN data'!V48)-1)/(('CN data'!W49/'CN data'!W48)-1)</f>
        <v>-6.2254210297839577E-2</v>
      </c>
    </row>
    <row r="97" spans="1:4">
      <c r="A97">
        <v>2002</v>
      </c>
      <c r="B97" s="17">
        <f>(('UK data'!M50/'UK data'!M49)-1)/(('UK data'!N50/'UK data'!N49)-1)</f>
        <v>0.41325265574217057</v>
      </c>
      <c r="C97" s="23">
        <f>(('US data'!W50/'US data'!W49)-1)/(('US data'!X50/'US data'!X49)-1)</f>
        <v>0.19883464056392994</v>
      </c>
      <c r="D97" s="23">
        <f>(('CN data'!V50/'CN data'!V49)-1)/(('CN data'!W50/'CN data'!W49)-1)</f>
        <v>2.939918947228581E-4</v>
      </c>
    </row>
    <row r="98" spans="1:4">
      <c r="A98">
        <v>2003</v>
      </c>
      <c r="B98" s="17">
        <f>(('UK data'!M51/'UK data'!M50)-1)/(('UK data'!N51/'UK data'!N50)-1)</f>
        <v>0.44052226199478772</v>
      </c>
      <c r="C98" s="23">
        <f>(('US data'!W51/'US data'!W50)-1)/(('US data'!X51/'US data'!X50)-1)</f>
        <v>0.13776031513960132</v>
      </c>
      <c r="D98" s="23">
        <f>(('CN data'!V51/'CN data'!V50)-1)/(('CN data'!W51/'CN data'!W50)-1)</f>
        <v>-2.3971557533899235E-2</v>
      </c>
    </row>
    <row r="99" spans="1:4">
      <c r="A99">
        <v>2004</v>
      </c>
      <c r="B99" s="17">
        <f>(('UK data'!M52/'UK data'!M51)-1)/(('UK data'!N52/'UK data'!N51)-1)</f>
        <v>0.39771749935960993</v>
      </c>
      <c r="C99" s="23">
        <f>(('US data'!W52/'US data'!W51)-1)/(('US data'!X52/'US data'!X51)-1)</f>
        <v>7.1861225774836737E-2</v>
      </c>
      <c r="D99" s="23">
        <f>(('CN data'!V52/'CN data'!V51)-1)/(('CN data'!W52/'CN data'!W51)-1)</f>
        <v>0.21749160419516148</v>
      </c>
    </row>
    <row r="100" spans="1:4">
      <c r="A100">
        <v>2005</v>
      </c>
      <c r="B100" s="17">
        <f>(('UK data'!M53/'UK data'!M52)-1)/(('UK data'!N53/'UK data'!N52)-1)</f>
        <v>0.34139634687101345</v>
      </c>
      <c r="C100" s="23">
        <f>(('US data'!W53/'US data'!W52)-1)/(('US data'!X53/'US data'!X52)-1)</f>
        <v>0.13754003004942927</v>
      </c>
      <c r="D100" s="23">
        <f>(('CN data'!V53/'CN data'!V52)-1)/(('CN data'!W53/'CN data'!W52)-1)</f>
        <v>0.32862906110552448</v>
      </c>
    </row>
    <row r="101" spans="1:4">
      <c r="A101">
        <v>2006</v>
      </c>
      <c r="B101" s="17">
        <f>(('UK data'!M54/'UK data'!M53)-1)/(('UK data'!N54/'UK data'!N53)-1)</f>
        <v>0.15075198827261593</v>
      </c>
      <c r="C101" s="23">
        <f>(('US data'!W54/'US data'!W53)-1)/(('US data'!X54/'US data'!X53)-1)</f>
        <v>0.20716699209386047</v>
      </c>
      <c r="D101" s="23">
        <f>(('CN data'!V54/'CN data'!V53)-1)/(('CN data'!W54/'CN data'!W53)-1)</f>
        <v>0.20323710535915762</v>
      </c>
    </row>
    <row r="102" spans="1:4">
      <c r="A102">
        <v>2007</v>
      </c>
      <c r="B102" s="17">
        <f>(('UK data'!M55/'UK data'!M54)-1)/(('UK data'!N55/'UK data'!N54)-1)</f>
        <v>-0.23456849492409848</v>
      </c>
      <c r="C102" s="23">
        <f>(('US data'!W55/'US data'!W54)-1)/(('US data'!X55/'US data'!X54)-1)</f>
        <v>0.18684564516849</v>
      </c>
      <c r="D102" s="23">
        <f>(('CN data'!V55/'CN data'!V54)-1)/(('CN data'!W55/'CN data'!W54)-1)</f>
        <v>0.28362371400460917</v>
      </c>
    </row>
    <row r="103" spans="1:4">
      <c r="A103">
        <v>2008</v>
      </c>
      <c r="B103" s="17">
        <f>(('UK data'!M56/'UK data'!M55)-1)/(('UK data'!N56/'UK data'!N55)-1)</f>
        <v>0.31634367017281667</v>
      </c>
      <c r="C103" s="23">
        <f>(('US data'!W56/'US data'!W55)-1)/(('US data'!X56/'US data'!X55)-1)</f>
        <v>0.23990684411788366</v>
      </c>
      <c r="D103" s="23">
        <f>(('CN data'!V56/'CN data'!V55)-1)/(('CN data'!W56/'CN data'!W55)-1)</f>
        <v>0.27573851369214697</v>
      </c>
    </row>
    <row r="104" spans="1:4">
      <c r="A104">
        <v>2009</v>
      </c>
      <c r="B104" s="17">
        <f>(('UK data'!M57/'UK data'!M56)-1)/(('UK data'!N57/'UK data'!N56)-1)</f>
        <v>0.60202795055200864</v>
      </c>
      <c r="C104" s="23">
        <f>(('US data'!W57/'US data'!W56)-1)/(('US data'!X57/'US data'!X56)-1)</f>
        <v>0.31684680834920625</v>
      </c>
      <c r="D104" s="23">
        <f>(('CN data'!V57/'CN data'!V56)-1)/(('CN data'!W57/'CN data'!W56)-1)</f>
        <v>0.25071583434509503</v>
      </c>
    </row>
  </sheetData>
  <mergeCells count="8">
    <mergeCell ref="B49:G49"/>
    <mergeCell ref="B50:G50"/>
    <mergeCell ref="B47:G47"/>
    <mergeCell ref="A7:A10"/>
    <mergeCell ref="A11:A14"/>
    <mergeCell ref="A15:A18"/>
    <mergeCell ref="B46:G46"/>
    <mergeCell ref="B48:G4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D17" sqref="D17"/>
    </sheetView>
  </sheetViews>
  <sheetFormatPr baseColWidth="10" defaultColWidth="8.83203125" defaultRowHeight="14" x14ac:dyDescent="0"/>
  <cols>
    <col min="4" max="4" width="16.1640625" bestFit="1" customWidth="1"/>
    <col min="7" max="10" width="8.83203125" style="33"/>
    <col min="12" max="12" width="9.33203125" bestFit="1" customWidth="1"/>
    <col min="13" max="13" width="9.83203125" customWidth="1"/>
    <col min="18" max="18" width="13.83203125" bestFit="1" customWidth="1"/>
  </cols>
  <sheetData>
    <row r="1" spans="1:18">
      <c r="A1" s="14" t="s">
        <v>129</v>
      </c>
      <c r="B1" s="14"/>
      <c r="C1" s="14"/>
    </row>
    <row r="2" spans="1:18" ht="28">
      <c r="A2" s="27" t="s">
        <v>114</v>
      </c>
      <c r="B2" s="27"/>
      <c r="C2" s="27"/>
      <c r="D2" s="27"/>
      <c r="E2" s="27"/>
      <c r="K2" s="19" t="s">
        <v>83</v>
      </c>
      <c r="L2" s="20" t="s">
        <v>27</v>
      </c>
      <c r="M2" s="20" t="s">
        <v>29</v>
      </c>
      <c r="N2" s="20" t="s">
        <v>82</v>
      </c>
    </row>
    <row r="3" spans="1:18">
      <c r="K3" s="19" t="s">
        <v>9</v>
      </c>
      <c r="L3" s="21">
        <f>(L58/L8)^(1/50)-1</f>
        <v>2.7622562520441152E-2</v>
      </c>
      <c r="M3" s="21">
        <f t="shared" ref="M3:N3" si="0">(M58/M8)^(1/50)-1</f>
        <v>1.397290860700795E-2</v>
      </c>
      <c r="N3" s="21">
        <f t="shared" si="0"/>
        <v>4.1981438669038473E-2</v>
      </c>
    </row>
    <row r="4" spans="1:18">
      <c r="A4" s="27"/>
      <c r="B4" s="27"/>
      <c r="C4" s="27"/>
      <c r="D4" s="27" t="s">
        <v>94</v>
      </c>
      <c r="E4" s="27" t="s">
        <v>94</v>
      </c>
      <c r="F4" s="47" t="s">
        <v>124</v>
      </c>
      <c r="G4" s="34"/>
      <c r="H4" s="34"/>
      <c r="I4" s="34"/>
      <c r="J4" s="33" t="s">
        <v>95</v>
      </c>
    </row>
    <row r="5" spans="1:18">
      <c r="A5" s="27"/>
      <c r="B5" s="27"/>
      <c r="C5" s="27"/>
      <c r="D5" s="27" t="s">
        <v>97</v>
      </c>
      <c r="E5" s="27" t="s">
        <v>93</v>
      </c>
      <c r="F5" s="47"/>
      <c r="G5" s="34"/>
      <c r="H5" s="34"/>
      <c r="I5" s="34"/>
      <c r="J5" s="33" t="s">
        <v>96</v>
      </c>
      <c r="L5" t="s">
        <v>26</v>
      </c>
      <c r="P5" t="s">
        <v>31</v>
      </c>
    </row>
    <row r="6" spans="1:18" s="4" customFormat="1" ht="28">
      <c r="A6" s="28"/>
      <c r="B6" s="28"/>
      <c r="C6" s="28" t="s">
        <v>16</v>
      </c>
      <c r="D6" s="28" t="s">
        <v>89</v>
      </c>
      <c r="E6" s="28" t="s">
        <v>90</v>
      </c>
      <c r="F6" s="28" t="s">
        <v>123</v>
      </c>
      <c r="G6" s="35"/>
      <c r="H6" s="35" t="s">
        <v>135</v>
      </c>
      <c r="I6" s="35" t="s">
        <v>134</v>
      </c>
      <c r="J6" s="35" t="s">
        <v>91</v>
      </c>
      <c r="L6" s="4" t="s">
        <v>27</v>
      </c>
      <c r="M6" s="4" t="s">
        <v>29</v>
      </c>
      <c r="N6" s="4" t="s">
        <v>28</v>
      </c>
    </row>
    <row r="7" spans="1:18">
      <c r="A7" s="29" t="s">
        <v>0</v>
      </c>
      <c r="B7" s="29" t="s">
        <v>1</v>
      </c>
      <c r="C7" s="29" t="s">
        <v>2</v>
      </c>
      <c r="D7" s="29" t="s">
        <v>138</v>
      </c>
      <c r="E7" s="29" t="s">
        <v>12</v>
      </c>
      <c r="F7" s="29" t="s">
        <v>123</v>
      </c>
      <c r="G7" s="36"/>
      <c r="H7" s="37" t="s">
        <v>17</v>
      </c>
      <c r="I7" s="37" t="s">
        <v>12</v>
      </c>
      <c r="J7" s="36" t="s">
        <v>22</v>
      </c>
      <c r="K7" t="s">
        <v>17</v>
      </c>
      <c r="L7" s="1" t="s">
        <v>3</v>
      </c>
      <c r="P7" s="1" t="s">
        <v>12</v>
      </c>
      <c r="Q7" t="str">
        <f t="shared" ref="Q7:Q38" si="1">E7</f>
        <v>ihLest</v>
      </c>
      <c r="R7" t="s">
        <v>30</v>
      </c>
    </row>
    <row r="8" spans="1:18">
      <c r="A8" s="29">
        <v>1960</v>
      </c>
      <c r="B8" s="30">
        <v>0</v>
      </c>
      <c r="C8" s="31">
        <v>1</v>
      </c>
      <c r="D8" s="31">
        <v>1</v>
      </c>
      <c r="E8" s="31">
        <v>1</v>
      </c>
      <c r="F8" s="31">
        <v>1</v>
      </c>
      <c r="G8" s="37"/>
      <c r="H8" s="37">
        <v>1</v>
      </c>
      <c r="I8" s="37">
        <v>1</v>
      </c>
      <c r="J8" s="37">
        <v>1</v>
      </c>
      <c r="L8" s="2">
        <v>1</v>
      </c>
      <c r="M8" s="6">
        <f>N8/L8</f>
        <v>1</v>
      </c>
      <c r="N8" s="6">
        <f t="shared" ref="N8:N39" si="2">D8</f>
        <v>1</v>
      </c>
      <c r="P8" s="2">
        <v>1</v>
      </c>
      <c r="Q8" s="6">
        <f t="shared" si="1"/>
        <v>1</v>
      </c>
      <c r="R8" s="6">
        <f>P8/Q8</f>
        <v>1</v>
      </c>
    </row>
    <row r="9" spans="1:18">
      <c r="A9" s="29">
        <v>1961</v>
      </c>
      <c r="B9" s="30">
        <v>1</v>
      </c>
      <c r="C9" s="31">
        <v>1.0215423519722242</v>
      </c>
      <c r="D9" s="31">
        <v>1.0450999999999999</v>
      </c>
      <c r="E9" s="31">
        <v>1.0073991412522441</v>
      </c>
      <c r="F9" s="31">
        <v>1.0476187989198249</v>
      </c>
      <c r="G9" s="37"/>
      <c r="H9" s="37">
        <v>1.0059231534869069</v>
      </c>
      <c r="I9" s="37">
        <v>1.0073991412522441</v>
      </c>
      <c r="J9" s="37">
        <v>0.99646014771552582</v>
      </c>
      <c r="L9" s="2">
        <v>1.0406303578995608</v>
      </c>
      <c r="M9" s="6">
        <f t="shared" ref="M9:M58" si="3">N9/L9</f>
        <v>1.0042951294535176</v>
      </c>
      <c r="N9" s="6">
        <f t="shared" si="2"/>
        <v>1.0450999999999999</v>
      </c>
      <c r="P9" s="2">
        <v>1.0073991412522441</v>
      </c>
      <c r="Q9" s="6">
        <f t="shared" si="1"/>
        <v>1.0073991412522441</v>
      </c>
      <c r="R9" s="6">
        <f t="shared" ref="R9:R58" si="4">P9/Q9</f>
        <v>1</v>
      </c>
    </row>
    <row r="10" spans="1:18">
      <c r="A10" s="29">
        <v>1962</v>
      </c>
      <c r="B10" s="30">
        <v>2</v>
      </c>
      <c r="C10" s="31">
        <v>1.0395224686652205</v>
      </c>
      <c r="D10" s="31">
        <v>1.0928610699999999</v>
      </c>
      <c r="E10" s="31">
        <v>1.0187603137574317</v>
      </c>
      <c r="F10" s="31">
        <v>1.0887653657624639</v>
      </c>
      <c r="G10" s="37"/>
      <c r="H10" s="37">
        <v>1.0157771944499014</v>
      </c>
      <c r="I10" s="37">
        <v>1.0187603137574317</v>
      </c>
      <c r="J10" s="37">
        <v>1.023837827392023</v>
      </c>
      <c r="L10" s="2">
        <v>1.0683501759304703</v>
      </c>
      <c r="M10" s="6">
        <f t="shared" si="3"/>
        <v>1.0229427528742456</v>
      </c>
      <c r="N10" s="6">
        <f t="shared" si="2"/>
        <v>1.0928610699999999</v>
      </c>
      <c r="P10" s="2">
        <v>1.0187603137574317</v>
      </c>
      <c r="Q10" s="6">
        <f t="shared" si="1"/>
        <v>1.0187603137574317</v>
      </c>
      <c r="R10" s="6">
        <f t="shared" si="4"/>
        <v>1</v>
      </c>
    </row>
    <row r="11" spans="1:18">
      <c r="A11" s="29">
        <v>1963</v>
      </c>
      <c r="B11" s="30">
        <v>3</v>
      </c>
      <c r="C11" s="31">
        <v>1.0797278937580403</v>
      </c>
      <c r="D11" s="31">
        <v>1.1350455073019998</v>
      </c>
      <c r="E11" s="31">
        <v>1.0373034123111304</v>
      </c>
      <c r="F11" s="31">
        <v>1.1792104693196443</v>
      </c>
      <c r="G11" s="37"/>
      <c r="H11" s="37">
        <v>1.0327506637683321</v>
      </c>
      <c r="I11" s="37">
        <v>1.0373034123111304</v>
      </c>
      <c r="J11" s="37">
        <v>1.059406844623058</v>
      </c>
      <c r="L11" s="2">
        <v>1.1022647076922616</v>
      </c>
      <c r="M11" s="6">
        <f t="shared" si="3"/>
        <v>1.0297394984897676</v>
      </c>
      <c r="N11" s="6">
        <f t="shared" si="2"/>
        <v>1.1350455073019998</v>
      </c>
      <c r="P11" s="2">
        <v>1.0373034123111304</v>
      </c>
      <c r="Q11" s="6">
        <f t="shared" si="1"/>
        <v>1.0373034123111304</v>
      </c>
      <c r="R11" s="6">
        <f t="shared" si="4"/>
        <v>1</v>
      </c>
    </row>
    <row r="12" spans="1:18">
      <c r="A12" s="29">
        <v>1964</v>
      </c>
      <c r="B12" s="30">
        <v>4</v>
      </c>
      <c r="C12" s="31">
        <v>1.1403442439458449</v>
      </c>
      <c r="D12" s="31">
        <v>1.1764746683185228</v>
      </c>
      <c r="E12" s="31">
        <v>1.0632905721115942</v>
      </c>
      <c r="F12" s="31">
        <v>1.2226043752509328</v>
      </c>
      <c r="G12" s="37"/>
      <c r="H12" s="37">
        <v>1.0570726680284308</v>
      </c>
      <c r="I12" s="37">
        <v>1.0632905721115942</v>
      </c>
      <c r="J12" s="37">
        <v>1.059494090858637</v>
      </c>
      <c r="L12" s="2">
        <v>1.1537099491144942</v>
      </c>
      <c r="M12" s="6">
        <f t="shared" si="3"/>
        <v>1.0197317525271419</v>
      </c>
      <c r="N12" s="6">
        <f t="shared" si="2"/>
        <v>1.1764746683185228</v>
      </c>
      <c r="P12" s="2">
        <v>1.0632905721115942</v>
      </c>
      <c r="Q12" s="6">
        <f t="shared" si="1"/>
        <v>1.0632905721115942</v>
      </c>
      <c r="R12" s="6">
        <f t="shared" si="4"/>
        <v>1</v>
      </c>
    </row>
    <row r="13" spans="1:18">
      <c r="A13" s="29">
        <v>1965</v>
      </c>
      <c r="B13" s="30">
        <v>5</v>
      </c>
      <c r="C13" s="31">
        <v>1.1668638293896183</v>
      </c>
      <c r="D13" s="31">
        <v>1.2308277979948385</v>
      </c>
      <c r="E13" s="31">
        <v>1.0720806796265436</v>
      </c>
      <c r="F13" s="31">
        <v>1.3290566012907057</v>
      </c>
      <c r="G13" s="37"/>
      <c r="H13" s="37">
        <v>1.0642498620860883</v>
      </c>
      <c r="I13" s="37">
        <v>1.0720806796265436</v>
      </c>
      <c r="J13" s="37">
        <v>1.1118024837056162</v>
      </c>
      <c r="L13" s="2">
        <v>1.202672302045076</v>
      </c>
      <c r="M13" s="6">
        <f t="shared" si="3"/>
        <v>1.0234107793967531</v>
      </c>
      <c r="N13" s="6">
        <f t="shared" si="2"/>
        <v>1.2308277979948385</v>
      </c>
      <c r="P13" s="2">
        <v>1.0720806796265436</v>
      </c>
      <c r="Q13" s="6">
        <f t="shared" si="1"/>
        <v>1.0720806796265436</v>
      </c>
      <c r="R13" s="6">
        <f t="shared" si="4"/>
        <v>1</v>
      </c>
    </row>
    <row r="14" spans="1:18">
      <c r="A14" s="29">
        <v>1966</v>
      </c>
      <c r="B14" s="30">
        <v>6</v>
      </c>
      <c r="C14" s="31">
        <v>1.1895949730306619</v>
      </c>
      <c r="D14" s="31">
        <v>1.2879382078217991</v>
      </c>
      <c r="E14" s="31">
        <v>1.0724844271904763</v>
      </c>
      <c r="F14" s="31">
        <v>1.3457547343722198</v>
      </c>
      <c r="G14" s="37"/>
      <c r="H14" s="37">
        <v>1.0648623937725519</v>
      </c>
      <c r="I14" s="37">
        <v>1.0724844271904763</v>
      </c>
      <c r="J14" s="37">
        <v>1.102384863990111</v>
      </c>
      <c r="L14" s="2">
        <v>1.2491215483682467</v>
      </c>
      <c r="M14" s="6">
        <f t="shared" si="3"/>
        <v>1.0310751659870565</v>
      </c>
      <c r="N14" s="6">
        <f t="shared" si="2"/>
        <v>1.2879382078217991</v>
      </c>
      <c r="P14" s="2">
        <v>1.0724844271904763</v>
      </c>
      <c r="Q14" s="6">
        <f t="shared" si="1"/>
        <v>1.0724844271904763</v>
      </c>
      <c r="R14" s="6">
        <f t="shared" si="4"/>
        <v>1</v>
      </c>
    </row>
    <row r="15" spans="1:18">
      <c r="A15" s="29">
        <v>1967</v>
      </c>
      <c r="B15" s="30">
        <v>7</v>
      </c>
      <c r="C15" s="31">
        <v>1.2161145584744355</v>
      </c>
      <c r="D15" s="31">
        <v>1.3435771383997008</v>
      </c>
      <c r="E15" s="31">
        <v>1.0575326574794439</v>
      </c>
      <c r="F15" s="31">
        <v>1.3899042314643881</v>
      </c>
      <c r="G15" s="37"/>
      <c r="H15" s="37">
        <v>1.0502257521950893</v>
      </c>
      <c r="I15" s="37">
        <v>1.0575326574794439</v>
      </c>
      <c r="J15" s="37">
        <v>1.1040323247668706</v>
      </c>
      <c r="L15" s="2">
        <v>1.3004149987917757</v>
      </c>
      <c r="M15" s="6">
        <f t="shared" si="3"/>
        <v>1.0331910502785859</v>
      </c>
      <c r="N15" s="6">
        <f t="shared" si="2"/>
        <v>1.3435771383997008</v>
      </c>
      <c r="P15" s="2">
        <v>1.0575326574794439</v>
      </c>
      <c r="Q15" s="6">
        <f t="shared" si="1"/>
        <v>1.0575326574794439</v>
      </c>
      <c r="R15" s="6">
        <f t="shared" si="4"/>
        <v>1</v>
      </c>
    </row>
    <row r="16" spans="1:18">
      <c r="A16" s="29">
        <v>1968</v>
      </c>
      <c r="B16" s="30">
        <v>8</v>
      </c>
      <c r="C16" s="31">
        <v>1.3032504941060137</v>
      </c>
      <c r="D16" s="31">
        <v>1.410084206750486</v>
      </c>
      <c r="E16" s="31">
        <v>1.0561615331474257</v>
      </c>
      <c r="F16" s="31">
        <v>1.4702597980338641</v>
      </c>
      <c r="G16" s="37"/>
      <c r="H16" s="37">
        <v>1.0490727026031026</v>
      </c>
      <c r="I16" s="37">
        <v>1.0561615331474257</v>
      </c>
      <c r="J16" s="37">
        <v>1.1188856291947475</v>
      </c>
      <c r="L16" s="2">
        <v>1.3573592368624992</v>
      </c>
      <c r="M16" s="6">
        <f t="shared" si="3"/>
        <v>1.0388437846489771</v>
      </c>
      <c r="N16" s="6">
        <f t="shared" si="2"/>
        <v>1.410084206750486</v>
      </c>
      <c r="P16" s="2">
        <v>1.0561615331474257</v>
      </c>
      <c r="Q16" s="6">
        <f t="shared" si="1"/>
        <v>1.0561615331474257</v>
      </c>
      <c r="R16" s="6">
        <f t="shared" si="4"/>
        <v>1</v>
      </c>
    </row>
    <row r="17" spans="1:18">
      <c r="A17" s="29">
        <v>1969</v>
      </c>
      <c r="B17" s="30">
        <v>9</v>
      </c>
      <c r="C17" s="31">
        <v>1.2918849715679577</v>
      </c>
      <c r="D17" s="31">
        <v>1.4845366528669115</v>
      </c>
      <c r="E17" s="31">
        <v>1.064687126891845</v>
      </c>
      <c r="F17" s="31">
        <v>1.5122760919475597</v>
      </c>
      <c r="G17" s="37"/>
      <c r="H17" s="37">
        <v>1.0577514897584888</v>
      </c>
      <c r="I17" s="37">
        <v>1.064687126891845</v>
      </c>
      <c r="J17" s="37">
        <v>1.1660571964146695</v>
      </c>
      <c r="L17" s="2">
        <v>1.4111211671397001</v>
      </c>
      <c r="M17" s="6">
        <f t="shared" si="3"/>
        <v>1.0520263514124888</v>
      </c>
      <c r="N17" s="6">
        <f t="shared" si="2"/>
        <v>1.4845366528669115</v>
      </c>
      <c r="P17" s="2">
        <v>1.064687126891845</v>
      </c>
      <c r="Q17" s="6">
        <f t="shared" si="1"/>
        <v>1.064687126891845</v>
      </c>
      <c r="R17" s="6">
        <f t="shared" si="4"/>
        <v>1</v>
      </c>
    </row>
    <row r="18" spans="1:18">
      <c r="A18" s="29">
        <v>1970</v>
      </c>
      <c r="B18" s="30">
        <v>10</v>
      </c>
      <c r="C18" s="31">
        <v>1.3184045570117311</v>
      </c>
      <c r="D18" s="31">
        <v>1.5550521438780898</v>
      </c>
      <c r="E18" s="31">
        <v>1.0492809026589567</v>
      </c>
      <c r="F18" s="31">
        <v>1.5592352730071184</v>
      </c>
      <c r="G18" s="37"/>
      <c r="H18" s="37">
        <v>1.0426529460014409</v>
      </c>
      <c r="I18" s="37">
        <v>1.0492809026589567</v>
      </c>
      <c r="J18" s="37">
        <v>1.2120817018289833</v>
      </c>
      <c r="L18" s="2">
        <v>1.4591718735381862</v>
      </c>
      <c r="M18" s="6">
        <f t="shared" si="3"/>
        <v>1.0657086886601055</v>
      </c>
      <c r="N18" s="6">
        <f t="shared" si="2"/>
        <v>1.5550521438780898</v>
      </c>
      <c r="P18" s="2">
        <v>1.0492809026589567</v>
      </c>
      <c r="Q18" s="6">
        <f t="shared" si="1"/>
        <v>1.0492809026589567</v>
      </c>
      <c r="R18" s="6">
        <f t="shared" si="4"/>
        <v>1</v>
      </c>
    </row>
    <row r="19" spans="1:18">
      <c r="A19" s="29">
        <v>1971</v>
      </c>
      <c r="B19" s="30">
        <v>11</v>
      </c>
      <c r="C19" s="31">
        <v>1.3448324718294427</v>
      </c>
      <c r="D19" s="31">
        <v>1.6304721728561771</v>
      </c>
      <c r="E19" s="31">
        <v>1.024869043519214</v>
      </c>
      <c r="F19" s="31">
        <v>1.5983039592657928</v>
      </c>
      <c r="G19" s="37"/>
      <c r="H19" s="37">
        <v>1.0176152524585356</v>
      </c>
      <c r="I19" s="37">
        <v>1.024869043519214</v>
      </c>
      <c r="J19" s="37">
        <v>1.2358256416156093</v>
      </c>
      <c r="K19" s="6">
        <f>Q19/$Q$19</f>
        <v>1</v>
      </c>
      <c r="L19" s="2">
        <v>1.5093881782128387</v>
      </c>
      <c r="M19" s="6">
        <f t="shared" si="3"/>
        <v>1.0802205796965401</v>
      </c>
      <c r="N19" s="6">
        <f t="shared" si="2"/>
        <v>1.6304721728561771</v>
      </c>
      <c r="P19" s="2">
        <v>1.024869043519214</v>
      </c>
      <c r="Q19" s="6">
        <f t="shared" si="1"/>
        <v>1.024869043519214</v>
      </c>
      <c r="R19" s="6">
        <f t="shared" si="4"/>
        <v>1</v>
      </c>
    </row>
    <row r="20" spans="1:18">
      <c r="A20" s="29">
        <v>1972</v>
      </c>
      <c r="B20" s="30">
        <v>12</v>
      </c>
      <c r="C20" s="31">
        <v>1.3936010871980891</v>
      </c>
      <c r="D20" s="31">
        <v>1.7147675841928414</v>
      </c>
      <c r="E20" s="31">
        <v>1.0194745799479228</v>
      </c>
      <c r="F20" s="31">
        <v>1.6450929568621113</v>
      </c>
      <c r="G20" s="37"/>
      <c r="H20" s="37">
        <v>1.0130201021478862</v>
      </c>
      <c r="I20" s="37">
        <v>1.0194745799479228</v>
      </c>
      <c r="J20" s="37">
        <v>1.2375050759090966</v>
      </c>
      <c r="K20" s="6">
        <f t="shared" ref="K20:K58" si="5">Q20/$Q$19</f>
        <v>0.99473643622528818</v>
      </c>
      <c r="L20" s="2">
        <v>1.5568015025007491</v>
      </c>
      <c r="M20" s="6">
        <f t="shared" si="3"/>
        <v>1.1014683512563068</v>
      </c>
      <c r="N20" s="6">
        <f t="shared" si="2"/>
        <v>1.7147675841928414</v>
      </c>
      <c r="P20" s="2">
        <v>1.0194745799479228</v>
      </c>
      <c r="Q20" s="6">
        <f t="shared" si="1"/>
        <v>1.0194745799479228</v>
      </c>
      <c r="R20" s="6">
        <f t="shared" si="4"/>
        <v>1</v>
      </c>
    </row>
    <row r="21" spans="1:18">
      <c r="A21" s="29">
        <v>1973</v>
      </c>
      <c r="B21" s="30">
        <v>13</v>
      </c>
      <c r="C21" s="31">
        <v>1.4955224395733955</v>
      </c>
      <c r="D21" s="31">
        <v>1.792446555756777</v>
      </c>
      <c r="E21" s="31">
        <v>1.0519658805665875</v>
      </c>
      <c r="F21" s="31">
        <v>1.6601046188366391</v>
      </c>
      <c r="G21" s="37"/>
      <c r="H21" s="37">
        <v>1.0468514681967831</v>
      </c>
      <c r="I21" s="37">
        <v>1.0519658805665875</v>
      </c>
      <c r="J21" s="37">
        <v>1.2760030845507904</v>
      </c>
      <c r="K21" s="6">
        <f t="shared" si="5"/>
        <v>1.0264393165338743</v>
      </c>
      <c r="L21" s="2">
        <v>1.6088023770250266</v>
      </c>
      <c r="M21" s="6">
        <f t="shared" si="3"/>
        <v>1.1141496192163407</v>
      </c>
      <c r="N21" s="6">
        <f t="shared" si="2"/>
        <v>1.792446555756777</v>
      </c>
      <c r="P21" s="2">
        <v>1.0519658805665875</v>
      </c>
      <c r="Q21" s="6">
        <f t="shared" si="1"/>
        <v>1.0519658805665875</v>
      </c>
      <c r="R21" s="6">
        <f t="shared" si="4"/>
        <v>1</v>
      </c>
    </row>
    <row r="22" spans="1:18">
      <c r="A22" s="29">
        <v>1974</v>
      </c>
      <c r="B22" s="30">
        <v>14</v>
      </c>
      <c r="C22" s="31">
        <v>1.4704021806343623</v>
      </c>
      <c r="D22" s="31">
        <v>1.8904933823566727</v>
      </c>
      <c r="E22" s="31">
        <v>1.037801948551575</v>
      </c>
      <c r="F22" s="31">
        <v>1.5685659015777125</v>
      </c>
      <c r="G22" s="37"/>
      <c r="H22" s="37">
        <v>1.0342836311497186</v>
      </c>
      <c r="I22" s="37">
        <v>1.037801948551575</v>
      </c>
      <c r="J22" s="37">
        <v>1.220480515055993</v>
      </c>
      <c r="K22" s="6">
        <f t="shared" si="5"/>
        <v>1.0126190805685298</v>
      </c>
      <c r="L22" s="2">
        <v>1.6550111792019315</v>
      </c>
      <c r="M22" s="6">
        <f t="shared" si="3"/>
        <v>1.1422843580236683</v>
      </c>
      <c r="N22" s="6">
        <f t="shared" si="2"/>
        <v>1.8904933823566727</v>
      </c>
      <c r="P22" s="2">
        <v>1.037801948551575</v>
      </c>
      <c r="Q22" s="6">
        <f t="shared" si="1"/>
        <v>1.037801948551575</v>
      </c>
      <c r="R22" s="6">
        <f t="shared" si="4"/>
        <v>1</v>
      </c>
    </row>
    <row r="23" spans="1:18">
      <c r="A23" s="29">
        <v>1975</v>
      </c>
      <c r="B23" s="30">
        <v>15</v>
      </c>
      <c r="C23" s="31">
        <v>1.4604494664471865</v>
      </c>
      <c r="D23" s="31">
        <v>1.9889880875774555</v>
      </c>
      <c r="E23" s="31">
        <v>1.0173211253760897</v>
      </c>
      <c r="F23" s="31">
        <v>1.5439718514509426</v>
      </c>
      <c r="G23" s="37"/>
      <c r="H23" s="37">
        <v>1.0153715233322544</v>
      </c>
      <c r="I23" s="37">
        <v>1.0173211253760897</v>
      </c>
      <c r="J23" s="37">
        <v>1.1851977758676995</v>
      </c>
      <c r="K23" s="6">
        <f t="shared" si="5"/>
        <v>0.99263523648133012</v>
      </c>
      <c r="L23" s="2">
        <v>1.6974069954937985</v>
      </c>
      <c r="M23" s="6">
        <f t="shared" si="3"/>
        <v>1.1717803054056768</v>
      </c>
      <c r="N23" s="6">
        <f t="shared" si="2"/>
        <v>1.9889880875774555</v>
      </c>
      <c r="P23" s="2">
        <v>1.0173211253760897</v>
      </c>
      <c r="Q23" s="6">
        <f t="shared" si="1"/>
        <v>1.0173211253760897</v>
      </c>
      <c r="R23" s="6">
        <f t="shared" si="4"/>
        <v>1</v>
      </c>
    </row>
    <row r="24" spans="1:18">
      <c r="A24" s="29">
        <v>1976</v>
      </c>
      <c r="B24" s="30">
        <v>16</v>
      </c>
      <c r="C24" s="31">
        <v>1.5014100496135276</v>
      </c>
      <c r="D24" s="31">
        <v>2.071332194403162</v>
      </c>
      <c r="E24" s="31">
        <v>1.0077044724173938</v>
      </c>
      <c r="F24" s="31">
        <v>1.5731834998831016</v>
      </c>
      <c r="G24" s="37"/>
      <c r="H24" s="37">
        <v>1.0071267032199691</v>
      </c>
      <c r="I24" s="37">
        <v>1.0077044724173938</v>
      </c>
      <c r="J24" s="37">
        <v>1.2009335372942809</v>
      </c>
      <c r="K24" s="6">
        <f t="shared" si="5"/>
        <v>0.98325193720079573</v>
      </c>
      <c r="L24" s="2">
        <v>1.7388336307616417</v>
      </c>
      <c r="M24" s="6">
        <f t="shared" si="3"/>
        <v>1.1912193080230911</v>
      </c>
      <c r="N24" s="6">
        <f t="shared" si="2"/>
        <v>2.071332194403162</v>
      </c>
      <c r="P24" s="2">
        <v>1.0077044724173938</v>
      </c>
      <c r="Q24" s="6">
        <f t="shared" si="1"/>
        <v>1.0077044724173938</v>
      </c>
      <c r="R24" s="6">
        <f t="shared" si="4"/>
        <v>1</v>
      </c>
    </row>
    <row r="25" spans="1:18">
      <c r="A25" s="29">
        <v>1977</v>
      </c>
      <c r="B25" s="30">
        <v>17</v>
      </c>
      <c r="C25" s="31">
        <v>1.5368936393202706</v>
      </c>
      <c r="D25" s="31">
        <v>2.1423788886711903</v>
      </c>
      <c r="E25" s="31">
        <v>1.0080313883919052</v>
      </c>
      <c r="F25" s="31">
        <v>1.6576513528764811</v>
      </c>
      <c r="G25" s="37"/>
      <c r="H25" s="37">
        <v>1.0088089864624499</v>
      </c>
      <c r="I25" s="37">
        <v>1.0080313883919052</v>
      </c>
      <c r="J25" s="37">
        <v>1.2292437263482974</v>
      </c>
      <c r="K25" s="6">
        <f t="shared" si="5"/>
        <v>0.98357092036901472</v>
      </c>
      <c r="L25" s="2">
        <v>1.7787755759577868</v>
      </c>
      <c r="M25" s="6">
        <f t="shared" si="3"/>
        <v>1.2044121347447783</v>
      </c>
      <c r="N25" s="6">
        <f t="shared" si="2"/>
        <v>2.1423788886711903</v>
      </c>
      <c r="P25" s="2">
        <v>1.0080313883919052</v>
      </c>
      <c r="Q25" s="6">
        <f t="shared" si="1"/>
        <v>1.0080313883919052</v>
      </c>
      <c r="R25" s="6">
        <f t="shared" si="4"/>
        <v>1</v>
      </c>
    </row>
    <row r="26" spans="1:18">
      <c r="A26" s="29">
        <v>1978</v>
      </c>
      <c r="B26" s="30">
        <v>18</v>
      </c>
      <c r="C26" s="31">
        <v>1.5891998744551401</v>
      </c>
      <c r="D26" s="31">
        <v>2.2083641584422629</v>
      </c>
      <c r="E26" s="31">
        <v>1.0109018074204308</v>
      </c>
      <c r="F26" s="31">
        <v>1.6595232577287402</v>
      </c>
      <c r="G26" s="37"/>
      <c r="H26" s="37">
        <v>1.0130429053856043</v>
      </c>
      <c r="I26" s="37">
        <v>1.0109018074204308</v>
      </c>
      <c r="J26" s="37">
        <v>1.2225102500588996</v>
      </c>
      <c r="K26" s="6">
        <f t="shared" si="5"/>
        <v>0.98637168701005706</v>
      </c>
      <c r="L26" s="2">
        <v>1.8220759345227464</v>
      </c>
      <c r="M26" s="6">
        <f t="shared" si="3"/>
        <v>1.2120044596388879</v>
      </c>
      <c r="N26" s="6">
        <f t="shared" si="2"/>
        <v>2.2083641584422629</v>
      </c>
      <c r="P26" s="2">
        <v>1.0109018074204308</v>
      </c>
      <c r="Q26" s="6">
        <f t="shared" si="1"/>
        <v>1.0109018074204308</v>
      </c>
      <c r="R26" s="6">
        <f t="shared" si="4"/>
        <v>1</v>
      </c>
    </row>
    <row r="27" spans="1:18">
      <c r="A27" s="29">
        <v>1979</v>
      </c>
      <c r="B27" s="30">
        <v>19</v>
      </c>
      <c r="C27" s="31">
        <v>1.6328515755159112</v>
      </c>
      <c r="D27" s="31">
        <v>2.2860985768194304</v>
      </c>
      <c r="E27" s="31">
        <v>1.0091791945789845</v>
      </c>
      <c r="F27" s="31">
        <v>1.7511470146821382</v>
      </c>
      <c r="G27" s="37"/>
      <c r="H27" s="37">
        <v>1.012677435973059</v>
      </c>
      <c r="I27" s="37">
        <v>1.0091791945789845</v>
      </c>
      <c r="J27" s="37">
        <v>1.2896661207926694</v>
      </c>
      <c r="K27" s="6">
        <f t="shared" si="5"/>
        <v>0.98469087437127245</v>
      </c>
      <c r="L27" s="2">
        <v>1.8645433937645619</v>
      </c>
      <c r="M27" s="6">
        <f t="shared" si="3"/>
        <v>1.226090304180981</v>
      </c>
      <c r="N27" s="6">
        <f t="shared" si="2"/>
        <v>2.2860985768194304</v>
      </c>
      <c r="P27" s="2">
        <v>1.0091791945789845</v>
      </c>
      <c r="Q27" s="6">
        <f t="shared" si="1"/>
        <v>1.0091791945789845</v>
      </c>
      <c r="R27" s="6">
        <f t="shared" si="4"/>
        <v>1</v>
      </c>
    </row>
    <row r="28" spans="1:18">
      <c r="A28" s="29">
        <v>1980</v>
      </c>
      <c r="B28" s="30">
        <v>20</v>
      </c>
      <c r="C28" s="31">
        <v>1.5972700695499069</v>
      </c>
      <c r="D28" s="31">
        <v>2.3796000086113449</v>
      </c>
      <c r="E28" s="31">
        <v>0.99541873895719535</v>
      </c>
      <c r="F28" s="31">
        <v>1.6408806355494432</v>
      </c>
      <c r="G28" s="37"/>
      <c r="H28" s="37">
        <v>1.0002133838248644</v>
      </c>
      <c r="I28" s="37">
        <v>0.99541873895719535</v>
      </c>
      <c r="J28" s="37">
        <v>1.2019918809994397</v>
      </c>
      <c r="K28" s="6">
        <f t="shared" si="5"/>
        <v>0.97126432420976272</v>
      </c>
      <c r="L28" s="2">
        <v>1.8981535430490579</v>
      </c>
      <c r="M28" s="6">
        <f t="shared" si="3"/>
        <v>1.2536393682825711</v>
      </c>
      <c r="N28" s="6">
        <f t="shared" si="2"/>
        <v>2.3796000086113449</v>
      </c>
      <c r="P28" s="2">
        <v>0.99541873895719535</v>
      </c>
      <c r="Q28" s="6">
        <f t="shared" si="1"/>
        <v>0.99541873895719535</v>
      </c>
      <c r="R28" s="6">
        <f t="shared" si="4"/>
        <v>1</v>
      </c>
    </row>
    <row r="29" spans="1:18">
      <c r="A29" s="29">
        <v>1981</v>
      </c>
      <c r="B29" s="30">
        <v>21</v>
      </c>
      <c r="C29" s="31">
        <v>1.5761308693585638</v>
      </c>
      <c r="D29" s="31">
        <v>2.4452769688490181</v>
      </c>
      <c r="E29" s="31">
        <v>0.94949125795533063</v>
      </c>
      <c r="F29" s="31">
        <v>1.5966771225889229</v>
      </c>
      <c r="G29" s="37"/>
      <c r="H29" s="37">
        <v>0.95440955766987523</v>
      </c>
      <c r="I29" s="37">
        <v>0.94949125795533063</v>
      </c>
      <c r="J29" s="37">
        <v>1.1567416135854474</v>
      </c>
      <c r="K29" s="6">
        <f t="shared" si="5"/>
        <v>0.92645130025095712</v>
      </c>
      <c r="L29" s="2">
        <v>1.919599599960176</v>
      </c>
      <c r="M29" s="6">
        <f t="shared" si="3"/>
        <v>1.2738474048961814</v>
      </c>
      <c r="N29" s="6">
        <f t="shared" si="2"/>
        <v>2.4452769688490181</v>
      </c>
      <c r="P29" s="2">
        <v>0.94949125795533063</v>
      </c>
      <c r="Q29" s="6">
        <f t="shared" si="1"/>
        <v>0.94949125795533063</v>
      </c>
      <c r="R29" s="6">
        <f t="shared" si="4"/>
        <v>1</v>
      </c>
    </row>
    <row r="30" spans="1:18">
      <c r="A30" s="29">
        <v>1982</v>
      </c>
      <c r="B30" s="30">
        <v>22</v>
      </c>
      <c r="C30" s="31">
        <v>1.6091203731034411</v>
      </c>
      <c r="D30" s="31">
        <v>2.4841568726537173</v>
      </c>
      <c r="E30" s="31">
        <v>0.9306106012304427</v>
      </c>
      <c r="F30" s="31">
        <v>1.638341380548616</v>
      </c>
      <c r="G30" s="37"/>
      <c r="H30" s="37">
        <v>0.93576921844967065</v>
      </c>
      <c r="I30" s="37">
        <v>0.9306106012304427</v>
      </c>
      <c r="J30" s="37">
        <v>1.1509309632540696</v>
      </c>
      <c r="K30" s="6">
        <f t="shared" si="5"/>
        <v>0.90802879364459588</v>
      </c>
      <c r="L30" s="2">
        <v>1.945367447784947</v>
      </c>
      <c r="M30" s="6">
        <f t="shared" si="3"/>
        <v>1.2769602346755888</v>
      </c>
      <c r="N30" s="6">
        <f t="shared" si="2"/>
        <v>2.4841568726537173</v>
      </c>
      <c r="P30" s="2">
        <v>0.9306106012304427</v>
      </c>
      <c r="Q30" s="6">
        <f t="shared" si="1"/>
        <v>0.9306106012304427</v>
      </c>
      <c r="R30" s="6">
        <f t="shared" si="4"/>
        <v>1</v>
      </c>
    </row>
    <row r="31" spans="1:18">
      <c r="A31" s="29">
        <v>1983</v>
      </c>
      <c r="B31" s="30">
        <v>23</v>
      </c>
      <c r="C31" s="31">
        <v>1.6674404701796426</v>
      </c>
      <c r="D31" s="31">
        <v>2.5549553435243482</v>
      </c>
      <c r="E31" s="31">
        <v>0.92512957553613251</v>
      </c>
      <c r="F31" s="31">
        <v>1.6211570728389775</v>
      </c>
      <c r="G31" s="37"/>
      <c r="H31" s="37">
        <v>0.93059406485277907</v>
      </c>
      <c r="I31" s="37">
        <v>0.92512957553613251</v>
      </c>
      <c r="J31" s="37">
        <v>1.1378496411561727</v>
      </c>
      <c r="K31" s="6">
        <f t="shared" si="5"/>
        <v>0.90268076822713439</v>
      </c>
      <c r="L31" s="2">
        <v>1.9754782992403945</v>
      </c>
      <c r="M31" s="6">
        <f t="shared" si="3"/>
        <v>1.2933350594166346</v>
      </c>
      <c r="N31" s="6">
        <f t="shared" si="2"/>
        <v>2.5549553435243482</v>
      </c>
      <c r="P31" s="2">
        <v>0.92512957553613251</v>
      </c>
      <c r="Q31" s="6">
        <f t="shared" si="1"/>
        <v>0.92512957553613251</v>
      </c>
      <c r="R31" s="6">
        <f t="shared" si="4"/>
        <v>1</v>
      </c>
    </row>
    <row r="32" spans="1:18">
      <c r="A32" s="29">
        <v>1984</v>
      </c>
      <c r="B32" s="30">
        <v>24</v>
      </c>
      <c r="C32" s="31">
        <v>1.7119765533394677</v>
      </c>
      <c r="D32" s="31">
        <v>2.6252166154712677</v>
      </c>
      <c r="E32" s="31">
        <v>0.94208698936210722</v>
      </c>
      <c r="F32" s="31">
        <v>1.6292014097968375</v>
      </c>
      <c r="G32" s="37"/>
      <c r="H32" s="37">
        <v>0.94799421757610247</v>
      </c>
      <c r="I32" s="37">
        <v>0.94208698936210722</v>
      </c>
      <c r="J32" s="37">
        <v>1.13011663308069</v>
      </c>
      <c r="K32" s="6">
        <f t="shared" si="5"/>
        <v>0.91922670054229727</v>
      </c>
      <c r="L32" s="2">
        <v>2.0152263281837461</v>
      </c>
      <c r="M32" s="6">
        <f t="shared" si="3"/>
        <v>1.3026907096024716</v>
      </c>
      <c r="N32" s="6">
        <f t="shared" si="2"/>
        <v>2.6252166154712677</v>
      </c>
      <c r="P32" s="2">
        <v>0.94208698936210722</v>
      </c>
      <c r="Q32" s="6">
        <f t="shared" si="1"/>
        <v>0.94208698936210722</v>
      </c>
      <c r="R32" s="6">
        <f t="shared" si="4"/>
        <v>1</v>
      </c>
    </row>
    <row r="33" spans="1:18">
      <c r="A33" s="29">
        <v>1985</v>
      </c>
      <c r="B33" s="30">
        <v>25</v>
      </c>
      <c r="C33" s="31">
        <v>1.7735971194131637</v>
      </c>
      <c r="D33" s="31">
        <v>2.7018729406430286</v>
      </c>
      <c r="E33" s="31">
        <v>0.96054008081627951</v>
      </c>
      <c r="F33" s="31">
        <v>1.7297309494138133</v>
      </c>
      <c r="G33" s="37"/>
      <c r="H33" s="37">
        <v>0.96691237020231879</v>
      </c>
      <c r="I33" s="37">
        <v>0.96054008081627951</v>
      </c>
      <c r="J33" s="37">
        <v>1.1947728036374892</v>
      </c>
      <c r="K33" s="6">
        <f t="shared" si="5"/>
        <v>0.93723201699795655</v>
      </c>
      <c r="L33" s="2">
        <v>2.057182480897298</v>
      </c>
      <c r="M33" s="6">
        <f t="shared" si="3"/>
        <v>1.3133851594266595</v>
      </c>
      <c r="N33" s="6">
        <f t="shared" si="2"/>
        <v>2.7018729406430286</v>
      </c>
      <c r="P33" s="2">
        <v>0.96054008081627951</v>
      </c>
      <c r="Q33" s="6">
        <f t="shared" si="1"/>
        <v>0.96054008081627951</v>
      </c>
      <c r="R33" s="6">
        <f t="shared" si="4"/>
        <v>1</v>
      </c>
    </row>
    <row r="34" spans="1:18">
      <c r="A34" s="29">
        <v>1986</v>
      </c>
      <c r="B34" s="30">
        <v>26</v>
      </c>
      <c r="C34" s="31">
        <v>1.8447596855689787</v>
      </c>
      <c r="D34" s="31">
        <v>2.8210255373253861</v>
      </c>
      <c r="E34" s="31">
        <v>0.96477717097109617</v>
      </c>
      <c r="F34" s="31">
        <v>1.7509518659496541</v>
      </c>
      <c r="G34" s="37"/>
      <c r="H34" s="37">
        <v>0.9690791077162948</v>
      </c>
      <c r="I34" s="37">
        <v>0.96477717097109617</v>
      </c>
      <c r="J34" s="37">
        <v>1.2053234366008501</v>
      </c>
      <c r="K34" s="6">
        <f t="shared" si="5"/>
        <v>0.94136629169540209</v>
      </c>
      <c r="L34" s="2">
        <v>2.1000894035974569</v>
      </c>
      <c r="M34" s="6">
        <f t="shared" si="3"/>
        <v>1.3432883059611482</v>
      </c>
      <c r="N34" s="6">
        <f t="shared" si="2"/>
        <v>2.8210255373253861</v>
      </c>
      <c r="P34" s="2">
        <v>0.96477717097109617</v>
      </c>
      <c r="Q34" s="6">
        <f t="shared" si="1"/>
        <v>0.96477717097109617</v>
      </c>
      <c r="R34" s="6">
        <f t="shared" si="4"/>
        <v>1</v>
      </c>
    </row>
    <row r="35" spans="1:18">
      <c r="A35" s="29">
        <v>1987</v>
      </c>
      <c r="B35" s="30">
        <v>27</v>
      </c>
      <c r="C35" s="31">
        <v>1.9289191139124675</v>
      </c>
      <c r="D35" s="31">
        <v>2.9476895839512958</v>
      </c>
      <c r="E35" s="31">
        <v>0.98561775825480025</v>
      </c>
      <c r="F35" s="31">
        <v>1.8102165829349519</v>
      </c>
      <c r="G35" s="37"/>
      <c r="H35" s="37">
        <v>0.98680871171702789</v>
      </c>
      <c r="I35" s="37">
        <v>0.98561775825480025</v>
      </c>
      <c r="J35" s="37">
        <v>1.2159705491600852</v>
      </c>
      <c r="K35" s="6">
        <f t="shared" si="5"/>
        <v>0.96170117000545552</v>
      </c>
      <c r="L35" s="2">
        <v>2.1496795328799614</v>
      </c>
      <c r="M35" s="6">
        <f t="shared" si="3"/>
        <v>1.371222798033634</v>
      </c>
      <c r="N35" s="6">
        <f t="shared" si="2"/>
        <v>2.9476895839512958</v>
      </c>
      <c r="P35" s="2">
        <v>0.98561775825480025</v>
      </c>
      <c r="Q35" s="6">
        <f t="shared" si="1"/>
        <v>0.98561775825480025</v>
      </c>
      <c r="R35" s="6">
        <f t="shared" si="4"/>
        <v>1</v>
      </c>
    </row>
    <row r="36" spans="1:18">
      <c r="A36" s="29">
        <v>1988</v>
      </c>
      <c r="B36" s="30">
        <v>28</v>
      </c>
      <c r="C36" s="31">
        <v>2.0259842872003548</v>
      </c>
      <c r="D36" s="31">
        <v>3.0859362254386116</v>
      </c>
      <c r="E36" s="31">
        <v>1.0314219541265812</v>
      </c>
      <c r="F36" s="31">
        <v>1.8583650724433505</v>
      </c>
      <c r="G36" s="37"/>
      <c r="H36" s="37">
        <v>1.0292427459246498</v>
      </c>
      <c r="I36" s="37">
        <v>1.0314219541265812</v>
      </c>
      <c r="J36" s="37">
        <v>1.2198519408327644</v>
      </c>
      <c r="K36" s="6">
        <f t="shared" si="5"/>
        <v>1.0063939004195752</v>
      </c>
      <c r="L36" s="2">
        <v>2.2164171420766752</v>
      </c>
      <c r="M36" s="6">
        <f t="shared" si="3"/>
        <v>1.3923084093038729</v>
      </c>
      <c r="N36" s="6">
        <f t="shared" si="2"/>
        <v>3.0859362254386116</v>
      </c>
      <c r="P36" s="2">
        <v>1.0314219541265812</v>
      </c>
      <c r="Q36" s="6">
        <f t="shared" si="1"/>
        <v>1.0314219541265812</v>
      </c>
      <c r="R36" s="6">
        <f t="shared" si="4"/>
        <v>1</v>
      </c>
    </row>
    <row r="37" spans="1:18">
      <c r="A37" s="29">
        <v>1989</v>
      </c>
      <c r="B37" s="30">
        <v>29</v>
      </c>
      <c r="C37" s="31">
        <v>2.0722060393414883</v>
      </c>
      <c r="D37" s="31">
        <v>3.2568970923279106</v>
      </c>
      <c r="E37" s="31">
        <v>1.0614789626257133</v>
      </c>
      <c r="F37" s="31">
        <v>1.8213747742220874</v>
      </c>
      <c r="G37" s="37"/>
      <c r="H37" s="37">
        <v>1.0557226519896643</v>
      </c>
      <c r="I37" s="37">
        <v>1.0614789626257133</v>
      </c>
      <c r="J37" s="37">
        <v>1.2025590465836826</v>
      </c>
      <c r="K37" s="6">
        <f t="shared" si="5"/>
        <v>1.0357215581229651</v>
      </c>
      <c r="L37" s="2">
        <v>2.289797733741378</v>
      </c>
      <c r="M37" s="6">
        <f t="shared" si="3"/>
        <v>1.4223514349480799</v>
      </c>
      <c r="N37" s="6">
        <f t="shared" si="2"/>
        <v>3.2568970923279106</v>
      </c>
      <c r="P37" s="2">
        <v>1.0614789626257133</v>
      </c>
      <c r="Q37" s="6">
        <f t="shared" si="1"/>
        <v>1.0614789626257133</v>
      </c>
      <c r="R37" s="6">
        <f t="shared" si="4"/>
        <v>1</v>
      </c>
    </row>
    <row r="38" spans="1:18">
      <c r="A38" s="29">
        <v>1990</v>
      </c>
      <c r="B38" s="30">
        <v>30</v>
      </c>
      <c r="C38" s="31">
        <v>2.0883540394863274</v>
      </c>
      <c r="D38" s="31">
        <v>3.4568705737968441</v>
      </c>
      <c r="E38" s="31">
        <v>1.0663499111506094</v>
      </c>
      <c r="F38" s="31">
        <v>1.8618773755353428</v>
      </c>
      <c r="G38" s="37"/>
      <c r="H38" s="37">
        <v>1.0570490966657053</v>
      </c>
      <c r="I38" s="37">
        <v>1.0663499111506094</v>
      </c>
      <c r="J38" s="37">
        <v>1.2020193199611418</v>
      </c>
      <c r="K38" s="6">
        <f t="shared" si="5"/>
        <v>1.0404743102484173</v>
      </c>
      <c r="L38" s="2">
        <v>2.3540608594852612</v>
      </c>
      <c r="M38" s="6">
        <f t="shared" si="3"/>
        <v>1.4684711994033677</v>
      </c>
      <c r="N38" s="6">
        <f t="shared" si="2"/>
        <v>3.4568705737968441</v>
      </c>
      <c r="P38" s="2">
        <v>1.0663499111506094</v>
      </c>
      <c r="Q38" s="6">
        <f t="shared" si="1"/>
        <v>1.0663499111506094</v>
      </c>
      <c r="R38" s="6">
        <f t="shared" si="4"/>
        <v>1</v>
      </c>
    </row>
    <row r="39" spans="1:18">
      <c r="A39" s="29">
        <v>1991</v>
      </c>
      <c r="B39" s="30">
        <v>31</v>
      </c>
      <c r="C39" s="31">
        <v>2.0592749840512043</v>
      </c>
      <c r="D39" s="31">
        <v>3.6338623471752425</v>
      </c>
      <c r="E39" s="31">
        <v>1.0304794010210481</v>
      </c>
      <c r="F39" s="31">
        <v>1.9790016329126126</v>
      </c>
      <c r="G39" s="37"/>
      <c r="H39" s="37">
        <v>1.0208128348174417</v>
      </c>
      <c r="I39" s="37">
        <v>1.0304794010210481</v>
      </c>
      <c r="J39" s="37">
        <v>1.243325543804783</v>
      </c>
      <c r="K39" s="6">
        <f t="shared" si="5"/>
        <v>1.005474218913442</v>
      </c>
      <c r="L39" s="2">
        <v>2.4016087644542905</v>
      </c>
      <c r="M39" s="6">
        <f t="shared" si="3"/>
        <v>1.5130950556807086</v>
      </c>
      <c r="N39" s="6">
        <f t="shared" si="2"/>
        <v>3.6338623471752425</v>
      </c>
      <c r="P39" s="2">
        <v>1.0304794010210481</v>
      </c>
      <c r="Q39" s="6">
        <f t="shared" ref="Q39:Q58" si="6">E39</f>
        <v>1.0304794010210481</v>
      </c>
      <c r="R39" s="6">
        <f t="shared" si="4"/>
        <v>1</v>
      </c>
    </row>
    <row r="40" spans="1:18">
      <c r="A40" s="29">
        <v>1992</v>
      </c>
      <c r="B40" s="30">
        <v>32</v>
      </c>
      <c r="C40" s="31">
        <v>2.0622945082184887</v>
      </c>
      <c r="D40" s="31">
        <v>3.7875747244607552</v>
      </c>
      <c r="E40" s="31">
        <v>0.99892603095608945</v>
      </c>
      <c r="F40" s="31">
        <v>1.9258738836421683</v>
      </c>
      <c r="G40" s="37"/>
      <c r="H40" s="37">
        <v>0.98889809101408976</v>
      </c>
      <c r="I40" s="37">
        <v>0.99892603095608945</v>
      </c>
      <c r="J40" s="37">
        <v>1.229995827552629</v>
      </c>
      <c r="K40" s="6">
        <f t="shared" si="5"/>
        <v>0.97468650972807125</v>
      </c>
      <c r="L40" s="2">
        <v>2.4530916284312445</v>
      </c>
      <c r="M40" s="6">
        <f t="shared" si="3"/>
        <v>1.5440005096274836</v>
      </c>
      <c r="N40" s="6">
        <f t="shared" ref="N40:N58" si="7">D40</f>
        <v>3.7875747244607552</v>
      </c>
      <c r="P40" s="2">
        <v>0.99892603095608945</v>
      </c>
      <c r="Q40" s="6">
        <f t="shared" si="6"/>
        <v>0.99892603095608945</v>
      </c>
      <c r="R40" s="6">
        <f t="shared" si="4"/>
        <v>1</v>
      </c>
    </row>
    <row r="41" spans="1:18">
      <c r="A41" s="29">
        <v>1993</v>
      </c>
      <c r="B41" s="30">
        <v>33</v>
      </c>
      <c r="C41" s="31">
        <v>2.1081239500103601</v>
      </c>
      <c r="D41" s="31">
        <v>3.9099133880608377</v>
      </c>
      <c r="E41" s="31">
        <v>0.99321015464299778</v>
      </c>
      <c r="F41" s="31">
        <v>1.9720677640117421</v>
      </c>
      <c r="G41" s="37"/>
      <c r="H41" s="37">
        <v>0.98258631151162223</v>
      </c>
      <c r="I41" s="37">
        <v>0.99321015464299778</v>
      </c>
      <c r="J41" s="37">
        <v>1.2399260448412466</v>
      </c>
      <c r="K41" s="6">
        <f t="shared" si="5"/>
        <v>0.96910933247870834</v>
      </c>
      <c r="L41" s="2">
        <v>2.4999737342536852</v>
      </c>
      <c r="M41" s="6">
        <f t="shared" si="3"/>
        <v>1.5639817868838772</v>
      </c>
      <c r="N41" s="6">
        <f t="shared" si="7"/>
        <v>3.9099133880608377</v>
      </c>
      <c r="P41" s="2">
        <v>0.99321015464299778</v>
      </c>
      <c r="Q41" s="6">
        <f t="shared" si="6"/>
        <v>0.99321015464299778</v>
      </c>
      <c r="R41" s="6">
        <f t="shared" si="4"/>
        <v>1</v>
      </c>
    </row>
    <row r="42" spans="1:18">
      <c r="A42" s="29">
        <v>1994</v>
      </c>
      <c r="B42" s="30">
        <v>34</v>
      </c>
      <c r="C42" s="31">
        <v>2.1983553301322138</v>
      </c>
      <c r="D42" s="31">
        <v>4.0369855731728146</v>
      </c>
      <c r="E42" s="31">
        <v>1.0139340791346629</v>
      </c>
      <c r="F42" s="31">
        <v>2.0037786089014622</v>
      </c>
      <c r="G42" s="37"/>
      <c r="H42" s="37">
        <v>1.0024221880829158</v>
      </c>
      <c r="I42" s="37">
        <v>1.0139340791346629</v>
      </c>
      <c r="J42" s="37">
        <v>1.2437883944901358</v>
      </c>
      <c r="K42" s="6">
        <f t="shared" si="5"/>
        <v>0.98933037888723574</v>
      </c>
      <c r="L42" s="2">
        <v>2.5523589391840407</v>
      </c>
      <c r="M42" s="6">
        <f t="shared" si="3"/>
        <v>1.5816684366750515</v>
      </c>
      <c r="N42" s="6">
        <f t="shared" si="7"/>
        <v>4.0369855731728146</v>
      </c>
      <c r="P42" s="2">
        <v>1.0139340791346629</v>
      </c>
      <c r="Q42" s="6">
        <f t="shared" si="6"/>
        <v>1.0139340791346629</v>
      </c>
      <c r="R42" s="6">
        <f t="shared" si="4"/>
        <v>1</v>
      </c>
    </row>
    <row r="43" spans="1:18">
      <c r="A43" s="29">
        <v>1995</v>
      </c>
      <c r="B43" s="30">
        <v>35</v>
      </c>
      <c r="C43" s="31">
        <v>2.2652455100451023</v>
      </c>
      <c r="D43" s="31">
        <v>4.1770689725619112</v>
      </c>
      <c r="E43" s="31">
        <v>1.0319828666120618</v>
      </c>
      <c r="F43" s="31">
        <v>2.0404494179061134</v>
      </c>
      <c r="G43" s="37"/>
      <c r="H43" s="37">
        <v>1.0195882659136233</v>
      </c>
      <c r="I43" s="37">
        <v>1.0319828666120618</v>
      </c>
      <c r="J43" s="37">
        <v>1.2458590289633682</v>
      </c>
      <c r="K43" s="6">
        <f t="shared" si="5"/>
        <v>1.0069412020373063</v>
      </c>
      <c r="L43" s="2">
        <v>2.6097783621280959</v>
      </c>
      <c r="M43" s="6">
        <f t="shared" si="3"/>
        <v>1.6005454843130038</v>
      </c>
      <c r="N43" s="6">
        <f t="shared" si="7"/>
        <v>4.1770689725619112</v>
      </c>
      <c r="P43" s="2">
        <v>1.0319828666120618</v>
      </c>
      <c r="Q43" s="6">
        <f t="shared" si="6"/>
        <v>1.0319828666120618</v>
      </c>
      <c r="R43" s="6">
        <f t="shared" si="4"/>
        <v>1</v>
      </c>
    </row>
    <row r="44" spans="1:18">
      <c r="A44" s="29">
        <v>1996</v>
      </c>
      <c r="B44" s="30">
        <v>36</v>
      </c>
      <c r="C44" s="31">
        <v>2.3304677382173318</v>
      </c>
      <c r="D44" s="31">
        <v>4.3449871452588997</v>
      </c>
      <c r="E44" s="31">
        <v>1.0479214690005085</v>
      </c>
      <c r="F44" s="31">
        <v>2.1891236965401144</v>
      </c>
      <c r="G44" s="37"/>
      <c r="H44" s="37">
        <v>1.0330585988585228</v>
      </c>
      <c r="I44" s="37">
        <v>1.0479214690005085</v>
      </c>
      <c r="J44" s="37">
        <v>1.3039935636351494</v>
      </c>
      <c r="K44" s="6">
        <f t="shared" si="5"/>
        <v>1.0224930449671275</v>
      </c>
      <c r="L44" s="2">
        <v>2.6728381664808052</v>
      </c>
      <c r="M44" s="6">
        <f t="shared" si="3"/>
        <v>1.6256080146370144</v>
      </c>
      <c r="N44" s="6">
        <f t="shared" si="7"/>
        <v>4.3449871452588997</v>
      </c>
      <c r="P44" s="2">
        <v>1.0479214690005085</v>
      </c>
      <c r="Q44" s="6">
        <f t="shared" si="6"/>
        <v>1.0479214690005085</v>
      </c>
      <c r="R44" s="6">
        <f t="shared" si="4"/>
        <v>1</v>
      </c>
    </row>
    <row r="45" spans="1:18">
      <c r="A45" s="29">
        <v>1997</v>
      </c>
      <c r="B45" s="30">
        <v>37</v>
      </c>
      <c r="C45" s="31">
        <v>2.407540269945573</v>
      </c>
      <c r="D45" s="31">
        <v>4.5326905899340844</v>
      </c>
      <c r="E45" s="31">
        <v>1.0733102285863541</v>
      </c>
      <c r="F45" s="31">
        <v>2.1796728929369089</v>
      </c>
      <c r="G45" s="37"/>
      <c r="H45" s="37">
        <v>1.0557603123590218</v>
      </c>
      <c r="I45" s="37">
        <v>1.0733102285863541</v>
      </c>
      <c r="J45" s="37">
        <v>1.2676727674281749</v>
      </c>
      <c r="K45" s="6">
        <f t="shared" si="5"/>
        <v>1.0472657315326861</v>
      </c>
      <c r="L45" s="2">
        <v>2.745852538596889</v>
      </c>
      <c r="M45" s="6">
        <f t="shared" si="3"/>
        <v>1.6507407175806523</v>
      </c>
      <c r="N45" s="6">
        <f t="shared" si="7"/>
        <v>4.5326905899340844</v>
      </c>
      <c r="P45" s="2">
        <v>1.0733102285863541</v>
      </c>
      <c r="Q45" s="6">
        <f t="shared" si="6"/>
        <v>1.0733102285863541</v>
      </c>
      <c r="R45" s="6">
        <f t="shared" si="4"/>
        <v>1</v>
      </c>
    </row>
    <row r="46" spans="1:18">
      <c r="A46" s="29">
        <v>1998</v>
      </c>
      <c r="B46" s="30">
        <v>38</v>
      </c>
      <c r="C46" s="31">
        <v>2.492157186046994</v>
      </c>
      <c r="D46" s="31">
        <v>4.7398345498940717</v>
      </c>
      <c r="E46" s="31">
        <v>1.0873104492141727</v>
      </c>
      <c r="F46" s="31">
        <v>2.1960180675081107</v>
      </c>
      <c r="G46" s="37"/>
      <c r="H46" s="37">
        <v>1.0671795175609644</v>
      </c>
      <c r="I46" s="37">
        <v>1.0873104492141727</v>
      </c>
      <c r="J46" s="37">
        <v>1.2803823826910847</v>
      </c>
      <c r="K46" s="6">
        <f t="shared" si="5"/>
        <v>1.06092622866288</v>
      </c>
      <c r="L46" s="2">
        <v>2.8403734038556117</v>
      </c>
      <c r="M46" s="6">
        <f t="shared" si="3"/>
        <v>1.6687364215775546</v>
      </c>
      <c r="N46" s="6">
        <f t="shared" si="7"/>
        <v>4.7398345498940717</v>
      </c>
      <c r="P46" s="2">
        <v>1.0873104492141727</v>
      </c>
      <c r="Q46" s="6">
        <f t="shared" si="6"/>
        <v>1.0873104492141727</v>
      </c>
      <c r="R46" s="6">
        <f t="shared" si="4"/>
        <v>1</v>
      </c>
    </row>
    <row r="47" spans="1:18">
      <c r="A47" s="29">
        <v>1999</v>
      </c>
      <c r="B47" s="30">
        <v>39</v>
      </c>
      <c r="C47" s="31">
        <v>2.5710770552206599</v>
      </c>
      <c r="D47" s="31">
        <v>5.0213807221577795</v>
      </c>
      <c r="E47" s="31">
        <v>1.1011444019454166</v>
      </c>
      <c r="F47" s="31">
        <v>2.2386401276477512</v>
      </c>
      <c r="G47" s="37"/>
      <c r="H47" s="37">
        <v>1.0783804993761714</v>
      </c>
      <c r="I47" s="37">
        <v>1.1011444019454166</v>
      </c>
      <c r="J47" s="37">
        <v>1.2781831570291924</v>
      </c>
      <c r="K47" s="6">
        <f t="shared" si="5"/>
        <v>1.0744244924837294</v>
      </c>
      <c r="L47" s="2">
        <v>2.9347027543012034</v>
      </c>
      <c r="M47" s="6">
        <f t="shared" si="3"/>
        <v>1.7110355434799207</v>
      </c>
      <c r="N47" s="6">
        <f t="shared" si="7"/>
        <v>5.0213807221577795</v>
      </c>
      <c r="P47" s="2">
        <v>1.1011444019454166</v>
      </c>
      <c r="Q47" s="6">
        <f t="shared" si="6"/>
        <v>1.1011444019454166</v>
      </c>
      <c r="R47" s="6">
        <f t="shared" si="4"/>
        <v>1</v>
      </c>
    </row>
    <row r="48" spans="1:18">
      <c r="A48" s="29">
        <v>2000</v>
      </c>
      <c r="B48" s="30">
        <v>40</v>
      </c>
      <c r="C48" s="31">
        <v>2.6799740829872198</v>
      </c>
      <c r="D48" s="31">
        <v>5.2925352811542998</v>
      </c>
      <c r="E48" s="31">
        <v>1.1135860283370176</v>
      </c>
      <c r="F48" s="31">
        <v>2.2933214588768198</v>
      </c>
      <c r="G48" s="37"/>
      <c r="H48" s="37">
        <v>1.0881666124097507</v>
      </c>
      <c r="I48" s="37">
        <v>1.1135860283370176</v>
      </c>
      <c r="J48" s="37">
        <v>1.2955675182730744</v>
      </c>
      <c r="K48" s="6">
        <f t="shared" si="5"/>
        <v>1.0865642155734996</v>
      </c>
      <c r="L48" s="2">
        <v>3.0242022092244301</v>
      </c>
      <c r="M48" s="6">
        <f t="shared" si="3"/>
        <v>1.7500599877253558</v>
      </c>
      <c r="N48" s="6">
        <f t="shared" si="7"/>
        <v>5.2925352811542998</v>
      </c>
      <c r="P48" s="2">
        <v>1.1135860283370176</v>
      </c>
      <c r="Q48" s="6">
        <f t="shared" si="6"/>
        <v>1.1135860283370176</v>
      </c>
      <c r="R48" s="6">
        <f t="shared" si="4"/>
        <v>1</v>
      </c>
    </row>
    <row r="49" spans="1:18">
      <c r="A49" s="29">
        <v>2001</v>
      </c>
      <c r="B49" s="30">
        <v>41</v>
      </c>
      <c r="C49" s="31">
        <v>2.7573013736697853</v>
      </c>
      <c r="D49" s="31">
        <v>5.5730396510554776</v>
      </c>
      <c r="E49" s="31">
        <v>1.142740299773954</v>
      </c>
      <c r="F49" s="31">
        <v>2.3564677285433797</v>
      </c>
      <c r="G49" s="37"/>
      <c r="H49" s="37">
        <v>1.1041629533336448</v>
      </c>
      <c r="I49" s="37">
        <v>1.142740299773954</v>
      </c>
      <c r="J49" s="37">
        <v>1.318661614396623</v>
      </c>
      <c r="K49" s="6">
        <f t="shared" si="5"/>
        <v>1.1150110416546406</v>
      </c>
      <c r="L49" s="2">
        <v>3.1082666058301953</v>
      </c>
      <c r="M49" s="6">
        <f t="shared" si="3"/>
        <v>1.7929734986703174</v>
      </c>
      <c r="N49" s="6">
        <f t="shared" si="7"/>
        <v>5.5730396510554776</v>
      </c>
      <c r="P49" s="2">
        <v>1.142740299773954</v>
      </c>
      <c r="Q49" s="6">
        <f t="shared" si="6"/>
        <v>1.142740299773954</v>
      </c>
      <c r="R49" s="6">
        <f t="shared" si="4"/>
        <v>1</v>
      </c>
    </row>
    <row r="50" spans="1:18">
      <c r="A50" s="29">
        <v>2002</v>
      </c>
      <c r="B50" s="30">
        <v>42</v>
      </c>
      <c r="C50" s="31">
        <v>2.824384269012767</v>
      </c>
      <c r="D50" s="31">
        <v>5.8500197217129344</v>
      </c>
      <c r="E50" s="31">
        <v>1.1574804654148263</v>
      </c>
      <c r="F50" s="31">
        <v>2.3251360598055442</v>
      </c>
      <c r="G50" s="37"/>
      <c r="H50" s="37">
        <v>1.105893468609533</v>
      </c>
      <c r="I50" s="37">
        <v>1.1574804654148263</v>
      </c>
      <c r="J50" s="37">
        <v>1.2769071052948533</v>
      </c>
      <c r="K50" s="6">
        <f t="shared" si="5"/>
        <v>1.1293935286017116</v>
      </c>
      <c r="L50" s="2">
        <v>3.1970836516491636</v>
      </c>
      <c r="M50" s="6">
        <f t="shared" si="3"/>
        <v>1.8297987663523589</v>
      </c>
      <c r="N50" s="6">
        <f t="shared" si="7"/>
        <v>5.8500197217129344</v>
      </c>
      <c r="P50" s="2">
        <v>1.1574804654148263</v>
      </c>
      <c r="Q50" s="6">
        <f t="shared" si="6"/>
        <v>1.1574804654148263</v>
      </c>
      <c r="R50" s="6">
        <f t="shared" si="4"/>
        <v>1</v>
      </c>
    </row>
    <row r="51" spans="1:18">
      <c r="A51" s="29">
        <v>2003</v>
      </c>
      <c r="B51" s="30">
        <v>43</v>
      </c>
      <c r="C51" s="31">
        <v>2.9321315982609262</v>
      </c>
      <c r="D51" s="31">
        <v>6.1419357058264099</v>
      </c>
      <c r="E51" s="31">
        <v>1.1749634410799059</v>
      </c>
      <c r="F51" s="31">
        <v>2.3320364207630901</v>
      </c>
      <c r="G51" s="37"/>
      <c r="H51" s="37">
        <v>1.1100383653066475</v>
      </c>
      <c r="I51" s="37">
        <v>1.1749634410799059</v>
      </c>
      <c r="J51" s="37">
        <v>1.291334886444349</v>
      </c>
      <c r="K51" s="6">
        <f t="shared" si="5"/>
        <v>1.1464522696922281</v>
      </c>
      <c r="L51" s="2">
        <v>3.2844198096759007</v>
      </c>
      <c r="M51" s="6">
        <f t="shared" si="3"/>
        <v>1.8700215142206449</v>
      </c>
      <c r="N51" s="6">
        <f t="shared" si="7"/>
        <v>6.1419357058264099</v>
      </c>
      <c r="P51" s="2">
        <v>1.1749634410799059</v>
      </c>
      <c r="Q51" s="6">
        <f t="shared" si="6"/>
        <v>1.1749634410799059</v>
      </c>
      <c r="R51" s="6">
        <f t="shared" si="4"/>
        <v>1</v>
      </c>
    </row>
    <row r="52" spans="1:18">
      <c r="A52" s="29">
        <v>2004</v>
      </c>
      <c r="B52" s="30">
        <v>44</v>
      </c>
      <c r="C52" s="31">
        <v>3.0174016504866805</v>
      </c>
      <c r="D52" s="31">
        <v>6.442276361841321</v>
      </c>
      <c r="E52" s="31">
        <v>1.2027799971646711</v>
      </c>
      <c r="F52" s="31">
        <v>2.3187746368812787</v>
      </c>
      <c r="G52" s="37"/>
      <c r="H52" s="37">
        <v>1.1236053927560872</v>
      </c>
      <c r="I52" s="37">
        <v>1.2027799971646711</v>
      </c>
      <c r="J52" s="37">
        <v>1.2923069339938165</v>
      </c>
      <c r="K52" s="6">
        <f t="shared" si="5"/>
        <v>1.1735938408623829</v>
      </c>
      <c r="L52" s="2">
        <v>3.3793058938833829</v>
      </c>
      <c r="M52" s="6">
        <f t="shared" si="3"/>
        <v>1.9063904139314471</v>
      </c>
      <c r="N52" s="6">
        <f t="shared" si="7"/>
        <v>6.442276361841321</v>
      </c>
      <c r="P52" s="2">
        <v>1.2027799971646711</v>
      </c>
      <c r="Q52" s="6">
        <f t="shared" si="6"/>
        <v>1.2027799971646711</v>
      </c>
      <c r="R52" s="6">
        <f t="shared" si="4"/>
        <v>1</v>
      </c>
    </row>
    <row r="53" spans="1:18">
      <c r="A53" s="29">
        <v>2005</v>
      </c>
      <c r="B53" s="30">
        <v>45</v>
      </c>
      <c r="C53" s="31">
        <v>3.1011126757328484</v>
      </c>
      <c r="D53" s="31">
        <v>6.7167173348557609</v>
      </c>
      <c r="E53" s="31">
        <v>1.2366940498846923</v>
      </c>
      <c r="F53" s="31">
        <v>2.3511459226554692</v>
      </c>
      <c r="G53" s="37"/>
      <c r="H53" s="37">
        <v>1.1423623948421482</v>
      </c>
      <c r="I53" s="37">
        <v>1.2366940498846923</v>
      </c>
      <c r="J53" s="37">
        <v>1.3064117714395389</v>
      </c>
      <c r="K53" s="6">
        <f t="shared" si="5"/>
        <v>1.2066849493649547</v>
      </c>
      <c r="L53" s="2">
        <v>3.4727583186120077</v>
      </c>
      <c r="M53" s="6">
        <f t="shared" si="3"/>
        <v>1.9341159731323598</v>
      </c>
      <c r="N53" s="6">
        <f t="shared" si="7"/>
        <v>6.7167173348557609</v>
      </c>
      <c r="P53" s="2">
        <v>1.2366940498846923</v>
      </c>
      <c r="Q53" s="6">
        <f t="shared" si="6"/>
        <v>1.2366940498846923</v>
      </c>
      <c r="R53" s="6">
        <f t="shared" si="4"/>
        <v>1</v>
      </c>
    </row>
    <row r="54" spans="1:18">
      <c r="A54" s="29">
        <v>2006</v>
      </c>
      <c r="B54" s="30">
        <v>46</v>
      </c>
      <c r="C54" s="31">
        <v>3.1817548559122559</v>
      </c>
      <c r="D54" s="31">
        <v>6.9497874263752557</v>
      </c>
      <c r="E54" s="31">
        <v>1.2627654942731346</v>
      </c>
      <c r="F54" s="31">
        <v>2.3290068846099712</v>
      </c>
      <c r="G54" s="37"/>
      <c r="H54" s="37">
        <v>1.1538187839002076</v>
      </c>
      <c r="I54" s="37">
        <v>1.2627654942731346</v>
      </c>
      <c r="J54" s="37">
        <v>1.2918548619653156</v>
      </c>
      <c r="K54" s="6">
        <f t="shared" si="5"/>
        <v>1.2321237549892494</v>
      </c>
      <c r="L54" s="2">
        <v>3.5745641512086497</v>
      </c>
      <c r="M54" s="6">
        <f t="shared" si="3"/>
        <v>1.9442335155812935</v>
      </c>
      <c r="N54" s="6">
        <f t="shared" si="7"/>
        <v>6.9497874263752557</v>
      </c>
      <c r="P54" s="2">
        <v>1.2627654942731346</v>
      </c>
      <c r="Q54" s="6">
        <f t="shared" si="6"/>
        <v>1.2627654942731346</v>
      </c>
      <c r="R54" s="6">
        <f t="shared" si="4"/>
        <v>1</v>
      </c>
    </row>
    <row r="55" spans="1:18">
      <c r="A55" s="29">
        <v>2007</v>
      </c>
      <c r="B55" s="30">
        <v>47</v>
      </c>
      <c r="C55" s="31">
        <v>3.2973375818608521</v>
      </c>
      <c r="D55" s="31">
        <v>7.1346517719168379</v>
      </c>
      <c r="E55" s="31">
        <v>1.2918436443974124</v>
      </c>
      <c r="F55" s="31">
        <v>2.2945665098274795</v>
      </c>
      <c r="G55" s="37"/>
      <c r="H55" s="37">
        <v>1.1676109381934578</v>
      </c>
      <c r="I55" s="37">
        <v>1.2918436443974124</v>
      </c>
      <c r="J55" s="37">
        <v>1.2625326985277106</v>
      </c>
      <c r="K55" s="6">
        <f t="shared" si="5"/>
        <v>1.2604963068856643</v>
      </c>
      <c r="L55" s="2">
        <v>3.6926881665558504</v>
      </c>
      <c r="M55" s="6">
        <f t="shared" si="3"/>
        <v>1.9321024278557719</v>
      </c>
      <c r="N55" s="6">
        <f t="shared" si="7"/>
        <v>7.1346517719168379</v>
      </c>
      <c r="P55" s="2">
        <v>1.2918436443974124</v>
      </c>
      <c r="Q55" s="6">
        <f t="shared" si="6"/>
        <v>1.2918436443974124</v>
      </c>
      <c r="R55" s="6">
        <f t="shared" si="4"/>
        <v>1</v>
      </c>
    </row>
    <row r="56" spans="1:18">
      <c r="A56" s="29">
        <v>2008</v>
      </c>
      <c r="B56" s="30">
        <v>48</v>
      </c>
      <c r="C56" s="31">
        <v>3.2654233825766794</v>
      </c>
      <c r="D56" s="31">
        <v>7.4228917035022786</v>
      </c>
      <c r="E56" s="31">
        <v>1.304686696885482</v>
      </c>
      <c r="F56" s="31">
        <v>2.310969151977404</v>
      </c>
      <c r="G56" s="37"/>
      <c r="H56" s="38">
        <v>1.1664541976802012</v>
      </c>
      <c r="I56" s="38">
        <v>1.304686696885482</v>
      </c>
      <c r="J56" s="37">
        <v>1.2564947654299143</v>
      </c>
      <c r="K56" s="6">
        <f t="shared" si="5"/>
        <v>1.273027715234158</v>
      </c>
      <c r="L56" s="2">
        <v>3.793392138587083</v>
      </c>
      <c r="M56" s="6">
        <f t="shared" si="3"/>
        <v>1.9567952461321512</v>
      </c>
      <c r="N56" s="6">
        <f t="shared" si="7"/>
        <v>7.4228917035022786</v>
      </c>
      <c r="P56" s="2">
        <v>1.304686696885482</v>
      </c>
      <c r="Q56" s="6">
        <f t="shared" si="6"/>
        <v>1.304686696885482</v>
      </c>
      <c r="R56" s="6">
        <f t="shared" si="4"/>
        <v>1</v>
      </c>
    </row>
    <row r="57" spans="1:18">
      <c r="A57" s="29">
        <v>2009</v>
      </c>
      <c r="B57" s="30">
        <v>49</v>
      </c>
      <c r="C57" s="31">
        <v>3.1356416562738993</v>
      </c>
      <c r="D57" s="31">
        <v>7.6886312264876597</v>
      </c>
      <c r="E57" s="31">
        <v>1.3000864711754461</v>
      </c>
      <c r="F57" s="32">
        <v>2.192825783187093</v>
      </c>
      <c r="G57" s="38"/>
      <c r="H57" s="38">
        <v>1.1497594986801092</v>
      </c>
      <c r="I57" s="38">
        <v>1.3000864711754461</v>
      </c>
      <c r="J57" s="38">
        <v>1.1936737884503885</v>
      </c>
      <c r="K57" s="6">
        <f t="shared" si="5"/>
        <v>1.2685391166769808</v>
      </c>
      <c r="L57" s="2">
        <v>3.8462978555644107</v>
      </c>
      <c r="M57" s="6">
        <f t="shared" si="3"/>
        <v>1.9989692725862542</v>
      </c>
      <c r="N57" s="6">
        <f t="shared" si="7"/>
        <v>7.6886312264876597</v>
      </c>
      <c r="P57" s="2">
        <v>1.3000864711754461</v>
      </c>
      <c r="Q57" s="6">
        <f t="shared" si="6"/>
        <v>1.3000864711754461</v>
      </c>
      <c r="R57" s="6">
        <f t="shared" si="4"/>
        <v>1</v>
      </c>
    </row>
    <row r="58" spans="1:18">
      <c r="A58" s="29">
        <v>2010</v>
      </c>
      <c r="B58" s="30">
        <v>50</v>
      </c>
      <c r="C58" s="31">
        <v>3.1920618807459125</v>
      </c>
      <c r="D58" s="31">
        <v>7.8162625048473551</v>
      </c>
      <c r="E58" s="31">
        <v>1.3271624864293536</v>
      </c>
      <c r="F58" s="32">
        <v>2.2569950637561744</v>
      </c>
      <c r="G58" s="38"/>
      <c r="H58" s="33">
        <v>1.1609997698435319</v>
      </c>
      <c r="I58" s="33">
        <v>1.3271624864293536</v>
      </c>
      <c r="J58" s="38">
        <v>1.2326532428241346</v>
      </c>
      <c r="K58" s="6">
        <f t="shared" si="5"/>
        <v>1.2949581166703199</v>
      </c>
      <c r="L58" s="2">
        <v>3.9055441737321526</v>
      </c>
      <c r="M58" s="6">
        <f t="shared" si="3"/>
        <v>2.0013248236744703</v>
      </c>
      <c r="N58" s="6">
        <f t="shared" si="7"/>
        <v>7.8162625048473551</v>
      </c>
      <c r="P58" s="2">
        <v>1.3271624864293536</v>
      </c>
      <c r="Q58" s="6">
        <f t="shared" si="6"/>
        <v>1.3271624864293536</v>
      </c>
      <c r="R58" s="6">
        <f t="shared" si="4"/>
        <v>1</v>
      </c>
    </row>
    <row r="59" spans="1:18">
      <c r="P59" s="2"/>
      <c r="Q59" s="6"/>
      <c r="R59" s="6"/>
    </row>
    <row r="60" spans="1:18">
      <c r="P60" s="2"/>
      <c r="Q60" s="6"/>
      <c r="R60" s="6"/>
    </row>
    <row r="61" spans="1:18">
      <c r="P61" s="2"/>
      <c r="Q61" s="6"/>
      <c r="R61" s="6"/>
    </row>
    <row r="62" spans="1:18">
      <c r="P62" s="2"/>
    </row>
    <row r="63" spans="1:18">
      <c r="P63" s="2"/>
    </row>
  </sheetData>
  <mergeCells count="1">
    <mergeCell ref="F4:F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workbookViewId="0">
      <selection activeCell="E63" sqref="E63"/>
    </sheetView>
  </sheetViews>
  <sheetFormatPr baseColWidth="10" defaultColWidth="8.83203125" defaultRowHeight="14" x14ac:dyDescent="0"/>
  <cols>
    <col min="6" max="6" width="11.33203125" customWidth="1"/>
    <col min="7" max="8" width="8.83203125" style="33"/>
    <col min="9" max="9" width="11.33203125" style="33" customWidth="1"/>
    <col min="10" max="10" width="10.1640625" bestFit="1" customWidth="1"/>
    <col min="11" max="11" width="14.5" bestFit="1" customWidth="1"/>
    <col min="13" max="13" width="10.1640625" bestFit="1" customWidth="1"/>
    <col min="16" max="16" width="10.33203125" customWidth="1"/>
    <col min="19" max="19" width="9.5" bestFit="1" customWidth="1"/>
    <col min="21" max="21" width="10.1640625" bestFit="1" customWidth="1"/>
    <col min="26" max="26" width="10" customWidth="1"/>
    <col min="28" max="28" width="10.5" customWidth="1"/>
  </cols>
  <sheetData>
    <row r="1" spans="1:30" ht="16">
      <c r="M1" s="10" t="s">
        <v>47</v>
      </c>
    </row>
    <row r="2" spans="1:30" ht="28">
      <c r="A2" s="14" t="s">
        <v>120</v>
      </c>
      <c r="B2" s="14"/>
      <c r="C2" s="14"/>
      <c r="M2" t="s">
        <v>48</v>
      </c>
      <c r="U2" s="19" t="s">
        <v>83</v>
      </c>
      <c r="V2" s="20" t="s">
        <v>27</v>
      </c>
      <c r="W2" s="20" t="s">
        <v>29</v>
      </c>
      <c r="X2" s="20" t="s">
        <v>82</v>
      </c>
    </row>
    <row r="3" spans="1:30">
      <c r="U3" s="19" t="s">
        <v>32</v>
      </c>
      <c r="V3" s="21">
        <f>(V58/V28)^(1/30)-1</f>
        <v>2.4947652440659551E-2</v>
      </c>
      <c r="W3" s="21">
        <f t="shared" ref="W3:X3" si="0">(W58/W28)^(1/30)-1</f>
        <v>7.2917772609215614E-3</v>
      </c>
      <c r="X3" s="21">
        <f t="shared" si="0"/>
        <v>3.2421342426361299E-2</v>
      </c>
    </row>
    <row r="4" spans="1:30">
      <c r="A4" s="27" t="s">
        <v>131</v>
      </c>
      <c r="B4" s="27"/>
      <c r="C4" s="27"/>
      <c r="D4" s="27"/>
      <c r="E4" s="27"/>
      <c r="F4" s="27"/>
    </row>
    <row r="5" spans="1:30" ht="70">
      <c r="A5" s="27"/>
      <c r="B5" s="27"/>
      <c r="C5" s="27"/>
      <c r="D5" s="27"/>
      <c r="E5" s="27"/>
      <c r="F5" s="27"/>
      <c r="J5" t="s">
        <v>116</v>
      </c>
      <c r="K5" t="s">
        <v>116</v>
      </c>
      <c r="M5" s="4" t="s">
        <v>44</v>
      </c>
      <c r="N5" s="4" t="s">
        <v>45</v>
      </c>
      <c r="O5" s="4" t="s">
        <v>46</v>
      </c>
      <c r="P5" s="4"/>
      <c r="R5" s="4" t="s">
        <v>58</v>
      </c>
      <c r="T5" s="4" t="s">
        <v>59</v>
      </c>
      <c r="V5" t="s">
        <v>32</v>
      </c>
      <c r="W5" t="s">
        <v>32</v>
      </c>
      <c r="X5" t="s">
        <v>32</v>
      </c>
    </row>
    <row r="6" spans="1:30" ht="48.75" customHeight="1">
      <c r="A6" s="28"/>
      <c r="B6" s="28"/>
      <c r="C6" s="27"/>
      <c r="D6" s="28" t="s">
        <v>92</v>
      </c>
      <c r="E6" s="28" t="s">
        <v>117</v>
      </c>
      <c r="F6" s="28" t="s">
        <v>118</v>
      </c>
      <c r="G6" s="35"/>
      <c r="H6" s="35"/>
      <c r="I6" s="35" t="s">
        <v>118</v>
      </c>
      <c r="J6" t="s">
        <v>122</v>
      </c>
      <c r="K6" t="s">
        <v>115</v>
      </c>
      <c r="M6" t="s">
        <v>41</v>
      </c>
      <c r="N6" t="s">
        <v>43</v>
      </c>
      <c r="O6" s="41" t="s">
        <v>42</v>
      </c>
      <c r="P6" t="s">
        <v>61</v>
      </c>
      <c r="Q6" s="4" t="s">
        <v>40</v>
      </c>
      <c r="R6" t="s">
        <v>53</v>
      </c>
      <c r="T6" t="s">
        <v>60</v>
      </c>
      <c r="V6" s="4" t="s">
        <v>84</v>
      </c>
      <c r="W6" s="4" t="s">
        <v>85</v>
      </c>
      <c r="X6" s="4" t="s">
        <v>86</v>
      </c>
      <c r="AB6" s="4"/>
      <c r="AC6" s="4"/>
      <c r="AD6" s="4"/>
    </row>
    <row r="7" spans="1:30">
      <c r="A7" s="29" t="s">
        <v>0</v>
      </c>
      <c r="B7" s="29" t="s">
        <v>1</v>
      </c>
      <c r="C7" s="29" t="s">
        <v>2</v>
      </c>
      <c r="D7" s="29" t="s">
        <v>103</v>
      </c>
      <c r="E7" s="29" t="s">
        <v>12</v>
      </c>
      <c r="F7" s="29" t="s">
        <v>126</v>
      </c>
      <c r="G7" s="36"/>
      <c r="H7" s="36"/>
      <c r="I7" s="36" t="s">
        <v>22</v>
      </c>
      <c r="J7" t="s">
        <v>123</v>
      </c>
      <c r="K7" t="s">
        <v>22</v>
      </c>
      <c r="O7" s="41" t="s">
        <v>132</v>
      </c>
    </row>
    <row r="8" spans="1:30">
      <c r="A8" s="36">
        <v>1960</v>
      </c>
      <c r="B8" s="40"/>
      <c r="C8" s="37"/>
      <c r="D8" s="37"/>
      <c r="E8" s="37"/>
      <c r="F8" s="37"/>
      <c r="G8" s="37"/>
      <c r="H8" s="37"/>
      <c r="I8" s="37">
        <f t="shared" ref="I8:I39" si="1">K8/$K$8</f>
        <v>1</v>
      </c>
      <c r="K8" s="13">
        <v>43783285.257244661</v>
      </c>
      <c r="M8" s="12">
        <v>69.985969543457003</v>
      </c>
      <c r="N8" s="12">
        <v>1862.85</v>
      </c>
      <c r="O8" s="6">
        <v>2.7719748266740392</v>
      </c>
      <c r="P8" s="13">
        <f>M8*N8*O8</f>
        <v>361391.68131391547</v>
      </c>
      <c r="Q8">
        <v>2853131451244.5786</v>
      </c>
      <c r="R8" s="13">
        <v>9410647</v>
      </c>
    </row>
    <row r="9" spans="1:30">
      <c r="A9" s="36">
        <v>1961</v>
      </c>
      <c r="B9" s="40"/>
      <c r="C9" s="37"/>
      <c r="D9" s="37"/>
      <c r="E9" s="37"/>
      <c r="F9" s="37"/>
      <c r="G9" s="37"/>
      <c r="H9" s="37"/>
      <c r="I9" s="37">
        <f t="shared" si="1"/>
        <v>1.0079658583287161</v>
      </c>
      <c r="K9" s="13">
        <v>44132056.704769634</v>
      </c>
      <c r="M9" s="12">
        <v>70.039123535156307</v>
      </c>
      <c r="N9" s="12">
        <v>1854.65</v>
      </c>
      <c r="O9" s="6">
        <v>2.805362587657708</v>
      </c>
      <c r="P9" s="13">
        <f t="shared" ref="P9:P59" si="2">M9*N9*O9</f>
        <v>364411.15903634444</v>
      </c>
      <c r="Q9">
        <v>2925921875882.3179</v>
      </c>
      <c r="R9" s="13">
        <v>9719826</v>
      </c>
    </row>
    <row r="10" spans="1:30">
      <c r="A10" s="36">
        <v>1962</v>
      </c>
      <c r="B10" s="40"/>
      <c r="C10" s="37"/>
      <c r="D10" s="37"/>
      <c r="E10" s="37"/>
      <c r="F10" s="37"/>
      <c r="G10" s="37"/>
      <c r="H10" s="37"/>
      <c r="I10" s="37">
        <f t="shared" si="1"/>
        <v>1.0512918552683113</v>
      </c>
      <c r="K10" s="13">
        <v>46029011.187830441</v>
      </c>
      <c r="M10" s="12">
        <v>71.203376770019503</v>
      </c>
      <c r="N10" s="12">
        <v>1863.4</v>
      </c>
      <c r="O10" s="6">
        <v>2.8391524960825349</v>
      </c>
      <c r="P10" s="13">
        <f t="shared" si="2"/>
        <v>376699.81012077007</v>
      </c>
      <c r="Q10">
        <v>3104820856808.1582</v>
      </c>
      <c r="R10" s="13">
        <v>10072993</v>
      </c>
    </row>
    <row r="11" spans="1:30">
      <c r="A11" s="36">
        <v>1963</v>
      </c>
      <c r="B11" s="40"/>
      <c r="C11" s="37"/>
      <c r="D11" s="37"/>
      <c r="E11" s="37"/>
      <c r="F11" s="37"/>
      <c r="G11" s="37"/>
      <c r="H11" s="37"/>
      <c r="I11" s="37">
        <f t="shared" si="1"/>
        <v>1.0836504553770834</v>
      </c>
      <c r="K11" s="13">
        <v>47445777.006917916</v>
      </c>
      <c r="M11" s="12">
        <v>72.206115722656307</v>
      </c>
      <c r="N11" s="12">
        <v>1862.38</v>
      </c>
      <c r="O11" s="6">
        <v>2.873349395716406</v>
      </c>
      <c r="P11" s="13">
        <f t="shared" si="2"/>
        <v>386394.30878999486</v>
      </c>
      <c r="Q11">
        <v>3240201941640.458</v>
      </c>
      <c r="R11" s="13">
        <v>10465713</v>
      </c>
    </row>
    <row r="12" spans="1:30">
      <c r="A12" s="36">
        <v>1964</v>
      </c>
      <c r="B12" s="40"/>
      <c r="C12" s="37"/>
      <c r="D12" s="37"/>
      <c r="E12" s="37"/>
      <c r="F12" s="37"/>
      <c r="G12" s="37"/>
      <c r="H12" s="37"/>
      <c r="I12" s="37">
        <f t="shared" si="1"/>
        <v>1.121130356392587</v>
      </c>
      <c r="K12" s="13">
        <v>49086770.204493001</v>
      </c>
      <c r="M12" s="12">
        <v>73.801734924316406</v>
      </c>
      <c r="N12" s="12">
        <v>1871.77</v>
      </c>
      <c r="O12" s="6">
        <v>2.9079581886692107</v>
      </c>
      <c r="P12" s="13">
        <f t="shared" si="2"/>
        <v>401704.97597502766</v>
      </c>
      <c r="Q12">
        <v>3427137121747.1582</v>
      </c>
      <c r="R12" s="13">
        <v>10911239</v>
      </c>
    </row>
    <row r="13" spans="1:30">
      <c r="A13" s="36">
        <v>1965</v>
      </c>
      <c r="B13" s="40"/>
      <c r="C13" s="37"/>
      <c r="D13" s="37"/>
      <c r="E13" s="37"/>
      <c r="F13" s="37"/>
      <c r="G13" s="37"/>
      <c r="H13" s="37"/>
      <c r="I13" s="37">
        <f t="shared" si="1"/>
        <v>1.1812272769546166</v>
      </c>
      <c r="K13" s="13">
        <v>51718010.820542321</v>
      </c>
      <c r="M13" s="12">
        <v>75.6160888671875</v>
      </c>
      <c r="N13" s="12">
        <v>1881.75</v>
      </c>
      <c r="O13" s="6">
        <v>2.9389136315923823</v>
      </c>
      <c r="P13" s="13">
        <f t="shared" si="2"/>
        <v>418179.71117831336</v>
      </c>
      <c r="Q13">
        <v>3649660931498.0781</v>
      </c>
      <c r="R13" s="13">
        <v>11412346</v>
      </c>
    </row>
    <row r="14" spans="1:30">
      <c r="A14" s="36">
        <v>1966</v>
      </c>
      <c r="B14" s="40"/>
      <c r="C14" s="37"/>
      <c r="D14" s="37"/>
      <c r="E14" s="37"/>
      <c r="F14" s="37"/>
      <c r="G14" s="37"/>
      <c r="H14" s="37"/>
      <c r="I14" s="37">
        <f t="shared" si="1"/>
        <v>1.2439409816907219</v>
      </c>
      <c r="K14" s="13">
        <v>54463822.844541833</v>
      </c>
      <c r="M14" s="12">
        <v>77.901657104492202</v>
      </c>
      <c r="N14" s="12">
        <v>1876.51</v>
      </c>
      <c r="O14" s="6">
        <v>2.9696681244552545</v>
      </c>
      <c r="P14" s="13">
        <f t="shared" si="2"/>
        <v>434115.70392032329</v>
      </c>
      <c r="Q14">
        <v>3890186030823.5078</v>
      </c>
      <c r="R14" s="13">
        <v>11935598</v>
      </c>
    </row>
    <row r="15" spans="1:30">
      <c r="A15" s="36">
        <v>1967</v>
      </c>
      <c r="B15" s="40"/>
      <c r="C15" s="37"/>
      <c r="D15" s="37"/>
      <c r="E15" s="37"/>
      <c r="F15" s="37"/>
      <c r="G15" s="37"/>
      <c r="H15" s="37"/>
      <c r="I15" s="37">
        <f t="shared" si="1"/>
        <v>1.3035753419247758</v>
      </c>
      <c r="K15" s="13">
        <v>57074811.049802706</v>
      </c>
      <c r="M15" s="12">
        <v>79.707824707031307</v>
      </c>
      <c r="N15" s="12">
        <v>1853.76</v>
      </c>
      <c r="O15" s="6">
        <v>3.0007444501277352</v>
      </c>
      <c r="P15" s="13">
        <f t="shared" si="2"/>
        <v>443387.53072500677</v>
      </c>
      <c r="Q15">
        <v>3996947935051.1787</v>
      </c>
      <c r="R15" s="13">
        <v>12414244</v>
      </c>
    </row>
    <row r="16" spans="1:30">
      <c r="A16" s="36">
        <v>1968</v>
      </c>
      <c r="B16" s="40"/>
      <c r="C16" s="37"/>
      <c r="D16" s="37"/>
      <c r="E16" s="37"/>
      <c r="F16" s="37"/>
      <c r="G16" s="37"/>
      <c r="H16" s="37"/>
      <c r="I16" s="37">
        <f t="shared" si="1"/>
        <v>1.3577294115260514</v>
      </c>
      <c r="K16" s="13">
        <v>59445854.12699604</v>
      </c>
      <c r="M16" s="12">
        <v>81.345352172851605</v>
      </c>
      <c r="N16" s="12">
        <v>1843.38</v>
      </c>
      <c r="O16" s="6">
        <v>3.0321459764545753</v>
      </c>
      <c r="P16" s="13">
        <f t="shared" si="2"/>
        <v>454671.48774146853</v>
      </c>
      <c r="Q16">
        <v>4193473082132.1392</v>
      </c>
      <c r="R16" s="13">
        <v>12920394</v>
      </c>
    </row>
    <row r="17" spans="1:30">
      <c r="A17" s="36">
        <v>1969</v>
      </c>
      <c r="B17" s="40"/>
      <c r="C17" s="37"/>
      <c r="D17" s="37"/>
      <c r="E17" s="37"/>
      <c r="F17" s="37"/>
      <c r="G17" s="37"/>
      <c r="H17" s="37"/>
      <c r="I17" s="37">
        <f t="shared" si="1"/>
        <v>1.4180386775334959</v>
      </c>
      <c r="K17" s="13">
        <v>62086391.924255028</v>
      </c>
      <c r="M17" s="12">
        <v>83.330406188964801</v>
      </c>
      <c r="N17" s="12">
        <v>1837.15</v>
      </c>
      <c r="O17" s="6">
        <v>3.0638761065236011</v>
      </c>
      <c r="P17" s="13">
        <f t="shared" si="2"/>
        <v>469050.18944812979</v>
      </c>
      <c r="Q17">
        <v>4325088815637.8188</v>
      </c>
      <c r="R17" s="13">
        <v>13439002</v>
      </c>
    </row>
    <row r="18" spans="1:30">
      <c r="A18" s="36">
        <v>1970</v>
      </c>
      <c r="B18" s="40"/>
      <c r="C18" s="37"/>
      <c r="D18" s="37"/>
      <c r="E18" s="37"/>
      <c r="F18" s="37"/>
      <c r="G18" s="37"/>
      <c r="H18" s="37"/>
      <c r="I18" s="37">
        <f t="shared" si="1"/>
        <v>1.4876004684869413</v>
      </c>
      <c r="K18" s="13">
        <v>65132035.660574548</v>
      </c>
      <c r="M18" s="12">
        <v>83.767898559570298</v>
      </c>
      <c r="N18" s="12">
        <v>1808.59</v>
      </c>
      <c r="O18" s="6">
        <v>3.0926860959067435</v>
      </c>
      <c r="P18" s="13">
        <f t="shared" si="2"/>
        <v>468547.45981752884</v>
      </c>
      <c r="Q18">
        <v>4333800205815.3789</v>
      </c>
      <c r="R18" s="13">
        <v>13899786</v>
      </c>
    </row>
    <row r="19" spans="1:30">
      <c r="A19" s="36">
        <v>1971</v>
      </c>
      <c r="B19" s="40"/>
      <c r="C19" s="37"/>
      <c r="D19" s="37"/>
      <c r="E19" s="37"/>
      <c r="F19" s="37"/>
      <c r="G19" s="37"/>
      <c r="H19" s="37"/>
      <c r="I19" s="37">
        <f t="shared" si="1"/>
        <v>1.5170332391389201</v>
      </c>
      <c r="J19" s="39">
        <v>163773.16417324846</v>
      </c>
      <c r="K19" s="13">
        <v>66420699.05394119</v>
      </c>
      <c r="M19" s="12">
        <v>83.786323547363295</v>
      </c>
      <c r="N19" s="12">
        <v>1797.89</v>
      </c>
      <c r="O19" s="6">
        <v>3.1219588268872522</v>
      </c>
      <c r="P19" s="13">
        <f t="shared" si="2"/>
        <v>470287.48584351671</v>
      </c>
      <c r="Q19">
        <v>4476582888814.7988</v>
      </c>
      <c r="R19" s="13">
        <v>14394300</v>
      </c>
    </row>
    <row r="20" spans="1:30">
      <c r="A20" s="36">
        <v>1972</v>
      </c>
      <c r="B20" s="40"/>
      <c r="C20" s="37"/>
      <c r="D20" s="37"/>
      <c r="E20" s="37"/>
      <c r="F20" s="37"/>
      <c r="G20" s="37"/>
      <c r="H20" s="37"/>
      <c r="I20" s="37">
        <f t="shared" si="1"/>
        <v>1.589646747924097</v>
      </c>
      <c r="J20" s="39">
        <v>171476.76390336442</v>
      </c>
      <c r="K20" s="13">
        <v>69599957.022612035</v>
      </c>
      <c r="M20" s="12">
        <v>86.114845275878906</v>
      </c>
      <c r="N20" s="12">
        <v>1803.47</v>
      </c>
      <c r="O20" s="6">
        <v>3.1515086285928473</v>
      </c>
      <c r="P20" s="13">
        <f t="shared" si="2"/>
        <v>489446.74940880766</v>
      </c>
      <c r="Q20">
        <v>4711865947673.248</v>
      </c>
      <c r="R20" s="13">
        <v>14962213</v>
      </c>
    </row>
    <row r="21" spans="1:30">
      <c r="A21" s="36">
        <v>1973</v>
      </c>
      <c r="B21" s="40"/>
      <c r="C21" s="37"/>
      <c r="D21" s="37"/>
      <c r="E21" s="37"/>
      <c r="F21" s="37"/>
      <c r="G21" s="37"/>
      <c r="H21" s="37"/>
      <c r="I21" s="37">
        <f t="shared" si="1"/>
        <v>1.6415272820959237</v>
      </c>
      <c r="J21" s="39">
        <v>180918.02711297604</v>
      </c>
      <c r="K21" s="13">
        <v>71871457.249555349</v>
      </c>
      <c r="M21" s="12">
        <v>88.904273986816406</v>
      </c>
      <c r="N21" s="12">
        <v>1796.68</v>
      </c>
      <c r="O21" s="6">
        <v>3.1813381235388913</v>
      </c>
      <c r="P21" s="13">
        <f t="shared" si="2"/>
        <v>508163.19039713382</v>
      </c>
      <c r="Q21">
        <v>4978048662676.1582</v>
      </c>
      <c r="R21" s="13">
        <v>15587390</v>
      </c>
    </row>
    <row r="22" spans="1:30">
      <c r="A22" s="36">
        <v>1974</v>
      </c>
      <c r="B22" s="40"/>
      <c r="C22" s="37"/>
      <c r="D22" s="37"/>
      <c r="E22" s="37"/>
      <c r="F22" s="37"/>
      <c r="G22" s="37"/>
      <c r="H22" s="37"/>
      <c r="I22" s="37">
        <f t="shared" si="1"/>
        <v>1.6055696283904206</v>
      </c>
      <c r="J22" s="39">
        <v>173523.48550550026</v>
      </c>
      <c r="K22" s="13">
        <v>70297113.040186092</v>
      </c>
      <c r="M22" s="12">
        <v>90.5556640625</v>
      </c>
      <c r="N22" s="12">
        <v>1776.52</v>
      </c>
      <c r="O22" s="6">
        <v>3.2114499590632422</v>
      </c>
      <c r="P22" s="13">
        <f t="shared" si="2"/>
        <v>516638.63474760973</v>
      </c>
      <c r="Q22">
        <v>4953628929068.1475</v>
      </c>
      <c r="R22" s="13">
        <v>16120947</v>
      </c>
    </row>
    <row r="23" spans="1:30">
      <c r="A23" s="36">
        <v>1975</v>
      </c>
      <c r="B23" s="40"/>
      <c r="C23" s="37"/>
      <c r="D23" s="37"/>
      <c r="E23" s="37"/>
      <c r="F23" s="37"/>
      <c r="G23" s="37"/>
      <c r="H23" s="37"/>
      <c r="I23" s="37">
        <f t="shared" si="1"/>
        <v>1.5679001718955459</v>
      </c>
      <c r="J23" s="39">
        <v>165259.66413474697</v>
      </c>
      <c r="K23" s="13">
        <v>68647820.480985627</v>
      </c>
      <c r="M23" s="12">
        <v>89.477890014648395</v>
      </c>
      <c r="N23" s="12">
        <v>1755.24</v>
      </c>
      <c r="O23" s="6">
        <v>3.2390497508092873</v>
      </c>
      <c r="P23" s="13">
        <f t="shared" si="2"/>
        <v>508709.51465879305</v>
      </c>
      <c r="Q23">
        <v>4942682908593.418</v>
      </c>
      <c r="R23" s="13">
        <v>16524117</v>
      </c>
    </row>
    <row r="24" spans="1:30">
      <c r="A24" s="36">
        <v>1976</v>
      </c>
      <c r="B24" s="40"/>
      <c r="C24" s="37"/>
      <c r="D24" s="37"/>
      <c r="E24" s="37"/>
      <c r="F24" s="37"/>
      <c r="G24" s="37"/>
      <c r="H24" s="37"/>
      <c r="I24" s="37">
        <f t="shared" si="1"/>
        <v>1.668546083180861</v>
      </c>
      <c r="J24" s="39">
        <v>178688.95075828314</v>
      </c>
      <c r="K24" s="13">
        <v>73054429.124765918</v>
      </c>
      <c r="M24" s="12">
        <v>92.369064331054702</v>
      </c>
      <c r="N24" s="12">
        <v>1758.73</v>
      </c>
      <c r="O24" s="6">
        <v>3.2646518275583323</v>
      </c>
      <c r="P24" s="13">
        <f t="shared" si="2"/>
        <v>530350.01693364501</v>
      </c>
      <c r="Q24">
        <v>5208886087402.3584</v>
      </c>
      <c r="R24" s="13">
        <v>16979164</v>
      </c>
    </row>
    <row r="25" spans="1:30">
      <c r="A25" s="36">
        <v>1977</v>
      </c>
      <c r="B25" s="40"/>
      <c r="C25" s="37"/>
      <c r="D25" s="37"/>
      <c r="E25" s="37"/>
      <c r="F25" s="37"/>
      <c r="G25" s="37"/>
      <c r="H25" s="37"/>
      <c r="I25" s="37">
        <f t="shared" si="1"/>
        <v>1.7115505432865286</v>
      </c>
      <c r="J25" s="39">
        <v>187287.64619449736</v>
      </c>
      <c r="K25" s="13">
        <v>74937305.668906152</v>
      </c>
      <c r="M25" s="12">
        <v>95.616493225097699</v>
      </c>
      <c r="N25" s="12">
        <v>1753.47</v>
      </c>
      <c r="O25" s="6">
        <v>3.2904562680820306</v>
      </c>
      <c r="P25" s="13">
        <f t="shared" si="2"/>
        <v>551680.04451939696</v>
      </c>
      <c r="Q25">
        <v>5449763128745.4873</v>
      </c>
      <c r="R25" s="13">
        <v>17527076</v>
      </c>
    </row>
    <row r="26" spans="1:30">
      <c r="A26" s="36">
        <v>1978</v>
      </c>
      <c r="B26" s="40"/>
      <c r="C26" s="37"/>
      <c r="D26" s="37"/>
      <c r="E26" s="37"/>
      <c r="F26" s="37"/>
      <c r="G26" s="37"/>
      <c r="H26" s="37"/>
      <c r="I26" s="37">
        <f t="shared" si="1"/>
        <v>1.757130967513892</v>
      </c>
      <c r="J26" s="39">
        <v>196396.5733879692</v>
      </c>
      <c r="K26" s="13">
        <v>76932966.384999037</v>
      </c>
      <c r="M26" s="12">
        <v>99.5904541015625</v>
      </c>
      <c r="N26" s="12">
        <v>1751.66</v>
      </c>
      <c r="O26" s="6">
        <v>3.3164646719028625</v>
      </c>
      <c r="P26" s="13">
        <f t="shared" si="2"/>
        <v>578552.66815120203</v>
      </c>
      <c r="Q26">
        <v>5752968444798.2979</v>
      </c>
      <c r="R26" s="13">
        <v>18172714</v>
      </c>
    </row>
    <row r="27" spans="1:30">
      <c r="A27" s="36">
        <v>1979</v>
      </c>
      <c r="B27" s="40"/>
      <c r="C27" s="37"/>
      <c r="D27" s="37"/>
      <c r="E27" s="37"/>
      <c r="F27" s="37"/>
      <c r="G27" s="37"/>
      <c r="H27" s="37"/>
      <c r="I27" s="37">
        <f t="shared" si="1"/>
        <v>1.7595551110225804</v>
      </c>
      <c r="J27" s="39">
        <v>205744.50212762051</v>
      </c>
      <c r="K27" s="13">
        <v>77039103.351744443</v>
      </c>
      <c r="M27" s="12">
        <v>102.231643676758</v>
      </c>
      <c r="N27" s="12">
        <v>1743.29</v>
      </c>
      <c r="O27" s="6">
        <v>3.342678651186243</v>
      </c>
      <c r="P27" s="13">
        <f t="shared" si="2"/>
        <v>595730.19064441393</v>
      </c>
      <c r="Q27">
        <v>5935614574650.6494</v>
      </c>
      <c r="R27" s="13">
        <v>18841772</v>
      </c>
      <c r="T27" s="13"/>
    </row>
    <row r="28" spans="1:30">
      <c r="A28" s="29">
        <v>1980</v>
      </c>
      <c r="B28" s="30">
        <v>0</v>
      </c>
      <c r="C28" s="31">
        <f>Q28/$Q$28</f>
        <v>1</v>
      </c>
      <c r="D28" s="31">
        <f t="shared" ref="D28" si="3">X28</f>
        <v>1</v>
      </c>
      <c r="E28" s="31">
        <f>P28/$P$28</f>
        <v>1</v>
      </c>
      <c r="F28" s="31">
        <f>J28/$J$28</f>
        <v>1</v>
      </c>
      <c r="G28" s="37"/>
      <c r="H28" s="37"/>
      <c r="I28" s="37">
        <f t="shared" si="1"/>
        <v>1.6983687865372687</v>
      </c>
      <c r="J28" s="39">
        <v>198200.07824190447</v>
      </c>
      <c r="K28" s="13">
        <v>74360165.052961707</v>
      </c>
      <c r="M28" s="12">
        <v>102.51309967041</v>
      </c>
      <c r="N28" s="12">
        <v>1728.42</v>
      </c>
      <c r="O28" s="6">
        <v>3.3670601345545124</v>
      </c>
      <c r="P28" s="13">
        <f t="shared" si="2"/>
        <v>596594.87904539367</v>
      </c>
      <c r="Q28">
        <v>5919673167715.8184</v>
      </c>
      <c r="R28" s="13">
        <v>19392764</v>
      </c>
      <c r="T28" s="16">
        <f t="shared" ref="T28:T34" si="4">X73</f>
        <v>28699.966666666671</v>
      </c>
      <c r="V28" s="6">
        <f t="shared" ref="V28:V58" si="5">R28/$R$28</f>
        <v>1</v>
      </c>
      <c r="W28" s="6">
        <f>X28/V28</f>
        <v>1</v>
      </c>
      <c r="X28" s="6">
        <f t="shared" ref="X28:X58" si="6">T28/$T$28</f>
        <v>1</v>
      </c>
      <c r="AB28" s="6"/>
      <c r="AC28" s="6"/>
      <c r="AD28" s="6"/>
    </row>
    <row r="29" spans="1:30">
      <c r="A29" s="29">
        <v>1981</v>
      </c>
      <c r="B29" s="30">
        <v>1</v>
      </c>
      <c r="C29" s="31">
        <f>Q29/$Q$28</f>
        <v>1.0254283842974263</v>
      </c>
      <c r="D29" s="31">
        <f t="shared" ref="D29:D30" si="7">X29</f>
        <v>1.0409999999999999</v>
      </c>
      <c r="E29" s="31">
        <f>P29/$P$28</f>
        <v>1.00572157907529</v>
      </c>
      <c r="F29" s="31">
        <f>J29/$J$28</f>
        <v>0.97507517322236392</v>
      </c>
      <c r="G29" s="37"/>
      <c r="H29" s="37"/>
      <c r="I29" s="37">
        <f t="shared" si="1"/>
        <v>1.6469020825559453</v>
      </c>
      <c r="J29" s="39">
        <v>193259.97562441108</v>
      </c>
      <c r="K29" s="13">
        <v>72106783.671297252</v>
      </c>
      <c r="M29" s="12">
        <v>103.64590454101599</v>
      </c>
      <c r="N29" s="12">
        <v>1718.14</v>
      </c>
      <c r="O29" s="6">
        <v>3.369353632182575</v>
      </c>
      <c r="P29" s="13">
        <f t="shared" si="2"/>
        <v>600008.34382176504</v>
      </c>
      <c r="Q29">
        <v>6070200891939.6592</v>
      </c>
      <c r="R29" s="13">
        <v>19914240</v>
      </c>
      <c r="T29" s="16">
        <f t="shared" si="4"/>
        <v>29876.665300000001</v>
      </c>
      <c r="V29" s="6">
        <f t="shared" si="5"/>
        <v>1.0268902359663636</v>
      </c>
      <c r="W29" s="6">
        <f t="shared" ref="W29:W58" si="8">X29/V29</f>
        <v>1.0137402845401078</v>
      </c>
      <c r="X29" s="6">
        <f t="shared" si="6"/>
        <v>1.0409999999999999</v>
      </c>
      <c r="AB29" s="6"/>
      <c r="AC29" s="6"/>
      <c r="AD29" s="6"/>
    </row>
    <row r="30" spans="1:30">
      <c r="A30" s="29">
        <v>1982</v>
      </c>
      <c r="B30" s="30">
        <v>2</v>
      </c>
      <c r="C30" s="31">
        <f t="shared" ref="C30:C58" si="9">Q30/$Q$28</f>
        <v>1.0068476325624935</v>
      </c>
      <c r="D30" s="31">
        <f t="shared" si="7"/>
        <v>1.077</v>
      </c>
      <c r="E30" s="31">
        <f t="shared" ref="E30:E58" si="10">P30/$P$28</f>
        <v>0.99577656664841996</v>
      </c>
      <c r="F30" s="31">
        <f t="shared" ref="F30:F58" si="11">J30/$J$28</f>
        <v>0.93545649505899897</v>
      </c>
      <c r="G30" s="37"/>
      <c r="H30" s="37"/>
      <c r="I30" s="37">
        <f t="shared" si="1"/>
        <v>1.5917138440031886</v>
      </c>
      <c r="J30" s="39">
        <v>185407.55051259132</v>
      </c>
      <c r="K30" s="13">
        <v>69690461.279897034</v>
      </c>
      <c r="M30" s="12">
        <v>102.794059753418</v>
      </c>
      <c r="N30" s="12">
        <v>1714.08</v>
      </c>
      <c r="O30" s="6">
        <v>3.3716486920433151</v>
      </c>
      <c r="P30" s="13">
        <f t="shared" si="2"/>
        <v>594075.20033585152</v>
      </c>
      <c r="Q30">
        <v>5960208914458.3887</v>
      </c>
      <c r="R30" s="13">
        <v>20307654</v>
      </c>
      <c r="T30" s="16">
        <f t="shared" si="4"/>
        <v>30909.864100000003</v>
      </c>
      <c r="V30" s="6">
        <f t="shared" si="5"/>
        <v>1.0471768748384707</v>
      </c>
      <c r="W30" s="6">
        <f t="shared" si="8"/>
        <v>1.0284795490409675</v>
      </c>
      <c r="X30" s="6">
        <f t="shared" si="6"/>
        <v>1.077</v>
      </c>
      <c r="AB30" s="6"/>
      <c r="AC30" s="6"/>
      <c r="AD30" s="6"/>
    </row>
    <row r="31" spans="1:30">
      <c r="A31" s="29">
        <v>1983</v>
      </c>
      <c r="B31" s="30">
        <v>3</v>
      </c>
      <c r="C31" s="31">
        <f t="shared" si="9"/>
        <v>1.053560389990563</v>
      </c>
      <c r="D31" s="31">
        <f t="shared" ref="D31:D58" si="12">X31</f>
        <v>1.1119999999999999</v>
      </c>
      <c r="E31" s="31">
        <f t="shared" si="10"/>
        <v>1.0195275523776859</v>
      </c>
      <c r="F31" s="31">
        <f t="shared" si="11"/>
        <v>0.93431713999689203</v>
      </c>
      <c r="G31" s="37"/>
      <c r="H31" s="37"/>
      <c r="I31" s="37">
        <f t="shared" si="1"/>
        <v>1.5954116499359747</v>
      </c>
      <c r="J31" s="39">
        <v>185181.7302501364</v>
      </c>
      <c r="K31" s="13">
        <v>69852363.371878147</v>
      </c>
      <c r="M31" s="12">
        <v>104.17868804931599</v>
      </c>
      <c r="N31" s="12">
        <v>1730.46</v>
      </c>
      <c r="O31" s="6">
        <v>3.3739453152008592</v>
      </c>
      <c r="P31" s="13">
        <f t="shared" si="2"/>
        <v>608244.91679421172</v>
      </c>
      <c r="Q31">
        <v>6236733171195.3496</v>
      </c>
      <c r="R31" s="13">
        <v>20761348</v>
      </c>
      <c r="T31" s="16">
        <f t="shared" si="4"/>
        <v>31914.362933333337</v>
      </c>
      <c r="V31" s="6">
        <f t="shared" si="5"/>
        <v>1.070571889597584</v>
      </c>
      <c r="W31" s="6">
        <f t="shared" si="8"/>
        <v>1.0386971774665112</v>
      </c>
      <c r="X31" s="6">
        <f t="shared" si="6"/>
        <v>1.1119999999999999</v>
      </c>
      <c r="AB31" s="6"/>
      <c r="AC31" s="6"/>
      <c r="AD31" s="6"/>
    </row>
    <row r="32" spans="1:30">
      <c r="A32" s="29">
        <v>1984</v>
      </c>
      <c r="B32" s="30">
        <v>4</v>
      </c>
      <c r="C32" s="31">
        <f t="shared" si="9"/>
        <v>1.1300102639420644</v>
      </c>
      <c r="D32" s="31">
        <f t="shared" si="12"/>
        <v>1.1559999999999997</v>
      </c>
      <c r="E32" s="31">
        <f t="shared" si="10"/>
        <v>1.0720911044771624</v>
      </c>
      <c r="F32" s="31">
        <f t="shared" si="11"/>
        <v>0.9988001765656862</v>
      </c>
      <c r="G32" s="37"/>
      <c r="H32" s="37"/>
      <c r="I32" s="37">
        <f t="shared" si="1"/>
        <v>1.6638286361455679</v>
      </c>
      <c r="J32" s="39">
        <v>197962.273143347</v>
      </c>
      <c r="K32" s="13">
        <v>72847883.795533732</v>
      </c>
      <c r="M32" s="12">
        <v>108.513298034668</v>
      </c>
      <c r="N32" s="12">
        <v>1745.8</v>
      </c>
      <c r="O32" s="6">
        <v>3.3762435027200581</v>
      </c>
      <c r="P32" s="13">
        <f t="shared" si="2"/>
        <v>639604.06280119519</v>
      </c>
      <c r="Q32">
        <v>6689291438701.3086</v>
      </c>
      <c r="R32" s="13">
        <v>21386624</v>
      </c>
      <c r="T32" s="16">
        <f t="shared" si="4"/>
        <v>33177.161466666665</v>
      </c>
      <c r="V32" s="6">
        <f t="shared" si="5"/>
        <v>1.1028146374596215</v>
      </c>
      <c r="W32" s="6">
        <f t="shared" si="8"/>
        <v>1.0482269283828993</v>
      </c>
      <c r="X32" s="6">
        <f t="shared" si="6"/>
        <v>1.1559999999999997</v>
      </c>
      <c r="AB32" s="6"/>
      <c r="AC32" s="6"/>
      <c r="AD32" s="6"/>
    </row>
    <row r="33" spans="1:35">
      <c r="A33" s="29">
        <v>1985</v>
      </c>
      <c r="B33" s="30">
        <v>5</v>
      </c>
      <c r="C33" s="31">
        <f t="shared" si="9"/>
        <v>1.1779142826615525</v>
      </c>
      <c r="D33" s="31">
        <f t="shared" si="12"/>
        <v>1.2029999999999998</v>
      </c>
      <c r="E33" s="31">
        <f t="shared" si="10"/>
        <v>1.0930568830689058</v>
      </c>
      <c r="F33" s="31">
        <f t="shared" si="11"/>
        <v>1.0498155374386446</v>
      </c>
      <c r="G33" s="37"/>
      <c r="H33" s="37"/>
      <c r="I33" s="37">
        <f t="shared" si="1"/>
        <v>1.7071737461075873</v>
      </c>
      <c r="J33" s="39">
        <v>208073.52165990637</v>
      </c>
      <c r="K33" s="13">
        <v>74745675.109507471</v>
      </c>
      <c r="M33" s="12">
        <v>110.783317565918</v>
      </c>
      <c r="N33" s="12">
        <v>1742.29</v>
      </c>
      <c r="O33" s="6">
        <v>3.3785276226948251</v>
      </c>
      <c r="P33" s="13">
        <f t="shared" si="2"/>
        <v>652112.13894422888</v>
      </c>
      <c r="Q33">
        <v>6972867572940.8184</v>
      </c>
      <c r="R33" s="13">
        <v>22054654</v>
      </c>
      <c r="T33" s="16">
        <f t="shared" si="4"/>
        <v>34526.0599</v>
      </c>
      <c r="V33" s="6">
        <f t="shared" si="5"/>
        <v>1.1372620220614245</v>
      </c>
      <c r="W33" s="6">
        <f t="shared" si="8"/>
        <v>1.0578037221531564</v>
      </c>
      <c r="X33" s="6">
        <f t="shared" si="6"/>
        <v>1.2029999999999998</v>
      </c>
      <c r="AB33" s="6"/>
      <c r="AC33" s="6"/>
      <c r="AD33" s="6"/>
    </row>
    <row r="34" spans="1:35">
      <c r="A34" s="29">
        <v>1986</v>
      </c>
      <c r="B34" s="30">
        <v>6</v>
      </c>
      <c r="C34" s="31">
        <f t="shared" si="9"/>
        <v>1.2191729867908876</v>
      </c>
      <c r="D34" s="31">
        <f t="shared" si="12"/>
        <v>1.2469999999999999</v>
      </c>
      <c r="E34" s="31">
        <f t="shared" si="10"/>
        <v>1.1137088083457218</v>
      </c>
      <c r="F34" s="31">
        <f t="shared" si="11"/>
        <v>1.033476467799602</v>
      </c>
      <c r="G34" s="37"/>
      <c r="H34" s="37"/>
      <c r="I34" s="37">
        <f t="shared" si="1"/>
        <v>1.6994173948272653</v>
      </c>
      <c r="J34" s="39">
        <v>204835.1167790482</v>
      </c>
      <c r="K34" s="13">
        <v>74406076.568845734</v>
      </c>
      <c r="M34" s="12">
        <v>113.350151062012</v>
      </c>
      <c r="N34" s="12">
        <v>1732.17</v>
      </c>
      <c r="O34" s="6">
        <v>3.3840639372184516</v>
      </c>
      <c r="P34" s="13">
        <f t="shared" si="2"/>
        <v>664432.97180680546</v>
      </c>
      <c r="Q34">
        <v>7217105616709.9697</v>
      </c>
      <c r="R34" s="13">
        <v>22698254</v>
      </c>
      <c r="T34" s="16">
        <f t="shared" si="4"/>
        <v>35788.858433333335</v>
      </c>
      <c r="V34" s="6">
        <f t="shared" si="5"/>
        <v>1.1704496584396118</v>
      </c>
      <c r="W34" s="6">
        <f t="shared" si="8"/>
        <v>1.0654025066421409</v>
      </c>
      <c r="X34" s="6">
        <f t="shared" si="6"/>
        <v>1.2469999999999999</v>
      </c>
      <c r="AB34" s="6"/>
      <c r="AC34" s="6"/>
      <c r="AD34" s="6"/>
    </row>
    <row r="35" spans="1:35">
      <c r="A35" s="29">
        <v>1987</v>
      </c>
      <c r="B35" s="30">
        <v>7</v>
      </c>
      <c r="C35" s="31">
        <f t="shared" si="9"/>
        <v>1.2626575209023756</v>
      </c>
      <c r="D35" s="31">
        <f t="shared" si="12"/>
        <v>1.2899999999999998</v>
      </c>
      <c r="E35" s="31">
        <f t="shared" si="10"/>
        <v>1.1458554543402819</v>
      </c>
      <c r="F35" s="31">
        <f t="shared" si="11"/>
        <v>1.074987707170417</v>
      </c>
      <c r="G35" s="37"/>
      <c r="H35" s="37"/>
      <c r="I35" s="37">
        <f t="shared" si="1"/>
        <v>1.7713579300271309</v>
      </c>
      <c r="J35" s="39">
        <v>213062.64767026214</v>
      </c>
      <c r="K35" s="13">
        <v>77555869.543060303</v>
      </c>
      <c r="M35" s="12">
        <v>116.35659027099599</v>
      </c>
      <c r="N35" s="12">
        <v>1733.28</v>
      </c>
      <c r="O35" s="6">
        <v>3.3896093239717375</v>
      </c>
      <c r="P35" s="13">
        <f t="shared" si="2"/>
        <v>683611.49618564511</v>
      </c>
      <c r="Q35">
        <v>7474519846500.3682</v>
      </c>
      <c r="R35" s="13">
        <v>23326776</v>
      </c>
      <c r="T35" s="13">
        <v>37022.957000000002</v>
      </c>
      <c r="V35" s="6">
        <f t="shared" si="5"/>
        <v>1.2028597883210459</v>
      </c>
      <c r="W35" s="6">
        <f t="shared" si="8"/>
        <v>1.0724441971749545</v>
      </c>
      <c r="X35" s="6">
        <f t="shared" si="6"/>
        <v>1.2899999999999998</v>
      </c>
      <c r="AB35" s="6"/>
      <c r="AC35" s="6"/>
      <c r="AD35" s="6"/>
      <c r="AH35" s="6"/>
      <c r="AI35" s="6"/>
    </row>
    <row r="36" spans="1:35">
      <c r="A36" s="29">
        <v>1988</v>
      </c>
      <c r="B36" s="30">
        <v>8</v>
      </c>
      <c r="C36" s="31">
        <f t="shared" si="9"/>
        <v>1.3156786438413997</v>
      </c>
      <c r="D36" s="31">
        <f t="shared" si="12"/>
        <v>1.3362350014343802</v>
      </c>
      <c r="E36" s="31">
        <f t="shared" si="10"/>
        <v>1.1737494227605114</v>
      </c>
      <c r="F36" s="31">
        <f t="shared" si="11"/>
        <v>1.1286950037051049</v>
      </c>
      <c r="G36" s="37"/>
      <c r="H36" s="37"/>
      <c r="I36" s="37">
        <f t="shared" si="1"/>
        <v>1.8386583732273645</v>
      </c>
      <c r="J36" s="39">
        <v>223707.43804559845</v>
      </c>
      <c r="K36" s="13">
        <v>80502504.045635119</v>
      </c>
      <c r="M36" s="12">
        <v>118.983810424805</v>
      </c>
      <c r="N36" s="12">
        <v>1733.43</v>
      </c>
      <c r="O36" s="6">
        <v>3.3951637978211346</v>
      </c>
      <c r="P36" s="13">
        <f t="shared" si="2"/>
        <v>700252.894901408</v>
      </c>
      <c r="Q36">
        <v>7788387565284.6699</v>
      </c>
      <c r="R36" s="13">
        <v>23961024</v>
      </c>
      <c r="T36" s="13">
        <v>38349.9</v>
      </c>
      <c r="V36" s="6">
        <f t="shared" si="5"/>
        <v>1.2355651829723706</v>
      </c>
      <c r="W36" s="6">
        <f t="shared" si="8"/>
        <v>1.0814767361927686</v>
      </c>
      <c r="X36" s="6">
        <f t="shared" si="6"/>
        <v>1.3362350014343802</v>
      </c>
      <c r="AB36" s="6"/>
      <c r="AC36" s="6"/>
      <c r="AD36" s="6"/>
      <c r="AH36" s="6"/>
      <c r="AI36" s="6"/>
    </row>
    <row r="37" spans="1:35">
      <c r="A37" s="29">
        <v>1989</v>
      </c>
      <c r="B37" s="30">
        <v>9</v>
      </c>
      <c r="C37" s="31">
        <f t="shared" si="9"/>
        <v>1.3641111347207127</v>
      </c>
      <c r="D37" s="31">
        <f t="shared" si="12"/>
        <v>1.382783835985872</v>
      </c>
      <c r="E37" s="31">
        <f t="shared" si="10"/>
        <v>1.2058615073305703</v>
      </c>
      <c r="F37" s="31">
        <f t="shared" si="11"/>
        <v>1.1571460380940699</v>
      </c>
      <c r="G37" s="37"/>
      <c r="H37" s="37"/>
      <c r="I37" s="37">
        <f t="shared" si="1"/>
        <v>1.8815201798157279</v>
      </c>
      <c r="J37" s="39">
        <v>229346.43528755443</v>
      </c>
      <c r="K37" s="13">
        <v>82379134.750134289</v>
      </c>
      <c r="M37" s="12">
        <v>121.44284820556599</v>
      </c>
      <c r="N37" s="12">
        <v>1741.94</v>
      </c>
      <c r="O37" s="6">
        <v>3.4007273736574555</v>
      </c>
      <c r="P37" s="13">
        <f t="shared" si="2"/>
        <v>719410.80011137773</v>
      </c>
      <c r="Q37">
        <v>8075092081988.5801</v>
      </c>
      <c r="R37" s="13">
        <v>24600122</v>
      </c>
      <c r="T37" s="13">
        <v>39685.85</v>
      </c>
      <c r="V37" s="6">
        <f t="shared" si="5"/>
        <v>1.2685206709059111</v>
      </c>
      <c r="W37" s="6">
        <f t="shared" si="8"/>
        <v>1.090075918903521</v>
      </c>
      <c r="X37" s="6">
        <f t="shared" si="6"/>
        <v>1.382783835985872</v>
      </c>
      <c r="AB37" s="6"/>
      <c r="AC37" s="6"/>
      <c r="AD37" s="6"/>
      <c r="AH37" s="6"/>
      <c r="AI37" s="6"/>
    </row>
    <row r="38" spans="1:35">
      <c r="A38" s="29">
        <v>1990</v>
      </c>
      <c r="B38" s="30">
        <v>10</v>
      </c>
      <c r="C38" s="31">
        <f t="shared" si="9"/>
        <v>1.3901077921410192</v>
      </c>
      <c r="D38" s="31">
        <f t="shared" si="12"/>
        <v>1.4242239538025012</v>
      </c>
      <c r="E38" s="31">
        <f t="shared" si="10"/>
        <v>1.2077492073335967</v>
      </c>
      <c r="F38" s="31">
        <f t="shared" si="11"/>
        <v>1.1005460087700618</v>
      </c>
      <c r="G38" s="37"/>
      <c r="H38" s="37"/>
      <c r="I38" s="37">
        <f t="shared" si="1"/>
        <v>1.7970413927551983</v>
      </c>
      <c r="J38" s="39">
        <v>218128.30504704194</v>
      </c>
      <c r="K38" s="13">
        <v>78680375.918077081</v>
      </c>
      <c r="M38" s="12">
        <v>122.68878936767599</v>
      </c>
      <c r="N38" s="12">
        <v>1724.17</v>
      </c>
      <c r="O38" s="6">
        <v>3.406209195312957</v>
      </c>
      <c r="P38" s="13">
        <f t="shared" si="2"/>
        <v>720536.99226635718</v>
      </c>
      <c r="Q38">
        <v>8228983797369.8701</v>
      </c>
      <c r="R38" s="13">
        <v>25188296</v>
      </c>
      <c r="T38" s="13">
        <v>40875.18</v>
      </c>
      <c r="V38" s="6">
        <f t="shared" si="5"/>
        <v>1.2988502309418091</v>
      </c>
      <c r="W38" s="6">
        <f t="shared" si="8"/>
        <v>1.096526697131033</v>
      </c>
      <c r="X38" s="6">
        <f t="shared" si="6"/>
        <v>1.4242239538025012</v>
      </c>
      <c r="AB38" s="6"/>
      <c r="AC38" s="6"/>
      <c r="AD38" s="6"/>
      <c r="AH38" s="6"/>
      <c r="AI38" s="6"/>
    </row>
    <row r="39" spans="1:35">
      <c r="A39" s="29">
        <v>1991</v>
      </c>
      <c r="B39" s="30">
        <v>11</v>
      </c>
      <c r="C39" s="31">
        <f t="shared" si="9"/>
        <v>1.3892429473962198</v>
      </c>
      <c r="D39" s="31">
        <f t="shared" si="12"/>
        <v>1.4618180044343834</v>
      </c>
      <c r="E39" s="31">
        <f t="shared" si="10"/>
        <v>1.1915782246419875</v>
      </c>
      <c r="F39" s="31">
        <f t="shared" si="11"/>
        <v>1.1190257438877904</v>
      </c>
      <c r="G39" s="37"/>
      <c r="H39" s="37"/>
      <c r="I39" s="37">
        <f t="shared" si="1"/>
        <v>1.8090401580078328</v>
      </c>
      <c r="J39" s="39">
        <v>221790.98999326542</v>
      </c>
      <c r="K39" s="13">
        <v>79205721.279867902</v>
      </c>
      <c r="M39" s="12">
        <v>121.232139587402</v>
      </c>
      <c r="N39" s="12">
        <v>1712.32</v>
      </c>
      <c r="O39" s="6">
        <v>3.4245174229655722</v>
      </c>
      <c r="P39" s="13">
        <f t="shared" si="2"/>
        <v>710889.46680341149</v>
      </c>
      <c r="Q39">
        <v>8223864199139.8398</v>
      </c>
      <c r="R39" s="13">
        <v>25652820</v>
      </c>
      <c r="T39" s="13">
        <v>41954.127999999997</v>
      </c>
      <c r="V39" s="6">
        <f t="shared" si="5"/>
        <v>1.3228037014218292</v>
      </c>
      <c r="W39" s="6">
        <f t="shared" si="8"/>
        <v>1.1050906516689765</v>
      </c>
      <c r="X39" s="6">
        <f t="shared" si="6"/>
        <v>1.4618180044343834</v>
      </c>
      <c r="AB39" s="6"/>
      <c r="AC39" s="6"/>
      <c r="AD39" s="6"/>
      <c r="AH39" s="6"/>
      <c r="AI39" s="6"/>
    </row>
    <row r="40" spans="1:35">
      <c r="A40" s="29">
        <v>1992</v>
      </c>
      <c r="B40" s="30">
        <v>12</v>
      </c>
      <c r="C40" s="31">
        <f t="shared" si="9"/>
        <v>1.4386297636658885</v>
      </c>
      <c r="D40" s="31">
        <f t="shared" si="12"/>
        <v>1.4951069978013909</v>
      </c>
      <c r="E40" s="31">
        <f t="shared" si="10"/>
        <v>1.2027739210027502</v>
      </c>
      <c r="F40" s="31">
        <f t="shared" si="11"/>
        <v>1.1354222579124946</v>
      </c>
      <c r="G40" s="37"/>
      <c r="H40" s="37"/>
      <c r="I40" s="37">
        <f t="shared" ref="I40:I58" si="13">K40/$K$8</f>
        <v>1.848547701136487</v>
      </c>
      <c r="J40" s="39">
        <v>225040.78035585626</v>
      </c>
      <c r="K40" s="13">
        <v>80935491.310482666</v>
      </c>
      <c r="M40" s="12">
        <v>121.48072814941401</v>
      </c>
      <c r="N40" s="12">
        <v>1715.65</v>
      </c>
      <c r="O40" s="6">
        <v>3.442924056552926</v>
      </c>
      <c r="P40" s="13">
        <f t="shared" si="2"/>
        <v>717568.7619195896</v>
      </c>
      <c r="Q40">
        <v>8516218010250.3096</v>
      </c>
      <c r="R40" s="13">
        <v>26160804</v>
      </c>
      <c r="T40" s="13">
        <v>42909.521000000001</v>
      </c>
      <c r="V40" s="6">
        <f t="shared" si="5"/>
        <v>1.3489982139730057</v>
      </c>
      <c r="W40" s="6">
        <f t="shared" si="8"/>
        <v>1.1083091010165778</v>
      </c>
      <c r="X40" s="6">
        <f t="shared" si="6"/>
        <v>1.4951069978013909</v>
      </c>
      <c r="AB40" s="6"/>
      <c r="AC40" s="6"/>
      <c r="AD40" s="6"/>
      <c r="AH40" s="6"/>
      <c r="AI40" s="6"/>
    </row>
    <row r="41" spans="1:35">
      <c r="A41" s="29">
        <v>1993</v>
      </c>
      <c r="B41" s="30">
        <v>13</v>
      </c>
      <c r="C41" s="31">
        <f t="shared" si="9"/>
        <v>1.4780776895840531</v>
      </c>
      <c r="D41" s="31">
        <f t="shared" si="12"/>
        <v>1.5354840830244862</v>
      </c>
      <c r="E41" s="31">
        <f t="shared" si="10"/>
        <v>1.2296560822816835</v>
      </c>
      <c r="F41" s="31">
        <f t="shared" si="11"/>
        <v>1.1506740457397493</v>
      </c>
      <c r="G41" s="37"/>
      <c r="H41" s="37"/>
      <c r="I41" s="37">
        <f t="shared" si="13"/>
        <v>1.8839609477638759</v>
      </c>
      <c r="J41" s="39">
        <v>228063.68589654707</v>
      </c>
      <c r="K41" s="13">
        <v>82485999.589454785</v>
      </c>
      <c r="M41" s="12">
        <v>122.834510803223</v>
      </c>
      <c r="N41" s="12">
        <v>1725.39</v>
      </c>
      <c r="O41" s="6">
        <v>3.4614296250026775</v>
      </c>
      <c r="P41" s="13">
        <f t="shared" si="2"/>
        <v>733606.52167627367</v>
      </c>
      <c r="Q41">
        <v>8749736838830.1094</v>
      </c>
      <c r="R41" s="13">
        <v>26752074</v>
      </c>
      <c r="T41" s="13">
        <v>44068.341999999997</v>
      </c>
      <c r="V41" s="6">
        <f t="shared" si="5"/>
        <v>1.3794874211845201</v>
      </c>
      <c r="W41" s="6">
        <f t="shared" si="8"/>
        <v>1.11308306218988</v>
      </c>
      <c r="X41" s="6">
        <f t="shared" si="6"/>
        <v>1.5354840830244862</v>
      </c>
      <c r="AB41" s="6"/>
      <c r="AC41" s="6"/>
      <c r="AD41" s="6"/>
      <c r="AH41" s="6"/>
      <c r="AI41" s="6"/>
    </row>
    <row r="42" spans="1:35">
      <c r="A42" s="29">
        <v>1994</v>
      </c>
      <c r="B42" s="30">
        <v>14</v>
      </c>
      <c r="C42" s="31">
        <f t="shared" si="9"/>
        <v>1.5378323082846104</v>
      </c>
      <c r="D42" s="31">
        <f t="shared" si="12"/>
        <v>1.5802275147822469</v>
      </c>
      <c r="E42" s="31">
        <f t="shared" si="10"/>
        <v>1.2691130115030995</v>
      </c>
      <c r="F42" s="31">
        <f t="shared" si="11"/>
        <v>1.164440549637594</v>
      </c>
      <c r="G42" s="37"/>
      <c r="H42" s="37"/>
      <c r="I42" s="37">
        <f t="shared" si="13"/>
        <v>1.9123006898843211</v>
      </c>
      <c r="J42" s="39">
        <v>230792.20804621739</v>
      </c>
      <c r="K42" s="13">
        <v>83726806.602830991</v>
      </c>
      <c r="M42" s="12">
        <v>125.44605255127</v>
      </c>
      <c r="N42" s="12">
        <v>1734.36</v>
      </c>
      <c r="O42" s="6">
        <v>3.4800346600854488</v>
      </c>
      <c r="P42" s="13">
        <f t="shared" si="2"/>
        <v>757146.32359262696</v>
      </c>
      <c r="Q42">
        <v>9103464651798.8887</v>
      </c>
      <c r="R42" s="13">
        <v>27424690</v>
      </c>
      <c r="T42" s="13">
        <v>45352.476999999999</v>
      </c>
      <c r="V42" s="6">
        <f t="shared" si="5"/>
        <v>1.4141712857434865</v>
      </c>
      <c r="W42" s="6">
        <f t="shared" si="8"/>
        <v>1.1174229958653545</v>
      </c>
      <c r="X42" s="6">
        <f t="shared" si="6"/>
        <v>1.5802275147822469</v>
      </c>
      <c r="AB42" s="6"/>
      <c r="AC42" s="6"/>
      <c r="AD42" s="6"/>
      <c r="AH42" s="6"/>
      <c r="AI42" s="6"/>
    </row>
    <row r="43" spans="1:35">
      <c r="A43" s="29">
        <v>1995</v>
      </c>
      <c r="B43" s="30">
        <v>15</v>
      </c>
      <c r="C43" s="31">
        <f t="shared" si="9"/>
        <v>1.5796083509310788</v>
      </c>
      <c r="D43" s="31">
        <f t="shared" si="12"/>
        <v>1.6313473650956618</v>
      </c>
      <c r="E43" s="31">
        <f t="shared" si="10"/>
        <v>1.2952475628969657</v>
      </c>
      <c r="F43" s="31">
        <f t="shared" si="11"/>
        <v>1.1496508577483195</v>
      </c>
      <c r="G43" s="37"/>
      <c r="H43" s="37"/>
      <c r="I43" s="37">
        <f t="shared" si="13"/>
        <v>1.9100996003284734</v>
      </c>
      <c r="J43" s="39">
        <v>227860.88995658953</v>
      </c>
      <c r="K43" s="13">
        <v>83630435.670930564</v>
      </c>
      <c r="M43" s="12">
        <v>127.21584320068401</v>
      </c>
      <c r="N43" s="12">
        <v>1736.61</v>
      </c>
      <c r="O43" s="6">
        <v>3.4977503335760329</v>
      </c>
      <c r="P43" s="13">
        <f t="shared" si="2"/>
        <v>772738.06312035618</v>
      </c>
      <c r="Q43">
        <v>9350765170506.5391</v>
      </c>
      <c r="R43" s="13">
        <v>28155274</v>
      </c>
      <c r="T43" s="13">
        <v>46819.614999999998</v>
      </c>
      <c r="V43" s="6">
        <f t="shared" si="5"/>
        <v>1.4518443064639985</v>
      </c>
      <c r="W43" s="6">
        <f t="shared" si="8"/>
        <v>1.1236379533483498</v>
      </c>
      <c r="X43" s="6">
        <f t="shared" si="6"/>
        <v>1.6313473650956618</v>
      </c>
      <c r="AB43" s="6"/>
      <c r="AC43" s="6"/>
      <c r="AD43" s="6"/>
      <c r="AH43" s="6"/>
      <c r="AI43" s="6"/>
    </row>
    <row r="44" spans="1:35">
      <c r="A44" s="29">
        <v>1996</v>
      </c>
      <c r="B44" s="30">
        <v>16</v>
      </c>
      <c r="C44" s="31">
        <f t="shared" si="9"/>
        <v>1.6396096143704411</v>
      </c>
      <c r="D44" s="31">
        <f t="shared" si="12"/>
        <v>1.6887709161102391</v>
      </c>
      <c r="E44" s="31">
        <f t="shared" si="10"/>
        <v>1.3086059931109353</v>
      </c>
      <c r="F44" s="31">
        <f t="shared" si="11"/>
        <v>1.1747698464416554</v>
      </c>
      <c r="G44" s="37"/>
      <c r="H44" s="37"/>
      <c r="I44" s="37">
        <f t="shared" si="13"/>
        <v>1.9454095024866631</v>
      </c>
      <c r="J44" s="39">
        <v>232839.47548096621</v>
      </c>
      <c r="K44" s="13">
        <v>85176419.189527988</v>
      </c>
      <c r="M44" s="12">
        <v>129.08558654785199</v>
      </c>
      <c r="N44" s="12">
        <v>1727.93</v>
      </c>
      <c r="O44" s="6">
        <v>3.5001328517886674</v>
      </c>
      <c r="P44" s="13">
        <f t="shared" si="2"/>
        <v>780707.63417809573</v>
      </c>
      <c r="Q44">
        <v>9705953039717.5801</v>
      </c>
      <c r="R44" s="13">
        <v>28985402</v>
      </c>
      <c r="T44" s="13">
        <v>48467.669000000002</v>
      </c>
      <c r="V44" s="6">
        <f t="shared" si="5"/>
        <v>1.494650375779337</v>
      </c>
      <c r="W44" s="6">
        <f t="shared" si="8"/>
        <v>1.129876888586526</v>
      </c>
      <c r="X44" s="6">
        <f t="shared" si="6"/>
        <v>1.6887709161102391</v>
      </c>
      <c r="AB44" s="6"/>
      <c r="AC44" s="6"/>
      <c r="AD44" s="6"/>
      <c r="AH44" s="6"/>
      <c r="AI44" s="6"/>
    </row>
    <row r="45" spans="1:35">
      <c r="A45" s="29">
        <v>1997</v>
      </c>
      <c r="B45" s="30">
        <v>17</v>
      </c>
      <c r="C45" s="31">
        <f t="shared" si="9"/>
        <v>1.7130201331472914</v>
      </c>
      <c r="D45" s="31">
        <f t="shared" si="12"/>
        <v>1.7602628109904885</v>
      </c>
      <c r="E45" s="31">
        <f t="shared" si="10"/>
        <v>1.3486045396362543</v>
      </c>
      <c r="F45" s="31">
        <f t="shared" si="11"/>
        <v>1.1834661867779348</v>
      </c>
      <c r="G45" s="37"/>
      <c r="H45" s="37"/>
      <c r="I45" s="37">
        <f t="shared" si="13"/>
        <v>1.958797916620308</v>
      </c>
      <c r="J45" s="39">
        <v>234563.09081603502</v>
      </c>
      <c r="K45" s="13">
        <v>85762607.944683492</v>
      </c>
      <c r="M45" s="12">
        <v>132.04804992675801</v>
      </c>
      <c r="N45" s="12">
        <v>1739.61</v>
      </c>
      <c r="O45" s="6">
        <v>3.5025169928710014</v>
      </c>
      <c r="P45" s="13">
        <f t="shared" si="2"/>
        <v>804570.56220435991</v>
      </c>
      <c r="Q45">
        <v>10140519317949</v>
      </c>
      <c r="R45" s="13">
        <v>29882946</v>
      </c>
      <c r="T45" s="13">
        <v>50519.483999999997</v>
      </c>
      <c r="V45" s="6">
        <f t="shared" si="5"/>
        <v>1.540932793283103</v>
      </c>
      <c r="W45" s="6">
        <f t="shared" si="8"/>
        <v>1.1423358751682364</v>
      </c>
      <c r="X45" s="6">
        <f t="shared" si="6"/>
        <v>1.7602628109904885</v>
      </c>
      <c r="AB45" s="6"/>
      <c r="AC45" s="6"/>
      <c r="AD45" s="6"/>
      <c r="AH45" s="6"/>
      <c r="AI45" s="6"/>
    </row>
    <row r="46" spans="1:35">
      <c r="A46" s="29">
        <v>1998</v>
      </c>
      <c r="B46" s="30">
        <v>18</v>
      </c>
      <c r="C46" s="31">
        <f t="shared" si="9"/>
        <v>1.7892677314787995</v>
      </c>
      <c r="D46" s="31">
        <f t="shared" si="12"/>
        <v>1.8414487937848938</v>
      </c>
      <c r="E46" s="31">
        <f t="shared" si="10"/>
        <v>1.3725856282681546</v>
      </c>
      <c r="F46" s="31">
        <f t="shared" si="11"/>
        <v>1.2019484414131052</v>
      </c>
      <c r="G46" s="37"/>
      <c r="H46" s="37"/>
      <c r="I46" s="37">
        <f t="shared" si="13"/>
        <v>1.9884628700373441</v>
      </c>
      <c r="J46" s="39">
        <v>238226.27513081257</v>
      </c>
      <c r="K46" s="13">
        <v>87061437.062284455</v>
      </c>
      <c r="M46" s="12">
        <v>134.14735412597699</v>
      </c>
      <c r="N46" s="12">
        <v>1741.65</v>
      </c>
      <c r="O46" s="6">
        <v>3.5049027579284648</v>
      </c>
      <c r="P46" s="13">
        <f t="shared" si="2"/>
        <v>818877.55687608535</v>
      </c>
      <c r="Q46">
        <v>10591880179894.801</v>
      </c>
      <c r="R46" s="13">
        <v>30879060</v>
      </c>
      <c r="T46" s="13">
        <v>52849.519</v>
      </c>
      <c r="V46" s="6">
        <f t="shared" si="5"/>
        <v>1.5922980344627511</v>
      </c>
      <c r="W46" s="6">
        <f t="shared" si="8"/>
        <v>1.156472440416098</v>
      </c>
      <c r="X46" s="6">
        <f t="shared" si="6"/>
        <v>1.8414487937848938</v>
      </c>
      <c r="AB46" s="6"/>
      <c r="AC46" s="6"/>
      <c r="AD46" s="6"/>
      <c r="AH46" s="6"/>
      <c r="AI46" s="6"/>
    </row>
    <row r="47" spans="1:35">
      <c r="A47" s="29">
        <v>1999</v>
      </c>
      <c r="B47" s="30">
        <v>19</v>
      </c>
      <c r="C47" s="31">
        <f t="shared" si="9"/>
        <v>1.8749110801622242</v>
      </c>
      <c r="D47" s="31">
        <f t="shared" si="12"/>
        <v>1.9318915469123654</v>
      </c>
      <c r="E47" s="31">
        <f t="shared" si="10"/>
        <v>1.3997932471983465</v>
      </c>
      <c r="F47" s="31">
        <f t="shared" si="11"/>
        <v>1.2034109469182783</v>
      </c>
      <c r="G47" s="37"/>
      <c r="H47" s="37"/>
      <c r="I47" s="37">
        <f t="shared" si="13"/>
        <v>2.0453120798016688</v>
      </c>
      <c r="J47" s="39">
        <v>238516.14383636709</v>
      </c>
      <c r="K47" s="13">
        <v>89550482.230044827</v>
      </c>
      <c r="M47" s="12">
        <v>136.38442993164099</v>
      </c>
      <c r="N47" s="12">
        <v>1745.85</v>
      </c>
      <c r="O47" s="6">
        <v>3.50729014806724</v>
      </c>
      <c r="P47" s="13">
        <f t="shared" si="2"/>
        <v>835109.48300085636</v>
      </c>
      <c r="Q47">
        <v>11098860813089.4</v>
      </c>
      <c r="R47" s="13">
        <v>31958800</v>
      </c>
      <c r="T47" s="13">
        <v>55445.222999999998</v>
      </c>
      <c r="V47" s="6">
        <f t="shared" si="5"/>
        <v>1.6479755026153053</v>
      </c>
      <c r="W47" s="6">
        <f t="shared" si="8"/>
        <v>1.1722817140464108</v>
      </c>
      <c r="X47" s="6">
        <f t="shared" si="6"/>
        <v>1.9318915469123654</v>
      </c>
      <c r="AB47" s="6"/>
      <c r="AC47" s="6"/>
      <c r="AD47" s="6"/>
      <c r="AH47" s="6"/>
      <c r="AI47" s="6"/>
    </row>
    <row r="48" spans="1:35">
      <c r="A48" s="29">
        <v>2000</v>
      </c>
      <c r="B48" s="30">
        <v>20</v>
      </c>
      <c r="C48" s="31">
        <f t="shared" si="9"/>
        <v>1.9515705816888269</v>
      </c>
      <c r="D48" s="31">
        <f t="shared" si="12"/>
        <v>2.0252131187144231</v>
      </c>
      <c r="E48" s="31">
        <f t="shared" si="10"/>
        <v>1.4151035165303467</v>
      </c>
      <c r="F48" s="31">
        <f t="shared" si="11"/>
        <v>1.2799793172353517</v>
      </c>
      <c r="G48" s="37"/>
      <c r="H48" s="37"/>
      <c r="I48" s="37">
        <f t="shared" si="13"/>
        <v>2.1085279084893331</v>
      </c>
      <c r="J48" s="39">
        <v>253692.00082406617</v>
      </c>
      <c r="K48" s="13">
        <v>92318278.890249938</v>
      </c>
      <c r="M48" s="12">
        <v>138.36305236816401</v>
      </c>
      <c r="N48" s="12">
        <v>1738.53</v>
      </c>
      <c r="O48" s="6">
        <v>3.5096629246392053</v>
      </c>
      <c r="P48" s="13">
        <f t="shared" si="2"/>
        <v>844243.5112811334</v>
      </c>
      <c r="Q48">
        <v>11552660007326.9</v>
      </c>
      <c r="R48" s="13">
        <v>33077686</v>
      </c>
      <c r="T48" s="13">
        <v>58123.548999999999</v>
      </c>
      <c r="V48" s="6">
        <f t="shared" si="5"/>
        <v>1.7056715587319065</v>
      </c>
      <c r="W48" s="6">
        <f t="shared" si="8"/>
        <v>1.1873406156927904</v>
      </c>
      <c r="X48" s="6">
        <f t="shared" si="6"/>
        <v>2.0252131187144231</v>
      </c>
      <c r="AB48" s="6"/>
      <c r="AC48" s="6"/>
      <c r="AD48" s="6"/>
      <c r="AH48" s="6"/>
      <c r="AI48" s="6"/>
    </row>
    <row r="49" spans="1:35">
      <c r="A49" s="29">
        <v>2001</v>
      </c>
      <c r="B49" s="30">
        <v>21</v>
      </c>
      <c r="C49" s="31">
        <f t="shared" si="9"/>
        <v>1.9706371239258627</v>
      </c>
      <c r="D49" s="31">
        <f t="shared" si="12"/>
        <v>2.1029356131656365</v>
      </c>
      <c r="E49" s="31">
        <f t="shared" si="10"/>
        <v>1.4075245858408114</v>
      </c>
      <c r="F49" s="31">
        <f t="shared" si="11"/>
        <v>1.2268758882878885</v>
      </c>
      <c r="G49" s="37"/>
      <c r="H49" s="37"/>
      <c r="I49" s="37">
        <f t="shared" si="13"/>
        <v>2.0714724527184663</v>
      </c>
      <c r="J49" s="39">
        <v>243166.89705176555</v>
      </c>
      <c r="K49" s="13">
        <v>90695869.299896866</v>
      </c>
      <c r="M49" s="12">
        <v>138.58023071289099</v>
      </c>
      <c r="N49" s="12">
        <v>1721.32</v>
      </c>
      <c r="O49" s="6">
        <v>3.5202427760836259</v>
      </c>
      <c r="P49" s="13">
        <f t="shared" si="2"/>
        <v>839721.96004311671</v>
      </c>
      <c r="Q49">
        <v>11665527705808.602</v>
      </c>
      <c r="R49" s="13">
        <v>34042272</v>
      </c>
      <c r="T49" s="13">
        <v>60354.182000000001</v>
      </c>
      <c r="V49" s="6">
        <f t="shared" si="5"/>
        <v>1.7554110388802751</v>
      </c>
      <c r="W49" s="6">
        <f t="shared" si="8"/>
        <v>1.1979733330759028</v>
      </c>
      <c r="X49" s="6">
        <f t="shared" si="6"/>
        <v>2.1029356131656365</v>
      </c>
      <c r="AB49" s="6"/>
      <c r="AC49" s="6"/>
      <c r="AD49" s="6"/>
      <c r="AH49" s="6"/>
      <c r="AI49" s="6"/>
    </row>
    <row r="50" spans="1:35">
      <c r="A50" s="29">
        <v>2002</v>
      </c>
      <c r="B50" s="30">
        <v>22</v>
      </c>
      <c r="C50" s="31">
        <f t="shared" si="9"/>
        <v>2.0058547326303211</v>
      </c>
      <c r="D50" s="31">
        <f t="shared" si="12"/>
        <v>2.1656743619911287</v>
      </c>
      <c r="E50" s="31">
        <f t="shared" si="10"/>
        <v>1.4070541465108994</v>
      </c>
      <c r="F50" s="31">
        <f t="shared" si="11"/>
        <v>1.2467623091203766</v>
      </c>
      <c r="G50" s="37"/>
      <c r="H50" s="37"/>
      <c r="I50" s="37">
        <f t="shared" si="13"/>
        <v>2.0830671260379727</v>
      </c>
      <c r="J50" s="39">
        <v>247108.3872167161</v>
      </c>
      <c r="K50" s="13">
        <v>91203522.189309373</v>
      </c>
      <c r="M50" s="12">
        <v>138.33695983886699</v>
      </c>
      <c r="N50" s="12">
        <v>1718.59</v>
      </c>
      <c r="O50" s="6">
        <v>3.5308545204075021</v>
      </c>
      <c r="P50" s="13">
        <f t="shared" si="2"/>
        <v>839441.29834798968</v>
      </c>
      <c r="Q50">
        <v>11874004439087.5</v>
      </c>
      <c r="R50" s="13">
        <v>34851148</v>
      </c>
      <c r="T50" s="13">
        <v>62154.781999999999</v>
      </c>
      <c r="V50" s="6">
        <f t="shared" si="5"/>
        <v>1.7971212355288808</v>
      </c>
      <c r="W50" s="6">
        <f t="shared" si="8"/>
        <v>1.2050797237136788</v>
      </c>
      <c r="X50" s="6">
        <f t="shared" si="6"/>
        <v>2.1656743619911287</v>
      </c>
      <c r="AB50" s="6"/>
      <c r="AC50" s="6"/>
      <c r="AD50" s="6"/>
    </row>
    <row r="51" spans="1:35">
      <c r="A51" s="29">
        <v>2003</v>
      </c>
      <c r="B51" s="30">
        <v>23</v>
      </c>
      <c r="C51" s="31">
        <f t="shared" si="9"/>
        <v>2.0621803087907971</v>
      </c>
      <c r="D51" s="31">
        <f t="shared" si="12"/>
        <v>2.2252910165981605</v>
      </c>
      <c r="E51" s="31">
        <f t="shared" si="10"/>
        <v>1.4167823831109798</v>
      </c>
      <c r="F51" s="31">
        <f t="shared" si="11"/>
        <v>1.2361670139112584</v>
      </c>
      <c r="G51" s="37"/>
      <c r="H51" s="37"/>
      <c r="I51" s="37">
        <f t="shared" si="13"/>
        <v>2.0929289311352446</v>
      </c>
      <c r="J51" s="39">
        <v>245008.39887727282</v>
      </c>
      <c r="K51" s="13">
        <v>91635304.415034577</v>
      </c>
      <c r="M51" s="12">
        <v>139.62138366699199</v>
      </c>
      <c r="N51" s="12">
        <v>1709.4</v>
      </c>
      <c r="O51" s="6">
        <v>3.5414982537516702</v>
      </c>
      <c r="P51" s="13">
        <f t="shared" si="2"/>
        <v>845245.11448573961</v>
      </c>
      <c r="Q51">
        <v>12207433440940.801</v>
      </c>
      <c r="R51" s="13">
        <v>35675240</v>
      </c>
      <c r="T51" s="13">
        <v>63865.777999999998</v>
      </c>
      <c r="V51" s="6">
        <f t="shared" si="5"/>
        <v>1.8396160547305169</v>
      </c>
      <c r="W51" s="6">
        <f t="shared" si="8"/>
        <v>1.209649704282528</v>
      </c>
      <c r="X51" s="6">
        <f t="shared" si="6"/>
        <v>2.2252910165981605</v>
      </c>
      <c r="AB51" s="6"/>
      <c r="AC51" s="6"/>
      <c r="AD51" s="6"/>
    </row>
    <row r="52" spans="1:35">
      <c r="A52" s="29">
        <v>2004</v>
      </c>
      <c r="B52" s="30">
        <v>24</v>
      </c>
      <c r="C52" s="31">
        <f t="shared" si="9"/>
        <v>2.1402860188998241</v>
      </c>
      <c r="D52" s="31">
        <f t="shared" si="12"/>
        <v>2.2868710881197303</v>
      </c>
      <c r="E52" s="31">
        <f t="shared" si="10"/>
        <v>1.4369267109718007</v>
      </c>
      <c r="F52" s="31">
        <f t="shared" si="11"/>
        <v>1.2674830006782409</v>
      </c>
      <c r="G52" s="37"/>
      <c r="H52" s="37"/>
      <c r="I52" s="37">
        <f t="shared" si="13"/>
        <v>2.1232159063789764</v>
      </c>
      <c r="J52" s="39">
        <v>251215.22990471122</v>
      </c>
      <c r="K52" s="13">
        <v>92961367.691709995</v>
      </c>
      <c r="M52" s="12">
        <v>141.16116333007801</v>
      </c>
      <c r="N52" s="12">
        <v>1709.64</v>
      </c>
      <c r="O52" s="6">
        <v>3.552174072546781</v>
      </c>
      <c r="P52" s="13">
        <f t="shared" si="2"/>
        <v>857263.1173293168</v>
      </c>
      <c r="Q52">
        <v>12669793717318.6</v>
      </c>
      <c r="R52" s="13">
        <v>36589712</v>
      </c>
      <c r="T52" s="13">
        <v>65633.123999999996</v>
      </c>
      <c r="V52" s="6">
        <f t="shared" si="5"/>
        <v>1.8867713751376545</v>
      </c>
      <c r="W52" s="6">
        <f t="shared" si="8"/>
        <v>1.2120552167868699</v>
      </c>
      <c r="X52" s="6">
        <f t="shared" si="6"/>
        <v>2.2868710881197303</v>
      </c>
      <c r="AB52" s="6"/>
      <c r="AC52" s="6"/>
      <c r="AD52" s="6"/>
    </row>
    <row r="53" spans="1:35">
      <c r="A53" s="29">
        <v>2005</v>
      </c>
      <c r="B53" s="30">
        <v>25</v>
      </c>
      <c r="C53" s="31">
        <f t="shared" si="9"/>
        <v>2.2118957633352538</v>
      </c>
      <c r="D53" s="31">
        <f t="shared" si="12"/>
        <v>2.358145421771686</v>
      </c>
      <c r="E53" s="31">
        <f t="shared" si="10"/>
        <v>1.4652970493455484</v>
      </c>
      <c r="F53" s="31">
        <f t="shared" si="11"/>
        <v>1.2719547363970416</v>
      </c>
      <c r="G53" s="37"/>
      <c r="H53" s="37"/>
      <c r="I53" s="37">
        <f t="shared" si="13"/>
        <v>2.1484004447146376</v>
      </c>
      <c r="J53" s="39">
        <v>252101.52827405464</v>
      </c>
      <c r="K53" s="13">
        <v>94064029.517732263</v>
      </c>
      <c r="M53" s="12">
        <v>143.61920166015599</v>
      </c>
      <c r="N53" s="12">
        <v>1708.56</v>
      </c>
      <c r="O53" s="6">
        <v>3.562562181861308</v>
      </c>
      <c r="P53" s="13">
        <f t="shared" si="2"/>
        <v>874188.71591987961</v>
      </c>
      <c r="Q53">
        <v>13093700000000</v>
      </c>
      <c r="R53" s="13">
        <v>37569048</v>
      </c>
      <c r="T53" s="13">
        <v>67678.695000000007</v>
      </c>
      <c r="V53" s="6">
        <f t="shared" si="5"/>
        <v>1.9372714482577109</v>
      </c>
      <c r="W53" s="6">
        <f t="shared" si="8"/>
        <v>1.217250904044701</v>
      </c>
      <c r="X53" s="6">
        <f t="shared" si="6"/>
        <v>2.358145421771686</v>
      </c>
      <c r="AB53" s="6"/>
      <c r="AC53" s="6"/>
      <c r="AD53" s="6"/>
    </row>
    <row r="54" spans="1:35">
      <c r="A54" s="29">
        <v>2006</v>
      </c>
      <c r="B54" s="30">
        <v>26</v>
      </c>
      <c r="C54" s="31">
        <f t="shared" si="9"/>
        <v>2.2708618572594204</v>
      </c>
      <c r="D54" s="31">
        <f t="shared" si="12"/>
        <v>2.434325057288103</v>
      </c>
      <c r="E54" s="31">
        <f t="shared" si="10"/>
        <v>1.5012744952079797</v>
      </c>
      <c r="F54" s="31">
        <f t="shared" si="11"/>
        <v>1.2728933832579155</v>
      </c>
      <c r="G54" s="37"/>
      <c r="H54" s="37"/>
      <c r="I54" s="37">
        <f t="shared" si="13"/>
        <v>2.1383002136810578</v>
      </c>
      <c r="J54" s="39">
        <v>252287.56815532135</v>
      </c>
      <c r="K54" s="13">
        <v>93621808.221224964</v>
      </c>
      <c r="M54" s="12">
        <v>146.25524902343801</v>
      </c>
      <c r="N54" s="12">
        <v>1711.43</v>
      </c>
      <c r="O54" s="6">
        <v>3.5782363691653445</v>
      </c>
      <c r="P54" s="13">
        <f t="shared" si="2"/>
        <v>895652.67588253913</v>
      </c>
      <c r="Q54">
        <v>13442760004007.9</v>
      </c>
      <c r="R54" s="13">
        <v>38524884</v>
      </c>
      <c r="T54" s="13">
        <v>69865.047999999995</v>
      </c>
      <c r="V54" s="6">
        <f t="shared" si="5"/>
        <v>1.986559729185587</v>
      </c>
      <c r="W54" s="6">
        <f t="shared" si="8"/>
        <v>1.2253973648635688</v>
      </c>
      <c r="X54" s="6">
        <f t="shared" si="6"/>
        <v>2.434325057288103</v>
      </c>
      <c r="AB54" s="6"/>
      <c r="AC54" s="6"/>
      <c r="AD54" s="6"/>
    </row>
    <row r="55" spans="1:35">
      <c r="A55" s="29">
        <v>2007</v>
      </c>
      <c r="B55" s="30">
        <v>27</v>
      </c>
      <c r="C55" s="31">
        <f t="shared" si="9"/>
        <v>2.3111307432732544</v>
      </c>
      <c r="D55" s="31">
        <f t="shared" si="12"/>
        <v>2.5017391425541722</v>
      </c>
      <c r="E55" s="31">
        <f t="shared" si="10"/>
        <v>1.5215196084851585</v>
      </c>
      <c r="F55" s="31">
        <f t="shared" si="11"/>
        <v>1.2917116838497884</v>
      </c>
      <c r="G55" s="37"/>
      <c r="H55" s="37"/>
      <c r="I55" s="37">
        <f t="shared" si="13"/>
        <v>2.1880222205558848</v>
      </c>
      <c r="J55" s="39">
        <v>256017.35680501023</v>
      </c>
      <c r="K55" s="13">
        <v>95798801.0317882</v>
      </c>
      <c r="M55" s="12">
        <v>147.80364990234401</v>
      </c>
      <c r="N55" s="12">
        <v>1708.82</v>
      </c>
      <c r="O55" s="6">
        <v>3.5939795181141472</v>
      </c>
      <c r="P55" s="13">
        <f t="shared" si="2"/>
        <v>907730.80678939784</v>
      </c>
      <c r="Q55">
        <v>13681138648037.801</v>
      </c>
      <c r="R55" s="13">
        <v>39387952</v>
      </c>
      <c r="T55" s="13">
        <v>71799.83</v>
      </c>
      <c r="V55" s="6">
        <f t="shared" si="5"/>
        <v>2.031064370194986</v>
      </c>
      <c r="W55" s="6">
        <f t="shared" si="8"/>
        <v>1.2317379888427664</v>
      </c>
      <c r="X55" s="6">
        <f t="shared" si="6"/>
        <v>2.5017391425541722</v>
      </c>
      <c r="AB55" s="6"/>
      <c r="AC55" s="6"/>
      <c r="AD55" s="6"/>
    </row>
    <row r="56" spans="1:35">
      <c r="A56" s="29">
        <v>2008</v>
      </c>
      <c r="B56" s="30">
        <v>28</v>
      </c>
      <c r="C56" s="31">
        <f t="shared" si="9"/>
        <v>2.3051294414901009</v>
      </c>
      <c r="D56" s="31">
        <f t="shared" si="12"/>
        <v>2.5579985458751979</v>
      </c>
      <c r="E56" s="31">
        <f t="shared" si="10"/>
        <v>1.5154943419114812</v>
      </c>
      <c r="F56" s="31">
        <f t="shared" si="11"/>
        <v>1.2904565213898083</v>
      </c>
      <c r="G56" s="37"/>
      <c r="H56" s="37"/>
      <c r="I56" s="37">
        <f t="shared" si="13"/>
        <v>2.1582354964337034</v>
      </c>
      <c r="J56" s="39">
        <v>255768.58350723586</v>
      </c>
      <c r="K56" s="13">
        <v>94494640.392667875</v>
      </c>
      <c r="M56" s="12">
        <v>147.06056213378901</v>
      </c>
      <c r="N56" s="12">
        <v>1703.16</v>
      </c>
      <c r="O56" s="6">
        <v>3.6097919321179246</v>
      </c>
      <c r="P56" s="13">
        <f t="shared" si="2"/>
        <v>904136.16360665869</v>
      </c>
      <c r="Q56">
        <v>13645612902900.701</v>
      </c>
      <c r="R56" s="13">
        <v>40057600</v>
      </c>
      <c r="T56" s="13">
        <v>73414.472999999998</v>
      </c>
      <c r="V56" s="6">
        <f t="shared" si="5"/>
        <v>2.0655951879783614</v>
      </c>
      <c r="W56" s="6">
        <f t="shared" si="8"/>
        <v>1.2383832808880435</v>
      </c>
      <c r="X56" s="6">
        <f t="shared" si="6"/>
        <v>2.5579985458751979</v>
      </c>
      <c r="AB56" s="6"/>
      <c r="AC56" s="6"/>
      <c r="AD56" s="6"/>
    </row>
    <row r="57" spans="1:35">
      <c r="A57" s="29">
        <v>2009</v>
      </c>
      <c r="B57" s="30">
        <v>29</v>
      </c>
      <c r="C57" s="31">
        <f t="shared" si="9"/>
        <v>2.2405022742358112</v>
      </c>
      <c r="D57" s="31">
        <f t="shared" si="12"/>
        <v>2.58519547641751</v>
      </c>
      <c r="E57" s="31">
        <f t="shared" si="10"/>
        <v>1.4457667740809241</v>
      </c>
      <c r="F57" s="31">
        <f t="shared" si="11"/>
        <v>1.2280020515206997</v>
      </c>
      <c r="G57" s="37"/>
      <c r="H57" s="37"/>
      <c r="I57" s="37">
        <f t="shared" si="13"/>
        <v>2.0624651612411764</v>
      </c>
      <c r="J57" s="39">
        <v>243390.10269262191</v>
      </c>
      <c r="K57" s="13">
        <v>90301500.487751529</v>
      </c>
      <c r="M57" s="12">
        <v>141.59526062011699</v>
      </c>
      <c r="N57" s="12">
        <v>1680.12</v>
      </c>
      <c r="O57" s="6">
        <v>3.6256739159217988</v>
      </c>
      <c r="P57" s="13">
        <f t="shared" si="2"/>
        <v>862537.05371065799</v>
      </c>
      <c r="Q57">
        <v>13263041195000</v>
      </c>
      <c r="R57" s="13">
        <v>40347576</v>
      </c>
      <c r="T57" s="13">
        <v>74195.024000000005</v>
      </c>
      <c r="V57" s="6">
        <f t="shared" si="5"/>
        <v>2.0805479817111165</v>
      </c>
      <c r="W57" s="6">
        <f t="shared" si="8"/>
        <v>1.2425550860362053</v>
      </c>
      <c r="X57" s="6">
        <f t="shared" si="6"/>
        <v>2.58519547641751</v>
      </c>
      <c r="AB57" s="6"/>
      <c r="AC57" s="6"/>
      <c r="AD57" s="6"/>
    </row>
    <row r="58" spans="1:35">
      <c r="A58" s="29">
        <v>2010</v>
      </c>
      <c r="B58" s="30">
        <v>30</v>
      </c>
      <c r="C58" s="31">
        <f t="shared" si="9"/>
        <v>2.2971349836161603</v>
      </c>
      <c r="D58" s="31">
        <f t="shared" si="12"/>
        <v>2.6044091572696364</v>
      </c>
      <c r="E58" s="31">
        <f t="shared" si="10"/>
        <v>1.4570771301390746</v>
      </c>
      <c r="F58" s="31">
        <f t="shared" si="11"/>
        <v>1.2477588686442431</v>
      </c>
      <c r="G58" s="37"/>
      <c r="H58" s="37"/>
      <c r="I58" s="37">
        <f t="shared" si="13"/>
        <v>2.1138444997599075</v>
      </c>
      <c r="J58" s="39">
        <v>247305.9053923192</v>
      </c>
      <c r="K58" s="13">
        <v>92551056.722445682</v>
      </c>
      <c r="M58" s="12">
        <v>140.854904174805</v>
      </c>
      <c r="N58" s="12">
        <v>1695.03</v>
      </c>
      <c r="O58" s="6">
        <v>3.6409331183814908</v>
      </c>
      <c r="P58" s="13">
        <f t="shared" si="2"/>
        <v>869284.75421513047</v>
      </c>
      <c r="Q58">
        <v>13598288325133.9</v>
      </c>
      <c r="R58" s="13">
        <v>40615356</v>
      </c>
      <c r="T58" s="13">
        <v>74746.456000000006</v>
      </c>
      <c r="V58" s="6">
        <f t="shared" si="5"/>
        <v>2.0943562248269507</v>
      </c>
      <c r="W58" s="6">
        <f t="shared" si="8"/>
        <v>1.2435368570047483</v>
      </c>
      <c r="X58" s="6">
        <f t="shared" si="6"/>
        <v>2.6044091572696364</v>
      </c>
      <c r="AB58" s="6"/>
      <c r="AC58" s="6"/>
      <c r="AD58" s="6"/>
    </row>
    <row r="59" spans="1:35">
      <c r="N59" s="12">
        <v>1703.55</v>
      </c>
      <c r="P59" s="13">
        <f t="shared" si="2"/>
        <v>0</v>
      </c>
    </row>
    <row r="69" spans="12:31">
      <c r="L69" t="s">
        <v>62</v>
      </c>
    </row>
    <row r="70" spans="12:31">
      <c r="W70" t="s">
        <v>73</v>
      </c>
      <c r="X70" t="s">
        <v>74</v>
      </c>
      <c r="Y70" t="s">
        <v>75</v>
      </c>
      <c r="Z70" t="s">
        <v>77</v>
      </c>
      <c r="AA70" t="s">
        <v>79</v>
      </c>
      <c r="AB70" t="s">
        <v>27</v>
      </c>
    </row>
    <row r="71" spans="12:31">
      <c r="W71">
        <v>2003</v>
      </c>
      <c r="X71" t="s">
        <v>78</v>
      </c>
      <c r="Y71" t="s">
        <v>76</v>
      </c>
      <c r="Z71" t="s">
        <v>76</v>
      </c>
      <c r="AB71" t="s">
        <v>69</v>
      </c>
      <c r="AC71" t="s">
        <v>27</v>
      </c>
      <c r="AD71" t="s">
        <v>28</v>
      </c>
      <c r="AE71" t="s">
        <v>81</v>
      </c>
    </row>
    <row r="72" spans="12:31">
      <c r="AC72" t="s">
        <v>69</v>
      </c>
      <c r="AD72" t="s">
        <v>72</v>
      </c>
      <c r="AE72" t="s">
        <v>80</v>
      </c>
    </row>
    <row r="73" spans="12:31">
      <c r="V73">
        <v>1980</v>
      </c>
      <c r="W73">
        <v>100</v>
      </c>
      <c r="X73" s="16">
        <f t="shared" ref="X73:X78" si="14">$X$80*Y73</f>
        <v>28699.966666666671</v>
      </c>
      <c r="Y73" s="6">
        <f t="shared" ref="Y73:Y79" si="15">W73/W$80</f>
        <v>0.77519379844961245</v>
      </c>
      <c r="AB73" s="13">
        <v>19392764</v>
      </c>
      <c r="AC73" s="6">
        <f>AB73/$AB$73</f>
        <v>1</v>
      </c>
      <c r="AD73" s="6">
        <f>AE73/AC73</f>
        <v>1</v>
      </c>
      <c r="AE73" s="6">
        <f t="shared" ref="AE73:AE103" si="16">X73/$X$73</f>
        <v>1</v>
      </c>
    </row>
    <row r="74" spans="12:31">
      <c r="V74">
        <v>1981</v>
      </c>
      <c r="W74">
        <v>104.1</v>
      </c>
      <c r="X74" s="16">
        <f t="shared" si="14"/>
        <v>29876.665300000001</v>
      </c>
      <c r="Y74" s="6">
        <f t="shared" si="15"/>
        <v>0.80697674418604648</v>
      </c>
      <c r="AB74" s="13">
        <v>19914240</v>
      </c>
      <c r="AC74" s="6">
        <f t="shared" ref="AC74:AC103" si="17">AB74/$AB$73</f>
        <v>1.0268902359663636</v>
      </c>
      <c r="AD74" s="6">
        <f t="shared" ref="AD74:AD103" si="18">AE74/AC74</f>
        <v>1.0137402845401078</v>
      </c>
      <c r="AE74" s="6">
        <f t="shared" si="16"/>
        <v>1.0409999999999999</v>
      </c>
    </row>
    <row r="75" spans="12:31">
      <c r="V75">
        <v>1982</v>
      </c>
      <c r="W75">
        <v>107.7</v>
      </c>
      <c r="X75" s="16">
        <f t="shared" si="14"/>
        <v>30909.864100000003</v>
      </c>
      <c r="Y75" s="6">
        <f t="shared" si="15"/>
        <v>0.83488372093023255</v>
      </c>
      <c r="AB75" s="13">
        <v>20307654</v>
      </c>
      <c r="AC75" s="6">
        <f t="shared" si="17"/>
        <v>1.0471768748384707</v>
      </c>
      <c r="AD75" s="6">
        <f t="shared" si="18"/>
        <v>1.0284795490409675</v>
      </c>
      <c r="AE75" s="6">
        <f t="shared" si="16"/>
        <v>1.077</v>
      </c>
    </row>
    <row r="76" spans="12:31">
      <c r="V76">
        <v>1983</v>
      </c>
      <c r="W76">
        <v>111.2</v>
      </c>
      <c r="X76" s="16">
        <f t="shared" si="14"/>
        <v>31914.362933333337</v>
      </c>
      <c r="Y76" s="6">
        <f t="shared" si="15"/>
        <v>0.86201550387596904</v>
      </c>
      <c r="AB76" s="13">
        <v>20761348</v>
      </c>
      <c r="AC76" s="6">
        <f t="shared" si="17"/>
        <v>1.070571889597584</v>
      </c>
      <c r="AD76" s="6">
        <f t="shared" si="18"/>
        <v>1.0386971774665112</v>
      </c>
      <c r="AE76" s="6">
        <f t="shared" si="16"/>
        <v>1.1119999999999999</v>
      </c>
    </row>
    <row r="77" spans="12:31">
      <c r="V77">
        <v>1984</v>
      </c>
      <c r="W77">
        <v>115.6</v>
      </c>
      <c r="X77" s="16">
        <f t="shared" si="14"/>
        <v>33177.161466666665</v>
      </c>
      <c r="Y77" s="6">
        <f t="shared" si="15"/>
        <v>0.89612403100775184</v>
      </c>
      <c r="AB77" s="13">
        <v>21386624</v>
      </c>
      <c r="AC77" s="6">
        <f t="shared" si="17"/>
        <v>1.1028146374596215</v>
      </c>
      <c r="AD77" s="6">
        <f t="shared" si="18"/>
        <v>1.0482269283828993</v>
      </c>
      <c r="AE77" s="6">
        <f t="shared" si="16"/>
        <v>1.1559999999999997</v>
      </c>
    </row>
    <row r="78" spans="12:31">
      <c r="V78">
        <v>1985</v>
      </c>
      <c r="W78">
        <v>120.3</v>
      </c>
      <c r="X78" s="16">
        <f t="shared" si="14"/>
        <v>34526.0599</v>
      </c>
      <c r="Y78" s="6">
        <f t="shared" si="15"/>
        <v>0.93255813953488365</v>
      </c>
      <c r="AB78" s="13">
        <v>22054654</v>
      </c>
      <c r="AC78" s="6">
        <f t="shared" si="17"/>
        <v>1.1372620220614245</v>
      </c>
      <c r="AD78" s="6">
        <f t="shared" si="18"/>
        <v>1.0578037221531564</v>
      </c>
      <c r="AE78" s="6">
        <f t="shared" si="16"/>
        <v>1.2029999999999998</v>
      </c>
    </row>
    <row r="79" spans="12:31">
      <c r="V79">
        <v>1986</v>
      </c>
      <c r="W79">
        <v>124.7</v>
      </c>
      <c r="X79" s="16">
        <f>$X$80*Y79</f>
        <v>35788.858433333335</v>
      </c>
      <c r="Y79" s="6">
        <f t="shared" si="15"/>
        <v>0.96666666666666667</v>
      </c>
      <c r="AB79" s="13">
        <v>22698254</v>
      </c>
      <c r="AC79" s="6">
        <f t="shared" si="17"/>
        <v>1.1704496584396118</v>
      </c>
      <c r="AD79" s="6">
        <f t="shared" si="18"/>
        <v>1.0654025066421409</v>
      </c>
      <c r="AE79" s="6">
        <f t="shared" si="16"/>
        <v>1.2469999999999999</v>
      </c>
    </row>
    <row r="80" spans="12:31">
      <c r="V80">
        <v>1987</v>
      </c>
      <c r="W80">
        <v>129</v>
      </c>
      <c r="X80" s="13">
        <v>37022.957000000002</v>
      </c>
      <c r="Y80" s="6">
        <f>W80/W$80</f>
        <v>1</v>
      </c>
      <c r="Z80" s="6">
        <f>X80/X$80</f>
        <v>1</v>
      </c>
      <c r="AB80" s="13">
        <v>23326776</v>
      </c>
      <c r="AC80" s="6">
        <f t="shared" si="17"/>
        <v>1.2028597883210459</v>
      </c>
      <c r="AD80" s="6">
        <f t="shared" si="18"/>
        <v>1.0724441971749545</v>
      </c>
      <c r="AE80" s="6">
        <f t="shared" si="16"/>
        <v>1.2899999999999998</v>
      </c>
    </row>
    <row r="81" spans="22:31">
      <c r="V81">
        <v>1988</v>
      </c>
      <c r="W81">
        <v>133.30000000000001</v>
      </c>
      <c r="X81" s="13">
        <v>38349.9</v>
      </c>
      <c r="Y81" s="6">
        <f t="shared" ref="Y81:Z94" si="19">W81/W$80</f>
        <v>1.0333333333333334</v>
      </c>
      <c r="Z81" s="6">
        <f t="shared" si="19"/>
        <v>1.0358410863832406</v>
      </c>
      <c r="AB81" s="13">
        <v>23961024</v>
      </c>
      <c r="AC81" s="6">
        <f t="shared" si="17"/>
        <v>1.2355651829723706</v>
      </c>
      <c r="AD81" s="6">
        <f t="shared" si="18"/>
        <v>1.0814767361927686</v>
      </c>
      <c r="AE81" s="6">
        <f t="shared" si="16"/>
        <v>1.3362350014343802</v>
      </c>
    </row>
    <row r="82" spans="22:31">
      <c r="V82">
        <v>1989</v>
      </c>
      <c r="W82">
        <v>137.9</v>
      </c>
      <c r="X82" s="13">
        <v>39685.85</v>
      </c>
      <c r="Y82" s="6">
        <f t="shared" si="19"/>
        <v>1.0689922480620155</v>
      </c>
      <c r="Z82" s="6">
        <f t="shared" si="19"/>
        <v>1.071925454252614</v>
      </c>
      <c r="AB82" s="13">
        <v>24600122</v>
      </c>
      <c r="AC82" s="6">
        <f t="shared" si="17"/>
        <v>1.2685206709059111</v>
      </c>
      <c r="AD82" s="6">
        <f t="shared" si="18"/>
        <v>1.090075918903521</v>
      </c>
      <c r="AE82" s="6">
        <f t="shared" si="16"/>
        <v>1.382783835985872</v>
      </c>
    </row>
    <row r="83" spans="22:31">
      <c r="V83">
        <v>1990</v>
      </c>
      <c r="W83">
        <v>142.19999999999999</v>
      </c>
      <c r="X83" s="13">
        <v>40875.18</v>
      </c>
      <c r="Y83" s="6">
        <f t="shared" si="19"/>
        <v>1.1023255813953488</v>
      </c>
      <c r="Z83" s="6">
        <f t="shared" si="19"/>
        <v>1.1040495765910865</v>
      </c>
      <c r="AB83" s="13">
        <v>25188296</v>
      </c>
      <c r="AC83" s="6">
        <f t="shared" si="17"/>
        <v>1.2988502309418091</v>
      </c>
      <c r="AD83" s="6">
        <f t="shared" si="18"/>
        <v>1.096526697131033</v>
      </c>
      <c r="AE83" s="6">
        <f t="shared" si="16"/>
        <v>1.4242239538025012</v>
      </c>
    </row>
    <row r="84" spans="22:31">
      <c r="V84">
        <v>1991</v>
      </c>
      <c r="W84">
        <v>146</v>
      </c>
      <c r="X84" s="13">
        <v>41954.127999999997</v>
      </c>
      <c r="Y84" s="6">
        <f t="shared" si="19"/>
        <v>1.1317829457364341</v>
      </c>
      <c r="Z84" s="6">
        <f t="shared" si="19"/>
        <v>1.1331922514995221</v>
      </c>
      <c r="AB84" s="13">
        <v>25652820</v>
      </c>
      <c r="AC84" s="6">
        <f t="shared" si="17"/>
        <v>1.3228037014218292</v>
      </c>
      <c r="AD84" s="6">
        <f t="shared" si="18"/>
        <v>1.1050906516689765</v>
      </c>
      <c r="AE84" s="6">
        <f t="shared" si="16"/>
        <v>1.4618180044343834</v>
      </c>
    </row>
    <row r="85" spans="22:31">
      <c r="V85">
        <v>1992</v>
      </c>
      <c r="W85">
        <v>149.9</v>
      </c>
      <c r="X85" s="13">
        <v>42909.521000000001</v>
      </c>
      <c r="Y85" s="6">
        <f t="shared" si="19"/>
        <v>1.162015503875969</v>
      </c>
      <c r="Z85" s="6">
        <f t="shared" si="19"/>
        <v>1.1589976727142566</v>
      </c>
      <c r="AB85" s="13">
        <v>26160804</v>
      </c>
      <c r="AC85" s="6">
        <f t="shared" si="17"/>
        <v>1.3489982139730057</v>
      </c>
      <c r="AD85" s="6">
        <f t="shared" si="18"/>
        <v>1.1083091010165778</v>
      </c>
      <c r="AE85" s="6">
        <f t="shared" si="16"/>
        <v>1.4951069978013909</v>
      </c>
    </row>
    <row r="86" spans="22:31">
      <c r="V86">
        <v>1993</v>
      </c>
      <c r="W86">
        <v>154.30000000000001</v>
      </c>
      <c r="X86" s="13">
        <v>44068.341999999997</v>
      </c>
      <c r="Y86" s="6">
        <f t="shared" si="19"/>
        <v>1.1961240310077521</v>
      </c>
      <c r="Z86" s="6">
        <f t="shared" si="19"/>
        <v>1.1902977387786717</v>
      </c>
      <c r="AB86" s="13">
        <v>26752074</v>
      </c>
      <c r="AC86" s="6">
        <f t="shared" si="17"/>
        <v>1.3794874211845201</v>
      </c>
      <c r="AD86" s="6">
        <f t="shared" si="18"/>
        <v>1.11308306218988</v>
      </c>
      <c r="AE86" s="6">
        <f t="shared" si="16"/>
        <v>1.5354840830244862</v>
      </c>
    </row>
    <row r="87" spans="22:31">
      <c r="V87">
        <v>1994</v>
      </c>
      <c r="W87">
        <v>159.30000000000001</v>
      </c>
      <c r="X87" s="13">
        <v>45352.476999999999</v>
      </c>
      <c r="Y87" s="6">
        <f t="shared" si="19"/>
        <v>1.2348837209302326</v>
      </c>
      <c r="Z87" s="6">
        <f t="shared" si="19"/>
        <v>1.2249825695986412</v>
      </c>
      <c r="AB87" s="13">
        <v>27424690</v>
      </c>
      <c r="AC87" s="6">
        <f t="shared" si="17"/>
        <v>1.4141712857434865</v>
      </c>
      <c r="AD87" s="6">
        <f t="shared" si="18"/>
        <v>1.1174229958653545</v>
      </c>
      <c r="AE87" s="6">
        <f t="shared" si="16"/>
        <v>1.5802275147822469</v>
      </c>
    </row>
    <row r="88" spans="22:31">
      <c r="V88">
        <v>1995</v>
      </c>
      <c r="W88">
        <v>165.6</v>
      </c>
      <c r="X88" s="13">
        <v>46819.614999999998</v>
      </c>
      <c r="Y88" s="6">
        <f t="shared" si="19"/>
        <v>1.2837209302325581</v>
      </c>
      <c r="Z88" s="6">
        <f t="shared" si="19"/>
        <v>1.2646103605392729</v>
      </c>
      <c r="AB88" s="13">
        <v>28155274</v>
      </c>
      <c r="AC88" s="6">
        <f t="shared" si="17"/>
        <v>1.4518443064639985</v>
      </c>
      <c r="AD88" s="6">
        <f t="shared" si="18"/>
        <v>1.1236379533483498</v>
      </c>
      <c r="AE88" s="6">
        <f t="shared" si="16"/>
        <v>1.6313473650956618</v>
      </c>
    </row>
    <row r="89" spans="22:31">
      <c r="V89">
        <v>1996</v>
      </c>
      <c r="W89">
        <v>173.2</v>
      </c>
      <c r="X89" s="13">
        <v>48467.669000000002</v>
      </c>
      <c r="Y89" s="6">
        <f t="shared" si="19"/>
        <v>1.3426356589147286</v>
      </c>
      <c r="Z89" s="6">
        <f t="shared" si="19"/>
        <v>1.3091247411707281</v>
      </c>
      <c r="AB89" s="13">
        <v>28985402</v>
      </c>
      <c r="AC89" s="6">
        <f t="shared" si="17"/>
        <v>1.494650375779337</v>
      </c>
      <c r="AD89" s="6">
        <f t="shared" si="18"/>
        <v>1.129876888586526</v>
      </c>
      <c r="AE89" s="6">
        <f t="shared" si="16"/>
        <v>1.6887709161102391</v>
      </c>
    </row>
    <row r="90" spans="22:31">
      <c r="V90">
        <v>1997</v>
      </c>
      <c r="W90">
        <v>182.8</v>
      </c>
      <c r="X90" s="13">
        <v>50519.483999999997</v>
      </c>
      <c r="Y90" s="6">
        <f t="shared" si="19"/>
        <v>1.4170542635658916</v>
      </c>
      <c r="Z90" s="6">
        <f t="shared" si="19"/>
        <v>1.3645448147213091</v>
      </c>
      <c r="AB90" s="13">
        <v>29882946</v>
      </c>
      <c r="AC90" s="6">
        <f t="shared" si="17"/>
        <v>1.540932793283103</v>
      </c>
      <c r="AD90" s="6">
        <f t="shared" si="18"/>
        <v>1.1423358751682364</v>
      </c>
      <c r="AE90" s="6">
        <f t="shared" si="16"/>
        <v>1.7602628109904885</v>
      </c>
    </row>
    <row r="91" spans="22:31">
      <c r="V91">
        <v>1998</v>
      </c>
      <c r="W91">
        <v>194.1</v>
      </c>
      <c r="X91" s="13">
        <v>52849.519</v>
      </c>
      <c r="Y91" s="6">
        <f t="shared" si="19"/>
        <v>1.5046511627906975</v>
      </c>
      <c r="Z91" s="6">
        <f t="shared" si="19"/>
        <v>1.427479685104569</v>
      </c>
      <c r="AB91" s="13">
        <v>30879060</v>
      </c>
      <c r="AC91" s="6">
        <f t="shared" si="17"/>
        <v>1.5922980344627511</v>
      </c>
      <c r="AD91" s="6">
        <f t="shared" si="18"/>
        <v>1.156472440416098</v>
      </c>
      <c r="AE91" s="6">
        <f t="shared" si="16"/>
        <v>1.8414487937848938</v>
      </c>
    </row>
    <row r="92" spans="22:31">
      <c r="V92">
        <v>1999</v>
      </c>
      <c r="W92">
        <v>206.4</v>
      </c>
      <c r="X92" s="13">
        <v>55445.222999999998</v>
      </c>
      <c r="Y92" s="6">
        <f t="shared" si="19"/>
        <v>1.6</v>
      </c>
      <c r="Z92" s="6">
        <f t="shared" si="19"/>
        <v>1.4975903464436942</v>
      </c>
      <c r="AB92" s="13">
        <v>31958800</v>
      </c>
      <c r="AC92" s="6">
        <f t="shared" si="17"/>
        <v>1.6479755026153053</v>
      </c>
      <c r="AD92" s="6">
        <f t="shared" si="18"/>
        <v>1.1722817140464108</v>
      </c>
      <c r="AE92" s="6">
        <f t="shared" si="16"/>
        <v>1.9318915469123654</v>
      </c>
    </row>
    <row r="93" spans="22:31">
      <c r="V93">
        <v>2000</v>
      </c>
      <c r="W93">
        <v>218.5</v>
      </c>
      <c r="X93" s="13">
        <v>58123.548999999999</v>
      </c>
      <c r="Y93" s="6">
        <f t="shared" si="19"/>
        <v>1.693798449612403</v>
      </c>
      <c r="Z93" s="6">
        <f t="shared" si="19"/>
        <v>1.5699326501662196</v>
      </c>
      <c r="AB93" s="13">
        <v>33077686</v>
      </c>
      <c r="AC93" s="6">
        <f t="shared" si="17"/>
        <v>1.7056715587319065</v>
      </c>
      <c r="AD93" s="6">
        <f t="shared" si="18"/>
        <v>1.1873406156927904</v>
      </c>
      <c r="AE93" s="6">
        <f t="shared" si="16"/>
        <v>2.0252131187144231</v>
      </c>
    </row>
    <row r="94" spans="22:31">
      <c r="V94">
        <v>2001</v>
      </c>
      <c r="W94">
        <v>227.5</v>
      </c>
      <c r="X94" s="13">
        <v>60354.182000000001</v>
      </c>
      <c r="Y94" s="6">
        <f t="shared" si="19"/>
        <v>1.7635658914728682</v>
      </c>
      <c r="Z94" s="6">
        <f t="shared" si="19"/>
        <v>1.6301826458648345</v>
      </c>
      <c r="AB94" s="13">
        <v>34042272</v>
      </c>
      <c r="AC94" s="6">
        <f t="shared" si="17"/>
        <v>1.7554110388802751</v>
      </c>
      <c r="AD94" s="6">
        <f t="shared" si="18"/>
        <v>1.1979733330759028</v>
      </c>
      <c r="AE94" s="6">
        <f t="shared" si="16"/>
        <v>2.1029356131656365</v>
      </c>
    </row>
    <row r="95" spans="22:31">
      <c r="V95">
        <v>2002</v>
      </c>
      <c r="X95" s="13">
        <v>62154.781999999999</v>
      </c>
      <c r="AB95" s="13">
        <v>34851148</v>
      </c>
      <c r="AC95" s="6">
        <f t="shared" si="17"/>
        <v>1.7971212355288808</v>
      </c>
      <c r="AD95" s="6">
        <f t="shared" si="18"/>
        <v>1.2050797237136788</v>
      </c>
      <c r="AE95" s="6">
        <f t="shared" si="16"/>
        <v>2.1656743619911287</v>
      </c>
    </row>
    <row r="96" spans="22:31">
      <c r="V96">
        <v>2003</v>
      </c>
      <c r="X96" s="13">
        <v>63865.777999999998</v>
      </c>
      <c r="AB96" s="13">
        <v>35675240</v>
      </c>
      <c r="AC96" s="6">
        <f t="shared" si="17"/>
        <v>1.8396160547305169</v>
      </c>
      <c r="AD96" s="6">
        <f t="shared" si="18"/>
        <v>1.209649704282528</v>
      </c>
      <c r="AE96" s="6">
        <f t="shared" si="16"/>
        <v>2.2252910165981605</v>
      </c>
    </row>
    <row r="97" spans="22:31">
      <c r="V97">
        <v>2004</v>
      </c>
      <c r="X97" s="13">
        <v>65633.123999999996</v>
      </c>
      <c r="AB97" s="13">
        <v>36589712</v>
      </c>
      <c r="AC97" s="6">
        <f t="shared" si="17"/>
        <v>1.8867713751376545</v>
      </c>
      <c r="AD97" s="6">
        <f t="shared" si="18"/>
        <v>1.2120552167868699</v>
      </c>
      <c r="AE97" s="6">
        <f t="shared" si="16"/>
        <v>2.2868710881197303</v>
      </c>
    </row>
    <row r="98" spans="22:31">
      <c r="V98">
        <v>2005</v>
      </c>
      <c r="X98" s="13">
        <v>67678.695000000007</v>
      </c>
      <c r="AB98" s="13">
        <v>37569048</v>
      </c>
      <c r="AC98" s="6">
        <f t="shared" si="17"/>
        <v>1.9372714482577109</v>
      </c>
      <c r="AD98" s="6">
        <f t="shared" si="18"/>
        <v>1.217250904044701</v>
      </c>
      <c r="AE98" s="6">
        <f t="shared" si="16"/>
        <v>2.358145421771686</v>
      </c>
    </row>
    <row r="99" spans="22:31">
      <c r="V99">
        <v>2006</v>
      </c>
      <c r="X99" s="13">
        <v>69865.047999999995</v>
      </c>
      <c r="AB99" s="13">
        <v>38524884</v>
      </c>
      <c r="AC99" s="6">
        <f t="shared" si="17"/>
        <v>1.986559729185587</v>
      </c>
      <c r="AD99" s="6">
        <f t="shared" si="18"/>
        <v>1.2253973648635688</v>
      </c>
      <c r="AE99" s="6">
        <f t="shared" si="16"/>
        <v>2.434325057288103</v>
      </c>
    </row>
    <row r="100" spans="22:31">
      <c r="V100">
        <v>2007</v>
      </c>
      <c r="X100" s="13">
        <v>71799.83</v>
      </c>
      <c r="AB100" s="13">
        <v>39387952</v>
      </c>
      <c r="AC100" s="6">
        <f t="shared" si="17"/>
        <v>2.031064370194986</v>
      </c>
      <c r="AD100" s="6">
        <f t="shared" si="18"/>
        <v>1.2317379888427664</v>
      </c>
      <c r="AE100" s="6">
        <f t="shared" si="16"/>
        <v>2.5017391425541722</v>
      </c>
    </row>
    <row r="101" spans="22:31">
      <c r="V101">
        <v>2008</v>
      </c>
      <c r="X101" s="13">
        <v>73414.472999999998</v>
      </c>
      <c r="AB101" s="13">
        <v>40057600</v>
      </c>
      <c r="AC101" s="6">
        <f t="shared" si="17"/>
        <v>2.0655951879783614</v>
      </c>
      <c r="AD101" s="6">
        <f t="shared" si="18"/>
        <v>1.2383832808880435</v>
      </c>
      <c r="AE101" s="6">
        <f t="shared" si="16"/>
        <v>2.5579985458751979</v>
      </c>
    </row>
    <row r="102" spans="22:31">
      <c r="V102">
        <v>2009</v>
      </c>
      <c r="X102" s="13">
        <v>74195.024000000005</v>
      </c>
      <c r="AB102" s="13">
        <v>40347576</v>
      </c>
      <c r="AC102" s="6">
        <f t="shared" si="17"/>
        <v>2.0805479817111165</v>
      </c>
      <c r="AD102" s="6">
        <f t="shared" si="18"/>
        <v>1.2425550860362053</v>
      </c>
      <c r="AE102" s="6">
        <f t="shared" si="16"/>
        <v>2.58519547641751</v>
      </c>
    </row>
    <row r="103" spans="22:31">
      <c r="V103">
        <v>2010</v>
      </c>
      <c r="X103" s="13">
        <v>74746.456000000006</v>
      </c>
      <c r="AB103" s="13">
        <v>40615356</v>
      </c>
      <c r="AC103" s="6">
        <f t="shared" si="17"/>
        <v>2.0943562248269507</v>
      </c>
      <c r="AD103" s="6">
        <f t="shared" si="18"/>
        <v>1.2435368570047483</v>
      </c>
      <c r="AE103" s="6">
        <f t="shared" si="16"/>
        <v>2.6044091572696364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O5" sqref="O5:O6"/>
    </sheetView>
  </sheetViews>
  <sheetFormatPr baseColWidth="10" defaultColWidth="8.83203125" defaultRowHeight="14" x14ac:dyDescent="0"/>
  <cols>
    <col min="7" max="8" width="8.83203125" style="33"/>
    <col min="9" max="9" width="11.5" style="33" customWidth="1"/>
    <col min="10" max="10" width="10.1640625" bestFit="1" customWidth="1"/>
    <col min="11" max="11" width="11.1640625" bestFit="1" customWidth="1"/>
    <col min="13" max="13" width="11" customWidth="1"/>
    <col min="16" max="18" width="10.1640625" bestFit="1" customWidth="1"/>
  </cols>
  <sheetData>
    <row r="1" spans="1:23" ht="28">
      <c r="A1" s="14" t="s">
        <v>121</v>
      </c>
      <c r="B1" s="14"/>
      <c r="C1" s="14"/>
      <c r="T1" s="19" t="s">
        <v>83</v>
      </c>
      <c r="U1" s="20" t="s">
        <v>27</v>
      </c>
      <c r="V1" s="20" t="s">
        <v>29</v>
      </c>
      <c r="W1" s="20" t="s">
        <v>82</v>
      </c>
    </row>
    <row r="2" spans="1:23" ht="16">
      <c r="M2" s="10" t="s">
        <v>47</v>
      </c>
      <c r="T2" s="19" t="s">
        <v>87</v>
      </c>
      <c r="U2" s="21">
        <f>(U58/U29)^(1/30)-1</f>
        <v>9.3082172816936648E-2</v>
      </c>
      <c r="V2" s="21">
        <f>(V58/V29)^(1/30)-1</f>
        <v>2.1613304703252512E-2</v>
      </c>
      <c r="W2" s="21">
        <f>(W58/W29)^(1/30)-1</f>
        <v>0.11670729088372234</v>
      </c>
    </row>
    <row r="3" spans="1:23">
      <c r="A3" s="27" t="s">
        <v>130</v>
      </c>
      <c r="B3" s="27"/>
      <c r="C3" s="27"/>
      <c r="D3" s="27"/>
      <c r="E3" s="27"/>
      <c r="F3" s="27"/>
      <c r="M3" t="s">
        <v>48</v>
      </c>
    </row>
    <row r="4" spans="1:23" ht="56">
      <c r="M4" s="4" t="s">
        <v>44</v>
      </c>
      <c r="N4" s="4" t="s">
        <v>45</v>
      </c>
      <c r="O4" s="4" t="s">
        <v>46</v>
      </c>
      <c r="P4" s="4" t="s">
        <v>119</v>
      </c>
      <c r="Q4" s="4" t="s">
        <v>13</v>
      </c>
      <c r="R4" s="4" t="s">
        <v>57</v>
      </c>
      <c r="S4" s="4" t="s">
        <v>65</v>
      </c>
      <c r="U4" s="4" t="s">
        <v>57</v>
      </c>
      <c r="V4" s="4" t="s">
        <v>65</v>
      </c>
      <c r="W4" s="4" t="s">
        <v>65</v>
      </c>
    </row>
    <row r="5" spans="1:23" ht="28">
      <c r="A5" s="27"/>
      <c r="B5" s="27"/>
      <c r="C5" s="27"/>
      <c r="D5" s="28" t="s">
        <v>92</v>
      </c>
      <c r="E5" s="28" t="s">
        <v>117</v>
      </c>
      <c r="F5" s="28" t="s">
        <v>124</v>
      </c>
      <c r="G5" s="35"/>
      <c r="H5" s="35"/>
      <c r="I5" s="35" t="s">
        <v>118</v>
      </c>
      <c r="J5" t="s">
        <v>116</v>
      </c>
      <c r="K5" t="s">
        <v>116</v>
      </c>
      <c r="M5" t="s">
        <v>41</v>
      </c>
      <c r="N5" t="s">
        <v>43</v>
      </c>
      <c r="O5" s="41" t="s">
        <v>42</v>
      </c>
      <c r="Q5" t="s">
        <v>51</v>
      </c>
      <c r="U5" t="s">
        <v>70</v>
      </c>
      <c r="V5" t="s">
        <v>72</v>
      </c>
      <c r="W5" t="s">
        <v>70</v>
      </c>
    </row>
    <row r="6" spans="1:23">
      <c r="A6" s="28"/>
      <c r="B6" s="28"/>
      <c r="C6" s="27"/>
      <c r="J6" t="s">
        <v>122</v>
      </c>
      <c r="K6" t="s">
        <v>115</v>
      </c>
      <c r="M6" t="s">
        <v>69</v>
      </c>
      <c r="N6" t="s">
        <v>68</v>
      </c>
      <c r="O6" s="41" t="s">
        <v>132</v>
      </c>
      <c r="Q6" t="s">
        <v>69</v>
      </c>
      <c r="R6" t="s">
        <v>69</v>
      </c>
      <c r="S6" t="s">
        <v>68</v>
      </c>
      <c r="U6" t="s">
        <v>71</v>
      </c>
      <c r="V6" t="s">
        <v>71</v>
      </c>
      <c r="W6" t="s">
        <v>71</v>
      </c>
    </row>
    <row r="7" spans="1:23">
      <c r="A7" s="29" t="s">
        <v>0</v>
      </c>
      <c r="B7" s="29" t="s">
        <v>1</v>
      </c>
      <c r="C7" s="29" t="s">
        <v>2</v>
      </c>
      <c r="D7" s="29" t="s">
        <v>103</v>
      </c>
      <c r="E7" s="29" t="s">
        <v>12</v>
      </c>
      <c r="F7" s="29" t="s">
        <v>126</v>
      </c>
      <c r="G7" s="36"/>
      <c r="H7" s="36"/>
      <c r="I7" s="36" t="s">
        <v>22</v>
      </c>
      <c r="J7" t="s">
        <v>123</v>
      </c>
      <c r="K7" t="s">
        <v>22</v>
      </c>
      <c r="N7">
        <v>2014</v>
      </c>
      <c r="P7" t="s">
        <v>133</v>
      </c>
      <c r="S7">
        <v>2015</v>
      </c>
    </row>
    <row r="8" spans="1:23">
      <c r="A8" s="1">
        <v>1960</v>
      </c>
      <c r="C8" s="2"/>
      <c r="D8" s="2"/>
      <c r="E8" s="2"/>
      <c r="F8" s="2"/>
      <c r="G8" s="37"/>
      <c r="H8" s="37"/>
      <c r="I8" s="37"/>
      <c r="M8" s="12">
        <v>262.82116699218801</v>
      </c>
      <c r="O8" s="6"/>
      <c r="Q8" s="13">
        <v>285155.0625</v>
      </c>
      <c r="R8" s="13">
        <v>812913.3125</v>
      </c>
    </row>
    <row r="9" spans="1:23">
      <c r="A9" s="1">
        <v>1961</v>
      </c>
      <c r="C9" s="2"/>
      <c r="D9" s="2"/>
      <c r="E9" s="2"/>
      <c r="F9" s="2"/>
      <c r="G9" s="37"/>
      <c r="H9" s="37"/>
      <c r="I9" s="37"/>
      <c r="M9" s="12">
        <v>260.23876953125</v>
      </c>
      <c r="O9" s="6"/>
      <c r="Q9" s="13">
        <v>231305.734375</v>
      </c>
      <c r="R9" s="13">
        <v>833342.625</v>
      </c>
    </row>
    <row r="10" spans="1:23">
      <c r="A10" s="1">
        <v>1962</v>
      </c>
      <c r="C10" s="2"/>
      <c r="D10" s="2"/>
      <c r="E10" s="2"/>
      <c r="F10" s="2"/>
      <c r="G10" s="37"/>
      <c r="H10" s="37"/>
      <c r="I10" s="37"/>
      <c r="M10" s="12">
        <v>260.76467895507801</v>
      </c>
      <c r="O10" s="6"/>
      <c r="Q10" s="13">
        <v>230462.46875</v>
      </c>
      <c r="R10" s="13">
        <v>837673.375</v>
      </c>
    </row>
    <row r="11" spans="1:23">
      <c r="A11" s="1">
        <v>1963</v>
      </c>
      <c r="C11" s="2"/>
      <c r="D11" s="2"/>
      <c r="E11" s="2"/>
      <c r="F11" s="2"/>
      <c r="G11" s="37"/>
      <c r="H11" s="37"/>
      <c r="I11" s="37"/>
      <c r="M11" s="12">
        <v>266.43951416015602</v>
      </c>
      <c r="O11" s="6"/>
      <c r="Q11" s="13">
        <v>249603.140625</v>
      </c>
      <c r="R11" s="13">
        <v>856743.25</v>
      </c>
    </row>
    <row r="12" spans="1:23">
      <c r="A12" s="1">
        <v>1964</v>
      </c>
      <c r="C12" s="2"/>
      <c r="D12" s="2"/>
      <c r="E12" s="2"/>
      <c r="F12" s="2"/>
      <c r="G12" s="37"/>
      <c r="H12" s="37"/>
      <c r="I12" s="37"/>
      <c r="M12" s="12">
        <v>276.049560546875</v>
      </c>
      <c r="O12" s="6"/>
      <c r="Q12" s="13">
        <v>281814.59375</v>
      </c>
      <c r="R12" s="13">
        <v>890419.6875</v>
      </c>
    </row>
    <row r="13" spans="1:23">
      <c r="A13" s="1">
        <v>1965</v>
      </c>
      <c r="C13" s="2"/>
      <c r="D13" s="2"/>
      <c r="E13" s="2"/>
      <c r="F13" s="2"/>
      <c r="G13" s="37"/>
      <c r="H13" s="37"/>
      <c r="I13" s="37"/>
      <c r="M13" s="12">
        <v>286.74215698242199</v>
      </c>
      <c r="O13" s="6"/>
      <c r="Q13" s="13">
        <v>316580.65625</v>
      </c>
      <c r="R13" s="13">
        <v>941565.375</v>
      </c>
    </row>
    <row r="14" spans="1:23">
      <c r="A14" s="1">
        <v>1966</v>
      </c>
      <c r="C14" s="2"/>
      <c r="D14" s="2"/>
      <c r="E14" s="2"/>
      <c r="F14" s="2"/>
      <c r="G14" s="37"/>
      <c r="H14" s="37"/>
      <c r="I14" s="37"/>
      <c r="M14" s="12">
        <v>297.45211791992199</v>
      </c>
      <c r="O14" s="6"/>
      <c r="Q14" s="13">
        <v>341252.8125</v>
      </c>
      <c r="R14" s="13">
        <v>1008494.375</v>
      </c>
    </row>
    <row r="15" spans="1:23">
      <c r="A15" s="1">
        <v>1967</v>
      </c>
      <c r="C15" s="2"/>
      <c r="D15" s="2"/>
      <c r="E15" s="2"/>
      <c r="F15" s="2"/>
      <c r="G15" s="37"/>
      <c r="H15" s="37"/>
      <c r="I15" s="37"/>
      <c r="M15" s="12">
        <v>308.32879638671898</v>
      </c>
      <c r="O15" s="6"/>
      <c r="Q15" s="13">
        <v>329961.65625</v>
      </c>
      <c r="R15" s="13">
        <v>1049952.75</v>
      </c>
    </row>
    <row r="16" spans="1:23">
      <c r="A16" s="1">
        <v>1968</v>
      </c>
      <c r="C16" s="2"/>
      <c r="D16" s="2"/>
      <c r="E16" s="2"/>
      <c r="F16" s="2"/>
      <c r="G16" s="37"/>
      <c r="H16" s="37"/>
      <c r="I16" s="37"/>
      <c r="M16" s="12">
        <v>319.04025268554699</v>
      </c>
      <c r="O16" s="6"/>
      <c r="Q16" s="13">
        <v>321062.09375</v>
      </c>
      <c r="R16" s="13">
        <v>1090481</v>
      </c>
    </row>
    <row r="17" spans="1:23">
      <c r="A17" s="1">
        <v>1969</v>
      </c>
      <c r="C17" s="2"/>
      <c r="D17" s="2"/>
      <c r="E17" s="2"/>
      <c r="F17" s="2"/>
      <c r="G17" s="37"/>
      <c r="H17" s="37"/>
      <c r="I17" s="37"/>
      <c r="M17" s="12">
        <v>331.26171875</v>
      </c>
      <c r="O17" s="6"/>
      <c r="Q17" s="13">
        <v>352951.84375</v>
      </c>
      <c r="R17" s="13">
        <v>1139900.625</v>
      </c>
    </row>
    <row r="18" spans="1:23">
      <c r="A18" s="1">
        <v>1970</v>
      </c>
      <c r="C18" s="2"/>
      <c r="D18" s="2"/>
      <c r="E18" s="2"/>
      <c r="F18" s="2"/>
      <c r="G18" s="37"/>
      <c r="H18" s="37"/>
      <c r="I18" s="37"/>
      <c r="M18" s="12">
        <v>344.018310546875</v>
      </c>
      <c r="O18" s="6"/>
      <c r="Q18" s="13">
        <v>394344.4375</v>
      </c>
      <c r="R18" s="13">
        <v>1229129.625</v>
      </c>
    </row>
    <row r="19" spans="1:23">
      <c r="A19" s="36">
        <v>1971</v>
      </c>
      <c r="B19" s="33"/>
      <c r="C19" s="37"/>
      <c r="D19" s="37"/>
      <c r="E19" s="37"/>
      <c r="F19" s="37"/>
      <c r="G19" s="37"/>
      <c r="H19" s="37"/>
      <c r="I19" s="37">
        <f>K19/$K$19</f>
        <v>1</v>
      </c>
      <c r="J19" s="13">
        <v>1528363.1212414259</v>
      </c>
      <c r="K19" s="13">
        <v>28712849.805291515</v>
      </c>
      <c r="M19" s="12">
        <v>358.58142089843801</v>
      </c>
      <c r="N19" s="15">
        <f>P104</f>
        <v>2492</v>
      </c>
      <c r="O19" s="42">
        <v>1.6377988708371474</v>
      </c>
      <c r="P19" s="13">
        <f>M19*N19*O19</f>
        <v>1463512.341656599</v>
      </c>
      <c r="Q19" s="13">
        <v>421948.53125</v>
      </c>
      <c r="R19" s="13">
        <v>1326826</v>
      </c>
    </row>
    <row r="20" spans="1:23">
      <c r="A20" s="36">
        <v>1972</v>
      </c>
      <c r="B20" s="33"/>
      <c r="C20" s="37"/>
      <c r="D20" s="37"/>
      <c r="E20" s="37"/>
      <c r="F20" s="37"/>
      <c r="G20" s="37"/>
      <c r="H20" s="37"/>
      <c r="I20" s="37">
        <f t="shared" ref="I20:I58" si="0">K20/$K$19</f>
        <v>1.0356005075041419</v>
      </c>
      <c r="J20" s="13">
        <v>1620944.5104324431</v>
      </c>
      <c r="K20" s="13">
        <v>29735041.830250092</v>
      </c>
      <c r="M20" s="12">
        <v>370.76071166992199</v>
      </c>
      <c r="N20" s="15">
        <f t="shared" ref="N20:N58" si="1">P105</f>
        <v>2547</v>
      </c>
      <c r="O20" s="42">
        <v>1.6602801892496397</v>
      </c>
      <c r="P20" s="13">
        <f t="shared" ref="P20:P58" si="2">M20*N20*O20</f>
        <v>1567848.2945774433</v>
      </c>
      <c r="Q20" s="13">
        <v>437982.59375</v>
      </c>
      <c r="R20" s="13">
        <v>1423937.625</v>
      </c>
    </row>
    <row r="21" spans="1:23">
      <c r="A21" s="36">
        <v>1973</v>
      </c>
      <c r="B21" s="33"/>
      <c r="C21" s="37"/>
      <c r="D21" s="37"/>
      <c r="E21" s="37"/>
      <c r="F21" s="37"/>
      <c r="G21" s="37"/>
      <c r="H21" s="37"/>
      <c r="I21" s="37">
        <f t="shared" si="0"/>
        <v>1.0635482249175232</v>
      </c>
      <c r="J21" s="13">
        <v>1691380.1805010501</v>
      </c>
      <c r="K21" s="13">
        <v>30537500.442741245</v>
      </c>
      <c r="M21" s="12">
        <v>381.24188232421898</v>
      </c>
      <c r="N21" s="15">
        <f t="shared" si="1"/>
        <v>2602</v>
      </c>
      <c r="O21" s="42">
        <v>1.6830700984705416</v>
      </c>
      <c r="P21" s="13">
        <f t="shared" si="2"/>
        <v>1669591.0259285953</v>
      </c>
      <c r="Q21" s="13">
        <v>472583.21875</v>
      </c>
      <c r="R21" s="13">
        <v>1526956.875</v>
      </c>
    </row>
    <row r="22" spans="1:23">
      <c r="A22" s="36">
        <v>1974</v>
      </c>
      <c r="B22" s="33"/>
      <c r="C22" s="37"/>
      <c r="D22" s="37"/>
      <c r="E22" s="37"/>
      <c r="F22" s="37"/>
      <c r="G22" s="37"/>
      <c r="H22" s="37"/>
      <c r="I22" s="37">
        <f t="shared" si="0"/>
        <v>1.0831774560863363</v>
      </c>
      <c r="J22" s="13">
        <v>1814043.7923349955</v>
      </c>
      <c r="K22" s="13">
        <v>31101111.609084718</v>
      </c>
      <c r="M22" s="12">
        <v>394.44943237304699</v>
      </c>
      <c r="N22" s="15">
        <f t="shared" si="1"/>
        <v>2657</v>
      </c>
      <c r="O22" s="42">
        <v>1.7061728343851905</v>
      </c>
      <c r="P22" s="13">
        <f t="shared" si="2"/>
        <v>1788158.0933842855</v>
      </c>
      <c r="Q22" s="13">
        <v>483452.625</v>
      </c>
      <c r="R22" s="13">
        <v>1644623.625</v>
      </c>
    </row>
    <row r="23" spans="1:23">
      <c r="A23" s="36">
        <v>1975</v>
      </c>
      <c r="B23" s="33"/>
      <c r="C23" s="37"/>
      <c r="D23" s="37"/>
      <c r="E23" s="37"/>
      <c r="F23" s="37"/>
      <c r="G23" s="37"/>
      <c r="H23" s="37"/>
      <c r="I23" s="37">
        <f t="shared" si="0"/>
        <v>1.1580096851594164</v>
      </c>
      <c r="J23" s="13">
        <v>2001946.0222966727</v>
      </c>
      <c r="K23" s="13">
        <v>33249758.163055237</v>
      </c>
      <c r="M23" s="12">
        <v>407.95773315429699</v>
      </c>
      <c r="N23" s="15">
        <f t="shared" si="1"/>
        <v>2712</v>
      </c>
      <c r="O23" s="42">
        <v>1.7265064953678018</v>
      </c>
      <c r="P23" s="13">
        <f t="shared" si="2"/>
        <v>1910174.625654846</v>
      </c>
      <c r="Q23" s="13">
        <v>525513</v>
      </c>
      <c r="R23" s="13">
        <v>1785129.5</v>
      </c>
    </row>
    <row r="24" spans="1:23">
      <c r="A24" s="36">
        <v>1976</v>
      </c>
      <c r="B24" s="33"/>
      <c r="C24" s="37"/>
      <c r="D24" s="37"/>
      <c r="E24" s="37"/>
      <c r="F24" s="37"/>
      <c r="G24" s="37"/>
      <c r="H24" s="37"/>
      <c r="I24" s="37">
        <f t="shared" si="0"/>
        <v>1.1877862397989161</v>
      </c>
      <c r="J24" s="13">
        <v>2111329.8553675069</v>
      </c>
      <c r="K24" s="13">
        <v>34104727.904138245</v>
      </c>
      <c r="M24" s="12">
        <v>420.91384887695301</v>
      </c>
      <c r="N24" s="15">
        <f t="shared" si="1"/>
        <v>2767</v>
      </c>
      <c r="O24" s="42">
        <v>1.7540556334828348</v>
      </c>
      <c r="P24" s="13">
        <f t="shared" si="2"/>
        <v>2042893.5537754663</v>
      </c>
      <c r="Q24" s="13">
        <v>517104.78125</v>
      </c>
      <c r="R24" s="13">
        <v>1916553.875</v>
      </c>
    </row>
    <row r="25" spans="1:23">
      <c r="A25" s="36">
        <v>1977</v>
      </c>
      <c r="B25" s="33"/>
      <c r="C25" s="37"/>
      <c r="D25" s="37"/>
      <c r="E25" s="37"/>
      <c r="F25" s="37"/>
      <c r="G25" s="37"/>
      <c r="H25" s="37"/>
      <c r="I25" s="37">
        <f t="shared" si="0"/>
        <v>1.2596267396784218</v>
      </c>
      <c r="J25" s="13">
        <v>2341886.0582061904</v>
      </c>
      <c r="K25" s="13">
        <v>36167473.38711556</v>
      </c>
      <c r="M25" s="12">
        <v>432.58193969726602</v>
      </c>
      <c r="N25" s="15">
        <f t="shared" si="1"/>
        <v>2822</v>
      </c>
      <c r="O25" s="42">
        <v>1.7820443616097894</v>
      </c>
      <c r="P25" s="13">
        <f t="shared" si="2"/>
        <v>2175423.9429454473</v>
      </c>
      <c r="Q25" s="13">
        <v>556404.75</v>
      </c>
      <c r="R25" s="13">
        <v>2051286.875</v>
      </c>
    </row>
    <row r="26" spans="1:23">
      <c r="A26" s="36">
        <v>1978</v>
      </c>
      <c r="B26" s="33"/>
      <c r="C26" s="37"/>
      <c r="D26" s="37"/>
      <c r="E26" s="37"/>
      <c r="F26" s="37"/>
      <c r="G26" s="37"/>
      <c r="H26" s="37"/>
      <c r="I26" s="37">
        <f t="shared" si="0"/>
        <v>1.3394853725018376</v>
      </c>
      <c r="J26" s="13">
        <v>2567658.7221354651</v>
      </c>
      <c r="K26" s="13">
        <v>38460442.317030221</v>
      </c>
      <c r="M26" s="12">
        <v>445.50433349609398</v>
      </c>
      <c r="N26" s="15">
        <f t="shared" si="1"/>
        <v>2836.4285714285716</v>
      </c>
      <c r="O26" s="42">
        <v>1.810479694101629</v>
      </c>
      <c r="P26" s="13">
        <f t="shared" si="2"/>
        <v>2287796.7698445669</v>
      </c>
      <c r="Q26" s="13">
        <v>621504.125</v>
      </c>
      <c r="R26" s="13">
        <v>2214855</v>
      </c>
    </row>
    <row r="27" spans="1:23">
      <c r="A27" s="36">
        <v>1979</v>
      </c>
      <c r="B27" s="33"/>
      <c r="C27" s="37"/>
      <c r="D27" s="37"/>
      <c r="E27" s="37"/>
      <c r="F27" s="37"/>
      <c r="G27" s="37"/>
      <c r="H27" s="37"/>
      <c r="I27" s="37">
        <f t="shared" si="0"/>
        <v>1.3577602433564939</v>
      </c>
      <c r="J27" s="13">
        <v>2596678.2977123884</v>
      </c>
      <c r="K27" s="13">
        <v>38985165.939091064</v>
      </c>
      <c r="M27" s="12">
        <v>460.541748046875</v>
      </c>
      <c r="N27" s="15">
        <f t="shared" si="1"/>
        <v>2850.8571428571431</v>
      </c>
      <c r="O27" s="42">
        <v>1.8393687572363977</v>
      </c>
      <c r="P27" s="13">
        <f t="shared" si="2"/>
        <v>2414978.483812531</v>
      </c>
      <c r="Q27" s="13">
        <v>668569.6875</v>
      </c>
      <c r="R27" s="13">
        <v>2380279.75</v>
      </c>
    </row>
    <row r="28" spans="1:23">
      <c r="A28" s="36">
        <v>1980</v>
      </c>
      <c r="B28" s="33"/>
      <c r="C28" s="37"/>
      <c r="D28" s="37"/>
      <c r="E28" s="37"/>
      <c r="F28" s="37"/>
      <c r="G28" s="37"/>
      <c r="H28" s="37"/>
      <c r="I28" s="37">
        <f t="shared" si="0"/>
        <v>1.351659190141864</v>
      </c>
      <c r="J28" s="13">
        <v>2633663.7393859625</v>
      </c>
      <c r="K28" s="13">
        <v>38809987.314485304</v>
      </c>
      <c r="M28" s="12">
        <v>479.11691284179699</v>
      </c>
      <c r="N28" s="15">
        <f t="shared" si="1"/>
        <v>2865.2857142857147</v>
      </c>
      <c r="O28" s="42">
        <v>1.8642521859429673</v>
      </c>
      <c r="P28" s="13">
        <f t="shared" si="2"/>
        <v>2559258.1632314739</v>
      </c>
      <c r="Q28" s="13">
        <v>720995.1875</v>
      </c>
      <c r="R28" s="13">
        <v>2568095</v>
      </c>
    </row>
    <row r="29" spans="1:23">
      <c r="A29" s="29">
        <v>1981</v>
      </c>
      <c r="B29" s="30">
        <v>0</v>
      </c>
      <c r="C29" s="31">
        <f>Q29/$Q$29</f>
        <v>1</v>
      </c>
      <c r="D29" s="31">
        <f>W29</f>
        <v>1</v>
      </c>
      <c r="E29" s="31">
        <f>P29/$P$29</f>
        <v>1</v>
      </c>
      <c r="F29" s="31">
        <f>J29/$J$29</f>
        <v>1</v>
      </c>
      <c r="G29" s="37"/>
      <c r="H29" s="37"/>
      <c r="I29" s="37">
        <f t="shared" si="0"/>
        <v>1.3502275837673186</v>
      </c>
      <c r="J29" s="13">
        <v>2625538.7039266261</v>
      </c>
      <c r="K29" s="13">
        <v>38768881.815672688</v>
      </c>
      <c r="M29" s="12">
        <v>500.90026855468801</v>
      </c>
      <c r="N29" s="15">
        <f t="shared" si="1"/>
        <v>2879.7142857142862</v>
      </c>
      <c r="O29" s="42">
        <v>1.8815892385026163</v>
      </c>
      <c r="P29" s="13">
        <f t="shared" si="2"/>
        <v>2714097.7555973963</v>
      </c>
      <c r="Q29" s="13">
        <v>758797.8125</v>
      </c>
      <c r="R29" s="13">
        <v>2746991.25</v>
      </c>
      <c r="S29" s="12">
        <f t="shared" ref="S29:S58" si="3">O62</f>
        <v>100</v>
      </c>
      <c r="U29" s="6">
        <f t="shared" ref="U29:U58" si="4">R29/R$29</f>
        <v>1</v>
      </c>
      <c r="V29" s="6">
        <f>W29/U29</f>
        <v>1</v>
      </c>
      <c r="W29" s="6">
        <f t="shared" ref="W29:W58" si="5">S29/S$29</f>
        <v>1</v>
      </c>
    </row>
    <row r="30" spans="1:23">
      <c r="A30" s="29">
        <v>1982</v>
      </c>
      <c r="B30" s="30">
        <v>1</v>
      </c>
      <c r="C30" s="31">
        <f t="shared" ref="C30:C58" si="6">Q30/$Q$29</f>
        <v>1.0905686750381876</v>
      </c>
      <c r="D30" s="31">
        <f t="shared" ref="D30:D58" si="7">W30</f>
        <v>1.05</v>
      </c>
      <c r="E30" s="31">
        <f t="shared" ref="E30:E58" si="8">P30/$P$29</f>
        <v>1.0513108897521835</v>
      </c>
      <c r="F30" s="31">
        <f t="shared" ref="F30:F58" si="9">J30/$J$29</f>
        <v>1.0613656748099953</v>
      </c>
      <c r="G30" s="37"/>
      <c r="H30" s="37"/>
      <c r="I30" s="37">
        <f t="shared" si="0"/>
        <v>1.3843340937941562</v>
      </c>
      <c r="J30" s="13">
        <v>2786656.658232844</v>
      </c>
      <c r="K30" s="13">
        <v>39748176.915455945</v>
      </c>
      <c r="M30" s="12">
        <v>519.14862060546898</v>
      </c>
      <c r="N30" s="15">
        <f t="shared" si="1"/>
        <v>2894.1428571428578</v>
      </c>
      <c r="O30" s="42">
        <v>1.8990875210684428</v>
      </c>
      <c r="P30" s="13">
        <f t="shared" si="2"/>
        <v>2853360.5263115028</v>
      </c>
      <c r="Q30" s="13">
        <v>827521.125</v>
      </c>
      <c r="R30" s="13">
        <v>2944778.5</v>
      </c>
      <c r="S30" s="12">
        <f t="shared" si="3"/>
        <v>105</v>
      </c>
      <c r="U30" s="6">
        <f t="shared" si="4"/>
        <v>1.0720014124544446</v>
      </c>
      <c r="V30" s="6">
        <f t="shared" ref="V30:V58" si="10">W30/U30</f>
        <v>0.97947632139395202</v>
      </c>
      <c r="W30" s="6">
        <f t="shared" si="5"/>
        <v>1.05</v>
      </c>
    </row>
    <row r="31" spans="1:23">
      <c r="A31" s="29">
        <v>1983</v>
      </c>
      <c r="B31" s="30">
        <v>2</v>
      </c>
      <c r="C31" s="31">
        <f t="shared" si="6"/>
        <v>1.2089278558641074</v>
      </c>
      <c r="D31" s="31">
        <f t="shared" si="7"/>
        <v>1.1287499999999999</v>
      </c>
      <c r="E31" s="31">
        <f t="shared" si="8"/>
        <v>1.0952352178080358</v>
      </c>
      <c r="F31" s="31">
        <f t="shared" si="9"/>
        <v>1.128127491713004</v>
      </c>
      <c r="G31" s="37"/>
      <c r="H31" s="37"/>
      <c r="I31" s="37">
        <f t="shared" si="0"/>
        <v>1.4277260772254978</v>
      </c>
      <c r="J31" s="13">
        <v>2961942.3924561562</v>
      </c>
      <c r="K31" s="13">
        <v>40994084.41847375</v>
      </c>
      <c r="M31" s="12">
        <v>533.19738769531295</v>
      </c>
      <c r="N31" s="15">
        <f t="shared" si="1"/>
        <v>2908.5714285714294</v>
      </c>
      <c r="O31" s="42">
        <v>1.9167485330368872</v>
      </c>
      <c r="P31" s="13">
        <f t="shared" si="2"/>
        <v>2972575.4465040155</v>
      </c>
      <c r="Q31" s="13">
        <v>917331.8125</v>
      </c>
      <c r="R31" s="13">
        <v>3174298.5</v>
      </c>
      <c r="S31" s="12">
        <f t="shared" si="3"/>
        <v>112.875</v>
      </c>
      <c r="U31" s="6">
        <f t="shared" si="4"/>
        <v>1.1555546454689289</v>
      </c>
      <c r="V31" s="6">
        <f t="shared" si="10"/>
        <v>0.97680365392148838</v>
      </c>
      <c r="W31" s="6">
        <f t="shared" si="5"/>
        <v>1.1287499999999999</v>
      </c>
    </row>
    <row r="32" spans="1:23">
      <c r="A32" s="29">
        <v>1984</v>
      </c>
      <c r="B32" s="30">
        <v>3</v>
      </c>
      <c r="C32" s="31">
        <f t="shared" si="6"/>
        <v>1.3923949602846279</v>
      </c>
      <c r="D32" s="31">
        <f t="shared" si="7"/>
        <v>1.2134062499999998</v>
      </c>
      <c r="E32" s="31">
        <f t="shared" si="8"/>
        <v>1.1390697491993758</v>
      </c>
      <c r="F32" s="31">
        <f t="shared" si="9"/>
        <v>1.2091218423974168</v>
      </c>
      <c r="G32" s="37"/>
      <c r="H32" s="37"/>
      <c r="I32" s="37">
        <f t="shared" si="0"/>
        <v>1.4931338153383764</v>
      </c>
      <c r="J32" s="13">
        <v>3174596.1949774879</v>
      </c>
      <c r="K32" s="13">
        <v>42872126.979012676</v>
      </c>
      <c r="M32" s="12">
        <v>546.71588134765602</v>
      </c>
      <c r="N32" s="15">
        <f t="shared" si="1"/>
        <v>2923</v>
      </c>
      <c r="O32" s="42">
        <v>1.9345737877483802</v>
      </c>
      <c r="P32" s="13">
        <f t="shared" si="2"/>
        <v>3091546.649770915</v>
      </c>
      <c r="Q32" s="13">
        <v>1056546.25</v>
      </c>
      <c r="R32" s="13">
        <v>3371707.75</v>
      </c>
      <c r="S32" s="12">
        <f t="shared" si="3"/>
        <v>121.34062499999999</v>
      </c>
      <c r="U32" s="6">
        <f t="shared" si="4"/>
        <v>1.2274184528254322</v>
      </c>
      <c r="V32" s="6">
        <f t="shared" si="10"/>
        <v>0.98858400507734157</v>
      </c>
      <c r="W32" s="6">
        <f t="shared" si="5"/>
        <v>1.2134062499999998</v>
      </c>
    </row>
    <row r="33" spans="1:23">
      <c r="A33" s="29">
        <v>1985</v>
      </c>
      <c r="B33" s="30">
        <v>4</v>
      </c>
      <c r="C33" s="31">
        <f t="shared" si="6"/>
        <v>1.5798976423643816</v>
      </c>
      <c r="D33" s="31">
        <f t="shared" si="7"/>
        <v>1.3104787500000001</v>
      </c>
      <c r="E33" s="31">
        <f t="shared" si="8"/>
        <v>1.1756292016145502</v>
      </c>
      <c r="F33" s="31">
        <f t="shared" si="9"/>
        <v>1.1962070475439768</v>
      </c>
      <c r="G33" s="37"/>
      <c r="H33" s="37"/>
      <c r="I33" s="37">
        <f t="shared" si="0"/>
        <v>1.495578247691328</v>
      </c>
      <c r="J33" s="13">
        <v>3140687.901236509</v>
      </c>
      <c r="K33" s="13">
        <v>42942313.59802217</v>
      </c>
      <c r="M33" s="12">
        <v>560.24230957031295</v>
      </c>
      <c r="N33" s="15">
        <f t="shared" si="1"/>
        <v>2919.2857142857142</v>
      </c>
      <c r="O33" s="42">
        <v>1.9509374487412128</v>
      </c>
      <c r="P33" s="13">
        <f t="shared" si="2"/>
        <v>3190772.5775168096</v>
      </c>
      <c r="Q33" s="13">
        <v>1198822.875</v>
      </c>
      <c r="R33" s="13">
        <v>3621059.75</v>
      </c>
      <c r="S33" s="12">
        <f t="shared" si="3"/>
        <v>131.047875</v>
      </c>
      <c r="U33" s="6">
        <f t="shared" si="4"/>
        <v>1.3181912210313738</v>
      </c>
      <c r="V33" s="6">
        <f t="shared" si="10"/>
        <v>0.9941492016421265</v>
      </c>
      <c r="W33" s="6">
        <f t="shared" si="5"/>
        <v>1.3104787500000001</v>
      </c>
    </row>
    <row r="34" spans="1:23">
      <c r="A34" s="29">
        <v>1986</v>
      </c>
      <c r="B34" s="30">
        <v>5</v>
      </c>
      <c r="C34" s="31">
        <f t="shared" si="6"/>
        <v>1.7196613228243856</v>
      </c>
      <c r="D34" s="31">
        <f t="shared" si="7"/>
        <v>1.5070505624999999</v>
      </c>
      <c r="E34" s="31">
        <f t="shared" si="8"/>
        <v>1.2058353490432414</v>
      </c>
      <c r="F34" s="31">
        <f t="shared" si="9"/>
        <v>1.2643585708054608</v>
      </c>
      <c r="G34" s="37"/>
      <c r="H34" s="37"/>
      <c r="I34" s="37">
        <f t="shared" si="0"/>
        <v>1.5326326632058822</v>
      </c>
      <c r="J34" s="13">
        <v>3319622.3632910908</v>
      </c>
      <c r="K34" s="13">
        <v>44006251.465314433</v>
      </c>
      <c r="M34" s="12">
        <v>572.08709716796898</v>
      </c>
      <c r="N34" s="15">
        <f t="shared" si="1"/>
        <v>2915.5714285714284</v>
      </c>
      <c r="O34" s="42">
        <v>1.9621294600929919</v>
      </c>
      <c r="P34" s="13">
        <f t="shared" si="2"/>
        <v>3272755.0144582642</v>
      </c>
      <c r="Q34" s="13">
        <v>1304875.25</v>
      </c>
      <c r="R34" s="13">
        <v>3890193.75</v>
      </c>
      <c r="S34" s="12">
        <f t="shared" si="3"/>
        <v>150.70505624999998</v>
      </c>
      <c r="U34" s="6">
        <f t="shared" si="4"/>
        <v>1.4161653226962407</v>
      </c>
      <c r="V34" s="6">
        <f t="shared" si="10"/>
        <v>1.0641769985094132</v>
      </c>
      <c r="W34" s="6">
        <f t="shared" si="5"/>
        <v>1.5070505624999999</v>
      </c>
    </row>
    <row r="35" spans="1:23">
      <c r="A35" s="29">
        <v>1987</v>
      </c>
      <c r="B35" s="30">
        <v>6</v>
      </c>
      <c r="C35" s="31">
        <f t="shared" si="6"/>
        <v>1.9188542072925387</v>
      </c>
      <c r="D35" s="31">
        <f t="shared" si="7"/>
        <v>1.684882528875</v>
      </c>
      <c r="E35" s="31">
        <f t="shared" si="8"/>
        <v>1.2330938733257466</v>
      </c>
      <c r="F35" s="31">
        <f t="shared" si="9"/>
        <v>1.3449624380312497</v>
      </c>
      <c r="G35" s="37"/>
      <c r="H35" s="37"/>
      <c r="I35" s="37">
        <f t="shared" si="0"/>
        <v>1.5894337800286742</v>
      </c>
      <c r="J35" s="13">
        <v>3531250.9363785628</v>
      </c>
      <c r="K35" s="13">
        <v>45637173.401420072</v>
      </c>
      <c r="M35" s="12">
        <v>582.42443847656295</v>
      </c>
      <c r="N35" s="15">
        <f t="shared" si="1"/>
        <v>2911.8571428571427</v>
      </c>
      <c r="O35" s="42">
        <v>1.9733856770491993</v>
      </c>
      <c r="P35" s="13">
        <f t="shared" si="2"/>
        <v>3346737.3140343088</v>
      </c>
      <c r="Q35" s="13">
        <v>1456022.375</v>
      </c>
      <c r="R35" s="13">
        <v>4205272</v>
      </c>
      <c r="S35" s="12">
        <f t="shared" si="3"/>
        <v>168.48825288750001</v>
      </c>
      <c r="U35" s="6">
        <f t="shared" si="4"/>
        <v>1.5308647233586929</v>
      </c>
      <c r="V35" s="6">
        <f t="shared" si="10"/>
        <v>1.1006083706589009</v>
      </c>
      <c r="W35" s="6">
        <f t="shared" si="5"/>
        <v>1.684882528875</v>
      </c>
    </row>
    <row r="36" spans="1:23">
      <c r="A36" s="29">
        <v>1988</v>
      </c>
      <c r="B36" s="30">
        <v>7</v>
      </c>
      <c r="C36" s="31">
        <f t="shared" si="6"/>
        <v>2.1353120664142664</v>
      </c>
      <c r="D36" s="31">
        <f t="shared" si="7"/>
        <v>1.8820137847533751</v>
      </c>
      <c r="E36" s="31">
        <f t="shared" si="8"/>
        <v>1.2720247239746985</v>
      </c>
      <c r="F36" s="31">
        <f t="shared" si="9"/>
        <v>1.4318557400125722</v>
      </c>
      <c r="G36" s="37"/>
      <c r="H36" s="37"/>
      <c r="I36" s="37">
        <f t="shared" si="0"/>
        <v>1.6550007753517355</v>
      </c>
      <c r="J36" s="13">
        <v>3759392.663842509</v>
      </c>
      <c r="K36" s="13">
        <v>47519788.690315388</v>
      </c>
      <c r="M36" s="12">
        <v>598.14849853515602</v>
      </c>
      <c r="N36" s="15">
        <f t="shared" si="1"/>
        <v>2908.1428571428569</v>
      </c>
      <c r="O36" s="42">
        <v>1.9847064679403801</v>
      </c>
      <c r="P36" s="13">
        <f t="shared" si="2"/>
        <v>3452399.4484041263</v>
      </c>
      <c r="Q36" s="13">
        <v>1620270.125</v>
      </c>
      <c r="R36" s="13">
        <v>4548000.5</v>
      </c>
      <c r="S36" s="12">
        <f t="shared" si="3"/>
        <v>188.20137847533752</v>
      </c>
      <c r="U36" s="6">
        <f t="shared" si="4"/>
        <v>1.6556297731199545</v>
      </c>
      <c r="V36" s="6">
        <f t="shared" si="10"/>
        <v>1.1367358906616005</v>
      </c>
      <c r="W36" s="6">
        <f t="shared" si="5"/>
        <v>1.8820137847533751</v>
      </c>
    </row>
    <row r="37" spans="1:23">
      <c r="A37" s="29">
        <v>1989</v>
      </c>
      <c r="B37" s="30">
        <v>8</v>
      </c>
      <c r="C37" s="31">
        <f t="shared" si="6"/>
        <v>2.2220741444217067</v>
      </c>
      <c r="D37" s="31">
        <f t="shared" si="7"/>
        <v>2.0890353010762466</v>
      </c>
      <c r="E37" s="31">
        <f t="shared" si="8"/>
        <v>1.322391180077819</v>
      </c>
      <c r="F37" s="31">
        <f t="shared" si="9"/>
        <v>1.4680960775622049</v>
      </c>
      <c r="G37" s="37"/>
      <c r="H37" s="37"/>
      <c r="I37" s="37">
        <f t="shared" si="0"/>
        <v>1.6809121387554156</v>
      </c>
      <c r="J37" s="13">
        <v>3854543.072722435</v>
      </c>
      <c r="K37" s="13">
        <v>48263777.775975578</v>
      </c>
      <c r="M37" s="12">
        <v>619.07623291015602</v>
      </c>
      <c r="N37" s="15">
        <f t="shared" si="1"/>
        <v>2904.4285714285711</v>
      </c>
      <c r="O37" s="42">
        <v>1.9960922032100938</v>
      </c>
      <c r="P37" s="13">
        <f t="shared" si="2"/>
        <v>3589098.9338710005</v>
      </c>
      <c r="Q37" s="13">
        <v>1686105</v>
      </c>
      <c r="R37" s="13">
        <v>4812719</v>
      </c>
      <c r="S37" s="12">
        <f t="shared" si="3"/>
        <v>208.90353010762468</v>
      </c>
      <c r="U37" s="6">
        <f t="shared" si="4"/>
        <v>1.7519964797849283</v>
      </c>
      <c r="V37" s="6">
        <f t="shared" si="10"/>
        <v>1.1923741429735593</v>
      </c>
      <c r="W37" s="6">
        <f t="shared" si="5"/>
        <v>2.0890353010762466</v>
      </c>
    </row>
    <row r="38" spans="1:23">
      <c r="A38" s="29">
        <v>1990</v>
      </c>
      <c r="B38" s="30">
        <v>9</v>
      </c>
      <c r="C38" s="31">
        <f t="shared" si="6"/>
        <v>2.3073801362599475</v>
      </c>
      <c r="D38" s="31">
        <f t="shared" si="7"/>
        <v>2.2561581251623464</v>
      </c>
      <c r="E38" s="31">
        <f t="shared" si="8"/>
        <v>1.3664542868701834</v>
      </c>
      <c r="F38" s="31">
        <f t="shared" si="9"/>
        <v>1.5730502306749412</v>
      </c>
      <c r="G38" s="37"/>
      <c r="H38" s="37"/>
      <c r="I38" s="37">
        <f t="shared" si="0"/>
        <v>1.77731969996502</v>
      </c>
      <c r="J38" s="13">
        <v>4130104.2638577651</v>
      </c>
      <c r="K38" s="13">
        <v>51031913.601081401</v>
      </c>
      <c r="M38" s="12">
        <v>637.07482910156295</v>
      </c>
      <c r="N38" s="15">
        <f t="shared" si="1"/>
        <v>2900.7142857142853</v>
      </c>
      <c r="O38" s="42">
        <v>2.0068975055001084</v>
      </c>
      <c r="P38" s="13">
        <f t="shared" si="2"/>
        <v>3708690.5131208058</v>
      </c>
      <c r="Q38" s="13">
        <v>1750835</v>
      </c>
      <c r="R38" s="13">
        <v>5079586.5</v>
      </c>
      <c r="S38" s="12">
        <f t="shared" si="3"/>
        <v>225.61581251623466</v>
      </c>
      <c r="U38" s="6">
        <f t="shared" si="4"/>
        <v>1.8491454969141237</v>
      </c>
      <c r="V38" s="6">
        <f t="shared" si="10"/>
        <v>1.22010849277542</v>
      </c>
      <c r="W38" s="6">
        <f t="shared" si="5"/>
        <v>2.2561581251623464</v>
      </c>
    </row>
    <row r="39" spans="1:23">
      <c r="A39" s="29">
        <v>1991</v>
      </c>
      <c r="B39" s="30">
        <v>10</v>
      </c>
      <c r="C39" s="31">
        <f t="shared" si="6"/>
        <v>2.5191732151969006</v>
      </c>
      <c r="D39" s="31">
        <f t="shared" si="7"/>
        <v>2.414089193923711</v>
      </c>
      <c r="E39" s="31">
        <f t="shared" si="8"/>
        <v>1.4163101469500461</v>
      </c>
      <c r="F39" s="31">
        <f t="shared" si="9"/>
        <v>1.5440480089150586</v>
      </c>
      <c r="G39" s="37"/>
      <c r="H39" s="37"/>
      <c r="I39" s="37">
        <f t="shared" si="0"/>
        <v>1.7513471320031271</v>
      </c>
      <c r="J39" s="13">
        <v>4053957.8081273306</v>
      </c>
      <c r="K39" s="13">
        <v>50286167.158133842</v>
      </c>
      <c r="M39" s="12">
        <v>651.20001220703102</v>
      </c>
      <c r="N39" s="15">
        <f t="shared" si="1"/>
        <v>2897</v>
      </c>
      <c r="O39" s="42">
        <v>2.0376095023156777</v>
      </c>
      <c r="P39" s="13">
        <f t="shared" si="2"/>
        <v>3844004.1910669385</v>
      </c>
      <c r="Q39" s="13">
        <v>1911543.125</v>
      </c>
      <c r="R39" s="13">
        <v>5398787.5</v>
      </c>
      <c r="S39" s="12">
        <f t="shared" si="3"/>
        <v>241.4089193923711</v>
      </c>
      <c r="U39" s="6">
        <f t="shared" si="4"/>
        <v>1.9653457214324945</v>
      </c>
      <c r="V39" s="6">
        <f t="shared" si="10"/>
        <v>1.2283280074327778</v>
      </c>
      <c r="W39" s="6">
        <f t="shared" si="5"/>
        <v>2.414089193923711</v>
      </c>
    </row>
    <row r="40" spans="1:23">
      <c r="A40" s="29">
        <v>1992</v>
      </c>
      <c r="B40" s="30">
        <v>11</v>
      </c>
      <c r="C40" s="31">
        <f t="shared" si="6"/>
        <v>2.877921119468172</v>
      </c>
      <c r="D40" s="31">
        <f t="shared" si="7"/>
        <v>2.6675685592857006</v>
      </c>
      <c r="E40" s="31">
        <f t="shared" si="8"/>
        <v>1.4495614627790212</v>
      </c>
      <c r="F40" s="31">
        <f t="shared" si="9"/>
        <v>1.6462683522268466</v>
      </c>
      <c r="G40" s="37"/>
      <c r="H40" s="37"/>
      <c r="I40" s="37">
        <f t="shared" si="0"/>
        <v>1.7925480711225514</v>
      </c>
      <c r="J40" s="13">
        <v>4322341.2758210972</v>
      </c>
      <c r="K40" s="13">
        <v>51469163.534906834</v>
      </c>
      <c r="M40" s="12">
        <v>658.21502685546898</v>
      </c>
      <c r="N40" s="15">
        <f t="shared" si="1"/>
        <v>2889.2</v>
      </c>
      <c r="O40" s="42">
        <v>2.0687914916175671</v>
      </c>
      <c r="P40" s="13">
        <f t="shared" si="2"/>
        <v>3934251.5127290203</v>
      </c>
      <c r="Q40" s="13">
        <v>2183760.25</v>
      </c>
      <c r="R40" s="13">
        <v>5828342.5</v>
      </c>
      <c r="S40" s="12">
        <f t="shared" si="3"/>
        <v>266.75685592857008</v>
      </c>
      <c r="U40" s="6">
        <f t="shared" si="4"/>
        <v>2.1217186257873957</v>
      </c>
      <c r="V40" s="6">
        <f t="shared" si="10"/>
        <v>1.2572678237651487</v>
      </c>
      <c r="W40" s="6">
        <f t="shared" si="5"/>
        <v>2.6675685592857006</v>
      </c>
    </row>
    <row r="41" spans="1:23">
      <c r="A41" s="29">
        <v>1993</v>
      </c>
      <c r="B41" s="30">
        <v>12</v>
      </c>
      <c r="C41" s="31">
        <f t="shared" si="6"/>
        <v>3.2798032084469142</v>
      </c>
      <c r="D41" s="31">
        <f t="shared" si="7"/>
        <v>2.9343254152142708</v>
      </c>
      <c r="E41" s="31">
        <f t="shared" si="8"/>
        <v>1.4824551196919329</v>
      </c>
      <c r="F41" s="31">
        <f t="shared" si="9"/>
        <v>1.7933517886697716</v>
      </c>
      <c r="G41" s="37"/>
      <c r="H41" s="37"/>
      <c r="I41" s="37">
        <f t="shared" si="0"/>
        <v>1.886759704141733</v>
      </c>
      <c r="J41" s="13">
        <v>4708514.5309085287</v>
      </c>
      <c r="K41" s="13">
        <v>54174248.003697835</v>
      </c>
      <c r="M41" s="12">
        <v>664.79998779296898</v>
      </c>
      <c r="N41" s="15">
        <f t="shared" si="1"/>
        <v>2881.3999999999996</v>
      </c>
      <c r="O41" s="42">
        <v>2.1004506658048423</v>
      </c>
      <c r="P41" s="13">
        <f t="shared" si="2"/>
        <v>4023528.1131297443</v>
      </c>
      <c r="Q41" s="13">
        <v>2488707.5</v>
      </c>
      <c r="R41" s="13">
        <v>6441805</v>
      </c>
      <c r="S41" s="12">
        <f t="shared" si="3"/>
        <v>293.43254152142708</v>
      </c>
      <c r="U41" s="6">
        <f t="shared" si="4"/>
        <v>2.3450402326545454</v>
      </c>
      <c r="V41" s="6">
        <f t="shared" si="10"/>
        <v>1.2512900095929973</v>
      </c>
      <c r="W41" s="6">
        <f t="shared" si="5"/>
        <v>2.9343254152142708</v>
      </c>
    </row>
    <row r="42" spans="1:23">
      <c r="A42" s="29">
        <v>1994</v>
      </c>
      <c r="B42" s="30">
        <v>13</v>
      </c>
      <c r="C42" s="31">
        <f t="shared" si="6"/>
        <v>3.7088239497263968</v>
      </c>
      <c r="D42" s="31">
        <f t="shared" si="7"/>
        <v>3.4038174816485536</v>
      </c>
      <c r="E42" s="31">
        <f t="shared" si="8"/>
        <v>1.5157774141944553</v>
      </c>
      <c r="F42" s="31">
        <f t="shared" si="9"/>
        <v>1.880551625683031</v>
      </c>
      <c r="G42" s="37"/>
      <c r="H42" s="37"/>
      <c r="I42" s="37">
        <f t="shared" si="0"/>
        <v>1.9420044104045229</v>
      </c>
      <c r="J42" s="13">
        <v>4937461.077962935</v>
      </c>
      <c r="K42" s="13">
        <v>55760480.957158767</v>
      </c>
      <c r="M42" s="12">
        <v>671.31500244140602</v>
      </c>
      <c r="N42" s="15">
        <f t="shared" si="1"/>
        <v>2873.5999999999995</v>
      </c>
      <c r="O42" s="42">
        <v>2.1325943273434436</v>
      </c>
      <c r="P42" s="13">
        <f t="shared" si="2"/>
        <v>4113968.0778503963</v>
      </c>
      <c r="Q42" s="13">
        <v>2814247.5</v>
      </c>
      <c r="R42" s="13">
        <v>7153987</v>
      </c>
      <c r="S42" s="12">
        <f t="shared" si="3"/>
        <v>340.38174816485537</v>
      </c>
      <c r="U42" s="6">
        <f t="shared" si="4"/>
        <v>2.6042991582153747</v>
      </c>
      <c r="V42" s="6">
        <f t="shared" si="10"/>
        <v>1.3069994170643044</v>
      </c>
      <c r="W42" s="6">
        <f t="shared" si="5"/>
        <v>3.4038174816485536</v>
      </c>
    </row>
    <row r="43" spans="1:23">
      <c r="A43" s="29">
        <v>1995</v>
      </c>
      <c r="B43" s="30">
        <v>14</v>
      </c>
      <c r="C43" s="31">
        <f t="shared" si="6"/>
        <v>4.1140119259371222</v>
      </c>
      <c r="D43" s="31">
        <f t="shared" si="7"/>
        <v>3.9824664535288075</v>
      </c>
      <c r="E43" s="31">
        <f t="shared" si="8"/>
        <v>1.5457508693203936</v>
      </c>
      <c r="F43" s="31">
        <f t="shared" si="9"/>
        <v>2.0708800669158487</v>
      </c>
      <c r="G43" s="37"/>
      <c r="H43" s="37"/>
      <c r="I43" s="37">
        <f t="shared" si="0"/>
        <v>2.0616234247976735</v>
      </c>
      <c r="J43" s="13">
        <v>5437175.766877722</v>
      </c>
      <c r="K43" s="13">
        <v>59195083.751286305</v>
      </c>
      <c r="M43" s="12">
        <v>677.59997558593795</v>
      </c>
      <c r="N43" s="15">
        <f t="shared" si="1"/>
        <v>2865.7999999999993</v>
      </c>
      <c r="O43" s="42">
        <v>2.1604574895779547</v>
      </c>
      <c r="P43" s="13">
        <f t="shared" si="2"/>
        <v>4195318.9651352046</v>
      </c>
      <c r="Q43" s="13">
        <v>3121703.25</v>
      </c>
      <c r="R43" s="13">
        <v>7941713.5</v>
      </c>
      <c r="S43" s="12">
        <f t="shared" si="3"/>
        <v>398.24664535288076</v>
      </c>
      <c r="U43" s="6">
        <f t="shared" si="4"/>
        <v>2.8910588994413433</v>
      </c>
      <c r="V43" s="6">
        <f t="shared" si="10"/>
        <v>1.3775113520856885</v>
      </c>
      <c r="W43" s="6">
        <f t="shared" si="5"/>
        <v>3.9824664535288075</v>
      </c>
    </row>
    <row r="44" spans="1:23">
      <c r="A44" s="29">
        <v>1996</v>
      </c>
      <c r="B44" s="30">
        <v>15</v>
      </c>
      <c r="C44" s="31">
        <f t="shared" si="6"/>
        <v>4.5257639036749335</v>
      </c>
      <c r="D44" s="31">
        <f t="shared" si="7"/>
        <v>4.7789597442345686</v>
      </c>
      <c r="E44" s="31">
        <f t="shared" si="8"/>
        <v>1.5783578453661378</v>
      </c>
      <c r="F44" s="31">
        <f t="shared" si="9"/>
        <v>2.1413902136785414</v>
      </c>
      <c r="G44" s="37"/>
      <c r="H44" s="37"/>
      <c r="I44" s="37">
        <f t="shared" si="0"/>
        <v>2.1079967860916526</v>
      </c>
      <c r="J44" s="13">
        <v>5622302.8862227183</v>
      </c>
      <c r="K44" s="13">
        <v>60526595.109086841</v>
      </c>
      <c r="M44" s="12">
        <v>685.07501220703102</v>
      </c>
      <c r="N44" s="15">
        <f t="shared" si="1"/>
        <v>2857.9999999999991</v>
      </c>
      <c r="O44" s="42">
        <v>2.1879158155370653</v>
      </c>
      <c r="P44" s="13">
        <f t="shared" si="2"/>
        <v>4283817.4856377766</v>
      </c>
      <c r="Q44" s="13">
        <v>3434139.75</v>
      </c>
      <c r="R44" s="13">
        <v>8811356</v>
      </c>
      <c r="S44" s="12">
        <f t="shared" si="3"/>
        <v>477.89597442345689</v>
      </c>
      <c r="U44" s="6">
        <f t="shared" si="4"/>
        <v>3.2076389031089922</v>
      </c>
      <c r="V44" s="6">
        <f t="shared" si="10"/>
        <v>1.4898683700346007</v>
      </c>
      <c r="W44" s="6">
        <f t="shared" si="5"/>
        <v>4.7789597442345686</v>
      </c>
    </row>
    <row r="45" spans="1:23">
      <c r="A45" s="29">
        <v>1997</v>
      </c>
      <c r="B45" s="30">
        <v>16</v>
      </c>
      <c r="C45" s="31">
        <f t="shared" si="6"/>
        <v>4.9465258573080035</v>
      </c>
      <c r="D45" s="31">
        <f t="shared" si="7"/>
        <v>5.3046453161003715</v>
      </c>
      <c r="E45" s="31">
        <f t="shared" si="8"/>
        <v>1.6144734860749483</v>
      </c>
      <c r="F45" s="31">
        <f t="shared" si="9"/>
        <v>2.2854428227176347</v>
      </c>
      <c r="G45" s="37"/>
      <c r="H45" s="37"/>
      <c r="I45" s="37">
        <f t="shared" si="0"/>
        <v>2.1514542178647953</v>
      </c>
      <c r="J45" s="13">
        <v>6000518.5866564689</v>
      </c>
      <c r="K45" s="13">
        <v>61774381.820512794</v>
      </c>
      <c r="M45" s="12">
        <v>693.84997558593795</v>
      </c>
      <c r="N45" s="15">
        <f t="shared" si="1"/>
        <v>2850.1999999999989</v>
      </c>
      <c r="O45" s="42">
        <v>2.2157231229818626</v>
      </c>
      <c r="P45" s="13">
        <f t="shared" si="2"/>
        <v>4381838.8650275217</v>
      </c>
      <c r="Q45" s="13">
        <v>3753413</v>
      </c>
      <c r="R45" s="13">
        <v>9746377</v>
      </c>
      <c r="S45" s="12">
        <f t="shared" si="3"/>
        <v>530.46453161003717</v>
      </c>
      <c r="U45" s="6">
        <f t="shared" si="4"/>
        <v>3.5480189461833924</v>
      </c>
      <c r="V45" s="6">
        <f t="shared" si="10"/>
        <v>1.4951006171504759</v>
      </c>
      <c r="W45" s="6">
        <f t="shared" si="5"/>
        <v>5.3046453161003715</v>
      </c>
    </row>
    <row r="46" spans="1:23">
      <c r="A46" s="29">
        <v>1998</v>
      </c>
      <c r="B46" s="30">
        <v>17</v>
      </c>
      <c r="C46" s="31">
        <f t="shared" si="6"/>
        <v>5.3340042410836546</v>
      </c>
      <c r="D46" s="31">
        <f t="shared" si="7"/>
        <v>5.8351098477104095</v>
      </c>
      <c r="E46" s="31">
        <f t="shared" si="8"/>
        <v>1.6503401169149901</v>
      </c>
      <c r="F46" s="31">
        <f t="shared" si="9"/>
        <v>2.400982728512921</v>
      </c>
      <c r="G46" s="37"/>
      <c r="H46" s="37"/>
      <c r="I46" s="37">
        <f t="shared" si="0"/>
        <v>2.1888218799882613</v>
      </c>
      <c r="J46" s="13">
        <v>6303873.081170029</v>
      </c>
      <c r="K46" s="13">
        <v>62847313.890638761</v>
      </c>
      <c r="M46" s="12">
        <v>702.28497314453102</v>
      </c>
      <c r="N46" s="15">
        <f t="shared" si="1"/>
        <v>2842.3999999999987</v>
      </c>
      <c r="O46" s="42">
        <v>2.243883847291166</v>
      </c>
      <c r="P46" s="13">
        <f t="shared" si="2"/>
        <v>4479184.4072913192</v>
      </c>
      <c r="Q46" s="13">
        <v>4047430.75</v>
      </c>
      <c r="R46" s="13">
        <v>10793054</v>
      </c>
      <c r="S46" s="12">
        <f t="shared" si="3"/>
        <v>583.51098477104097</v>
      </c>
      <c r="U46" s="6">
        <f t="shared" si="4"/>
        <v>3.9290456422094535</v>
      </c>
      <c r="V46" s="6">
        <f t="shared" si="10"/>
        <v>1.4851214210963206</v>
      </c>
      <c r="W46" s="6">
        <f t="shared" si="5"/>
        <v>5.8351098477104095</v>
      </c>
    </row>
    <row r="47" spans="1:23">
      <c r="A47" s="29">
        <v>1999</v>
      </c>
      <c r="B47" s="30">
        <v>18</v>
      </c>
      <c r="C47" s="31">
        <f t="shared" si="6"/>
        <v>5.7404468334573648</v>
      </c>
      <c r="D47" s="31">
        <f t="shared" si="7"/>
        <v>6.2435675370501382</v>
      </c>
      <c r="E47" s="31">
        <f t="shared" si="8"/>
        <v>1.6854067097787251</v>
      </c>
      <c r="F47" s="31">
        <f t="shared" si="9"/>
        <v>2.3844017309999828</v>
      </c>
      <c r="G47" s="37"/>
      <c r="H47" s="37"/>
      <c r="I47" s="37">
        <f t="shared" si="0"/>
        <v>2.186055333711697</v>
      </c>
      <c r="J47" s="13">
        <v>6260339.0304500982</v>
      </c>
      <c r="K47" s="13">
        <v>62767878.462920383</v>
      </c>
      <c r="M47" s="12">
        <v>710.155029296875</v>
      </c>
      <c r="N47" s="15">
        <f t="shared" si="1"/>
        <v>2834.5999999999985</v>
      </c>
      <c r="O47" s="42">
        <v>2.2724024802152232</v>
      </c>
      <c r="P47" s="13">
        <f t="shared" si="2"/>
        <v>4574358.56827923</v>
      </c>
      <c r="Q47" s="13">
        <v>4355838.5</v>
      </c>
      <c r="R47" s="13">
        <v>11905934</v>
      </c>
      <c r="S47" s="12">
        <f t="shared" si="3"/>
        <v>624.35675370501383</v>
      </c>
      <c r="U47" s="6">
        <f t="shared" si="4"/>
        <v>4.3341725242117173</v>
      </c>
      <c r="V47" s="6">
        <f t="shared" si="10"/>
        <v>1.4405443027872302</v>
      </c>
      <c r="W47" s="6">
        <f t="shared" si="5"/>
        <v>6.2435675370501382</v>
      </c>
    </row>
    <row r="48" spans="1:23">
      <c r="A48" s="29">
        <v>2000</v>
      </c>
      <c r="B48" s="30">
        <v>19</v>
      </c>
      <c r="C48" s="31">
        <f t="shared" si="6"/>
        <v>6.2244400579370414</v>
      </c>
      <c r="D48" s="31">
        <f t="shared" si="7"/>
        <v>6.8367064530699011</v>
      </c>
      <c r="E48" s="31">
        <f t="shared" si="8"/>
        <v>1.7168429220287738</v>
      </c>
      <c r="F48" s="31">
        <f t="shared" si="9"/>
        <v>2.5372144140406556</v>
      </c>
      <c r="G48" s="37"/>
      <c r="H48" s="37"/>
      <c r="I48" s="37">
        <f t="shared" si="0"/>
        <v>2.2456103137791947</v>
      </c>
      <c r="J48" s="13">
        <v>6661554.6442242572</v>
      </c>
      <c r="K48" s="13">
        <v>64477871.660755567</v>
      </c>
      <c r="M48" s="12">
        <v>717.39501953125</v>
      </c>
      <c r="N48" s="15">
        <f t="shared" si="1"/>
        <v>2826.7999999999984</v>
      </c>
      <c r="O48" s="42">
        <v>2.2977491193735067</v>
      </c>
      <c r="P48" s="13">
        <f t="shared" si="2"/>
        <v>4659679.5213915706</v>
      </c>
      <c r="Q48" s="13">
        <v>4723091.5</v>
      </c>
      <c r="R48" s="13">
        <v>13131205</v>
      </c>
      <c r="S48" s="12">
        <f t="shared" si="3"/>
        <v>683.67064530699008</v>
      </c>
      <c r="U48" s="6">
        <f t="shared" si="4"/>
        <v>4.7802136246338609</v>
      </c>
      <c r="V48" s="6">
        <f t="shared" si="10"/>
        <v>1.4302093985587425</v>
      </c>
      <c r="W48" s="6">
        <f t="shared" si="5"/>
        <v>6.8367064530699011</v>
      </c>
    </row>
    <row r="49" spans="1:23">
      <c r="A49" s="29">
        <v>2001</v>
      </c>
      <c r="B49" s="30">
        <v>20</v>
      </c>
      <c r="C49" s="31">
        <f t="shared" si="6"/>
        <v>6.7410882263185226</v>
      </c>
      <c r="D49" s="31">
        <f t="shared" si="7"/>
        <v>7.4861935661115409</v>
      </c>
      <c r="E49" s="31">
        <f t="shared" si="8"/>
        <v>1.7443916286495142</v>
      </c>
      <c r="F49" s="31">
        <f t="shared" si="9"/>
        <v>2.5777819127139834</v>
      </c>
      <c r="G49" s="37"/>
      <c r="H49" s="37"/>
      <c r="I49" s="37">
        <f t="shared" si="0"/>
        <v>2.2753441865502899</v>
      </c>
      <c r="J49" s="13">
        <v>6768066.1821125718</v>
      </c>
      <c r="K49" s="13">
        <v>65331615.883761674</v>
      </c>
      <c r="M49" s="12">
        <v>725.54998779296898</v>
      </c>
      <c r="N49" s="15">
        <f t="shared" si="1"/>
        <v>2819</v>
      </c>
      <c r="O49" s="42">
        <v>2.314765840250693</v>
      </c>
      <c r="P49" s="13">
        <f t="shared" si="2"/>
        <v>4734449.4042005334</v>
      </c>
      <c r="Q49" s="13">
        <v>5115123</v>
      </c>
      <c r="R49" s="13">
        <v>14464213</v>
      </c>
      <c r="S49" s="12">
        <f t="shared" si="3"/>
        <v>748.6193566111541</v>
      </c>
      <c r="U49" s="6">
        <f t="shared" si="4"/>
        <v>5.2654747262118144</v>
      </c>
      <c r="V49" s="6">
        <f t="shared" si="10"/>
        <v>1.4217509256752994</v>
      </c>
      <c r="W49" s="6">
        <f t="shared" si="5"/>
        <v>7.4861935661115409</v>
      </c>
    </row>
    <row r="50" spans="1:23">
      <c r="A50" s="29">
        <v>2002</v>
      </c>
      <c r="B50" s="30">
        <v>21</v>
      </c>
      <c r="C50" s="31">
        <f t="shared" si="6"/>
        <v>7.3545263416267428</v>
      </c>
      <c r="D50" s="31">
        <f t="shared" si="7"/>
        <v>8.272243890553252</v>
      </c>
      <c r="E50" s="31">
        <f t="shared" si="8"/>
        <v>1.7392080382482018</v>
      </c>
      <c r="F50" s="31">
        <f t="shared" si="9"/>
        <v>2.6837940877289137</v>
      </c>
      <c r="G50" s="37"/>
      <c r="H50" s="37"/>
      <c r="I50" s="37">
        <f t="shared" si="0"/>
        <v>2.3660982922162179</v>
      </c>
      <c r="J50" s="13">
        <v>7046405.2507017143</v>
      </c>
      <c r="K50" s="13">
        <v>67937424.888961017</v>
      </c>
      <c r="M50" s="12">
        <v>733.82501220703102</v>
      </c>
      <c r="N50" s="15">
        <f t="shared" si="1"/>
        <v>2758.5</v>
      </c>
      <c r="O50" s="42">
        <v>2.3319085839329672</v>
      </c>
      <c r="P50" s="13">
        <f t="shared" si="2"/>
        <v>4720380.6331263948</v>
      </c>
      <c r="Q50" s="13">
        <v>5580598.5</v>
      </c>
      <c r="R50" s="13">
        <v>15982462</v>
      </c>
      <c r="S50" s="12">
        <f t="shared" si="3"/>
        <v>827.22438905532522</v>
      </c>
      <c r="U50" s="6">
        <f t="shared" si="4"/>
        <v>5.8181699705086425</v>
      </c>
      <c r="V50" s="6">
        <f t="shared" si="10"/>
        <v>1.4217948139163881</v>
      </c>
      <c r="W50" s="6">
        <f t="shared" si="5"/>
        <v>8.272243890553252</v>
      </c>
    </row>
    <row r="51" spans="1:23">
      <c r="A51" s="29">
        <v>2003</v>
      </c>
      <c r="B51" s="30">
        <v>22</v>
      </c>
      <c r="C51" s="31">
        <f t="shared" si="6"/>
        <v>8.0899798324075949</v>
      </c>
      <c r="D51" s="31">
        <f t="shared" si="7"/>
        <v>9.1821907185141107</v>
      </c>
      <c r="E51" s="31">
        <f t="shared" si="8"/>
        <v>1.730089378333362</v>
      </c>
      <c r="F51" s="31">
        <f t="shared" si="9"/>
        <v>3.0432557970821428</v>
      </c>
      <c r="G51" s="37"/>
      <c r="H51" s="37"/>
      <c r="I51" s="37">
        <f t="shared" si="0"/>
        <v>2.62852455205338</v>
      </c>
      <c r="J51" s="13">
        <v>7990185.8811882408</v>
      </c>
      <c r="K51" s="13">
        <v>75472430.672629863</v>
      </c>
      <c r="M51" s="12">
        <v>740.85992431640602</v>
      </c>
      <c r="N51" s="15">
        <f t="shared" si="1"/>
        <v>2698</v>
      </c>
      <c r="O51" s="42">
        <v>2.3491782837227864</v>
      </c>
      <c r="P51" s="13">
        <f t="shared" si="2"/>
        <v>4695631.6987174721</v>
      </c>
      <c r="Q51" s="13">
        <v>6138659</v>
      </c>
      <c r="R51" s="13">
        <v>17787436</v>
      </c>
      <c r="S51" s="12">
        <f t="shared" si="3"/>
        <v>918.21907185141106</v>
      </c>
      <c r="U51" s="6">
        <f t="shared" si="4"/>
        <v>6.4752430500097153</v>
      </c>
      <c r="V51" s="6">
        <f t="shared" si="10"/>
        <v>1.4180457239362365</v>
      </c>
      <c r="W51" s="6">
        <f t="shared" si="5"/>
        <v>9.1821907185141107</v>
      </c>
    </row>
    <row r="52" spans="1:23">
      <c r="A52" s="29">
        <v>2004</v>
      </c>
      <c r="B52" s="30">
        <v>23</v>
      </c>
      <c r="C52" s="31">
        <f t="shared" si="6"/>
        <v>8.9070683766632506</v>
      </c>
      <c r="D52" s="31">
        <f t="shared" si="7"/>
        <v>10.559519326291227</v>
      </c>
      <c r="E52" s="31">
        <f t="shared" si="8"/>
        <v>1.7206077939875872</v>
      </c>
      <c r="F52" s="31">
        <f t="shared" si="9"/>
        <v>3.5196071247708951</v>
      </c>
      <c r="G52" s="37"/>
      <c r="H52" s="37"/>
      <c r="I52" s="37">
        <f t="shared" si="0"/>
        <v>2.9027312759912753</v>
      </c>
      <c r="J52" s="13">
        <v>9240864.7287018951</v>
      </c>
      <c r="K52" s="13">
        <v>83345687.152659684</v>
      </c>
      <c r="M52" s="12">
        <v>748.15997314453102</v>
      </c>
      <c r="N52" s="15">
        <f t="shared" si="1"/>
        <v>2637.5</v>
      </c>
      <c r="O52" s="42">
        <v>2.3665758798344791</v>
      </c>
      <c r="P52" s="13">
        <f t="shared" si="2"/>
        <v>4669897.7519250978</v>
      </c>
      <c r="Q52" s="13">
        <v>6758664</v>
      </c>
      <c r="R52" s="13">
        <v>19809298</v>
      </c>
      <c r="S52" s="12">
        <f t="shared" si="3"/>
        <v>1055.9519326291227</v>
      </c>
      <c r="U52" s="6">
        <f t="shared" si="4"/>
        <v>7.2112708768184097</v>
      </c>
      <c r="V52" s="6">
        <f t="shared" si="10"/>
        <v>1.4643076798343837</v>
      </c>
      <c r="W52" s="6">
        <f t="shared" si="5"/>
        <v>10.559519326291227</v>
      </c>
    </row>
    <row r="53" spans="1:23">
      <c r="A53" s="29">
        <v>2005</v>
      </c>
      <c r="B53" s="30">
        <v>24</v>
      </c>
      <c r="C53" s="31">
        <f t="shared" si="6"/>
        <v>9.9135670610542252</v>
      </c>
      <c r="D53" s="31">
        <f t="shared" si="7"/>
        <v>12.460232805023647</v>
      </c>
      <c r="E53" s="31">
        <f t="shared" si="8"/>
        <v>1.7084463177201272</v>
      </c>
      <c r="F53" s="31">
        <f t="shared" si="9"/>
        <v>3.8947628424765117</v>
      </c>
      <c r="G53" s="37"/>
      <c r="H53" s="37"/>
      <c r="I53" s="37">
        <f t="shared" si="0"/>
        <v>3.1077144819335425</v>
      </c>
      <c r="J53" s="13">
        <v>10225850.585537363</v>
      </c>
      <c r="K53" s="13">
        <v>89231339.157487139</v>
      </c>
      <c r="M53" s="12">
        <v>755.125</v>
      </c>
      <c r="N53" s="15">
        <f t="shared" si="1"/>
        <v>2577</v>
      </c>
      <c r="O53" s="42">
        <v>2.3828327237594373</v>
      </c>
      <c r="P53" s="13">
        <f t="shared" si="2"/>
        <v>4636890.3164828336</v>
      </c>
      <c r="Q53" s="13">
        <v>7522393</v>
      </c>
      <c r="R53" s="13">
        <v>22069490</v>
      </c>
      <c r="S53" s="12">
        <f t="shared" si="3"/>
        <v>1246.0232805023647</v>
      </c>
      <c r="U53" s="6">
        <f t="shared" si="4"/>
        <v>8.0340590819137123</v>
      </c>
      <c r="V53" s="6">
        <f t="shared" si="10"/>
        <v>1.5509262102732284</v>
      </c>
      <c r="W53" s="6">
        <f t="shared" si="5"/>
        <v>12.460232805023647</v>
      </c>
    </row>
    <row r="54" spans="1:23">
      <c r="A54" s="29">
        <v>2006</v>
      </c>
      <c r="B54" s="30">
        <v>25</v>
      </c>
      <c r="C54" s="31">
        <f t="shared" si="6"/>
        <v>11.172588877224788</v>
      </c>
      <c r="D54" s="31">
        <f t="shared" si="7"/>
        <v>14.329267725777193</v>
      </c>
      <c r="E54" s="31">
        <f t="shared" si="8"/>
        <v>1.689150034525575</v>
      </c>
      <c r="F54" s="31">
        <f t="shared" si="9"/>
        <v>4.3043005471009073</v>
      </c>
      <c r="G54" s="37"/>
      <c r="H54" s="37"/>
      <c r="I54" s="37">
        <f t="shared" si="0"/>
        <v>3.3618680755157357</v>
      </c>
      <c r="J54" s="13">
        <v>11301107.679745983</v>
      </c>
      <c r="K54" s="13">
        <v>96528813.117487758</v>
      </c>
      <c r="M54" s="12">
        <v>761.125</v>
      </c>
      <c r="N54" s="15">
        <f t="shared" si="1"/>
        <v>2516.5</v>
      </c>
      <c r="O54" s="42">
        <v>2.3935405558384475</v>
      </c>
      <c r="P54" s="13">
        <f t="shared" si="2"/>
        <v>4584518.3175731273</v>
      </c>
      <c r="Q54" s="13">
        <v>8477736</v>
      </c>
      <c r="R54" s="13">
        <v>24629082</v>
      </c>
      <c r="S54" s="12">
        <f t="shared" si="3"/>
        <v>1432.9267725777192</v>
      </c>
      <c r="U54" s="6">
        <f t="shared" si="4"/>
        <v>8.9658392614100979</v>
      </c>
      <c r="V54" s="6">
        <f t="shared" si="10"/>
        <v>1.5982070733134652</v>
      </c>
      <c r="W54" s="6">
        <f t="shared" si="5"/>
        <v>14.329267725777193</v>
      </c>
    </row>
    <row r="55" spans="1:23">
      <c r="A55" s="29">
        <v>2007</v>
      </c>
      <c r="B55" s="30">
        <v>26</v>
      </c>
      <c r="C55" s="31">
        <f t="shared" si="6"/>
        <v>12.759097140913278</v>
      </c>
      <c r="D55" s="31">
        <f t="shared" si="7"/>
        <v>16.836889577788202</v>
      </c>
      <c r="E55" s="31">
        <f t="shared" si="8"/>
        <v>1.6686219820783497</v>
      </c>
      <c r="F55" s="31">
        <f t="shared" si="9"/>
        <v>4.5994515339307593</v>
      </c>
      <c r="G55" s="37"/>
      <c r="H55" s="37"/>
      <c r="I55" s="37">
        <f t="shared" si="0"/>
        <v>3.5213882582205938</v>
      </c>
      <c r="J55" s="13">
        <v>12076038.019169899</v>
      </c>
      <c r="K55" s="13">
        <v>101109092.164405</v>
      </c>
      <c r="M55" s="12">
        <v>766.95001220703102</v>
      </c>
      <c r="N55" s="15">
        <f t="shared" si="1"/>
        <v>2456</v>
      </c>
      <c r="O55" s="42">
        <v>2.4042965061368728</v>
      </c>
      <c r="P55" s="13">
        <f t="shared" si="2"/>
        <v>4528803.1764993276</v>
      </c>
      <c r="Q55" s="13">
        <v>9681575</v>
      </c>
      <c r="R55" s="13">
        <v>27570722</v>
      </c>
      <c r="S55" s="12">
        <f t="shared" si="3"/>
        <v>1683.6889577788202</v>
      </c>
      <c r="U55" s="6">
        <f t="shared" si="4"/>
        <v>10.036698151113514</v>
      </c>
      <c r="V55" s="6">
        <f t="shared" si="10"/>
        <v>1.6775327228427455</v>
      </c>
      <c r="W55" s="6">
        <f t="shared" si="5"/>
        <v>16.836889577788202</v>
      </c>
    </row>
    <row r="56" spans="1:23">
      <c r="A56" s="29">
        <v>2008</v>
      </c>
      <c r="B56" s="30">
        <v>27</v>
      </c>
      <c r="C56" s="31">
        <f t="shared" si="6"/>
        <v>13.983970202866129</v>
      </c>
      <c r="D56" s="31">
        <f t="shared" si="7"/>
        <v>19.699160806012195</v>
      </c>
      <c r="E56" s="31">
        <f t="shared" si="8"/>
        <v>1.6602935790343427</v>
      </c>
      <c r="F56" s="31">
        <f t="shared" si="9"/>
        <v>4.8384927590095623</v>
      </c>
      <c r="G56" s="37"/>
      <c r="H56" s="37"/>
      <c r="I56" s="37">
        <f t="shared" si="0"/>
        <v>3.6504282623220319</v>
      </c>
      <c r="J56" s="13">
        <v>12703650.007448331</v>
      </c>
      <c r="K56" s="13">
        <v>104814198.4210438</v>
      </c>
      <c r="M56" s="12">
        <v>772.34997558593795</v>
      </c>
      <c r="N56" s="15">
        <f t="shared" si="1"/>
        <v>2415.8000000000002</v>
      </c>
      <c r="O56" s="42">
        <v>2.4151007908855084</v>
      </c>
      <c r="P56" s="13">
        <f t="shared" si="2"/>
        <v>4506199.0764898779</v>
      </c>
      <c r="Q56" s="13">
        <v>10611006</v>
      </c>
      <c r="R56" s="13">
        <v>30813352</v>
      </c>
      <c r="S56" s="12">
        <f t="shared" si="3"/>
        <v>1969.9160806012194</v>
      </c>
      <c r="U56" s="6">
        <f t="shared" si="4"/>
        <v>11.217127830312528</v>
      </c>
      <c r="V56" s="6">
        <f t="shared" si="10"/>
        <v>1.7561679873860672</v>
      </c>
      <c r="W56" s="6">
        <f t="shared" si="5"/>
        <v>19.699160806012195</v>
      </c>
    </row>
    <row r="57" spans="1:23">
      <c r="A57" s="29">
        <v>2009</v>
      </c>
      <c r="B57" s="30">
        <v>28</v>
      </c>
      <c r="C57" s="31">
        <f t="shared" si="6"/>
        <v>15.27049736981154</v>
      </c>
      <c r="D57" s="31">
        <f t="shared" si="7"/>
        <v>23.44200135915451</v>
      </c>
      <c r="E57" s="31">
        <f t="shared" si="8"/>
        <v>1.6506724218333273</v>
      </c>
      <c r="F57" s="31">
        <f t="shared" si="9"/>
        <v>5.2829758530479642</v>
      </c>
      <c r="G57" s="37"/>
      <c r="H57" s="37"/>
      <c r="I57" s="37">
        <f t="shared" si="0"/>
        <v>3.9189487857087144</v>
      </c>
      <c r="J57" s="13">
        <v>13870657.574087214</v>
      </c>
      <c r="K57" s="13">
        <v>112524187.87868388</v>
      </c>
      <c r="M57" s="12">
        <v>777.375</v>
      </c>
      <c r="N57" s="15">
        <f t="shared" si="1"/>
        <v>2375.6000000000004</v>
      </c>
      <c r="O57" s="42">
        <v>2.4259536272868343</v>
      </c>
      <c r="P57" s="13">
        <f t="shared" si="2"/>
        <v>4480086.3153243521</v>
      </c>
      <c r="Q57" s="13">
        <v>11587220</v>
      </c>
      <c r="R57" s="13">
        <v>35000600</v>
      </c>
      <c r="S57" s="12">
        <f t="shared" si="3"/>
        <v>2344.200135915451</v>
      </c>
      <c r="U57" s="6">
        <f t="shared" si="4"/>
        <v>12.741431193128118</v>
      </c>
      <c r="V57" s="6">
        <f t="shared" si="10"/>
        <v>1.8398248206055194</v>
      </c>
      <c r="W57" s="6">
        <f t="shared" si="5"/>
        <v>23.44200135915451</v>
      </c>
    </row>
    <row r="58" spans="1:23">
      <c r="A58" s="29">
        <v>2010</v>
      </c>
      <c r="B58" s="30">
        <v>29</v>
      </c>
      <c r="C58" s="31">
        <f t="shared" si="6"/>
        <v>16.843356411231088</v>
      </c>
      <c r="D58" s="31">
        <f t="shared" si="7"/>
        <v>27.427141590210777</v>
      </c>
      <c r="E58" s="31">
        <f t="shared" si="8"/>
        <v>1.6380979421959663</v>
      </c>
      <c r="F58" s="31">
        <f t="shared" si="9"/>
        <v>5.7308976039780228</v>
      </c>
      <c r="G58" s="37"/>
      <c r="H58" s="37"/>
      <c r="I58" s="37">
        <f t="shared" si="0"/>
        <v>4.1986216036662185</v>
      </c>
      <c r="J58" s="13">
        <v>15046693.467484664</v>
      </c>
      <c r="K58" s="13">
        <v>120554391.49532034</v>
      </c>
      <c r="M58" s="12">
        <v>781.37677001953102</v>
      </c>
      <c r="N58" s="15">
        <f t="shared" si="1"/>
        <v>2335.4000000000005</v>
      </c>
      <c r="O58" s="42">
        <v>2.4363718841544877</v>
      </c>
      <c r="P58" s="13">
        <f t="shared" si="2"/>
        <v>4445957.9483627854</v>
      </c>
      <c r="Q58" s="13">
        <v>12780702</v>
      </c>
      <c r="R58" s="13">
        <v>39668120</v>
      </c>
      <c r="S58" s="12">
        <f t="shared" si="3"/>
        <v>2742.7141590210776</v>
      </c>
      <c r="U58" s="6">
        <f t="shared" si="4"/>
        <v>14.440570205675026</v>
      </c>
      <c r="V58" s="6">
        <f t="shared" si="10"/>
        <v>1.8993115368416777</v>
      </c>
      <c r="W58" s="6">
        <f t="shared" si="5"/>
        <v>27.427141590210777</v>
      </c>
    </row>
    <row r="59" spans="1:23">
      <c r="M59" s="12"/>
      <c r="N59" s="15"/>
    </row>
    <row r="61" spans="1:23" ht="28">
      <c r="O61" s="4" t="s">
        <v>65</v>
      </c>
      <c r="P61" t="s">
        <v>64</v>
      </c>
    </row>
    <row r="62" spans="1:23">
      <c r="B62" t="s">
        <v>63</v>
      </c>
      <c r="N62">
        <v>1980</v>
      </c>
      <c r="O62" s="12">
        <v>100</v>
      </c>
      <c r="P62" s="12">
        <v>0</v>
      </c>
    </row>
    <row r="63" spans="1:23">
      <c r="N63">
        <v>1981</v>
      </c>
      <c r="O63" s="12">
        <f>O62*(1+P63/100)</f>
        <v>105</v>
      </c>
      <c r="P63" s="12">
        <v>5</v>
      </c>
    </row>
    <row r="64" spans="1:23">
      <c r="N64">
        <v>1982</v>
      </c>
      <c r="O64" s="12">
        <f t="shared" ref="O64:O92" si="11">O63*(1+P64/100)</f>
        <v>112.875</v>
      </c>
      <c r="P64" s="12">
        <v>7.5</v>
      </c>
    </row>
    <row r="65" spans="14:16">
      <c r="N65">
        <v>1983</v>
      </c>
      <c r="O65" s="12">
        <f t="shared" si="11"/>
        <v>121.34062499999999</v>
      </c>
      <c r="P65" s="12">
        <v>7.5</v>
      </c>
    </row>
    <row r="66" spans="14:16">
      <c r="N66">
        <v>1984</v>
      </c>
      <c r="O66" s="12">
        <f t="shared" si="11"/>
        <v>131.047875</v>
      </c>
      <c r="P66" s="12">
        <v>8</v>
      </c>
    </row>
    <row r="67" spans="14:16">
      <c r="N67">
        <v>1985</v>
      </c>
      <c r="O67" s="12">
        <f t="shared" si="11"/>
        <v>150.70505624999998</v>
      </c>
      <c r="P67" s="12">
        <v>15</v>
      </c>
    </row>
    <row r="68" spans="14:16">
      <c r="N68">
        <v>1986</v>
      </c>
      <c r="O68" s="12">
        <f t="shared" si="11"/>
        <v>168.48825288750001</v>
      </c>
      <c r="P68" s="12">
        <v>11.8</v>
      </c>
    </row>
    <row r="69" spans="14:16">
      <c r="N69">
        <v>1987</v>
      </c>
      <c r="O69" s="12">
        <f t="shared" si="11"/>
        <v>188.20137847533752</v>
      </c>
      <c r="P69" s="12">
        <v>11.7</v>
      </c>
    </row>
    <row r="70" spans="14:16">
      <c r="N70">
        <v>1988</v>
      </c>
      <c r="O70" s="12">
        <f t="shared" si="11"/>
        <v>208.90353010762468</v>
      </c>
      <c r="P70" s="12">
        <v>11</v>
      </c>
    </row>
    <row r="71" spans="14:16">
      <c r="N71">
        <v>1989</v>
      </c>
      <c r="O71" s="12">
        <f t="shared" si="11"/>
        <v>225.61581251623466</v>
      </c>
      <c r="P71" s="12">
        <v>8</v>
      </c>
    </row>
    <row r="72" spans="14:16">
      <c r="N72">
        <v>1990</v>
      </c>
      <c r="O72" s="12">
        <f t="shared" si="11"/>
        <v>241.4089193923711</v>
      </c>
      <c r="P72" s="12">
        <v>7</v>
      </c>
    </row>
    <row r="73" spans="14:16">
      <c r="N73">
        <v>1991</v>
      </c>
      <c r="O73" s="12">
        <f t="shared" si="11"/>
        <v>266.75685592857008</v>
      </c>
      <c r="P73" s="12">
        <v>10.5</v>
      </c>
    </row>
    <row r="74" spans="14:16">
      <c r="N74">
        <v>1992</v>
      </c>
      <c r="O74" s="12">
        <f t="shared" si="11"/>
        <v>293.43254152142708</v>
      </c>
      <c r="P74" s="12">
        <v>10</v>
      </c>
    </row>
    <row r="75" spans="14:16">
      <c r="N75">
        <v>1993</v>
      </c>
      <c r="O75" s="12">
        <f t="shared" si="11"/>
        <v>340.38174816485537</v>
      </c>
      <c r="P75" s="12">
        <v>16</v>
      </c>
    </row>
    <row r="76" spans="14:16">
      <c r="N76">
        <v>1994</v>
      </c>
      <c r="O76" s="12">
        <f t="shared" si="11"/>
        <v>398.24664535288076</v>
      </c>
      <c r="P76" s="12">
        <v>17</v>
      </c>
    </row>
    <row r="77" spans="14:16">
      <c r="N77">
        <v>1995</v>
      </c>
      <c r="O77" s="12">
        <f t="shared" si="11"/>
        <v>477.89597442345689</v>
      </c>
      <c r="P77" s="12">
        <v>20</v>
      </c>
    </row>
    <row r="78" spans="14:16">
      <c r="N78">
        <v>1996</v>
      </c>
      <c r="O78" s="12">
        <f t="shared" si="11"/>
        <v>530.46453161003717</v>
      </c>
      <c r="P78" s="12">
        <v>11</v>
      </c>
    </row>
    <row r="79" spans="14:16">
      <c r="N79">
        <v>1997</v>
      </c>
      <c r="O79" s="12">
        <f t="shared" si="11"/>
        <v>583.51098477104097</v>
      </c>
      <c r="P79" s="12">
        <v>10</v>
      </c>
    </row>
    <row r="80" spans="14:16">
      <c r="N80">
        <v>1998</v>
      </c>
      <c r="O80" s="12">
        <f t="shared" si="11"/>
        <v>624.35675370501383</v>
      </c>
      <c r="P80" s="12">
        <v>7</v>
      </c>
    </row>
    <row r="81" spans="2:16">
      <c r="N81">
        <v>1999</v>
      </c>
      <c r="O81" s="12">
        <f t="shared" si="11"/>
        <v>683.67064530699008</v>
      </c>
      <c r="P81" s="12">
        <v>9.5</v>
      </c>
    </row>
    <row r="82" spans="2:16">
      <c r="N82">
        <v>2000</v>
      </c>
      <c r="O82" s="12">
        <f t="shared" si="11"/>
        <v>748.6193566111541</v>
      </c>
      <c r="P82" s="12">
        <v>9.5</v>
      </c>
    </row>
    <row r="83" spans="2:16">
      <c r="N83">
        <v>2001</v>
      </c>
      <c r="O83" s="12">
        <f t="shared" si="11"/>
        <v>827.22438905532522</v>
      </c>
      <c r="P83" s="12">
        <v>10.5</v>
      </c>
    </row>
    <row r="84" spans="2:16">
      <c r="N84">
        <v>2002</v>
      </c>
      <c r="O84" s="12">
        <f t="shared" si="11"/>
        <v>918.21907185141106</v>
      </c>
      <c r="P84" s="12">
        <v>11</v>
      </c>
    </row>
    <row r="85" spans="2:16">
      <c r="N85">
        <v>2003</v>
      </c>
      <c r="O85" s="12">
        <f t="shared" si="11"/>
        <v>1055.9519326291227</v>
      </c>
      <c r="P85" s="12">
        <v>15</v>
      </c>
    </row>
    <row r="86" spans="2:16">
      <c r="N86">
        <v>2004</v>
      </c>
      <c r="O86" s="12">
        <f t="shared" si="11"/>
        <v>1246.0232805023647</v>
      </c>
      <c r="P86" s="12">
        <v>18</v>
      </c>
    </row>
    <row r="87" spans="2:16">
      <c r="N87">
        <v>2005</v>
      </c>
      <c r="O87" s="12">
        <f t="shared" si="11"/>
        <v>1432.9267725777192</v>
      </c>
      <c r="P87" s="12">
        <v>15</v>
      </c>
    </row>
    <row r="88" spans="2:16">
      <c r="N88">
        <v>2006</v>
      </c>
      <c r="O88" s="12">
        <f t="shared" si="11"/>
        <v>1683.6889577788202</v>
      </c>
      <c r="P88" s="12">
        <v>17.5</v>
      </c>
    </row>
    <row r="89" spans="2:16">
      <c r="N89">
        <v>2007</v>
      </c>
      <c r="O89" s="12">
        <f t="shared" si="11"/>
        <v>1969.9160806012194</v>
      </c>
      <c r="P89" s="12">
        <v>17</v>
      </c>
    </row>
    <row r="90" spans="2:16">
      <c r="N90">
        <v>2008</v>
      </c>
      <c r="O90" s="12">
        <f t="shared" si="11"/>
        <v>2344.200135915451</v>
      </c>
      <c r="P90" s="12">
        <v>19</v>
      </c>
    </row>
    <row r="91" spans="2:16">
      <c r="N91">
        <v>2009</v>
      </c>
      <c r="O91" s="12">
        <f t="shared" si="11"/>
        <v>2742.7141590210776</v>
      </c>
      <c r="P91" s="12">
        <v>17</v>
      </c>
    </row>
    <row r="92" spans="2:16">
      <c r="N92">
        <v>2010</v>
      </c>
      <c r="O92" s="12">
        <f t="shared" si="11"/>
        <v>3263.8298492350823</v>
      </c>
      <c r="P92" s="12">
        <v>19</v>
      </c>
    </row>
    <row r="93" spans="2:16">
      <c r="B93" t="s">
        <v>66</v>
      </c>
    </row>
    <row r="103" spans="15:16">
      <c r="P103" t="s">
        <v>67</v>
      </c>
    </row>
    <row r="104" spans="15:16">
      <c r="O104">
        <v>1971</v>
      </c>
      <c r="P104" s="3">
        <v>2492</v>
      </c>
    </row>
    <row r="105" spans="15:16">
      <c r="O105">
        <v>1972</v>
      </c>
      <c r="P105">
        <f>P104+($P$110-$P$104)/6</f>
        <v>2547</v>
      </c>
    </row>
    <row r="106" spans="15:16">
      <c r="O106">
        <v>1973</v>
      </c>
      <c r="P106">
        <f t="shared" ref="P106:P109" si="12">P105+($P$110-$P$104)/6</f>
        <v>2602</v>
      </c>
    </row>
    <row r="107" spans="15:16">
      <c r="O107">
        <v>1974</v>
      </c>
      <c r="P107">
        <f t="shared" si="12"/>
        <v>2657</v>
      </c>
    </row>
    <row r="108" spans="15:16">
      <c r="O108">
        <v>1975</v>
      </c>
      <c r="P108">
        <f t="shared" si="12"/>
        <v>2712</v>
      </c>
    </row>
    <row r="109" spans="15:16">
      <c r="O109">
        <v>1976</v>
      </c>
      <c r="P109">
        <f t="shared" si="12"/>
        <v>2767</v>
      </c>
    </row>
    <row r="110" spans="15:16">
      <c r="O110">
        <v>1977</v>
      </c>
      <c r="P110" s="3">
        <v>2822</v>
      </c>
    </row>
    <row r="111" spans="15:16">
      <c r="O111">
        <v>1978</v>
      </c>
      <c r="P111" s="15">
        <f>P110+($P$117-$P$110)/7</f>
        <v>2836.4285714285716</v>
      </c>
    </row>
    <row r="112" spans="15:16">
      <c r="O112">
        <v>1979</v>
      </c>
      <c r="P112" s="15">
        <f t="shared" ref="P112:P116" si="13">P111+($P$117-$P$110)/7</f>
        <v>2850.8571428571431</v>
      </c>
    </row>
    <row r="113" spans="15:16">
      <c r="O113">
        <v>1980</v>
      </c>
      <c r="P113" s="15">
        <f t="shared" si="13"/>
        <v>2865.2857142857147</v>
      </c>
    </row>
    <row r="114" spans="15:16">
      <c r="O114">
        <v>1981</v>
      </c>
      <c r="P114" s="15">
        <f t="shared" si="13"/>
        <v>2879.7142857142862</v>
      </c>
    </row>
    <row r="115" spans="15:16">
      <c r="O115">
        <v>1982</v>
      </c>
      <c r="P115" s="15">
        <f t="shared" si="13"/>
        <v>2894.1428571428578</v>
      </c>
    </row>
    <row r="116" spans="15:16">
      <c r="O116">
        <v>1983</v>
      </c>
      <c r="P116" s="15">
        <f t="shared" si="13"/>
        <v>2908.5714285714294</v>
      </c>
    </row>
    <row r="117" spans="15:16">
      <c r="O117">
        <v>1984</v>
      </c>
      <c r="P117" s="3">
        <v>2923</v>
      </c>
    </row>
    <row r="118" spans="15:16">
      <c r="O118">
        <v>1985</v>
      </c>
      <c r="P118" s="15">
        <f>P117+($P$124-$P$117)/7</f>
        <v>2919.2857142857142</v>
      </c>
    </row>
    <row r="119" spans="15:16">
      <c r="O119">
        <v>1986</v>
      </c>
      <c r="P119" s="15">
        <f t="shared" ref="P119:P123" si="14">P118+($P$124-$P$117)/7</f>
        <v>2915.5714285714284</v>
      </c>
    </row>
    <row r="120" spans="15:16">
      <c r="O120">
        <v>1987</v>
      </c>
      <c r="P120" s="15">
        <f t="shared" si="14"/>
        <v>2911.8571428571427</v>
      </c>
    </row>
    <row r="121" spans="15:16">
      <c r="O121">
        <v>1988</v>
      </c>
      <c r="P121" s="15">
        <f t="shared" si="14"/>
        <v>2908.1428571428569</v>
      </c>
    </row>
    <row r="122" spans="15:16">
      <c r="O122">
        <v>1989</v>
      </c>
      <c r="P122" s="15">
        <f t="shared" si="14"/>
        <v>2904.4285714285711</v>
      </c>
    </row>
    <row r="123" spans="15:16">
      <c r="O123">
        <v>1990</v>
      </c>
      <c r="P123" s="15">
        <f t="shared" si="14"/>
        <v>2900.7142857142853</v>
      </c>
    </row>
    <row r="124" spans="15:16">
      <c r="O124">
        <v>1991</v>
      </c>
      <c r="P124" s="3">
        <v>2897</v>
      </c>
    </row>
    <row r="125" spans="15:16">
      <c r="O125">
        <v>1992</v>
      </c>
      <c r="P125" s="15">
        <f>P124+($P$134-$P$124)/10</f>
        <v>2889.2</v>
      </c>
    </row>
    <row r="126" spans="15:16">
      <c r="O126">
        <v>1993</v>
      </c>
      <c r="P126" s="15">
        <f t="shared" ref="P126:P133" si="15">P125+($P$134-$P$124)/10</f>
        <v>2881.3999999999996</v>
      </c>
    </row>
    <row r="127" spans="15:16">
      <c r="O127">
        <v>1994</v>
      </c>
      <c r="P127" s="15">
        <f t="shared" si="15"/>
        <v>2873.5999999999995</v>
      </c>
    </row>
    <row r="128" spans="15:16">
      <c r="O128">
        <v>1995</v>
      </c>
      <c r="P128" s="15">
        <f t="shared" si="15"/>
        <v>2865.7999999999993</v>
      </c>
    </row>
    <row r="129" spans="15:16">
      <c r="O129">
        <v>1996</v>
      </c>
      <c r="P129" s="15">
        <f t="shared" si="15"/>
        <v>2857.9999999999991</v>
      </c>
    </row>
    <row r="130" spans="15:16">
      <c r="O130">
        <v>1997</v>
      </c>
      <c r="P130" s="15">
        <f t="shared" si="15"/>
        <v>2850.1999999999989</v>
      </c>
    </row>
    <row r="131" spans="15:16">
      <c r="O131">
        <v>1998</v>
      </c>
      <c r="P131" s="15">
        <f t="shared" si="15"/>
        <v>2842.3999999999987</v>
      </c>
    </row>
    <row r="132" spans="15:16">
      <c r="O132">
        <v>1999</v>
      </c>
      <c r="P132" s="15">
        <f t="shared" si="15"/>
        <v>2834.5999999999985</v>
      </c>
    </row>
    <row r="133" spans="15:16">
      <c r="O133">
        <v>2000</v>
      </c>
      <c r="P133" s="15">
        <f t="shared" si="15"/>
        <v>2826.7999999999984</v>
      </c>
    </row>
    <row r="134" spans="15:16">
      <c r="O134">
        <v>2001</v>
      </c>
      <c r="P134" s="3">
        <v>2819</v>
      </c>
    </row>
    <row r="135" spans="15:16">
      <c r="O135">
        <v>2002</v>
      </c>
      <c r="P135" s="15">
        <f>P134+($P$140-$P$134)/6</f>
        <v>2758.5</v>
      </c>
    </row>
    <row r="136" spans="15:16">
      <c r="O136">
        <v>2003</v>
      </c>
      <c r="P136" s="15">
        <f t="shared" ref="P136:P139" si="16">P135+($P$140-$P$134)/6</f>
        <v>2698</v>
      </c>
    </row>
    <row r="137" spans="15:16">
      <c r="O137">
        <v>2004</v>
      </c>
      <c r="P137" s="15">
        <f t="shared" si="16"/>
        <v>2637.5</v>
      </c>
    </row>
    <row r="138" spans="15:16">
      <c r="O138">
        <v>2005</v>
      </c>
      <c r="P138" s="15">
        <f t="shared" si="16"/>
        <v>2577</v>
      </c>
    </row>
    <row r="139" spans="15:16">
      <c r="O139">
        <v>2006</v>
      </c>
      <c r="P139" s="15">
        <f t="shared" si="16"/>
        <v>2516.5</v>
      </c>
    </row>
    <row r="140" spans="15:16">
      <c r="O140">
        <v>2007</v>
      </c>
      <c r="P140" s="3">
        <v>2456</v>
      </c>
    </row>
    <row r="141" spans="15:16">
      <c r="O141">
        <v>2008</v>
      </c>
      <c r="P141" s="15">
        <f>P140+($P$145-$P$140)/5</f>
        <v>2415.8000000000002</v>
      </c>
    </row>
    <row r="142" spans="15:16">
      <c r="O142">
        <v>2009</v>
      </c>
      <c r="P142" s="15">
        <f t="shared" ref="P142:P144" si="17">P141+($P$145-$P$140)/5</f>
        <v>2375.6000000000004</v>
      </c>
    </row>
    <row r="143" spans="15:16">
      <c r="O143">
        <v>2010</v>
      </c>
      <c r="P143" s="15">
        <f t="shared" si="17"/>
        <v>2335.4000000000005</v>
      </c>
    </row>
    <row r="144" spans="15:16">
      <c r="O144">
        <v>2011</v>
      </c>
      <c r="P144" s="15">
        <f t="shared" si="17"/>
        <v>2295.2000000000007</v>
      </c>
    </row>
    <row r="145" spans="15:16">
      <c r="O145">
        <v>2012</v>
      </c>
      <c r="P145" s="3">
        <v>2255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81" workbookViewId="0">
      <selection activeCell="A114" sqref="A114:XFD126"/>
    </sheetView>
  </sheetViews>
  <sheetFormatPr baseColWidth="10" defaultRowHeight="14" x14ac:dyDescent="0"/>
  <sheetData>
    <row r="1" spans="1:7">
      <c r="A1" t="s">
        <v>0</v>
      </c>
      <c r="B1" t="s">
        <v>1</v>
      </c>
      <c r="C1" t="s">
        <v>139</v>
      </c>
      <c r="D1" t="s">
        <v>140</v>
      </c>
      <c r="E1" t="s">
        <v>141</v>
      </c>
      <c r="F1" t="s">
        <v>126</v>
      </c>
      <c r="G1" t="s">
        <v>142</v>
      </c>
    </row>
    <row r="2" spans="1:7">
      <c r="A2">
        <f>'UK data'!A8</f>
        <v>1960</v>
      </c>
      <c r="B2">
        <f>'UK data'!B8</f>
        <v>0</v>
      </c>
      <c r="C2">
        <f>'UK data'!C8</f>
        <v>1</v>
      </c>
      <c r="D2">
        <f>'UK data'!D8</f>
        <v>1</v>
      </c>
      <c r="E2">
        <f>'UK data'!E8</f>
        <v>1</v>
      </c>
      <c r="F2">
        <f>'UK data'!F8</f>
        <v>1</v>
      </c>
      <c r="G2" t="s">
        <v>9</v>
      </c>
    </row>
    <row r="3" spans="1:7">
      <c r="A3">
        <f>'UK data'!A9</f>
        <v>1961</v>
      </c>
      <c r="B3">
        <f>'UK data'!B9</f>
        <v>1</v>
      </c>
      <c r="C3">
        <f>'UK data'!C9</f>
        <v>1.0215423519722242</v>
      </c>
      <c r="D3">
        <f>'UK data'!D9</f>
        <v>1.0450999999999999</v>
      </c>
      <c r="E3">
        <f>'UK data'!E9</f>
        <v>1.0073991412522441</v>
      </c>
      <c r="F3">
        <f>'UK data'!F9</f>
        <v>1.0476187989198249</v>
      </c>
      <c r="G3" t="s">
        <v>9</v>
      </c>
    </row>
    <row r="4" spans="1:7">
      <c r="A4">
        <f>'UK data'!A10</f>
        <v>1962</v>
      </c>
      <c r="B4">
        <f>'UK data'!B10</f>
        <v>2</v>
      </c>
      <c r="C4">
        <f>'UK data'!C10</f>
        <v>1.0395224686652205</v>
      </c>
      <c r="D4">
        <f>'UK data'!D10</f>
        <v>1.0928610699999999</v>
      </c>
      <c r="E4">
        <f>'UK data'!E10</f>
        <v>1.0187603137574317</v>
      </c>
      <c r="F4">
        <f>'UK data'!F10</f>
        <v>1.0887653657624639</v>
      </c>
      <c r="G4" t="s">
        <v>9</v>
      </c>
    </row>
    <row r="5" spans="1:7">
      <c r="A5">
        <f>'UK data'!A11</f>
        <v>1963</v>
      </c>
      <c r="B5">
        <f>'UK data'!B11</f>
        <v>3</v>
      </c>
      <c r="C5">
        <f>'UK data'!C11</f>
        <v>1.0797278937580403</v>
      </c>
      <c r="D5">
        <f>'UK data'!D11</f>
        <v>1.1350455073019998</v>
      </c>
      <c r="E5">
        <f>'UK data'!E11</f>
        <v>1.0373034123111304</v>
      </c>
      <c r="F5">
        <f>'UK data'!F11</f>
        <v>1.1792104693196443</v>
      </c>
      <c r="G5" t="s">
        <v>9</v>
      </c>
    </row>
    <row r="6" spans="1:7">
      <c r="A6">
        <f>'UK data'!A12</f>
        <v>1964</v>
      </c>
      <c r="B6">
        <f>'UK data'!B12</f>
        <v>4</v>
      </c>
      <c r="C6">
        <f>'UK data'!C12</f>
        <v>1.1403442439458449</v>
      </c>
      <c r="D6">
        <f>'UK data'!D12</f>
        <v>1.1764746683185228</v>
      </c>
      <c r="E6">
        <f>'UK data'!E12</f>
        <v>1.0632905721115942</v>
      </c>
      <c r="F6">
        <f>'UK data'!F12</f>
        <v>1.2226043752509328</v>
      </c>
      <c r="G6" t="s">
        <v>9</v>
      </c>
    </row>
    <row r="7" spans="1:7">
      <c r="A7">
        <f>'UK data'!A13</f>
        <v>1965</v>
      </c>
      <c r="B7">
        <f>'UK data'!B13</f>
        <v>5</v>
      </c>
      <c r="C7">
        <f>'UK data'!C13</f>
        <v>1.1668638293896183</v>
      </c>
      <c r="D7">
        <f>'UK data'!D13</f>
        <v>1.2308277979948385</v>
      </c>
      <c r="E7">
        <f>'UK data'!E13</f>
        <v>1.0720806796265436</v>
      </c>
      <c r="F7">
        <f>'UK data'!F13</f>
        <v>1.3290566012907057</v>
      </c>
      <c r="G7" t="s">
        <v>9</v>
      </c>
    </row>
    <row r="8" spans="1:7">
      <c r="A8">
        <f>'UK data'!A14</f>
        <v>1966</v>
      </c>
      <c r="B8">
        <f>'UK data'!B14</f>
        <v>6</v>
      </c>
      <c r="C8">
        <f>'UK data'!C14</f>
        <v>1.1895949730306619</v>
      </c>
      <c r="D8">
        <f>'UK data'!D14</f>
        <v>1.2879382078217991</v>
      </c>
      <c r="E8">
        <f>'UK data'!E14</f>
        <v>1.0724844271904763</v>
      </c>
      <c r="F8">
        <f>'UK data'!F14</f>
        <v>1.3457547343722198</v>
      </c>
      <c r="G8" t="s">
        <v>9</v>
      </c>
    </row>
    <row r="9" spans="1:7">
      <c r="A9">
        <f>'UK data'!A15</f>
        <v>1967</v>
      </c>
      <c r="B9">
        <f>'UK data'!B15</f>
        <v>7</v>
      </c>
      <c r="C9">
        <f>'UK data'!C15</f>
        <v>1.2161145584744355</v>
      </c>
      <c r="D9">
        <f>'UK data'!D15</f>
        <v>1.3435771383997008</v>
      </c>
      <c r="E9">
        <f>'UK data'!E15</f>
        <v>1.0575326574794439</v>
      </c>
      <c r="F9">
        <f>'UK data'!F15</f>
        <v>1.3899042314643881</v>
      </c>
      <c r="G9" t="s">
        <v>9</v>
      </c>
    </row>
    <row r="10" spans="1:7">
      <c r="A10">
        <f>'UK data'!A16</f>
        <v>1968</v>
      </c>
      <c r="B10">
        <f>'UK data'!B16</f>
        <v>8</v>
      </c>
      <c r="C10">
        <f>'UK data'!C16</f>
        <v>1.3032504941060137</v>
      </c>
      <c r="D10">
        <f>'UK data'!D16</f>
        <v>1.410084206750486</v>
      </c>
      <c r="E10">
        <f>'UK data'!E16</f>
        <v>1.0561615331474257</v>
      </c>
      <c r="F10">
        <f>'UK data'!F16</f>
        <v>1.4702597980338641</v>
      </c>
      <c r="G10" t="s">
        <v>9</v>
      </c>
    </row>
    <row r="11" spans="1:7">
      <c r="A11">
        <f>'UK data'!A17</f>
        <v>1969</v>
      </c>
      <c r="B11">
        <f>'UK data'!B17</f>
        <v>9</v>
      </c>
      <c r="C11">
        <f>'UK data'!C17</f>
        <v>1.2918849715679577</v>
      </c>
      <c r="D11">
        <f>'UK data'!D17</f>
        <v>1.4845366528669115</v>
      </c>
      <c r="E11">
        <f>'UK data'!E17</f>
        <v>1.064687126891845</v>
      </c>
      <c r="F11">
        <f>'UK data'!F17</f>
        <v>1.5122760919475597</v>
      </c>
      <c r="G11" t="s">
        <v>9</v>
      </c>
    </row>
    <row r="12" spans="1:7">
      <c r="A12">
        <f>'UK data'!A18</f>
        <v>1970</v>
      </c>
      <c r="B12">
        <f>'UK data'!B18</f>
        <v>10</v>
      </c>
      <c r="C12">
        <f>'UK data'!C18</f>
        <v>1.3184045570117311</v>
      </c>
      <c r="D12">
        <f>'UK data'!D18</f>
        <v>1.5550521438780898</v>
      </c>
      <c r="E12">
        <f>'UK data'!E18</f>
        <v>1.0492809026589567</v>
      </c>
      <c r="F12">
        <f>'UK data'!F18</f>
        <v>1.5592352730071184</v>
      </c>
      <c r="G12" t="s">
        <v>9</v>
      </c>
    </row>
    <row r="13" spans="1:7">
      <c r="A13">
        <f>'UK data'!A19</f>
        <v>1971</v>
      </c>
      <c r="B13">
        <f>'UK data'!B19</f>
        <v>11</v>
      </c>
      <c r="C13">
        <f>'UK data'!C19</f>
        <v>1.3448324718294427</v>
      </c>
      <c r="D13">
        <f>'UK data'!D19</f>
        <v>1.6304721728561771</v>
      </c>
      <c r="E13">
        <f>'UK data'!E19</f>
        <v>1.024869043519214</v>
      </c>
      <c r="F13">
        <f>'UK data'!F19</f>
        <v>1.5983039592657928</v>
      </c>
      <c r="G13" t="s">
        <v>9</v>
      </c>
    </row>
    <row r="14" spans="1:7">
      <c r="A14">
        <f>'UK data'!A20</f>
        <v>1972</v>
      </c>
      <c r="B14">
        <f>'UK data'!B20</f>
        <v>12</v>
      </c>
      <c r="C14">
        <f>'UK data'!C20</f>
        <v>1.3936010871980891</v>
      </c>
      <c r="D14">
        <f>'UK data'!D20</f>
        <v>1.7147675841928414</v>
      </c>
      <c r="E14">
        <f>'UK data'!E20</f>
        <v>1.0194745799479228</v>
      </c>
      <c r="F14">
        <f>'UK data'!F20</f>
        <v>1.6450929568621113</v>
      </c>
      <c r="G14" t="s">
        <v>9</v>
      </c>
    </row>
    <row r="15" spans="1:7">
      <c r="A15">
        <f>'UK data'!A21</f>
        <v>1973</v>
      </c>
      <c r="B15">
        <f>'UK data'!B21</f>
        <v>13</v>
      </c>
      <c r="C15">
        <f>'UK data'!C21</f>
        <v>1.4955224395733955</v>
      </c>
      <c r="D15">
        <f>'UK data'!D21</f>
        <v>1.792446555756777</v>
      </c>
      <c r="E15">
        <f>'UK data'!E21</f>
        <v>1.0519658805665875</v>
      </c>
      <c r="F15">
        <f>'UK data'!F21</f>
        <v>1.6601046188366391</v>
      </c>
      <c r="G15" t="s">
        <v>9</v>
      </c>
    </row>
    <row r="16" spans="1:7">
      <c r="A16">
        <f>'UK data'!A22</f>
        <v>1974</v>
      </c>
      <c r="B16">
        <f>'UK data'!B22</f>
        <v>14</v>
      </c>
      <c r="C16">
        <f>'UK data'!C22</f>
        <v>1.4704021806343623</v>
      </c>
      <c r="D16">
        <f>'UK data'!D22</f>
        <v>1.8904933823566727</v>
      </c>
      <c r="E16">
        <f>'UK data'!E22</f>
        <v>1.037801948551575</v>
      </c>
      <c r="F16">
        <f>'UK data'!F22</f>
        <v>1.5685659015777125</v>
      </c>
      <c r="G16" t="s">
        <v>9</v>
      </c>
    </row>
    <row r="17" spans="1:7">
      <c r="A17">
        <f>'UK data'!A23</f>
        <v>1975</v>
      </c>
      <c r="B17">
        <f>'UK data'!B23</f>
        <v>15</v>
      </c>
      <c r="C17">
        <f>'UK data'!C23</f>
        <v>1.4604494664471865</v>
      </c>
      <c r="D17">
        <f>'UK data'!D23</f>
        <v>1.9889880875774555</v>
      </c>
      <c r="E17">
        <f>'UK data'!E23</f>
        <v>1.0173211253760897</v>
      </c>
      <c r="F17">
        <f>'UK data'!F23</f>
        <v>1.5439718514509426</v>
      </c>
      <c r="G17" t="s">
        <v>9</v>
      </c>
    </row>
    <row r="18" spans="1:7">
      <c r="A18">
        <f>'UK data'!A24</f>
        <v>1976</v>
      </c>
      <c r="B18">
        <f>'UK data'!B24</f>
        <v>16</v>
      </c>
      <c r="C18">
        <f>'UK data'!C24</f>
        <v>1.5014100496135276</v>
      </c>
      <c r="D18">
        <f>'UK data'!D24</f>
        <v>2.071332194403162</v>
      </c>
      <c r="E18">
        <f>'UK data'!E24</f>
        <v>1.0077044724173938</v>
      </c>
      <c r="F18">
        <f>'UK data'!F24</f>
        <v>1.5731834998831016</v>
      </c>
      <c r="G18" t="s">
        <v>9</v>
      </c>
    </row>
    <row r="19" spans="1:7">
      <c r="A19">
        <f>'UK data'!A25</f>
        <v>1977</v>
      </c>
      <c r="B19">
        <f>'UK data'!B25</f>
        <v>17</v>
      </c>
      <c r="C19">
        <f>'UK data'!C25</f>
        <v>1.5368936393202706</v>
      </c>
      <c r="D19">
        <f>'UK data'!D25</f>
        <v>2.1423788886711903</v>
      </c>
      <c r="E19">
        <f>'UK data'!E25</f>
        <v>1.0080313883919052</v>
      </c>
      <c r="F19">
        <f>'UK data'!F25</f>
        <v>1.6576513528764811</v>
      </c>
      <c r="G19" t="s">
        <v>9</v>
      </c>
    </row>
    <row r="20" spans="1:7">
      <c r="A20">
        <f>'UK data'!A26</f>
        <v>1978</v>
      </c>
      <c r="B20">
        <f>'UK data'!B26</f>
        <v>18</v>
      </c>
      <c r="C20">
        <f>'UK data'!C26</f>
        <v>1.5891998744551401</v>
      </c>
      <c r="D20">
        <f>'UK data'!D26</f>
        <v>2.2083641584422629</v>
      </c>
      <c r="E20">
        <f>'UK data'!E26</f>
        <v>1.0109018074204308</v>
      </c>
      <c r="F20">
        <f>'UK data'!F26</f>
        <v>1.6595232577287402</v>
      </c>
      <c r="G20" t="s">
        <v>9</v>
      </c>
    </row>
    <row r="21" spans="1:7">
      <c r="A21">
        <f>'UK data'!A27</f>
        <v>1979</v>
      </c>
      <c r="B21">
        <f>'UK data'!B27</f>
        <v>19</v>
      </c>
      <c r="C21">
        <f>'UK data'!C27</f>
        <v>1.6328515755159112</v>
      </c>
      <c r="D21">
        <f>'UK data'!D27</f>
        <v>2.2860985768194304</v>
      </c>
      <c r="E21">
        <f>'UK data'!E27</f>
        <v>1.0091791945789845</v>
      </c>
      <c r="F21">
        <f>'UK data'!F27</f>
        <v>1.7511470146821382</v>
      </c>
      <c r="G21" t="s">
        <v>9</v>
      </c>
    </row>
    <row r="22" spans="1:7">
      <c r="A22">
        <f>'UK data'!A28</f>
        <v>1980</v>
      </c>
      <c r="B22">
        <f>'UK data'!B28</f>
        <v>20</v>
      </c>
      <c r="C22">
        <f>'UK data'!C28</f>
        <v>1.5972700695499069</v>
      </c>
      <c r="D22">
        <f>'UK data'!D28</f>
        <v>2.3796000086113449</v>
      </c>
      <c r="E22">
        <f>'UK data'!E28</f>
        <v>0.99541873895719535</v>
      </c>
      <c r="F22">
        <f>'UK data'!F28</f>
        <v>1.6408806355494432</v>
      </c>
      <c r="G22" t="s">
        <v>9</v>
      </c>
    </row>
    <row r="23" spans="1:7">
      <c r="A23">
        <f>'UK data'!A29</f>
        <v>1981</v>
      </c>
      <c r="B23">
        <f>'UK data'!B29</f>
        <v>21</v>
      </c>
      <c r="C23">
        <f>'UK data'!C29</f>
        <v>1.5761308693585638</v>
      </c>
      <c r="D23">
        <f>'UK data'!D29</f>
        <v>2.4452769688490181</v>
      </c>
      <c r="E23">
        <f>'UK data'!E29</f>
        <v>0.94949125795533063</v>
      </c>
      <c r="F23">
        <f>'UK data'!F29</f>
        <v>1.5966771225889229</v>
      </c>
      <c r="G23" t="s">
        <v>9</v>
      </c>
    </row>
    <row r="24" spans="1:7">
      <c r="A24">
        <f>'UK data'!A30</f>
        <v>1982</v>
      </c>
      <c r="B24">
        <f>'UK data'!B30</f>
        <v>22</v>
      </c>
      <c r="C24">
        <f>'UK data'!C30</f>
        <v>1.6091203731034411</v>
      </c>
      <c r="D24">
        <f>'UK data'!D30</f>
        <v>2.4841568726537173</v>
      </c>
      <c r="E24">
        <f>'UK data'!E30</f>
        <v>0.9306106012304427</v>
      </c>
      <c r="F24">
        <f>'UK data'!F30</f>
        <v>1.638341380548616</v>
      </c>
      <c r="G24" t="s">
        <v>9</v>
      </c>
    </row>
    <row r="25" spans="1:7">
      <c r="A25">
        <f>'UK data'!A31</f>
        <v>1983</v>
      </c>
      <c r="B25">
        <f>'UK data'!B31</f>
        <v>23</v>
      </c>
      <c r="C25">
        <f>'UK data'!C31</f>
        <v>1.6674404701796426</v>
      </c>
      <c r="D25">
        <f>'UK data'!D31</f>
        <v>2.5549553435243482</v>
      </c>
      <c r="E25">
        <f>'UK data'!E31</f>
        <v>0.92512957553613251</v>
      </c>
      <c r="F25">
        <f>'UK data'!F31</f>
        <v>1.6211570728389775</v>
      </c>
      <c r="G25" t="s">
        <v>9</v>
      </c>
    </row>
    <row r="26" spans="1:7">
      <c r="A26">
        <f>'UK data'!A32</f>
        <v>1984</v>
      </c>
      <c r="B26">
        <f>'UK data'!B32</f>
        <v>24</v>
      </c>
      <c r="C26">
        <f>'UK data'!C32</f>
        <v>1.7119765533394677</v>
      </c>
      <c r="D26">
        <f>'UK data'!D32</f>
        <v>2.6252166154712677</v>
      </c>
      <c r="E26">
        <f>'UK data'!E32</f>
        <v>0.94208698936210722</v>
      </c>
      <c r="F26">
        <f>'UK data'!F32</f>
        <v>1.6292014097968375</v>
      </c>
      <c r="G26" t="s">
        <v>9</v>
      </c>
    </row>
    <row r="27" spans="1:7">
      <c r="A27">
        <f>'UK data'!A33</f>
        <v>1985</v>
      </c>
      <c r="B27">
        <f>'UK data'!B33</f>
        <v>25</v>
      </c>
      <c r="C27">
        <f>'UK data'!C33</f>
        <v>1.7735971194131637</v>
      </c>
      <c r="D27">
        <f>'UK data'!D33</f>
        <v>2.7018729406430286</v>
      </c>
      <c r="E27">
        <f>'UK data'!E33</f>
        <v>0.96054008081627951</v>
      </c>
      <c r="F27">
        <f>'UK data'!F33</f>
        <v>1.7297309494138133</v>
      </c>
      <c r="G27" t="s">
        <v>9</v>
      </c>
    </row>
    <row r="28" spans="1:7">
      <c r="A28">
        <f>'UK data'!A34</f>
        <v>1986</v>
      </c>
      <c r="B28">
        <f>'UK data'!B34</f>
        <v>26</v>
      </c>
      <c r="C28">
        <f>'UK data'!C34</f>
        <v>1.8447596855689787</v>
      </c>
      <c r="D28">
        <f>'UK data'!D34</f>
        <v>2.8210255373253861</v>
      </c>
      <c r="E28">
        <f>'UK data'!E34</f>
        <v>0.96477717097109617</v>
      </c>
      <c r="F28">
        <f>'UK data'!F34</f>
        <v>1.7509518659496541</v>
      </c>
      <c r="G28" t="s">
        <v>9</v>
      </c>
    </row>
    <row r="29" spans="1:7">
      <c r="A29">
        <f>'UK data'!A35</f>
        <v>1987</v>
      </c>
      <c r="B29">
        <f>'UK data'!B35</f>
        <v>27</v>
      </c>
      <c r="C29">
        <f>'UK data'!C35</f>
        <v>1.9289191139124675</v>
      </c>
      <c r="D29">
        <f>'UK data'!D35</f>
        <v>2.9476895839512958</v>
      </c>
      <c r="E29">
        <f>'UK data'!E35</f>
        <v>0.98561775825480025</v>
      </c>
      <c r="F29">
        <f>'UK data'!F35</f>
        <v>1.8102165829349519</v>
      </c>
      <c r="G29" t="s">
        <v>9</v>
      </c>
    </row>
    <row r="30" spans="1:7">
      <c r="A30">
        <f>'UK data'!A36</f>
        <v>1988</v>
      </c>
      <c r="B30">
        <f>'UK data'!B36</f>
        <v>28</v>
      </c>
      <c r="C30">
        <f>'UK data'!C36</f>
        <v>2.0259842872003548</v>
      </c>
      <c r="D30">
        <f>'UK data'!D36</f>
        <v>3.0859362254386116</v>
      </c>
      <c r="E30">
        <f>'UK data'!E36</f>
        <v>1.0314219541265812</v>
      </c>
      <c r="F30">
        <f>'UK data'!F36</f>
        <v>1.8583650724433505</v>
      </c>
      <c r="G30" t="s">
        <v>9</v>
      </c>
    </row>
    <row r="31" spans="1:7">
      <c r="A31">
        <f>'UK data'!A37</f>
        <v>1989</v>
      </c>
      <c r="B31">
        <f>'UK data'!B37</f>
        <v>29</v>
      </c>
      <c r="C31">
        <f>'UK data'!C37</f>
        <v>2.0722060393414883</v>
      </c>
      <c r="D31">
        <f>'UK data'!D37</f>
        <v>3.2568970923279106</v>
      </c>
      <c r="E31">
        <f>'UK data'!E37</f>
        <v>1.0614789626257133</v>
      </c>
      <c r="F31">
        <f>'UK data'!F37</f>
        <v>1.8213747742220874</v>
      </c>
      <c r="G31" t="s">
        <v>9</v>
      </c>
    </row>
    <row r="32" spans="1:7">
      <c r="A32">
        <f>'UK data'!A38</f>
        <v>1990</v>
      </c>
      <c r="B32">
        <f>'UK data'!B38</f>
        <v>30</v>
      </c>
      <c r="C32">
        <f>'UK data'!C38</f>
        <v>2.0883540394863274</v>
      </c>
      <c r="D32">
        <f>'UK data'!D38</f>
        <v>3.4568705737968441</v>
      </c>
      <c r="E32">
        <f>'UK data'!E38</f>
        <v>1.0663499111506094</v>
      </c>
      <c r="F32">
        <f>'UK data'!F38</f>
        <v>1.8618773755353428</v>
      </c>
      <c r="G32" t="s">
        <v>9</v>
      </c>
    </row>
    <row r="33" spans="1:7">
      <c r="A33">
        <f>'UK data'!A39</f>
        <v>1991</v>
      </c>
      <c r="B33">
        <f>'UK data'!B39</f>
        <v>31</v>
      </c>
      <c r="C33">
        <f>'UK data'!C39</f>
        <v>2.0592749840512043</v>
      </c>
      <c r="D33">
        <f>'UK data'!D39</f>
        <v>3.6338623471752425</v>
      </c>
      <c r="E33">
        <f>'UK data'!E39</f>
        <v>1.0304794010210481</v>
      </c>
      <c r="F33">
        <f>'UK data'!F39</f>
        <v>1.9790016329126126</v>
      </c>
      <c r="G33" t="s">
        <v>9</v>
      </c>
    </row>
    <row r="34" spans="1:7">
      <c r="A34">
        <f>'UK data'!A40</f>
        <v>1992</v>
      </c>
      <c r="B34">
        <f>'UK data'!B40</f>
        <v>32</v>
      </c>
      <c r="C34">
        <f>'UK data'!C40</f>
        <v>2.0622945082184887</v>
      </c>
      <c r="D34">
        <f>'UK data'!D40</f>
        <v>3.7875747244607552</v>
      </c>
      <c r="E34">
        <f>'UK data'!E40</f>
        <v>0.99892603095608945</v>
      </c>
      <c r="F34">
        <f>'UK data'!F40</f>
        <v>1.9258738836421683</v>
      </c>
      <c r="G34" t="s">
        <v>9</v>
      </c>
    </row>
    <row r="35" spans="1:7">
      <c r="A35">
        <f>'UK data'!A41</f>
        <v>1993</v>
      </c>
      <c r="B35">
        <f>'UK data'!B41</f>
        <v>33</v>
      </c>
      <c r="C35">
        <f>'UK data'!C41</f>
        <v>2.1081239500103601</v>
      </c>
      <c r="D35">
        <f>'UK data'!D41</f>
        <v>3.9099133880608377</v>
      </c>
      <c r="E35">
        <f>'UK data'!E41</f>
        <v>0.99321015464299778</v>
      </c>
      <c r="F35">
        <f>'UK data'!F41</f>
        <v>1.9720677640117421</v>
      </c>
      <c r="G35" t="s">
        <v>9</v>
      </c>
    </row>
    <row r="36" spans="1:7">
      <c r="A36">
        <f>'UK data'!A42</f>
        <v>1994</v>
      </c>
      <c r="B36">
        <f>'UK data'!B42</f>
        <v>34</v>
      </c>
      <c r="C36">
        <f>'UK data'!C42</f>
        <v>2.1983553301322138</v>
      </c>
      <c r="D36">
        <f>'UK data'!D42</f>
        <v>4.0369855731728146</v>
      </c>
      <c r="E36">
        <f>'UK data'!E42</f>
        <v>1.0139340791346629</v>
      </c>
      <c r="F36">
        <f>'UK data'!F42</f>
        <v>2.0037786089014622</v>
      </c>
      <c r="G36" t="s">
        <v>9</v>
      </c>
    </row>
    <row r="37" spans="1:7">
      <c r="A37">
        <f>'UK data'!A43</f>
        <v>1995</v>
      </c>
      <c r="B37">
        <f>'UK data'!B43</f>
        <v>35</v>
      </c>
      <c r="C37">
        <f>'UK data'!C43</f>
        <v>2.2652455100451023</v>
      </c>
      <c r="D37">
        <f>'UK data'!D43</f>
        <v>4.1770689725619112</v>
      </c>
      <c r="E37">
        <f>'UK data'!E43</f>
        <v>1.0319828666120618</v>
      </c>
      <c r="F37">
        <f>'UK data'!F43</f>
        <v>2.0404494179061134</v>
      </c>
      <c r="G37" t="s">
        <v>9</v>
      </c>
    </row>
    <row r="38" spans="1:7">
      <c r="A38">
        <f>'UK data'!A44</f>
        <v>1996</v>
      </c>
      <c r="B38">
        <f>'UK data'!B44</f>
        <v>36</v>
      </c>
      <c r="C38">
        <f>'UK data'!C44</f>
        <v>2.3304677382173318</v>
      </c>
      <c r="D38">
        <f>'UK data'!D44</f>
        <v>4.3449871452588997</v>
      </c>
      <c r="E38">
        <f>'UK data'!E44</f>
        <v>1.0479214690005085</v>
      </c>
      <c r="F38">
        <f>'UK data'!F44</f>
        <v>2.1891236965401144</v>
      </c>
      <c r="G38" t="s">
        <v>9</v>
      </c>
    </row>
    <row r="39" spans="1:7">
      <c r="A39">
        <f>'UK data'!A45</f>
        <v>1997</v>
      </c>
      <c r="B39">
        <f>'UK data'!B45</f>
        <v>37</v>
      </c>
      <c r="C39">
        <f>'UK data'!C45</f>
        <v>2.407540269945573</v>
      </c>
      <c r="D39">
        <f>'UK data'!D45</f>
        <v>4.5326905899340844</v>
      </c>
      <c r="E39">
        <f>'UK data'!E45</f>
        <v>1.0733102285863541</v>
      </c>
      <c r="F39">
        <f>'UK data'!F45</f>
        <v>2.1796728929369089</v>
      </c>
      <c r="G39" t="s">
        <v>9</v>
      </c>
    </row>
    <row r="40" spans="1:7">
      <c r="A40">
        <f>'UK data'!A46</f>
        <v>1998</v>
      </c>
      <c r="B40">
        <f>'UK data'!B46</f>
        <v>38</v>
      </c>
      <c r="C40">
        <f>'UK data'!C46</f>
        <v>2.492157186046994</v>
      </c>
      <c r="D40">
        <f>'UK data'!D46</f>
        <v>4.7398345498940717</v>
      </c>
      <c r="E40">
        <f>'UK data'!E46</f>
        <v>1.0873104492141727</v>
      </c>
      <c r="F40">
        <f>'UK data'!F46</f>
        <v>2.1960180675081107</v>
      </c>
      <c r="G40" t="s">
        <v>9</v>
      </c>
    </row>
    <row r="41" spans="1:7">
      <c r="A41">
        <f>'UK data'!A47</f>
        <v>1999</v>
      </c>
      <c r="B41">
        <f>'UK data'!B47</f>
        <v>39</v>
      </c>
      <c r="C41">
        <f>'UK data'!C47</f>
        <v>2.5710770552206599</v>
      </c>
      <c r="D41">
        <f>'UK data'!D47</f>
        <v>5.0213807221577795</v>
      </c>
      <c r="E41">
        <f>'UK data'!E47</f>
        <v>1.1011444019454166</v>
      </c>
      <c r="F41">
        <f>'UK data'!F47</f>
        <v>2.2386401276477512</v>
      </c>
      <c r="G41" t="s">
        <v>9</v>
      </c>
    </row>
    <row r="42" spans="1:7">
      <c r="A42">
        <f>'UK data'!A48</f>
        <v>2000</v>
      </c>
      <c r="B42">
        <f>'UK data'!B48</f>
        <v>40</v>
      </c>
      <c r="C42">
        <f>'UK data'!C48</f>
        <v>2.6799740829872198</v>
      </c>
      <c r="D42">
        <f>'UK data'!D48</f>
        <v>5.2925352811542998</v>
      </c>
      <c r="E42">
        <f>'UK data'!E48</f>
        <v>1.1135860283370176</v>
      </c>
      <c r="F42">
        <f>'UK data'!F48</f>
        <v>2.2933214588768198</v>
      </c>
      <c r="G42" t="s">
        <v>9</v>
      </c>
    </row>
    <row r="43" spans="1:7">
      <c r="A43">
        <f>'UK data'!A49</f>
        <v>2001</v>
      </c>
      <c r="B43">
        <f>'UK data'!B49</f>
        <v>41</v>
      </c>
      <c r="C43">
        <f>'UK data'!C49</f>
        <v>2.7573013736697853</v>
      </c>
      <c r="D43">
        <f>'UK data'!D49</f>
        <v>5.5730396510554776</v>
      </c>
      <c r="E43">
        <f>'UK data'!E49</f>
        <v>1.142740299773954</v>
      </c>
      <c r="F43">
        <f>'UK data'!F49</f>
        <v>2.3564677285433797</v>
      </c>
      <c r="G43" t="s">
        <v>9</v>
      </c>
    </row>
    <row r="44" spans="1:7">
      <c r="A44">
        <f>'UK data'!A50</f>
        <v>2002</v>
      </c>
      <c r="B44">
        <f>'UK data'!B50</f>
        <v>42</v>
      </c>
      <c r="C44">
        <f>'UK data'!C50</f>
        <v>2.824384269012767</v>
      </c>
      <c r="D44">
        <f>'UK data'!D50</f>
        <v>5.8500197217129344</v>
      </c>
      <c r="E44">
        <f>'UK data'!E50</f>
        <v>1.1574804654148263</v>
      </c>
      <c r="F44">
        <f>'UK data'!F50</f>
        <v>2.3251360598055442</v>
      </c>
      <c r="G44" t="s">
        <v>9</v>
      </c>
    </row>
    <row r="45" spans="1:7">
      <c r="A45">
        <f>'UK data'!A51</f>
        <v>2003</v>
      </c>
      <c r="B45">
        <f>'UK data'!B51</f>
        <v>43</v>
      </c>
      <c r="C45">
        <f>'UK data'!C51</f>
        <v>2.9321315982609262</v>
      </c>
      <c r="D45">
        <f>'UK data'!D51</f>
        <v>6.1419357058264099</v>
      </c>
      <c r="E45">
        <f>'UK data'!E51</f>
        <v>1.1749634410799059</v>
      </c>
      <c r="F45">
        <f>'UK data'!F51</f>
        <v>2.3320364207630901</v>
      </c>
      <c r="G45" t="s">
        <v>9</v>
      </c>
    </row>
    <row r="46" spans="1:7">
      <c r="A46">
        <f>'UK data'!A52</f>
        <v>2004</v>
      </c>
      <c r="B46">
        <f>'UK data'!B52</f>
        <v>44</v>
      </c>
      <c r="C46">
        <f>'UK data'!C52</f>
        <v>3.0174016504866805</v>
      </c>
      <c r="D46">
        <f>'UK data'!D52</f>
        <v>6.442276361841321</v>
      </c>
      <c r="E46">
        <f>'UK data'!E52</f>
        <v>1.2027799971646711</v>
      </c>
      <c r="F46">
        <f>'UK data'!F52</f>
        <v>2.3187746368812787</v>
      </c>
      <c r="G46" t="s">
        <v>9</v>
      </c>
    </row>
    <row r="47" spans="1:7">
      <c r="A47">
        <f>'UK data'!A53</f>
        <v>2005</v>
      </c>
      <c r="B47">
        <f>'UK data'!B53</f>
        <v>45</v>
      </c>
      <c r="C47">
        <f>'UK data'!C53</f>
        <v>3.1011126757328484</v>
      </c>
      <c r="D47">
        <f>'UK data'!D53</f>
        <v>6.7167173348557609</v>
      </c>
      <c r="E47">
        <f>'UK data'!E53</f>
        <v>1.2366940498846923</v>
      </c>
      <c r="F47">
        <f>'UK data'!F53</f>
        <v>2.3511459226554692</v>
      </c>
      <c r="G47" t="s">
        <v>9</v>
      </c>
    </row>
    <row r="48" spans="1:7">
      <c r="A48">
        <f>'UK data'!A54</f>
        <v>2006</v>
      </c>
      <c r="B48">
        <f>'UK data'!B54</f>
        <v>46</v>
      </c>
      <c r="C48">
        <f>'UK data'!C54</f>
        <v>3.1817548559122559</v>
      </c>
      <c r="D48">
        <f>'UK data'!D54</f>
        <v>6.9497874263752557</v>
      </c>
      <c r="E48">
        <f>'UK data'!E54</f>
        <v>1.2627654942731346</v>
      </c>
      <c r="F48">
        <f>'UK data'!F54</f>
        <v>2.3290068846099712</v>
      </c>
      <c r="G48" t="s">
        <v>9</v>
      </c>
    </row>
    <row r="49" spans="1:7">
      <c r="A49">
        <f>'UK data'!A55</f>
        <v>2007</v>
      </c>
      <c r="B49">
        <f>'UK data'!B55</f>
        <v>47</v>
      </c>
      <c r="C49">
        <f>'UK data'!C55</f>
        <v>3.2973375818608521</v>
      </c>
      <c r="D49">
        <f>'UK data'!D55</f>
        <v>7.1346517719168379</v>
      </c>
      <c r="E49">
        <f>'UK data'!E55</f>
        <v>1.2918436443974124</v>
      </c>
      <c r="F49">
        <f>'UK data'!F55</f>
        <v>2.2945665098274795</v>
      </c>
      <c r="G49" t="s">
        <v>9</v>
      </c>
    </row>
    <row r="50" spans="1:7">
      <c r="A50">
        <f>'UK data'!A56</f>
        <v>2008</v>
      </c>
      <c r="B50">
        <f>'UK data'!B56</f>
        <v>48</v>
      </c>
      <c r="C50">
        <f>'UK data'!C56</f>
        <v>3.2654233825766794</v>
      </c>
      <c r="D50">
        <f>'UK data'!D56</f>
        <v>7.4228917035022786</v>
      </c>
      <c r="E50">
        <f>'UK data'!E56</f>
        <v>1.304686696885482</v>
      </c>
      <c r="F50">
        <f>'UK data'!F56</f>
        <v>2.310969151977404</v>
      </c>
      <c r="G50" t="s">
        <v>9</v>
      </c>
    </row>
    <row r="51" spans="1:7">
      <c r="A51">
        <f>'UK data'!A57</f>
        <v>2009</v>
      </c>
      <c r="B51">
        <f>'UK data'!B57</f>
        <v>49</v>
      </c>
      <c r="C51">
        <f>'UK data'!C57</f>
        <v>3.1356416562738993</v>
      </c>
      <c r="D51">
        <f>'UK data'!D57</f>
        <v>7.6886312264876597</v>
      </c>
      <c r="E51">
        <f>'UK data'!E57</f>
        <v>1.3000864711754461</v>
      </c>
      <c r="F51">
        <f>'UK data'!F57</f>
        <v>2.192825783187093</v>
      </c>
      <c r="G51" t="s">
        <v>9</v>
      </c>
    </row>
    <row r="52" spans="1:7">
      <c r="A52">
        <f>'UK data'!A58</f>
        <v>2010</v>
      </c>
      <c r="B52">
        <f>'UK data'!B58</f>
        <v>50</v>
      </c>
      <c r="C52">
        <f>'UK data'!C58</f>
        <v>3.1920618807459125</v>
      </c>
      <c r="D52">
        <f>'UK data'!D58</f>
        <v>7.8162625048473551</v>
      </c>
      <c r="E52">
        <f>'UK data'!E58</f>
        <v>1.3271624864293536</v>
      </c>
      <c r="F52">
        <f>'UK data'!F58</f>
        <v>2.2569950637561744</v>
      </c>
      <c r="G52" t="s">
        <v>9</v>
      </c>
    </row>
    <row r="53" spans="1:7">
      <c r="A53">
        <f>'US data'!A28</f>
        <v>1980</v>
      </c>
      <c r="B53">
        <f>'US data'!B28</f>
        <v>0</v>
      </c>
      <c r="C53">
        <f>'US data'!C28</f>
        <v>1</v>
      </c>
      <c r="D53">
        <f>'US data'!D28</f>
        <v>1</v>
      </c>
      <c r="E53">
        <f>'US data'!E28</f>
        <v>1</v>
      </c>
      <c r="F53">
        <f>'US data'!F28</f>
        <v>1</v>
      </c>
      <c r="G53" t="s">
        <v>32</v>
      </c>
    </row>
    <row r="54" spans="1:7">
      <c r="A54">
        <f>'US data'!A29</f>
        <v>1981</v>
      </c>
      <c r="B54">
        <f>'US data'!B29</f>
        <v>1</v>
      </c>
      <c r="C54">
        <f>'US data'!C29</f>
        <v>1.0254283842974263</v>
      </c>
      <c r="D54">
        <f>'US data'!D29</f>
        <v>1.0409999999999999</v>
      </c>
      <c r="E54">
        <f>'US data'!E29</f>
        <v>1.00572157907529</v>
      </c>
      <c r="F54">
        <f>'US data'!F29</f>
        <v>0.97507517322236392</v>
      </c>
      <c r="G54" t="s">
        <v>32</v>
      </c>
    </row>
    <row r="55" spans="1:7">
      <c r="A55">
        <f>'US data'!A30</f>
        <v>1982</v>
      </c>
      <c r="B55">
        <f>'US data'!B30</f>
        <v>2</v>
      </c>
      <c r="C55">
        <f>'US data'!C30</f>
        <v>1.0068476325624935</v>
      </c>
      <c r="D55">
        <f>'US data'!D30</f>
        <v>1.077</v>
      </c>
      <c r="E55">
        <f>'US data'!E30</f>
        <v>0.99577656664841996</v>
      </c>
      <c r="F55">
        <f>'US data'!F30</f>
        <v>0.93545649505899897</v>
      </c>
      <c r="G55" t="s">
        <v>32</v>
      </c>
    </row>
    <row r="56" spans="1:7">
      <c r="A56">
        <f>'US data'!A31</f>
        <v>1983</v>
      </c>
      <c r="B56">
        <f>'US data'!B31</f>
        <v>3</v>
      </c>
      <c r="C56">
        <f>'US data'!C31</f>
        <v>1.053560389990563</v>
      </c>
      <c r="D56">
        <f>'US data'!D31</f>
        <v>1.1119999999999999</v>
      </c>
      <c r="E56">
        <f>'US data'!E31</f>
        <v>1.0195275523776859</v>
      </c>
      <c r="F56">
        <f>'US data'!F31</f>
        <v>0.93431713999689203</v>
      </c>
      <c r="G56" t="s">
        <v>32</v>
      </c>
    </row>
    <row r="57" spans="1:7">
      <c r="A57">
        <f>'US data'!A32</f>
        <v>1984</v>
      </c>
      <c r="B57">
        <f>'US data'!B32</f>
        <v>4</v>
      </c>
      <c r="C57">
        <f>'US data'!C32</f>
        <v>1.1300102639420644</v>
      </c>
      <c r="D57">
        <f>'US data'!D32</f>
        <v>1.1559999999999997</v>
      </c>
      <c r="E57">
        <f>'US data'!E32</f>
        <v>1.0720911044771624</v>
      </c>
      <c r="F57">
        <f>'US data'!F32</f>
        <v>0.9988001765656862</v>
      </c>
      <c r="G57" t="s">
        <v>32</v>
      </c>
    </row>
    <row r="58" spans="1:7">
      <c r="A58">
        <f>'US data'!A33</f>
        <v>1985</v>
      </c>
      <c r="B58">
        <f>'US data'!B33</f>
        <v>5</v>
      </c>
      <c r="C58">
        <f>'US data'!C33</f>
        <v>1.1779142826615525</v>
      </c>
      <c r="D58">
        <f>'US data'!D33</f>
        <v>1.2029999999999998</v>
      </c>
      <c r="E58">
        <f>'US data'!E33</f>
        <v>1.0930568830689058</v>
      </c>
      <c r="F58">
        <f>'US data'!F33</f>
        <v>1.0498155374386446</v>
      </c>
      <c r="G58" t="s">
        <v>32</v>
      </c>
    </row>
    <row r="59" spans="1:7">
      <c r="A59">
        <f>'US data'!A34</f>
        <v>1986</v>
      </c>
      <c r="B59">
        <f>'US data'!B34</f>
        <v>6</v>
      </c>
      <c r="C59">
        <f>'US data'!C34</f>
        <v>1.2191729867908876</v>
      </c>
      <c r="D59">
        <f>'US data'!D34</f>
        <v>1.2469999999999999</v>
      </c>
      <c r="E59">
        <f>'US data'!E34</f>
        <v>1.1137088083457218</v>
      </c>
      <c r="F59">
        <f>'US data'!F34</f>
        <v>1.033476467799602</v>
      </c>
      <c r="G59" t="s">
        <v>32</v>
      </c>
    </row>
    <row r="60" spans="1:7">
      <c r="A60">
        <f>'US data'!A35</f>
        <v>1987</v>
      </c>
      <c r="B60">
        <f>'US data'!B35</f>
        <v>7</v>
      </c>
      <c r="C60">
        <f>'US data'!C35</f>
        <v>1.2626575209023756</v>
      </c>
      <c r="D60">
        <f>'US data'!D35</f>
        <v>1.2899999999999998</v>
      </c>
      <c r="E60">
        <f>'US data'!E35</f>
        <v>1.1458554543402819</v>
      </c>
      <c r="F60">
        <f>'US data'!F35</f>
        <v>1.074987707170417</v>
      </c>
      <c r="G60" t="s">
        <v>32</v>
      </c>
    </row>
    <row r="61" spans="1:7">
      <c r="A61">
        <f>'US data'!A36</f>
        <v>1988</v>
      </c>
      <c r="B61">
        <f>'US data'!B36</f>
        <v>8</v>
      </c>
      <c r="C61">
        <f>'US data'!C36</f>
        <v>1.3156786438413997</v>
      </c>
      <c r="D61">
        <f>'US data'!D36</f>
        <v>1.3362350014343802</v>
      </c>
      <c r="E61">
        <f>'US data'!E36</f>
        <v>1.1737494227605114</v>
      </c>
      <c r="F61">
        <f>'US data'!F36</f>
        <v>1.1286950037051049</v>
      </c>
      <c r="G61" t="s">
        <v>32</v>
      </c>
    </row>
    <row r="62" spans="1:7">
      <c r="A62">
        <f>'US data'!A37</f>
        <v>1989</v>
      </c>
      <c r="B62">
        <f>'US data'!B37</f>
        <v>9</v>
      </c>
      <c r="C62">
        <f>'US data'!C37</f>
        <v>1.3641111347207127</v>
      </c>
      <c r="D62">
        <f>'US data'!D37</f>
        <v>1.382783835985872</v>
      </c>
      <c r="E62">
        <f>'US data'!E37</f>
        <v>1.2058615073305703</v>
      </c>
      <c r="F62">
        <f>'US data'!F37</f>
        <v>1.1571460380940699</v>
      </c>
      <c r="G62" t="s">
        <v>32</v>
      </c>
    </row>
    <row r="63" spans="1:7">
      <c r="A63">
        <f>'US data'!A38</f>
        <v>1990</v>
      </c>
      <c r="B63">
        <f>'US data'!B38</f>
        <v>10</v>
      </c>
      <c r="C63">
        <f>'US data'!C38</f>
        <v>1.3901077921410192</v>
      </c>
      <c r="D63">
        <f>'US data'!D38</f>
        <v>1.4242239538025012</v>
      </c>
      <c r="E63">
        <f>'US data'!E38</f>
        <v>1.2077492073335967</v>
      </c>
      <c r="F63">
        <f>'US data'!F38</f>
        <v>1.1005460087700618</v>
      </c>
      <c r="G63" t="s">
        <v>32</v>
      </c>
    </row>
    <row r="64" spans="1:7">
      <c r="A64">
        <f>'US data'!A39</f>
        <v>1991</v>
      </c>
      <c r="B64">
        <f>'US data'!B39</f>
        <v>11</v>
      </c>
      <c r="C64">
        <f>'US data'!C39</f>
        <v>1.3892429473962198</v>
      </c>
      <c r="D64">
        <f>'US data'!D39</f>
        <v>1.4618180044343834</v>
      </c>
      <c r="E64">
        <f>'US data'!E39</f>
        <v>1.1915782246419875</v>
      </c>
      <c r="F64">
        <f>'US data'!F39</f>
        <v>1.1190257438877904</v>
      </c>
      <c r="G64" t="s">
        <v>32</v>
      </c>
    </row>
    <row r="65" spans="1:7">
      <c r="A65">
        <f>'US data'!A40</f>
        <v>1992</v>
      </c>
      <c r="B65">
        <f>'US data'!B40</f>
        <v>12</v>
      </c>
      <c r="C65">
        <f>'US data'!C40</f>
        <v>1.4386297636658885</v>
      </c>
      <c r="D65">
        <f>'US data'!D40</f>
        <v>1.4951069978013909</v>
      </c>
      <c r="E65">
        <f>'US data'!E40</f>
        <v>1.2027739210027502</v>
      </c>
      <c r="F65">
        <f>'US data'!F40</f>
        <v>1.1354222579124946</v>
      </c>
      <c r="G65" t="s">
        <v>32</v>
      </c>
    </row>
    <row r="66" spans="1:7">
      <c r="A66">
        <f>'US data'!A41</f>
        <v>1993</v>
      </c>
      <c r="B66">
        <f>'US data'!B41</f>
        <v>13</v>
      </c>
      <c r="C66">
        <f>'US data'!C41</f>
        <v>1.4780776895840531</v>
      </c>
      <c r="D66">
        <f>'US data'!D41</f>
        <v>1.5354840830244862</v>
      </c>
      <c r="E66">
        <f>'US data'!E41</f>
        <v>1.2296560822816835</v>
      </c>
      <c r="F66">
        <f>'US data'!F41</f>
        <v>1.1506740457397493</v>
      </c>
      <c r="G66" t="s">
        <v>32</v>
      </c>
    </row>
    <row r="67" spans="1:7">
      <c r="A67">
        <f>'US data'!A42</f>
        <v>1994</v>
      </c>
      <c r="B67">
        <f>'US data'!B42</f>
        <v>14</v>
      </c>
      <c r="C67">
        <f>'US data'!C42</f>
        <v>1.5378323082846104</v>
      </c>
      <c r="D67">
        <f>'US data'!D42</f>
        <v>1.5802275147822469</v>
      </c>
      <c r="E67">
        <f>'US data'!E42</f>
        <v>1.2691130115030995</v>
      </c>
      <c r="F67">
        <f>'US data'!F42</f>
        <v>1.164440549637594</v>
      </c>
      <c r="G67" t="s">
        <v>32</v>
      </c>
    </row>
    <row r="68" spans="1:7">
      <c r="A68">
        <f>'US data'!A43</f>
        <v>1995</v>
      </c>
      <c r="B68">
        <f>'US data'!B43</f>
        <v>15</v>
      </c>
      <c r="C68">
        <f>'US data'!C43</f>
        <v>1.5796083509310788</v>
      </c>
      <c r="D68">
        <f>'US data'!D43</f>
        <v>1.6313473650956618</v>
      </c>
      <c r="E68">
        <f>'US data'!E43</f>
        <v>1.2952475628969657</v>
      </c>
      <c r="F68">
        <f>'US data'!F43</f>
        <v>1.1496508577483195</v>
      </c>
      <c r="G68" t="s">
        <v>32</v>
      </c>
    </row>
    <row r="69" spans="1:7">
      <c r="A69">
        <f>'US data'!A44</f>
        <v>1996</v>
      </c>
      <c r="B69">
        <f>'US data'!B44</f>
        <v>16</v>
      </c>
      <c r="C69">
        <f>'US data'!C44</f>
        <v>1.6396096143704411</v>
      </c>
      <c r="D69">
        <f>'US data'!D44</f>
        <v>1.6887709161102391</v>
      </c>
      <c r="E69">
        <f>'US data'!E44</f>
        <v>1.3086059931109353</v>
      </c>
      <c r="F69">
        <f>'US data'!F44</f>
        <v>1.1747698464416554</v>
      </c>
      <c r="G69" t="s">
        <v>32</v>
      </c>
    </row>
    <row r="70" spans="1:7">
      <c r="A70">
        <f>'US data'!A45</f>
        <v>1997</v>
      </c>
      <c r="B70">
        <f>'US data'!B45</f>
        <v>17</v>
      </c>
      <c r="C70">
        <f>'US data'!C45</f>
        <v>1.7130201331472914</v>
      </c>
      <c r="D70">
        <f>'US data'!D45</f>
        <v>1.7602628109904885</v>
      </c>
      <c r="E70">
        <f>'US data'!E45</f>
        <v>1.3486045396362543</v>
      </c>
      <c r="F70">
        <f>'US data'!F45</f>
        <v>1.1834661867779348</v>
      </c>
      <c r="G70" t="s">
        <v>32</v>
      </c>
    </row>
    <row r="71" spans="1:7">
      <c r="A71">
        <f>'US data'!A46</f>
        <v>1998</v>
      </c>
      <c r="B71">
        <f>'US data'!B46</f>
        <v>18</v>
      </c>
      <c r="C71">
        <f>'US data'!C46</f>
        <v>1.7892677314787995</v>
      </c>
      <c r="D71">
        <f>'US data'!D46</f>
        <v>1.8414487937848938</v>
      </c>
      <c r="E71">
        <f>'US data'!E46</f>
        <v>1.3725856282681546</v>
      </c>
      <c r="F71">
        <f>'US data'!F46</f>
        <v>1.2019484414131052</v>
      </c>
      <c r="G71" t="s">
        <v>32</v>
      </c>
    </row>
    <row r="72" spans="1:7">
      <c r="A72">
        <f>'US data'!A47</f>
        <v>1999</v>
      </c>
      <c r="B72">
        <f>'US data'!B47</f>
        <v>19</v>
      </c>
      <c r="C72">
        <f>'US data'!C47</f>
        <v>1.8749110801622242</v>
      </c>
      <c r="D72">
        <f>'US data'!D47</f>
        <v>1.9318915469123654</v>
      </c>
      <c r="E72">
        <f>'US data'!E47</f>
        <v>1.3997932471983465</v>
      </c>
      <c r="F72">
        <f>'US data'!F47</f>
        <v>1.2034109469182783</v>
      </c>
      <c r="G72" t="s">
        <v>32</v>
      </c>
    </row>
    <row r="73" spans="1:7">
      <c r="A73">
        <f>'US data'!A48</f>
        <v>2000</v>
      </c>
      <c r="B73">
        <f>'US data'!B48</f>
        <v>20</v>
      </c>
      <c r="C73">
        <f>'US data'!C48</f>
        <v>1.9515705816888269</v>
      </c>
      <c r="D73">
        <f>'US data'!D48</f>
        <v>2.0252131187144231</v>
      </c>
      <c r="E73">
        <f>'US data'!E48</f>
        <v>1.4151035165303467</v>
      </c>
      <c r="F73">
        <f>'US data'!F48</f>
        <v>1.2799793172353517</v>
      </c>
      <c r="G73" t="s">
        <v>32</v>
      </c>
    </row>
    <row r="74" spans="1:7">
      <c r="A74">
        <f>'US data'!A49</f>
        <v>2001</v>
      </c>
      <c r="B74">
        <f>'US data'!B49</f>
        <v>21</v>
      </c>
      <c r="C74">
        <f>'US data'!C49</f>
        <v>1.9706371239258627</v>
      </c>
      <c r="D74">
        <f>'US data'!D49</f>
        <v>2.1029356131656365</v>
      </c>
      <c r="E74">
        <f>'US data'!E49</f>
        <v>1.4075245858408114</v>
      </c>
      <c r="F74">
        <f>'US data'!F49</f>
        <v>1.2268758882878885</v>
      </c>
      <c r="G74" t="s">
        <v>32</v>
      </c>
    </row>
    <row r="75" spans="1:7">
      <c r="A75">
        <f>'US data'!A50</f>
        <v>2002</v>
      </c>
      <c r="B75">
        <f>'US data'!B50</f>
        <v>22</v>
      </c>
      <c r="C75">
        <f>'US data'!C50</f>
        <v>2.0058547326303211</v>
      </c>
      <c r="D75">
        <f>'US data'!D50</f>
        <v>2.1656743619911287</v>
      </c>
      <c r="E75">
        <f>'US data'!E50</f>
        <v>1.4070541465108994</v>
      </c>
      <c r="F75">
        <f>'US data'!F50</f>
        <v>1.2467623091203766</v>
      </c>
      <c r="G75" t="s">
        <v>32</v>
      </c>
    </row>
    <row r="76" spans="1:7">
      <c r="A76">
        <f>'US data'!A51</f>
        <v>2003</v>
      </c>
      <c r="B76">
        <f>'US data'!B51</f>
        <v>23</v>
      </c>
      <c r="C76">
        <f>'US data'!C51</f>
        <v>2.0621803087907971</v>
      </c>
      <c r="D76">
        <f>'US data'!D51</f>
        <v>2.2252910165981605</v>
      </c>
      <c r="E76">
        <f>'US data'!E51</f>
        <v>1.4167823831109798</v>
      </c>
      <c r="F76">
        <f>'US data'!F51</f>
        <v>1.2361670139112584</v>
      </c>
      <c r="G76" t="s">
        <v>32</v>
      </c>
    </row>
    <row r="77" spans="1:7">
      <c r="A77">
        <f>'US data'!A52</f>
        <v>2004</v>
      </c>
      <c r="B77">
        <f>'US data'!B52</f>
        <v>24</v>
      </c>
      <c r="C77">
        <f>'US data'!C52</f>
        <v>2.1402860188998241</v>
      </c>
      <c r="D77">
        <f>'US data'!D52</f>
        <v>2.2868710881197303</v>
      </c>
      <c r="E77">
        <f>'US data'!E52</f>
        <v>1.4369267109718007</v>
      </c>
      <c r="F77">
        <f>'US data'!F52</f>
        <v>1.2674830006782409</v>
      </c>
      <c r="G77" t="s">
        <v>32</v>
      </c>
    </row>
    <row r="78" spans="1:7">
      <c r="A78">
        <f>'US data'!A53</f>
        <v>2005</v>
      </c>
      <c r="B78">
        <f>'US data'!B53</f>
        <v>25</v>
      </c>
      <c r="C78">
        <f>'US data'!C53</f>
        <v>2.2118957633352538</v>
      </c>
      <c r="D78">
        <f>'US data'!D53</f>
        <v>2.358145421771686</v>
      </c>
      <c r="E78">
        <f>'US data'!E53</f>
        <v>1.4652970493455484</v>
      </c>
      <c r="F78">
        <f>'US data'!F53</f>
        <v>1.2719547363970416</v>
      </c>
      <c r="G78" t="s">
        <v>32</v>
      </c>
    </row>
    <row r="79" spans="1:7">
      <c r="A79">
        <f>'US data'!A54</f>
        <v>2006</v>
      </c>
      <c r="B79">
        <f>'US data'!B54</f>
        <v>26</v>
      </c>
      <c r="C79">
        <f>'US data'!C54</f>
        <v>2.2708618572594204</v>
      </c>
      <c r="D79">
        <f>'US data'!D54</f>
        <v>2.434325057288103</v>
      </c>
      <c r="E79">
        <f>'US data'!E54</f>
        <v>1.5012744952079797</v>
      </c>
      <c r="F79">
        <f>'US data'!F54</f>
        <v>1.2728933832579155</v>
      </c>
      <c r="G79" t="s">
        <v>32</v>
      </c>
    </row>
    <row r="80" spans="1:7">
      <c r="A80">
        <f>'US data'!A55</f>
        <v>2007</v>
      </c>
      <c r="B80">
        <f>'US data'!B55</f>
        <v>27</v>
      </c>
      <c r="C80">
        <f>'US data'!C55</f>
        <v>2.3111307432732544</v>
      </c>
      <c r="D80">
        <f>'US data'!D55</f>
        <v>2.5017391425541722</v>
      </c>
      <c r="E80">
        <f>'US data'!E55</f>
        <v>1.5215196084851585</v>
      </c>
      <c r="F80">
        <f>'US data'!F55</f>
        <v>1.2917116838497884</v>
      </c>
      <c r="G80" t="s">
        <v>32</v>
      </c>
    </row>
    <row r="81" spans="1:7">
      <c r="A81">
        <f>'US data'!A56</f>
        <v>2008</v>
      </c>
      <c r="B81">
        <f>'US data'!B56</f>
        <v>28</v>
      </c>
      <c r="C81">
        <f>'US data'!C56</f>
        <v>2.3051294414901009</v>
      </c>
      <c r="D81">
        <f>'US data'!D56</f>
        <v>2.5579985458751979</v>
      </c>
      <c r="E81">
        <f>'US data'!E56</f>
        <v>1.5154943419114812</v>
      </c>
      <c r="F81">
        <f>'US data'!F56</f>
        <v>1.2904565213898083</v>
      </c>
      <c r="G81" t="s">
        <v>32</v>
      </c>
    </row>
    <row r="82" spans="1:7">
      <c r="A82">
        <f>'US data'!A57</f>
        <v>2009</v>
      </c>
      <c r="B82">
        <f>'US data'!B57</f>
        <v>29</v>
      </c>
      <c r="C82">
        <f>'US data'!C57</f>
        <v>2.2405022742358112</v>
      </c>
      <c r="D82">
        <f>'US data'!D57</f>
        <v>2.58519547641751</v>
      </c>
      <c r="E82">
        <f>'US data'!E57</f>
        <v>1.4457667740809241</v>
      </c>
      <c r="F82">
        <f>'US data'!F57</f>
        <v>1.2280020515206997</v>
      </c>
      <c r="G82" t="s">
        <v>32</v>
      </c>
    </row>
    <row r="83" spans="1:7">
      <c r="A83">
        <f>'US data'!A58</f>
        <v>2010</v>
      </c>
      <c r="B83">
        <f>'US data'!B58</f>
        <v>30</v>
      </c>
      <c r="C83">
        <f>'US data'!C58</f>
        <v>2.2971349836161603</v>
      </c>
      <c r="D83">
        <f>'US data'!D58</f>
        <v>2.6044091572696364</v>
      </c>
      <c r="E83">
        <f>'US data'!E58</f>
        <v>1.4570771301390746</v>
      </c>
      <c r="F83">
        <f>'US data'!F58</f>
        <v>1.2477588686442431</v>
      </c>
      <c r="G83" t="s">
        <v>32</v>
      </c>
    </row>
    <row r="84" spans="1:7">
      <c r="A84">
        <f>'CN data'!A29</f>
        <v>1981</v>
      </c>
      <c r="B84">
        <f>'CN data'!B29</f>
        <v>0</v>
      </c>
      <c r="C84">
        <f>'CN data'!C29</f>
        <v>1</v>
      </c>
      <c r="D84">
        <f>'CN data'!D29</f>
        <v>1</v>
      </c>
      <c r="E84">
        <f>'CN data'!E29</f>
        <v>1</v>
      </c>
      <c r="F84">
        <f>'CN data'!F29</f>
        <v>1</v>
      </c>
      <c r="G84" t="s">
        <v>143</v>
      </c>
    </row>
    <row r="85" spans="1:7">
      <c r="A85">
        <f>'CN data'!A30</f>
        <v>1982</v>
      </c>
      <c r="B85">
        <f>'CN data'!B30</f>
        <v>1</v>
      </c>
      <c r="C85">
        <f>'CN data'!C30</f>
        <v>1.0905686750381876</v>
      </c>
      <c r="D85">
        <f>'CN data'!D30</f>
        <v>1.05</v>
      </c>
      <c r="E85">
        <f>'CN data'!E30</f>
        <v>1.0513108897521835</v>
      </c>
      <c r="F85">
        <f>'CN data'!F30</f>
        <v>1.0613656748099953</v>
      </c>
      <c r="G85" t="s">
        <v>143</v>
      </c>
    </row>
    <row r="86" spans="1:7">
      <c r="A86">
        <f>'CN data'!A31</f>
        <v>1983</v>
      </c>
      <c r="B86">
        <f>'CN data'!B31</f>
        <v>2</v>
      </c>
      <c r="C86">
        <f>'CN data'!C31</f>
        <v>1.2089278558641074</v>
      </c>
      <c r="D86">
        <f>'CN data'!D31</f>
        <v>1.1287499999999999</v>
      </c>
      <c r="E86">
        <f>'CN data'!E31</f>
        <v>1.0952352178080358</v>
      </c>
      <c r="F86">
        <f>'CN data'!F31</f>
        <v>1.128127491713004</v>
      </c>
      <c r="G86" t="s">
        <v>143</v>
      </c>
    </row>
    <row r="87" spans="1:7">
      <c r="A87">
        <f>'CN data'!A32</f>
        <v>1984</v>
      </c>
      <c r="B87">
        <f>'CN data'!B32</f>
        <v>3</v>
      </c>
      <c r="C87">
        <f>'CN data'!C32</f>
        <v>1.3923949602846279</v>
      </c>
      <c r="D87">
        <f>'CN data'!D32</f>
        <v>1.2134062499999998</v>
      </c>
      <c r="E87">
        <f>'CN data'!E32</f>
        <v>1.1390697491993758</v>
      </c>
      <c r="F87">
        <f>'CN data'!F32</f>
        <v>1.2091218423974168</v>
      </c>
      <c r="G87" t="s">
        <v>143</v>
      </c>
    </row>
    <row r="88" spans="1:7">
      <c r="A88">
        <f>'CN data'!A33</f>
        <v>1985</v>
      </c>
      <c r="B88">
        <f>'CN data'!B33</f>
        <v>4</v>
      </c>
      <c r="C88">
        <f>'CN data'!C33</f>
        <v>1.5798976423643816</v>
      </c>
      <c r="D88">
        <f>'CN data'!D33</f>
        <v>1.3104787500000001</v>
      </c>
      <c r="E88">
        <f>'CN data'!E33</f>
        <v>1.1756292016145502</v>
      </c>
      <c r="F88">
        <f>'CN data'!F33</f>
        <v>1.1962070475439768</v>
      </c>
      <c r="G88" t="s">
        <v>143</v>
      </c>
    </row>
    <row r="89" spans="1:7">
      <c r="A89">
        <f>'CN data'!A34</f>
        <v>1986</v>
      </c>
      <c r="B89">
        <f>'CN data'!B34</f>
        <v>5</v>
      </c>
      <c r="C89">
        <f>'CN data'!C34</f>
        <v>1.7196613228243856</v>
      </c>
      <c r="D89">
        <f>'CN data'!D34</f>
        <v>1.5070505624999999</v>
      </c>
      <c r="E89">
        <f>'CN data'!E34</f>
        <v>1.2058353490432414</v>
      </c>
      <c r="F89">
        <f>'CN data'!F34</f>
        <v>1.2643585708054608</v>
      </c>
      <c r="G89" t="s">
        <v>143</v>
      </c>
    </row>
    <row r="90" spans="1:7">
      <c r="A90">
        <f>'CN data'!A35</f>
        <v>1987</v>
      </c>
      <c r="B90">
        <f>'CN data'!B35</f>
        <v>6</v>
      </c>
      <c r="C90">
        <f>'CN data'!C35</f>
        <v>1.9188542072925387</v>
      </c>
      <c r="D90">
        <f>'CN data'!D35</f>
        <v>1.684882528875</v>
      </c>
      <c r="E90">
        <f>'CN data'!E35</f>
        <v>1.2330938733257466</v>
      </c>
      <c r="F90">
        <f>'CN data'!F35</f>
        <v>1.3449624380312497</v>
      </c>
      <c r="G90" t="s">
        <v>143</v>
      </c>
    </row>
    <row r="91" spans="1:7">
      <c r="A91">
        <f>'CN data'!A36</f>
        <v>1988</v>
      </c>
      <c r="B91">
        <f>'CN data'!B36</f>
        <v>7</v>
      </c>
      <c r="C91">
        <f>'CN data'!C36</f>
        <v>2.1353120664142664</v>
      </c>
      <c r="D91">
        <f>'CN data'!D36</f>
        <v>1.8820137847533751</v>
      </c>
      <c r="E91">
        <f>'CN data'!E36</f>
        <v>1.2720247239746985</v>
      </c>
      <c r="F91">
        <f>'CN data'!F36</f>
        <v>1.4318557400125722</v>
      </c>
      <c r="G91" t="s">
        <v>143</v>
      </c>
    </row>
    <row r="92" spans="1:7">
      <c r="A92">
        <f>'CN data'!A37</f>
        <v>1989</v>
      </c>
      <c r="B92">
        <f>'CN data'!B37</f>
        <v>8</v>
      </c>
      <c r="C92">
        <f>'CN data'!C37</f>
        <v>2.2220741444217067</v>
      </c>
      <c r="D92">
        <f>'CN data'!D37</f>
        <v>2.0890353010762466</v>
      </c>
      <c r="E92">
        <f>'CN data'!E37</f>
        <v>1.322391180077819</v>
      </c>
      <c r="F92">
        <f>'CN data'!F37</f>
        <v>1.4680960775622049</v>
      </c>
      <c r="G92" t="s">
        <v>143</v>
      </c>
    </row>
    <row r="93" spans="1:7">
      <c r="A93">
        <f>'CN data'!A38</f>
        <v>1990</v>
      </c>
      <c r="B93">
        <f>'CN data'!B38</f>
        <v>9</v>
      </c>
      <c r="C93">
        <f>'CN data'!C38</f>
        <v>2.3073801362599475</v>
      </c>
      <c r="D93">
        <f>'CN data'!D38</f>
        <v>2.2561581251623464</v>
      </c>
      <c r="E93">
        <f>'CN data'!E38</f>
        <v>1.3664542868701834</v>
      </c>
      <c r="F93">
        <f>'CN data'!F38</f>
        <v>1.5730502306749412</v>
      </c>
      <c r="G93" t="s">
        <v>143</v>
      </c>
    </row>
    <row r="94" spans="1:7">
      <c r="A94">
        <f>'CN data'!A39</f>
        <v>1991</v>
      </c>
      <c r="B94">
        <f>'CN data'!B39</f>
        <v>10</v>
      </c>
      <c r="C94">
        <f>'CN data'!C39</f>
        <v>2.5191732151969006</v>
      </c>
      <c r="D94">
        <f>'CN data'!D39</f>
        <v>2.414089193923711</v>
      </c>
      <c r="E94">
        <f>'CN data'!E39</f>
        <v>1.4163101469500461</v>
      </c>
      <c r="F94">
        <f>'CN data'!F39</f>
        <v>1.5440480089150586</v>
      </c>
      <c r="G94" t="s">
        <v>143</v>
      </c>
    </row>
    <row r="95" spans="1:7">
      <c r="A95">
        <f>'CN data'!A40</f>
        <v>1992</v>
      </c>
      <c r="B95">
        <f>'CN data'!B40</f>
        <v>11</v>
      </c>
      <c r="C95">
        <f>'CN data'!C40</f>
        <v>2.877921119468172</v>
      </c>
      <c r="D95">
        <f>'CN data'!D40</f>
        <v>2.6675685592857006</v>
      </c>
      <c r="E95">
        <f>'CN data'!E40</f>
        <v>1.4495614627790212</v>
      </c>
      <c r="F95">
        <f>'CN data'!F40</f>
        <v>1.6462683522268466</v>
      </c>
      <c r="G95" t="s">
        <v>143</v>
      </c>
    </row>
    <row r="96" spans="1:7">
      <c r="A96">
        <f>'CN data'!A41</f>
        <v>1993</v>
      </c>
      <c r="B96">
        <f>'CN data'!B41</f>
        <v>12</v>
      </c>
      <c r="C96">
        <f>'CN data'!C41</f>
        <v>3.2798032084469142</v>
      </c>
      <c r="D96">
        <f>'CN data'!D41</f>
        <v>2.9343254152142708</v>
      </c>
      <c r="E96">
        <f>'CN data'!E41</f>
        <v>1.4824551196919329</v>
      </c>
      <c r="F96">
        <f>'CN data'!F41</f>
        <v>1.7933517886697716</v>
      </c>
      <c r="G96" t="s">
        <v>143</v>
      </c>
    </row>
    <row r="97" spans="1:7">
      <c r="A97">
        <f>'CN data'!A42</f>
        <v>1994</v>
      </c>
      <c r="B97">
        <f>'CN data'!B42</f>
        <v>13</v>
      </c>
      <c r="C97">
        <f>'CN data'!C42</f>
        <v>3.7088239497263968</v>
      </c>
      <c r="D97">
        <f>'CN data'!D42</f>
        <v>3.4038174816485536</v>
      </c>
      <c r="E97">
        <f>'CN data'!E42</f>
        <v>1.5157774141944553</v>
      </c>
      <c r="F97">
        <f>'CN data'!F42</f>
        <v>1.880551625683031</v>
      </c>
      <c r="G97" t="s">
        <v>143</v>
      </c>
    </row>
    <row r="98" spans="1:7">
      <c r="A98">
        <f>'CN data'!A43</f>
        <v>1995</v>
      </c>
      <c r="B98">
        <f>'CN data'!B43</f>
        <v>14</v>
      </c>
      <c r="C98">
        <f>'CN data'!C43</f>
        <v>4.1140119259371222</v>
      </c>
      <c r="D98">
        <f>'CN data'!D43</f>
        <v>3.9824664535288075</v>
      </c>
      <c r="E98">
        <f>'CN data'!E43</f>
        <v>1.5457508693203936</v>
      </c>
      <c r="F98">
        <f>'CN data'!F43</f>
        <v>2.0708800669158487</v>
      </c>
      <c r="G98" t="s">
        <v>143</v>
      </c>
    </row>
    <row r="99" spans="1:7">
      <c r="A99">
        <f>'CN data'!A44</f>
        <v>1996</v>
      </c>
      <c r="B99">
        <f>'CN data'!B44</f>
        <v>15</v>
      </c>
      <c r="C99">
        <f>'CN data'!C44</f>
        <v>4.5257639036749335</v>
      </c>
      <c r="D99">
        <f>'CN data'!D44</f>
        <v>4.7789597442345686</v>
      </c>
      <c r="E99">
        <f>'CN data'!E44</f>
        <v>1.5783578453661378</v>
      </c>
      <c r="F99">
        <f>'CN data'!F44</f>
        <v>2.1413902136785414</v>
      </c>
      <c r="G99" t="s">
        <v>143</v>
      </c>
    </row>
    <row r="100" spans="1:7">
      <c r="A100">
        <f>'CN data'!A45</f>
        <v>1997</v>
      </c>
      <c r="B100">
        <f>'CN data'!B45</f>
        <v>16</v>
      </c>
      <c r="C100">
        <f>'CN data'!C45</f>
        <v>4.9465258573080035</v>
      </c>
      <c r="D100">
        <f>'CN data'!D45</f>
        <v>5.3046453161003715</v>
      </c>
      <c r="E100">
        <f>'CN data'!E45</f>
        <v>1.6144734860749483</v>
      </c>
      <c r="F100">
        <f>'CN data'!F45</f>
        <v>2.2854428227176347</v>
      </c>
      <c r="G100" t="s">
        <v>143</v>
      </c>
    </row>
    <row r="101" spans="1:7">
      <c r="A101">
        <f>'CN data'!A46</f>
        <v>1998</v>
      </c>
      <c r="B101">
        <f>'CN data'!B46</f>
        <v>17</v>
      </c>
      <c r="C101">
        <f>'CN data'!C46</f>
        <v>5.3340042410836546</v>
      </c>
      <c r="D101">
        <f>'CN data'!D46</f>
        <v>5.8351098477104095</v>
      </c>
      <c r="E101">
        <f>'CN data'!E46</f>
        <v>1.6503401169149901</v>
      </c>
      <c r="F101">
        <f>'CN data'!F46</f>
        <v>2.400982728512921</v>
      </c>
      <c r="G101" t="s">
        <v>143</v>
      </c>
    </row>
    <row r="102" spans="1:7">
      <c r="A102">
        <f>'CN data'!A47</f>
        <v>1999</v>
      </c>
      <c r="B102">
        <f>'CN data'!B47</f>
        <v>18</v>
      </c>
      <c r="C102">
        <f>'CN data'!C47</f>
        <v>5.7404468334573648</v>
      </c>
      <c r="D102">
        <f>'CN data'!D47</f>
        <v>6.2435675370501382</v>
      </c>
      <c r="E102">
        <f>'CN data'!E47</f>
        <v>1.6854067097787251</v>
      </c>
      <c r="F102">
        <f>'CN data'!F47</f>
        <v>2.3844017309999828</v>
      </c>
      <c r="G102" t="s">
        <v>143</v>
      </c>
    </row>
    <row r="103" spans="1:7">
      <c r="A103">
        <f>'CN data'!A48</f>
        <v>2000</v>
      </c>
      <c r="B103">
        <f>'CN data'!B48</f>
        <v>19</v>
      </c>
      <c r="C103">
        <f>'CN data'!C48</f>
        <v>6.2244400579370414</v>
      </c>
      <c r="D103">
        <f>'CN data'!D48</f>
        <v>6.8367064530699011</v>
      </c>
      <c r="E103">
        <f>'CN data'!E48</f>
        <v>1.7168429220287738</v>
      </c>
      <c r="F103">
        <f>'CN data'!F48</f>
        <v>2.5372144140406556</v>
      </c>
      <c r="G103" t="s">
        <v>143</v>
      </c>
    </row>
    <row r="104" spans="1:7">
      <c r="A104">
        <f>'CN data'!A49</f>
        <v>2001</v>
      </c>
      <c r="B104">
        <f>'CN data'!B49</f>
        <v>20</v>
      </c>
      <c r="C104">
        <f>'CN data'!C49</f>
        <v>6.7410882263185226</v>
      </c>
      <c r="D104">
        <f>'CN data'!D49</f>
        <v>7.4861935661115409</v>
      </c>
      <c r="E104">
        <f>'CN data'!E49</f>
        <v>1.7443916286495142</v>
      </c>
      <c r="F104">
        <f>'CN data'!F49</f>
        <v>2.5777819127139834</v>
      </c>
      <c r="G104" t="s">
        <v>143</v>
      </c>
    </row>
    <row r="105" spans="1:7">
      <c r="A105">
        <f>'CN data'!A50</f>
        <v>2002</v>
      </c>
      <c r="B105">
        <f>'CN data'!B50</f>
        <v>21</v>
      </c>
      <c r="C105">
        <f>'CN data'!C50</f>
        <v>7.3545263416267428</v>
      </c>
      <c r="D105">
        <f>'CN data'!D50</f>
        <v>8.272243890553252</v>
      </c>
      <c r="E105">
        <f>'CN data'!E50</f>
        <v>1.7392080382482018</v>
      </c>
      <c r="F105">
        <f>'CN data'!F50</f>
        <v>2.6837940877289137</v>
      </c>
      <c r="G105" t="s">
        <v>143</v>
      </c>
    </row>
    <row r="106" spans="1:7">
      <c r="A106">
        <f>'CN data'!A51</f>
        <v>2003</v>
      </c>
      <c r="B106">
        <f>'CN data'!B51</f>
        <v>22</v>
      </c>
      <c r="C106">
        <f>'CN data'!C51</f>
        <v>8.0899798324075949</v>
      </c>
      <c r="D106">
        <f>'CN data'!D51</f>
        <v>9.1821907185141107</v>
      </c>
      <c r="E106">
        <f>'CN data'!E51</f>
        <v>1.730089378333362</v>
      </c>
      <c r="F106">
        <f>'CN data'!F51</f>
        <v>3.0432557970821428</v>
      </c>
      <c r="G106" t="s">
        <v>143</v>
      </c>
    </row>
    <row r="107" spans="1:7">
      <c r="A107">
        <f>'CN data'!A52</f>
        <v>2004</v>
      </c>
      <c r="B107">
        <f>'CN data'!B52</f>
        <v>23</v>
      </c>
      <c r="C107">
        <f>'CN data'!C52</f>
        <v>8.9070683766632506</v>
      </c>
      <c r="D107">
        <f>'CN data'!D52</f>
        <v>10.559519326291227</v>
      </c>
      <c r="E107">
        <f>'CN data'!E52</f>
        <v>1.7206077939875872</v>
      </c>
      <c r="F107">
        <f>'CN data'!F52</f>
        <v>3.5196071247708951</v>
      </c>
      <c r="G107" t="s">
        <v>143</v>
      </c>
    </row>
    <row r="108" spans="1:7">
      <c r="A108">
        <f>'CN data'!A53</f>
        <v>2005</v>
      </c>
      <c r="B108">
        <f>'CN data'!B53</f>
        <v>24</v>
      </c>
      <c r="C108">
        <f>'CN data'!C53</f>
        <v>9.9135670610542252</v>
      </c>
      <c r="D108">
        <f>'CN data'!D53</f>
        <v>12.460232805023647</v>
      </c>
      <c r="E108">
        <f>'CN data'!E53</f>
        <v>1.7084463177201272</v>
      </c>
      <c r="F108">
        <f>'CN data'!F53</f>
        <v>3.8947628424765117</v>
      </c>
      <c r="G108" t="s">
        <v>143</v>
      </c>
    </row>
    <row r="109" spans="1:7">
      <c r="A109">
        <f>'CN data'!A54</f>
        <v>2006</v>
      </c>
      <c r="B109">
        <f>'CN data'!B54</f>
        <v>25</v>
      </c>
      <c r="C109">
        <f>'CN data'!C54</f>
        <v>11.172588877224788</v>
      </c>
      <c r="D109">
        <f>'CN data'!D54</f>
        <v>14.329267725777193</v>
      </c>
      <c r="E109">
        <f>'CN data'!E54</f>
        <v>1.689150034525575</v>
      </c>
      <c r="F109">
        <f>'CN data'!F54</f>
        <v>4.3043005471009073</v>
      </c>
      <c r="G109" t="s">
        <v>143</v>
      </c>
    </row>
    <row r="110" spans="1:7">
      <c r="A110">
        <f>'CN data'!A55</f>
        <v>2007</v>
      </c>
      <c r="B110">
        <f>'CN data'!B55</f>
        <v>26</v>
      </c>
      <c r="C110">
        <f>'CN data'!C55</f>
        <v>12.759097140913278</v>
      </c>
      <c r="D110">
        <f>'CN data'!D55</f>
        <v>16.836889577788202</v>
      </c>
      <c r="E110">
        <f>'CN data'!E55</f>
        <v>1.6686219820783497</v>
      </c>
      <c r="F110">
        <f>'CN data'!F55</f>
        <v>4.5994515339307593</v>
      </c>
      <c r="G110" t="s">
        <v>143</v>
      </c>
    </row>
    <row r="111" spans="1:7">
      <c r="A111">
        <f>'CN data'!A56</f>
        <v>2008</v>
      </c>
      <c r="B111">
        <f>'CN data'!B56</f>
        <v>27</v>
      </c>
      <c r="C111">
        <f>'CN data'!C56</f>
        <v>13.983970202866129</v>
      </c>
      <c r="D111">
        <f>'CN data'!D56</f>
        <v>19.699160806012195</v>
      </c>
      <c r="E111">
        <f>'CN data'!E56</f>
        <v>1.6602935790343427</v>
      </c>
      <c r="F111">
        <f>'CN data'!F56</f>
        <v>4.8384927590095623</v>
      </c>
      <c r="G111" t="s">
        <v>143</v>
      </c>
    </row>
    <row r="112" spans="1:7">
      <c r="A112">
        <f>'CN data'!A57</f>
        <v>2009</v>
      </c>
      <c r="B112">
        <f>'CN data'!B57</f>
        <v>28</v>
      </c>
      <c r="C112">
        <f>'CN data'!C57</f>
        <v>15.27049736981154</v>
      </c>
      <c r="D112">
        <f>'CN data'!D57</f>
        <v>23.44200135915451</v>
      </c>
      <c r="E112">
        <f>'CN data'!E57</f>
        <v>1.6506724218333273</v>
      </c>
      <c r="F112">
        <f>'CN data'!F57</f>
        <v>5.2829758530479642</v>
      </c>
      <c r="G112" t="s">
        <v>143</v>
      </c>
    </row>
    <row r="113" spans="1:7">
      <c r="A113">
        <f>'CN data'!A58</f>
        <v>2010</v>
      </c>
      <c r="B113">
        <f>'CN data'!B58</f>
        <v>29</v>
      </c>
      <c r="C113">
        <f>'CN data'!C58</f>
        <v>16.843356411231088</v>
      </c>
      <c r="D113">
        <f>'CN data'!D58</f>
        <v>27.427141590210777</v>
      </c>
      <c r="E113">
        <f>'CN data'!E58</f>
        <v>1.6380979421959663</v>
      </c>
      <c r="F113">
        <f>'CN data'!F58</f>
        <v>5.7308976039780228</v>
      </c>
      <c r="G113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UK data</vt:lpstr>
      <vt:lpstr>US data</vt:lpstr>
      <vt:lpstr>CN data</vt:lpstr>
      <vt:lpstr>BrockwayData.csv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Matt</cp:lastModifiedBy>
  <dcterms:created xsi:type="dcterms:W3CDTF">2015-07-22T17:12:04Z</dcterms:created>
  <dcterms:modified xsi:type="dcterms:W3CDTF">2015-08-03T12:31:16Z</dcterms:modified>
</cp:coreProperties>
</file>