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1"/>
  </bookViews>
  <sheets>
    <sheet name="Chart2" sheetId="3" r:id="rId1"/>
    <sheet name="stan growth accounting calcs.tx" sheetId="1" r:id="rId2"/>
  </sheets>
  <calcPr calcId="14000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1" l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U29" i="1"/>
  <c r="T29" i="1"/>
  <c r="V76" i="1"/>
  <c r="V80" i="1"/>
  <c r="V75" i="1"/>
  <c r="U72" i="1"/>
  <c r="V82" i="1"/>
  <c r="V84" i="1"/>
  <c r="X88" i="1"/>
  <c r="T72" i="1"/>
  <c r="V81" i="1"/>
  <c r="X87" i="1"/>
  <c r="V83" i="1"/>
  <c r="V88" i="1"/>
  <c r="V87" i="1"/>
  <c r="V79" i="1"/>
  <c r="V77" i="1"/>
  <c r="R77" i="1"/>
  <c r="R81" i="1"/>
  <c r="R76" i="1"/>
  <c r="R80" i="1"/>
  <c r="R75" i="1"/>
  <c r="R74" i="1"/>
  <c r="W72" i="1"/>
  <c r="V72" i="1"/>
  <c r="S72" i="1"/>
  <c r="R72" i="1"/>
  <c r="P72" i="1"/>
  <c r="O72" i="1"/>
  <c r="W29" i="1"/>
  <c r="V29" i="1"/>
  <c r="S29" i="1"/>
  <c r="R29" i="1"/>
  <c r="O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W30" i="1"/>
  <c r="V30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2" i="1"/>
  <c r="P2" i="1"/>
  <c r="S69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30" i="1"/>
</calcChain>
</file>

<file path=xl/comments1.xml><?xml version="1.0" encoding="utf-8"?>
<comments xmlns="http://schemas.openxmlformats.org/spreadsheetml/2006/main">
  <authors>
    <author>stan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stan:</t>
        </r>
        <r>
          <rPr>
            <sz val="9"/>
            <color indexed="81"/>
            <rFont val="Calibri"/>
            <family val="2"/>
          </rPr>
          <t xml:space="preserve">
SARB data
KBP6295J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stan:</t>
        </r>
        <r>
          <rPr>
            <sz val="9"/>
            <color indexed="81"/>
            <rFont val="Calibri"/>
            <family val="2"/>
          </rPr>
          <t xml:space="preserve">
labour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stan:</t>
        </r>
        <r>
          <rPr>
            <sz val="9"/>
            <color indexed="81"/>
            <rFont val="Calibri"/>
            <family val="2"/>
          </rPr>
          <t xml:space="preserve">
capital</t>
        </r>
      </text>
    </comment>
    <comment ref="U74" authorId="0">
      <text>
        <r>
          <rPr>
            <b/>
            <sz val="9"/>
            <color indexed="81"/>
            <rFont val="Calibri"/>
            <family val="2"/>
          </rPr>
          <t>stan:</t>
        </r>
        <r>
          <rPr>
            <sz val="9"/>
            <color indexed="81"/>
            <rFont val="Calibri"/>
            <family val="2"/>
          </rPr>
          <t xml:space="preserve">
energy coefficient
</t>
        </r>
      </text>
    </comment>
  </commentList>
</comments>
</file>

<file path=xl/sharedStrings.xml><?xml version="1.0" encoding="utf-8"?>
<sst xmlns="http://schemas.openxmlformats.org/spreadsheetml/2006/main" count="361" uniqueCount="48">
  <si>
    <t>Year</t>
  </si>
  <si>
    <t>iYear</t>
  </si>
  <si>
    <t>iGDP</t>
  </si>
  <si>
    <t>iK</t>
  </si>
  <si>
    <t>iL</t>
  </si>
  <si>
    <t>iLf</t>
  </si>
  <si>
    <t>iLfe</t>
  </si>
  <si>
    <t>iLfi</t>
  </si>
  <si>
    <t>iLfie</t>
  </si>
  <si>
    <t>iQp</t>
  </si>
  <si>
    <t>iQf</t>
  </si>
  <si>
    <t>Country</t>
  </si>
  <si>
    <t>Source</t>
  </si>
  <si>
    <t>NA</t>
  </si>
  <si>
    <t>ZA</t>
  </si>
  <si>
    <t>SUN</t>
  </si>
  <si>
    <t>Ydot</t>
  </si>
  <si>
    <t>Kdot</t>
  </si>
  <si>
    <t>iQpdot</t>
  </si>
  <si>
    <t>iQfdot</t>
  </si>
  <si>
    <t>labout income share</t>
  </si>
  <si>
    <t>1-alpha</t>
  </si>
  <si>
    <t>alpha</t>
  </si>
  <si>
    <t>Averages since 1973</t>
  </si>
  <si>
    <t>alpha*Kdot</t>
  </si>
  <si>
    <t>(1-alpha)*iLFedot</t>
  </si>
  <si>
    <t>(1-alpha)*iLfidot</t>
  </si>
  <si>
    <t>TFP1 with iLfi</t>
  </si>
  <si>
    <t>TFP2 with iLFie</t>
  </si>
  <si>
    <t>Without energy</t>
  </si>
  <si>
    <t>with energy</t>
  </si>
  <si>
    <t>assume gamma:</t>
  </si>
  <si>
    <t>1-alpha-0.5*gamma</t>
  </si>
  <si>
    <t>alpha-0.5*gamma</t>
  </si>
  <si>
    <t>Constant returns to scale</t>
  </si>
  <si>
    <t>(alpha - 0.5*gamma)*Kdot</t>
  </si>
  <si>
    <t>(1-alpha - 0.5*gamma)*iLfidot</t>
  </si>
  <si>
    <t>(1-alpha - 0.5*gamma)*iLFedot</t>
  </si>
  <si>
    <t>gamma*Iqpdot</t>
  </si>
  <si>
    <t>gamma*Iqfdot</t>
  </si>
  <si>
    <t>matrix of results for TFP growth</t>
  </si>
  <si>
    <t>TFP growth</t>
  </si>
  <si>
    <t>TFP1 with iLfi and iQpdot</t>
  </si>
  <si>
    <t>TFP2 with iLFie and Iqpdot</t>
  </si>
  <si>
    <t>TFP1 with iLfi and iQfdot</t>
  </si>
  <si>
    <t>TFP2 with iLFie and iQfdot</t>
  </si>
  <si>
    <t>iLfidot</t>
  </si>
  <si>
    <t>iLFiedot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</si>
</sst>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 growth accounting calcs.tx'!$R$1</c:f>
              <c:strCache>
                <c:ptCount val="1"/>
                <c:pt idx="0">
                  <c:v>Ydot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calcs.tx'!$R$2:$R$69</c:f>
              <c:numCache>
                <c:formatCode>General</c:formatCode>
                <c:ptCount val="68"/>
                <c:pt idx="27">
                  <c:v>4.572025745816788</c:v>
                </c:pt>
                <c:pt idx="28">
                  <c:v>6.111070799999996</c:v>
                </c:pt>
                <c:pt idx="29">
                  <c:v>1.695372204273338</c:v>
                </c:pt>
                <c:pt idx="30">
                  <c:v>2.24998666574594</c:v>
                </c:pt>
                <c:pt idx="31">
                  <c:v>-0.0940956791824598</c:v>
                </c:pt>
                <c:pt idx="32">
                  <c:v>3.014507746157768</c:v>
                </c:pt>
                <c:pt idx="33">
                  <c:v>3.790545394095024</c:v>
                </c:pt>
                <c:pt idx="34">
                  <c:v>6.620589826958478</c:v>
                </c:pt>
                <c:pt idx="35">
                  <c:v>5.360740612042081</c:v>
                </c:pt>
                <c:pt idx="36">
                  <c:v>-0.383353972222988</c:v>
                </c:pt>
                <c:pt idx="37">
                  <c:v>-1.846549009842879</c:v>
                </c:pt>
                <c:pt idx="38">
                  <c:v>5.0990755385526</c:v>
                </c:pt>
                <c:pt idx="39">
                  <c:v>-1.211440426026489</c:v>
                </c:pt>
                <c:pt idx="40">
                  <c:v>0.0177869121099405</c:v>
                </c:pt>
                <c:pt idx="41">
                  <c:v>2.100777830885514</c:v>
                </c:pt>
                <c:pt idx="42">
                  <c:v>4.200042606955567</c:v>
                </c:pt>
                <c:pt idx="43">
                  <c:v>2.394859854904352</c:v>
                </c:pt>
                <c:pt idx="44">
                  <c:v>-0.317783219913204</c:v>
                </c:pt>
                <c:pt idx="45">
                  <c:v>-1.018307989959988</c:v>
                </c:pt>
                <c:pt idx="46">
                  <c:v>-2.13704171145862</c:v>
                </c:pt>
                <c:pt idx="47">
                  <c:v>1.233613356429752</c:v>
                </c:pt>
                <c:pt idx="48">
                  <c:v>3.234099277473912</c:v>
                </c:pt>
                <c:pt idx="49">
                  <c:v>3.115695676410746</c:v>
                </c:pt>
                <c:pt idx="50">
                  <c:v>4.306696237669194</c:v>
                </c:pt>
                <c:pt idx="51">
                  <c:v>2.6467643439551</c:v>
                </c:pt>
                <c:pt idx="52">
                  <c:v>0.517382693215573</c:v>
                </c:pt>
                <c:pt idx="53">
                  <c:v>2.35812859605633</c:v>
                </c:pt>
                <c:pt idx="54">
                  <c:v>4.154588563900519</c:v>
                </c:pt>
                <c:pt idx="55">
                  <c:v>2.735423119166369</c:v>
                </c:pt>
                <c:pt idx="56">
                  <c:v>3.667837623678261</c:v>
                </c:pt>
                <c:pt idx="57">
                  <c:v>2.949074452760425</c:v>
                </c:pt>
                <c:pt idx="58">
                  <c:v>4.554543381829612</c:v>
                </c:pt>
                <c:pt idx="59">
                  <c:v>5.277116978678764</c:v>
                </c:pt>
                <c:pt idx="60">
                  <c:v>5.6037177249604</c:v>
                </c:pt>
                <c:pt idx="61">
                  <c:v>5.547756915038771</c:v>
                </c:pt>
                <c:pt idx="62">
                  <c:v>3.622102967352592</c:v>
                </c:pt>
                <c:pt idx="63">
                  <c:v>-1.526181620580025</c:v>
                </c:pt>
                <c:pt idx="64">
                  <c:v>3.139963084205122</c:v>
                </c:pt>
                <c:pt idx="65">
                  <c:v>3.599278992525901</c:v>
                </c:pt>
                <c:pt idx="66">
                  <c:v>2.466869508598779</c:v>
                </c:pt>
                <c:pt idx="67">
                  <c:v>1.890624013465425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'stan growth accounting calcs.tx'!$S$1</c:f>
              <c:strCache>
                <c:ptCount val="1"/>
                <c:pt idx="0">
                  <c:v>Kdot</c:v>
                </c:pt>
              </c:strCache>
            </c:strRef>
          </c:tx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calcs.tx'!$S$2:$S$69</c:f>
              <c:numCache>
                <c:formatCode>General</c:formatCode>
                <c:ptCount val="68"/>
                <c:pt idx="27">
                  <c:v>6.487696231613182</c:v>
                </c:pt>
                <c:pt idx="28">
                  <c:v>6.448462999999993</c:v>
                </c:pt>
                <c:pt idx="29">
                  <c:v>6.769095670268155</c:v>
                </c:pt>
                <c:pt idx="30">
                  <c:v>5.945369679455514</c:v>
                </c:pt>
                <c:pt idx="31">
                  <c:v>4.757265077817663</c:v>
                </c:pt>
                <c:pt idx="32">
                  <c:v>3.859665886202968</c:v>
                </c:pt>
                <c:pt idx="33">
                  <c:v>3.768488770956457</c:v>
                </c:pt>
                <c:pt idx="34">
                  <c:v>4.806768546668549</c:v>
                </c:pt>
                <c:pt idx="35">
                  <c:v>5.021665595951163</c:v>
                </c:pt>
                <c:pt idx="36">
                  <c:v>4.052041869953737</c:v>
                </c:pt>
                <c:pt idx="37">
                  <c:v>3.296378982805725</c:v>
                </c:pt>
                <c:pt idx="38">
                  <c:v>2.765062057323031</c:v>
                </c:pt>
                <c:pt idx="39">
                  <c:v>2.050930874346757</c:v>
                </c:pt>
                <c:pt idx="40">
                  <c:v>0.795905053459966</c:v>
                </c:pt>
                <c:pt idx="41">
                  <c:v>0.459483863603061</c:v>
                </c:pt>
                <c:pt idx="42">
                  <c:v>1.075188375953617</c:v>
                </c:pt>
                <c:pt idx="43">
                  <c:v>1.522450026911715</c:v>
                </c:pt>
                <c:pt idx="44">
                  <c:v>1.38710935241928</c:v>
                </c:pt>
                <c:pt idx="45">
                  <c:v>0.911543130202963</c:v>
                </c:pt>
                <c:pt idx="46">
                  <c:v>0.502873115289981</c:v>
                </c:pt>
                <c:pt idx="47">
                  <c:v>0.380827242972903</c:v>
                </c:pt>
                <c:pt idx="48">
                  <c:v>0.682751878944376</c:v>
                </c:pt>
                <c:pt idx="49">
                  <c:v>1.063781057361912</c:v>
                </c:pt>
                <c:pt idx="50">
                  <c:v>1.436747143193307</c:v>
                </c:pt>
                <c:pt idx="51">
                  <c:v>1.558087389113116</c:v>
                </c:pt>
                <c:pt idx="52">
                  <c:v>1.610220680355279</c:v>
                </c:pt>
                <c:pt idx="53">
                  <c:v>0.75585874969375</c:v>
                </c:pt>
                <c:pt idx="54">
                  <c:v>0.807331345253481</c:v>
                </c:pt>
                <c:pt idx="55">
                  <c:v>0.805057753737848</c:v>
                </c:pt>
                <c:pt idx="56">
                  <c:v>0.825272590168469</c:v>
                </c:pt>
                <c:pt idx="57">
                  <c:v>1.334776805002802</c:v>
                </c:pt>
                <c:pt idx="58">
                  <c:v>2.062221445144274</c:v>
                </c:pt>
                <c:pt idx="59">
                  <c:v>2.682165787426771</c:v>
                </c:pt>
                <c:pt idx="60">
                  <c:v>3.374427011441528</c:v>
                </c:pt>
                <c:pt idx="61">
                  <c:v>3.807446950854221</c:v>
                </c:pt>
                <c:pt idx="62">
                  <c:v>5.103663127472057</c:v>
                </c:pt>
                <c:pt idx="63">
                  <c:v>3.889685963337963</c:v>
                </c:pt>
                <c:pt idx="64">
                  <c:v>3.220972292549096</c:v>
                </c:pt>
                <c:pt idx="65">
                  <c:v>3.210431039262085</c:v>
                </c:pt>
                <c:pt idx="66">
                  <c:v>3.271306089282033</c:v>
                </c:pt>
                <c:pt idx="67">
                  <c:v>3.385447295720034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'stan growth accounting calcs.tx'!$T$1</c:f>
              <c:strCache>
                <c:ptCount val="1"/>
                <c:pt idx="0">
                  <c:v>iLfidot</c:v>
                </c:pt>
              </c:strCache>
            </c:strRef>
          </c:tx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calcs.tx'!$T$2:$T$69</c:f>
              <c:numCache>
                <c:formatCode>General</c:formatCode>
                <c:ptCount val="68"/>
                <c:pt idx="27">
                  <c:v>4.03830518109336</c:v>
                </c:pt>
                <c:pt idx="28">
                  <c:v>3.58570789999999</c:v>
                </c:pt>
                <c:pt idx="29">
                  <c:v>3.104190109994898</c:v>
                </c:pt>
                <c:pt idx="30">
                  <c:v>0.832130965503364</c:v>
                </c:pt>
                <c:pt idx="31">
                  <c:v>-1.355098740517269</c:v>
                </c:pt>
                <c:pt idx="32">
                  <c:v>0.192854930191522</c:v>
                </c:pt>
                <c:pt idx="33">
                  <c:v>1.387475174024932</c:v>
                </c:pt>
                <c:pt idx="34">
                  <c:v>3.341037607539432</c:v>
                </c:pt>
                <c:pt idx="35">
                  <c:v>2.961227862143878</c:v>
                </c:pt>
                <c:pt idx="36">
                  <c:v>1.119246840534083</c:v>
                </c:pt>
                <c:pt idx="37">
                  <c:v>-0.712128204090479</c:v>
                </c:pt>
                <c:pt idx="38">
                  <c:v>0.866515525516842</c:v>
                </c:pt>
                <c:pt idx="39">
                  <c:v>-0.399353699329585</c:v>
                </c:pt>
                <c:pt idx="40">
                  <c:v>3.074561722274116</c:v>
                </c:pt>
                <c:pt idx="41">
                  <c:v>3.28878918362745</c:v>
                </c:pt>
                <c:pt idx="42">
                  <c:v>3.557109786951517</c:v>
                </c:pt>
                <c:pt idx="43">
                  <c:v>2.962101844557452</c:v>
                </c:pt>
                <c:pt idx="44">
                  <c:v>2.020104039262671</c:v>
                </c:pt>
                <c:pt idx="45">
                  <c:v>0.883930687138701</c:v>
                </c:pt>
                <c:pt idx="46">
                  <c:v>0.967235860404991</c:v>
                </c:pt>
                <c:pt idx="47">
                  <c:v>1.123599233729977</c:v>
                </c:pt>
                <c:pt idx="48">
                  <c:v>1.909602837012714</c:v>
                </c:pt>
                <c:pt idx="49">
                  <c:v>2.436916615532314</c:v>
                </c:pt>
                <c:pt idx="50">
                  <c:v>0.887267575581219</c:v>
                </c:pt>
                <c:pt idx="51">
                  <c:v>-0.270348072981608</c:v>
                </c:pt>
                <c:pt idx="52">
                  <c:v>-1.503908963979472</c:v>
                </c:pt>
                <c:pt idx="53">
                  <c:v>-0.53777767945169</c:v>
                </c:pt>
                <c:pt idx="54">
                  <c:v>-0.776530415099608</c:v>
                </c:pt>
                <c:pt idx="55">
                  <c:v>-0.985356980303542</c:v>
                </c:pt>
                <c:pt idx="56">
                  <c:v>4.08029728480539</c:v>
                </c:pt>
                <c:pt idx="57">
                  <c:v>-0.899703687121345</c:v>
                </c:pt>
                <c:pt idx="58">
                  <c:v>0.716165637751032</c:v>
                </c:pt>
                <c:pt idx="59">
                  <c:v>-0.323691280661031</c:v>
                </c:pt>
                <c:pt idx="60">
                  <c:v>4.47919561569212</c:v>
                </c:pt>
                <c:pt idx="61">
                  <c:v>1.851196087266316</c:v>
                </c:pt>
                <c:pt idx="62">
                  <c:v>-0.159909915642575</c:v>
                </c:pt>
                <c:pt idx="63">
                  <c:v>-3.061062948444526</c:v>
                </c:pt>
                <c:pt idx="64">
                  <c:v>-1.190663830204786</c:v>
                </c:pt>
                <c:pt idx="65">
                  <c:v>1.275056165420696</c:v>
                </c:pt>
                <c:pt idx="66">
                  <c:v>1.677281666068442</c:v>
                </c:pt>
                <c:pt idx="67">
                  <c:v>0.815400005503464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'stan growth accounting calcs.tx'!$U$1</c:f>
              <c:strCache>
                <c:ptCount val="1"/>
                <c:pt idx="0">
                  <c:v>iLFiedot</c:v>
                </c:pt>
              </c:strCache>
            </c:strRef>
          </c:tx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calcs.tx'!$U$2:$U$69</c:f>
              <c:numCache>
                <c:formatCode>General</c:formatCode>
                <c:ptCount val="68"/>
                <c:pt idx="27">
                  <c:v>4.35988802096352</c:v>
                </c:pt>
                <c:pt idx="28">
                  <c:v>3.824448400000002</c:v>
                </c:pt>
                <c:pt idx="29">
                  <c:v>3.320624624671731</c:v>
                </c:pt>
                <c:pt idx="30">
                  <c:v>1.297853875822441</c:v>
                </c:pt>
                <c:pt idx="31">
                  <c:v>-0.717025717128961</c:v>
                </c:pt>
                <c:pt idx="32">
                  <c:v>0.813227196973609</c:v>
                </c:pt>
                <c:pt idx="33">
                  <c:v>1.814519740593279</c:v>
                </c:pt>
                <c:pt idx="34">
                  <c:v>3.597407303622369</c:v>
                </c:pt>
                <c:pt idx="35">
                  <c:v>3.149161377515242</c:v>
                </c:pt>
                <c:pt idx="36">
                  <c:v>1.535910551353825</c:v>
                </c:pt>
                <c:pt idx="37">
                  <c:v>-0.106526740356894</c:v>
                </c:pt>
                <c:pt idx="38">
                  <c:v>1.496768246114732</c:v>
                </c:pt>
                <c:pt idx="39">
                  <c:v>0.355045865259829</c:v>
                </c:pt>
                <c:pt idx="40">
                  <c:v>3.772492522488635</c:v>
                </c:pt>
                <c:pt idx="41">
                  <c:v>3.929321540403618</c:v>
                </c:pt>
                <c:pt idx="42">
                  <c:v>4.169333796952634</c:v>
                </c:pt>
                <c:pt idx="43">
                  <c:v>3.71310295470979</c:v>
                </c:pt>
                <c:pt idx="44">
                  <c:v>3.025460149710879</c:v>
                </c:pt>
                <c:pt idx="45">
                  <c:v>2.122800399800595</c:v>
                </c:pt>
                <c:pt idx="46">
                  <c:v>2.255775940737648</c:v>
                </c:pt>
                <c:pt idx="47">
                  <c:v>2.531027880612968</c:v>
                </c:pt>
                <c:pt idx="48">
                  <c:v>2.87351848499604</c:v>
                </c:pt>
                <c:pt idx="49">
                  <c:v>3.487695170509486</c:v>
                </c:pt>
                <c:pt idx="50">
                  <c:v>1.414117239102985</c:v>
                </c:pt>
                <c:pt idx="51">
                  <c:v>0.281305830971967</c:v>
                </c:pt>
                <c:pt idx="52">
                  <c:v>-1.051601288536086</c:v>
                </c:pt>
                <c:pt idx="53">
                  <c:v>-0.248696042464069</c:v>
                </c:pt>
                <c:pt idx="54">
                  <c:v>-1.033147342891827</c:v>
                </c:pt>
                <c:pt idx="55">
                  <c:v>-3.90921828569506</c:v>
                </c:pt>
                <c:pt idx="56">
                  <c:v>-0.958830249778608</c:v>
                </c:pt>
                <c:pt idx="57">
                  <c:v>2.198761703831087</c:v>
                </c:pt>
                <c:pt idx="58">
                  <c:v>2.62148947543499</c:v>
                </c:pt>
                <c:pt idx="59">
                  <c:v>2.457131918562938</c:v>
                </c:pt>
                <c:pt idx="60">
                  <c:v>4.742780961843263</c:v>
                </c:pt>
                <c:pt idx="61">
                  <c:v>3.424369854885745</c:v>
                </c:pt>
                <c:pt idx="62">
                  <c:v>6.06251741194459</c:v>
                </c:pt>
                <c:pt idx="63">
                  <c:v>-2.293307825780844</c:v>
                </c:pt>
                <c:pt idx="64">
                  <c:v>-2.450677907214627</c:v>
                </c:pt>
                <c:pt idx="65">
                  <c:v>2.043565717217244</c:v>
                </c:pt>
                <c:pt idx="66">
                  <c:v>2.533375256859083</c:v>
                </c:pt>
                <c:pt idx="67">
                  <c:v>3.059448954933863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'stan growth accounting calcs.tx'!$V$1</c:f>
              <c:strCache>
                <c:ptCount val="1"/>
                <c:pt idx="0">
                  <c:v>iQpdot</c:v>
                </c:pt>
              </c:strCache>
            </c:strRef>
          </c:tx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calcs.tx'!$V$2:$V$69</c:f>
              <c:numCache>
                <c:formatCode>General</c:formatCode>
                <c:ptCount val="68"/>
                <c:pt idx="27">
                  <c:v>4.03830518109336</c:v>
                </c:pt>
                <c:pt idx="28">
                  <c:v>3.58570789999999</c:v>
                </c:pt>
                <c:pt idx="29">
                  <c:v>3.104190109994898</c:v>
                </c:pt>
                <c:pt idx="30">
                  <c:v>0.832130965503364</c:v>
                </c:pt>
                <c:pt idx="31">
                  <c:v>-1.355098740517269</c:v>
                </c:pt>
                <c:pt idx="32">
                  <c:v>0.192854930191522</c:v>
                </c:pt>
                <c:pt idx="33">
                  <c:v>1.387475174024932</c:v>
                </c:pt>
                <c:pt idx="34">
                  <c:v>3.341037607539432</c:v>
                </c:pt>
                <c:pt idx="35">
                  <c:v>2.961227862143878</c:v>
                </c:pt>
                <c:pt idx="36">
                  <c:v>1.119246840534083</c:v>
                </c:pt>
                <c:pt idx="37">
                  <c:v>-0.712128204090479</c:v>
                </c:pt>
                <c:pt idx="38">
                  <c:v>0.866515525516842</c:v>
                </c:pt>
                <c:pt idx="39">
                  <c:v>-0.399353699329585</c:v>
                </c:pt>
                <c:pt idx="40">
                  <c:v>3.074561722274116</c:v>
                </c:pt>
                <c:pt idx="41">
                  <c:v>3.28878918362745</c:v>
                </c:pt>
                <c:pt idx="42">
                  <c:v>3.557109786951517</c:v>
                </c:pt>
                <c:pt idx="43">
                  <c:v>2.962101844557452</c:v>
                </c:pt>
                <c:pt idx="44">
                  <c:v>2.020104039262671</c:v>
                </c:pt>
                <c:pt idx="45">
                  <c:v>0.883930687138701</c:v>
                </c:pt>
                <c:pt idx="46">
                  <c:v>0.967235860404991</c:v>
                </c:pt>
                <c:pt idx="47">
                  <c:v>1.123599233729977</c:v>
                </c:pt>
                <c:pt idx="48">
                  <c:v>1.909602837012714</c:v>
                </c:pt>
                <c:pt idx="49">
                  <c:v>2.436916615532314</c:v>
                </c:pt>
                <c:pt idx="50">
                  <c:v>0.887267575581219</c:v>
                </c:pt>
                <c:pt idx="51">
                  <c:v>-0.270348072981608</c:v>
                </c:pt>
                <c:pt idx="52">
                  <c:v>-1.503908963979472</c:v>
                </c:pt>
                <c:pt idx="53">
                  <c:v>-0.53777767945169</c:v>
                </c:pt>
                <c:pt idx="54">
                  <c:v>-0.776530415099608</c:v>
                </c:pt>
                <c:pt idx="55">
                  <c:v>-0.985356980303542</c:v>
                </c:pt>
                <c:pt idx="56">
                  <c:v>4.08029728480539</c:v>
                </c:pt>
                <c:pt idx="57">
                  <c:v>-0.899703687121345</c:v>
                </c:pt>
                <c:pt idx="58">
                  <c:v>0.716165637751032</c:v>
                </c:pt>
                <c:pt idx="59">
                  <c:v>-0.323691280661031</c:v>
                </c:pt>
                <c:pt idx="60">
                  <c:v>4.47919561569212</c:v>
                </c:pt>
                <c:pt idx="61">
                  <c:v>1.851196087266316</c:v>
                </c:pt>
                <c:pt idx="62">
                  <c:v>-0.159909915642575</c:v>
                </c:pt>
                <c:pt idx="63">
                  <c:v>-3.061062948444526</c:v>
                </c:pt>
                <c:pt idx="64">
                  <c:v>-1.190663830204786</c:v>
                </c:pt>
                <c:pt idx="65">
                  <c:v>1.275056165420696</c:v>
                </c:pt>
                <c:pt idx="66">
                  <c:v>1.677281666068442</c:v>
                </c:pt>
                <c:pt idx="67">
                  <c:v>0.815400005503464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'stan growth accounting calcs.tx'!$W$1</c:f>
              <c:strCache>
                <c:ptCount val="1"/>
                <c:pt idx="0">
                  <c:v>iQfdot</c:v>
                </c:pt>
              </c:strCache>
            </c:strRef>
          </c:tx>
          <c:marker>
            <c:symbol val="none"/>
          </c:marker>
          <c:cat>
            <c:numRef>
              <c:f>'stan growth accounting calcs.tx'!$Q$2:$Q$69</c:f>
              <c:numCache>
                <c:formatCode>General</c:formatCode>
                <c:ptCount val="68"/>
                <c:pt idx="0">
                  <c:v>1946.0</c:v>
                </c:pt>
                <c:pt idx="1">
                  <c:v>1947.0</c:v>
                </c:pt>
                <c:pt idx="2">
                  <c:v>1948.0</c:v>
                </c:pt>
                <c:pt idx="3">
                  <c:v>1949.0</c:v>
                </c:pt>
                <c:pt idx="4">
                  <c:v>1950.0</c:v>
                </c:pt>
                <c:pt idx="5">
                  <c:v>1951.0</c:v>
                </c:pt>
                <c:pt idx="6">
                  <c:v>1952.0</c:v>
                </c:pt>
                <c:pt idx="7">
                  <c:v>1953.0</c:v>
                </c:pt>
                <c:pt idx="8">
                  <c:v>1954.0</c:v>
                </c:pt>
                <c:pt idx="9">
                  <c:v>1955.0</c:v>
                </c:pt>
                <c:pt idx="10">
                  <c:v>1956.0</c:v>
                </c:pt>
                <c:pt idx="11">
                  <c:v>1957.0</c:v>
                </c:pt>
                <c:pt idx="12">
                  <c:v>1958.0</c:v>
                </c:pt>
                <c:pt idx="13">
                  <c:v>1959.0</c:v>
                </c:pt>
                <c:pt idx="14">
                  <c:v>1960.0</c:v>
                </c:pt>
                <c:pt idx="15">
                  <c:v>1961.0</c:v>
                </c:pt>
                <c:pt idx="16">
                  <c:v>1962.0</c:v>
                </c:pt>
                <c:pt idx="17">
                  <c:v>1963.0</c:v>
                </c:pt>
                <c:pt idx="18">
                  <c:v>1964.0</c:v>
                </c:pt>
                <c:pt idx="19">
                  <c:v>1965.0</c:v>
                </c:pt>
                <c:pt idx="20">
                  <c:v>1966.0</c:v>
                </c:pt>
                <c:pt idx="21">
                  <c:v>1967.0</c:v>
                </c:pt>
                <c:pt idx="22">
                  <c:v>1968.0</c:v>
                </c:pt>
                <c:pt idx="23">
                  <c:v>1969.0</c:v>
                </c:pt>
                <c:pt idx="24">
                  <c:v>1970.0</c:v>
                </c:pt>
                <c:pt idx="25">
                  <c:v>1971.0</c:v>
                </c:pt>
                <c:pt idx="26">
                  <c:v>1972.0</c:v>
                </c:pt>
                <c:pt idx="27">
                  <c:v>1973.0</c:v>
                </c:pt>
                <c:pt idx="28">
                  <c:v>1974.0</c:v>
                </c:pt>
                <c:pt idx="29">
                  <c:v>1975.0</c:v>
                </c:pt>
                <c:pt idx="30">
                  <c:v>1976.0</c:v>
                </c:pt>
                <c:pt idx="31">
                  <c:v>1977.0</c:v>
                </c:pt>
                <c:pt idx="32">
                  <c:v>1978.0</c:v>
                </c:pt>
                <c:pt idx="33">
                  <c:v>1979.0</c:v>
                </c:pt>
                <c:pt idx="34">
                  <c:v>1980.0</c:v>
                </c:pt>
                <c:pt idx="35">
                  <c:v>1981.0</c:v>
                </c:pt>
                <c:pt idx="36">
                  <c:v>1982.0</c:v>
                </c:pt>
                <c:pt idx="37">
                  <c:v>1983.0</c:v>
                </c:pt>
                <c:pt idx="38">
                  <c:v>1984.0</c:v>
                </c:pt>
                <c:pt idx="39">
                  <c:v>1985.0</c:v>
                </c:pt>
                <c:pt idx="40">
                  <c:v>1986.0</c:v>
                </c:pt>
                <c:pt idx="41">
                  <c:v>1987.0</c:v>
                </c:pt>
                <c:pt idx="42">
                  <c:v>1988.0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1992.0</c:v>
                </c:pt>
                <c:pt idx="47">
                  <c:v>1993.0</c:v>
                </c:pt>
                <c:pt idx="48">
                  <c:v>1994.0</c:v>
                </c:pt>
                <c:pt idx="49">
                  <c:v>1995.0</c:v>
                </c:pt>
                <c:pt idx="50">
                  <c:v>1996.0</c:v>
                </c:pt>
                <c:pt idx="51">
                  <c:v>1997.0</c:v>
                </c:pt>
                <c:pt idx="52">
                  <c:v>1998.0</c:v>
                </c:pt>
                <c:pt idx="53">
                  <c:v>1999.0</c:v>
                </c:pt>
                <c:pt idx="54">
                  <c:v>2000.0</c:v>
                </c:pt>
                <c:pt idx="55">
                  <c:v>2001.0</c:v>
                </c:pt>
                <c:pt idx="56">
                  <c:v>2002.0</c:v>
                </c:pt>
                <c:pt idx="57">
                  <c:v>2003.0</c:v>
                </c:pt>
                <c:pt idx="58">
                  <c:v>2004.0</c:v>
                </c:pt>
                <c:pt idx="59">
                  <c:v>2005.0</c:v>
                </c:pt>
                <c:pt idx="60">
                  <c:v>2006.0</c:v>
                </c:pt>
                <c:pt idx="61">
                  <c:v>2007.0</c:v>
                </c:pt>
                <c:pt idx="62">
                  <c:v>2008.0</c:v>
                </c:pt>
                <c:pt idx="63">
                  <c:v>2009.0</c:v>
                </c:pt>
                <c:pt idx="64">
                  <c:v>2010.0</c:v>
                </c:pt>
                <c:pt idx="65">
                  <c:v>2011.0</c:v>
                </c:pt>
                <c:pt idx="66">
                  <c:v>2012.0</c:v>
                </c:pt>
                <c:pt idx="67">
                  <c:v>2013.0</c:v>
                </c:pt>
              </c:numCache>
            </c:numRef>
          </c:cat>
          <c:val>
            <c:numRef>
              <c:f>'stan growth accounting calcs.tx'!$W$2:$W$69</c:f>
              <c:numCache>
                <c:formatCode>General</c:formatCode>
                <c:ptCount val="68"/>
                <c:pt idx="27">
                  <c:v>4.35988802096352</c:v>
                </c:pt>
                <c:pt idx="28">
                  <c:v>3.824448400000002</c:v>
                </c:pt>
                <c:pt idx="29">
                  <c:v>3.320624624671731</c:v>
                </c:pt>
                <c:pt idx="30">
                  <c:v>1.297853875822441</c:v>
                </c:pt>
                <c:pt idx="31">
                  <c:v>-0.717025717128961</c:v>
                </c:pt>
                <c:pt idx="32">
                  <c:v>0.813227196973609</c:v>
                </c:pt>
                <c:pt idx="33">
                  <c:v>1.814519740593279</c:v>
                </c:pt>
                <c:pt idx="34">
                  <c:v>3.597407303622369</c:v>
                </c:pt>
                <c:pt idx="35">
                  <c:v>3.149161377515242</c:v>
                </c:pt>
                <c:pt idx="36">
                  <c:v>1.535910551353825</c:v>
                </c:pt>
                <c:pt idx="37">
                  <c:v>-0.106526740356894</c:v>
                </c:pt>
                <c:pt idx="38">
                  <c:v>1.496768246114732</c:v>
                </c:pt>
                <c:pt idx="39">
                  <c:v>0.355045865259829</c:v>
                </c:pt>
                <c:pt idx="40">
                  <c:v>1.412564249691872</c:v>
                </c:pt>
                <c:pt idx="41">
                  <c:v>1.565826634811263</c:v>
                </c:pt>
                <c:pt idx="42">
                  <c:v>1.800380687428049</c:v>
                </c:pt>
                <c:pt idx="43">
                  <c:v>1.354525255709893</c:v>
                </c:pt>
                <c:pt idx="44">
                  <c:v>0.682520357738348</c:v>
                </c:pt>
                <c:pt idx="45">
                  <c:v>-0.199611763024821</c:v>
                </c:pt>
                <c:pt idx="46">
                  <c:v>-0.0696601707408484</c:v>
                </c:pt>
                <c:pt idx="47">
                  <c:v>0.199332156211662</c:v>
                </c:pt>
                <c:pt idx="48">
                  <c:v>0.534033988448446</c:v>
                </c:pt>
                <c:pt idx="49">
                  <c:v>1.134243560205328</c:v>
                </c:pt>
                <c:pt idx="50">
                  <c:v>1.414117227166112</c:v>
                </c:pt>
                <c:pt idx="51">
                  <c:v>0.281305798406373</c:v>
                </c:pt>
                <c:pt idx="52">
                  <c:v>-1.051601306578254</c:v>
                </c:pt>
                <c:pt idx="53">
                  <c:v>-0.248695951778011</c:v>
                </c:pt>
                <c:pt idx="54">
                  <c:v>-1.033147410470259</c:v>
                </c:pt>
                <c:pt idx="55">
                  <c:v>-3.909218296526484</c:v>
                </c:pt>
                <c:pt idx="56">
                  <c:v>-0.958830272576849</c:v>
                </c:pt>
                <c:pt idx="57">
                  <c:v>2.198761746792876</c:v>
                </c:pt>
                <c:pt idx="58">
                  <c:v>2.621489512562847</c:v>
                </c:pt>
                <c:pt idx="59">
                  <c:v>2.45713187222698</c:v>
                </c:pt>
                <c:pt idx="60">
                  <c:v>4.318437547342491</c:v>
                </c:pt>
                <c:pt idx="61">
                  <c:v>3.005367739551468</c:v>
                </c:pt>
                <c:pt idx="62">
                  <c:v>5.632827371581261</c:v>
                </c:pt>
                <c:pt idx="63">
                  <c:v>-2.689146003488385</c:v>
                </c:pt>
                <c:pt idx="64">
                  <c:v>-2.845878497641208</c:v>
                </c:pt>
                <c:pt idx="65">
                  <c:v>2.043565748831866</c:v>
                </c:pt>
                <c:pt idx="66">
                  <c:v>2.533375197214616</c:v>
                </c:pt>
                <c:pt idx="67">
                  <c:v>3.059449000817382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50872"/>
        <c:axId val="-2129547736"/>
      </c:lineChart>
      <c:catAx>
        <c:axId val="-21295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47736"/>
        <c:crosses val="autoZero"/>
        <c:auto val="1"/>
        <c:lblAlgn val="ctr"/>
        <c:lblOffset val="100"/>
        <c:noMultiLvlLbl val="0"/>
      </c:catAx>
      <c:valAx>
        <c:axId val="-212954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5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656" cy="56098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8"/>
  <sheetViews>
    <sheetView tabSelected="1" workbookViewId="0">
      <pane xSplit="1" ySplit="1" topLeftCell="L57" activePane="bottomRight" state="frozen"/>
      <selection pane="topRight" activeCell="B1" sqref="B1"/>
      <selection pane="bottomLeft" activeCell="A2" sqref="A2"/>
      <selection pane="bottomRight" activeCell="V75" sqref="V75"/>
    </sheetView>
  </sheetViews>
  <sheetFormatPr baseColWidth="10" defaultRowHeight="15" x14ac:dyDescent="0"/>
  <cols>
    <col min="17" max="17" width="15.5" bestFit="1" customWidth="1"/>
    <col min="21" max="21" width="24.5" customWidth="1"/>
    <col min="23" max="23" width="22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21</v>
      </c>
      <c r="P1" t="s">
        <v>22</v>
      </c>
      <c r="R1" t="s">
        <v>16</v>
      </c>
      <c r="S1" t="s">
        <v>17</v>
      </c>
      <c r="T1" t="s">
        <v>46</v>
      </c>
      <c r="U1" t="s">
        <v>47</v>
      </c>
      <c r="V1" t="s">
        <v>18</v>
      </c>
      <c r="W1" t="s">
        <v>19</v>
      </c>
    </row>
    <row r="2" spans="1:23">
      <c r="A2">
        <v>1946</v>
      </c>
      <c r="B2">
        <v>-27</v>
      </c>
      <c r="C2">
        <v>0.283710348</v>
      </c>
      <c r="D2">
        <v>0.22679934900000001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14</v>
      </c>
      <c r="M2" t="s">
        <v>15</v>
      </c>
      <c r="N2">
        <v>57.3</v>
      </c>
      <c r="O2">
        <f>N2/100</f>
        <v>0.57299999999999995</v>
      </c>
      <c r="P2">
        <f>1-O2</f>
        <v>0.42700000000000005</v>
      </c>
      <c r="Q2">
        <v>1946</v>
      </c>
    </row>
    <row r="3" spans="1:23">
      <c r="A3">
        <v>1947</v>
      </c>
      <c r="B3">
        <v>-26</v>
      </c>
      <c r="C3">
        <v>0.289135217</v>
      </c>
      <c r="D3">
        <v>0.24260125199999999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14</v>
      </c>
      <c r="M3" t="s">
        <v>15</v>
      </c>
      <c r="N3">
        <v>56</v>
      </c>
      <c r="O3">
        <f t="shared" ref="O3:O66" si="0">N3/100</f>
        <v>0.56000000000000005</v>
      </c>
      <c r="P3">
        <f t="shared" ref="P3:P66" si="1">1-O3</f>
        <v>0.43999999999999995</v>
      </c>
      <c r="Q3">
        <v>1947</v>
      </c>
    </row>
    <row r="4" spans="1:23">
      <c r="A4">
        <v>1948</v>
      </c>
      <c r="B4">
        <v>-25</v>
      </c>
      <c r="C4">
        <v>0.31041161299999998</v>
      </c>
      <c r="D4">
        <v>0.26422995300000002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14</v>
      </c>
      <c r="M4" t="s">
        <v>15</v>
      </c>
      <c r="N4">
        <v>56.1</v>
      </c>
      <c r="O4">
        <f t="shared" si="0"/>
        <v>0.56100000000000005</v>
      </c>
      <c r="P4">
        <f t="shared" si="1"/>
        <v>0.43899999999999995</v>
      </c>
      <c r="Q4">
        <v>1948</v>
      </c>
    </row>
    <row r="5" spans="1:23">
      <c r="A5">
        <v>1949</v>
      </c>
      <c r="B5">
        <v>-24</v>
      </c>
      <c r="C5">
        <v>0.31742002400000002</v>
      </c>
      <c r="D5">
        <v>0.28587680399999998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14</v>
      </c>
      <c r="M5" t="s">
        <v>15</v>
      </c>
      <c r="N5">
        <v>56.7</v>
      </c>
      <c r="O5">
        <f t="shared" si="0"/>
        <v>0.56700000000000006</v>
      </c>
      <c r="P5">
        <f t="shared" si="1"/>
        <v>0.43299999999999994</v>
      </c>
      <c r="Q5">
        <v>1949</v>
      </c>
    </row>
    <row r="6" spans="1:23">
      <c r="A6">
        <v>1950</v>
      </c>
      <c r="B6">
        <v>-23</v>
      </c>
      <c r="C6">
        <v>0.33323797199999999</v>
      </c>
      <c r="D6">
        <v>0.30333106100000001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14</v>
      </c>
      <c r="M6" t="s">
        <v>15</v>
      </c>
      <c r="N6">
        <v>52.8</v>
      </c>
      <c r="O6">
        <f t="shared" si="0"/>
        <v>0.52800000000000002</v>
      </c>
      <c r="P6">
        <f t="shared" si="1"/>
        <v>0.47199999999999998</v>
      </c>
      <c r="Q6">
        <v>1950</v>
      </c>
    </row>
    <row r="7" spans="1:23">
      <c r="A7">
        <v>1951</v>
      </c>
      <c r="B7">
        <v>-22</v>
      </c>
      <c r="C7">
        <v>0.34907875300000002</v>
      </c>
      <c r="D7">
        <v>0.31902188799999998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14</v>
      </c>
      <c r="M7" t="s">
        <v>15</v>
      </c>
      <c r="N7">
        <v>54.2</v>
      </c>
      <c r="O7">
        <f t="shared" si="0"/>
        <v>0.54200000000000004</v>
      </c>
      <c r="P7">
        <f t="shared" si="1"/>
        <v>0.45799999999999996</v>
      </c>
      <c r="Q7">
        <v>1951</v>
      </c>
    </row>
    <row r="8" spans="1:23">
      <c r="A8">
        <v>1952</v>
      </c>
      <c r="B8">
        <v>-21</v>
      </c>
      <c r="C8">
        <v>0.35964643699999999</v>
      </c>
      <c r="D8">
        <v>0.337687823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14</v>
      </c>
      <c r="M8" t="s">
        <v>15</v>
      </c>
      <c r="N8">
        <v>57</v>
      </c>
      <c r="O8">
        <f t="shared" si="0"/>
        <v>0.56999999999999995</v>
      </c>
      <c r="P8">
        <f t="shared" si="1"/>
        <v>0.43000000000000005</v>
      </c>
      <c r="Q8">
        <v>1952</v>
      </c>
    </row>
    <row r="9" spans="1:23">
      <c r="A9">
        <v>1953</v>
      </c>
      <c r="B9">
        <v>-20</v>
      </c>
      <c r="C9">
        <v>0.37578001799999999</v>
      </c>
      <c r="D9">
        <v>0.36016593200000002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14</v>
      </c>
      <c r="M9" t="s">
        <v>15</v>
      </c>
      <c r="N9">
        <v>54.2</v>
      </c>
      <c r="O9">
        <f t="shared" si="0"/>
        <v>0.54200000000000004</v>
      </c>
      <c r="P9">
        <f t="shared" si="1"/>
        <v>0.45799999999999996</v>
      </c>
      <c r="Q9">
        <v>1953</v>
      </c>
    </row>
    <row r="10" spans="1:23">
      <c r="A10">
        <v>1954</v>
      </c>
      <c r="B10">
        <v>-19</v>
      </c>
      <c r="C10">
        <v>0.40034303300000001</v>
      </c>
      <c r="D10">
        <v>0.38246254400000002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14</v>
      </c>
      <c r="M10" t="s">
        <v>15</v>
      </c>
      <c r="N10">
        <v>53.8</v>
      </c>
      <c r="O10">
        <f t="shared" si="0"/>
        <v>0.53799999999999992</v>
      </c>
      <c r="P10">
        <f t="shared" si="1"/>
        <v>0.46200000000000008</v>
      </c>
      <c r="Q10">
        <v>1954</v>
      </c>
    </row>
    <row r="11" spans="1:23">
      <c r="A11">
        <v>1955</v>
      </c>
      <c r="B11">
        <v>-18</v>
      </c>
      <c r="C11">
        <v>0.42311432399999999</v>
      </c>
      <c r="D11">
        <v>0.40271984999999999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  <c r="L11" t="s">
        <v>14</v>
      </c>
      <c r="M11" t="s">
        <v>15</v>
      </c>
      <c r="N11">
        <v>54.7</v>
      </c>
      <c r="O11">
        <f t="shared" si="0"/>
        <v>0.54700000000000004</v>
      </c>
      <c r="P11">
        <f t="shared" si="1"/>
        <v>0.45299999999999996</v>
      </c>
      <c r="Q11">
        <v>1955</v>
      </c>
    </row>
    <row r="12" spans="1:23">
      <c r="A12">
        <v>1956</v>
      </c>
      <c r="B12">
        <v>-17</v>
      </c>
      <c r="C12">
        <v>0.4468258</v>
      </c>
      <c r="D12">
        <v>0.420962532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14</v>
      </c>
      <c r="M12" t="s">
        <v>15</v>
      </c>
      <c r="N12">
        <v>54.4</v>
      </c>
      <c r="O12">
        <f t="shared" si="0"/>
        <v>0.54400000000000004</v>
      </c>
      <c r="P12">
        <f t="shared" si="1"/>
        <v>0.45599999999999996</v>
      </c>
      <c r="Q12">
        <v>1956</v>
      </c>
    </row>
    <row r="13" spans="1:23">
      <c r="A13">
        <v>1957</v>
      </c>
      <c r="B13">
        <v>-16</v>
      </c>
      <c r="C13">
        <v>0.46714052</v>
      </c>
      <c r="D13">
        <v>0.44059040399999999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14</v>
      </c>
      <c r="M13" t="s">
        <v>15</v>
      </c>
      <c r="N13">
        <v>54.7</v>
      </c>
      <c r="O13">
        <f t="shared" si="0"/>
        <v>0.54700000000000004</v>
      </c>
      <c r="P13">
        <f t="shared" si="1"/>
        <v>0.45299999999999996</v>
      </c>
      <c r="Q13">
        <v>1957</v>
      </c>
    </row>
    <row r="14" spans="1:23">
      <c r="A14">
        <v>1958</v>
      </c>
      <c r="B14">
        <v>-15</v>
      </c>
      <c r="C14">
        <v>0.48035012500000002</v>
      </c>
      <c r="D14">
        <v>0.46439562400000001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14</v>
      </c>
      <c r="M14" t="s">
        <v>15</v>
      </c>
      <c r="N14">
        <v>56.2</v>
      </c>
      <c r="O14">
        <f t="shared" si="0"/>
        <v>0.56200000000000006</v>
      </c>
      <c r="P14">
        <f t="shared" si="1"/>
        <v>0.43799999999999994</v>
      </c>
      <c r="Q14">
        <v>1958</v>
      </c>
    </row>
    <row r="15" spans="1:23">
      <c r="A15">
        <v>1959</v>
      </c>
      <c r="B15">
        <v>-14</v>
      </c>
      <c r="C15">
        <v>0.50258685299999994</v>
      </c>
      <c r="D15">
        <v>0.48492445000000001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 t="s">
        <v>14</v>
      </c>
      <c r="M15" t="s">
        <v>15</v>
      </c>
      <c r="N15">
        <v>55.5</v>
      </c>
      <c r="O15">
        <f t="shared" si="0"/>
        <v>0.55500000000000005</v>
      </c>
      <c r="P15">
        <f t="shared" si="1"/>
        <v>0.44499999999999995</v>
      </c>
      <c r="Q15">
        <v>1959</v>
      </c>
    </row>
    <row r="16" spans="1:23">
      <c r="A16">
        <v>1960</v>
      </c>
      <c r="B16">
        <v>-13</v>
      </c>
      <c r="C16">
        <v>0.51761907399999996</v>
      </c>
      <c r="D16">
        <v>0.50562751299999997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14</v>
      </c>
      <c r="M16" t="s">
        <v>15</v>
      </c>
      <c r="N16">
        <v>54.7</v>
      </c>
      <c r="O16">
        <f t="shared" si="0"/>
        <v>0.54700000000000004</v>
      </c>
      <c r="P16">
        <f t="shared" si="1"/>
        <v>0.45299999999999996</v>
      </c>
      <c r="Q16">
        <v>1960</v>
      </c>
    </row>
    <row r="17" spans="1:23">
      <c r="A17">
        <v>1961</v>
      </c>
      <c r="B17">
        <v>-12</v>
      </c>
      <c r="C17">
        <v>0.53752011300000002</v>
      </c>
      <c r="D17">
        <v>0.52389125000000003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  <c r="L17" t="s">
        <v>14</v>
      </c>
      <c r="M17" t="s">
        <v>15</v>
      </c>
      <c r="N17">
        <v>54.8</v>
      </c>
      <c r="O17">
        <f t="shared" si="0"/>
        <v>0.54799999999999993</v>
      </c>
      <c r="P17">
        <f t="shared" si="1"/>
        <v>0.45200000000000007</v>
      </c>
      <c r="Q17">
        <v>1961</v>
      </c>
    </row>
    <row r="18" spans="1:23">
      <c r="A18">
        <v>1962</v>
      </c>
      <c r="B18">
        <v>-11</v>
      </c>
      <c r="C18">
        <v>0.57072880500000001</v>
      </c>
      <c r="D18">
        <v>0.54041260899999999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14</v>
      </c>
      <c r="M18" t="s">
        <v>15</v>
      </c>
      <c r="N18">
        <v>54.6</v>
      </c>
      <c r="O18">
        <f t="shared" si="0"/>
        <v>0.54600000000000004</v>
      </c>
      <c r="P18">
        <f t="shared" si="1"/>
        <v>0.45399999999999996</v>
      </c>
      <c r="Q18">
        <v>1962</v>
      </c>
    </row>
    <row r="19" spans="1:23">
      <c r="A19">
        <v>1963</v>
      </c>
      <c r="B19">
        <v>-10</v>
      </c>
      <c r="C19">
        <v>0.61281150399999995</v>
      </c>
      <c r="D19">
        <v>0.56220393199999996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14</v>
      </c>
      <c r="M19" t="s">
        <v>15</v>
      </c>
      <c r="N19">
        <v>54.2</v>
      </c>
      <c r="O19">
        <f t="shared" si="0"/>
        <v>0.54200000000000004</v>
      </c>
      <c r="P19">
        <f t="shared" si="1"/>
        <v>0.45799999999999996</v>
      </c>
      <c r="Q19">
        <v>1963</v>
      </c>
    </row>
    <row r="20" spans="1:23">
      <c r="A20">
        <v>1964</v>
      </c>
      <c r="B20">
        <v>-9</v>
      </c>
      <c r="C20">
        <v>0.661466098</v>
      </c>
      <c r="D20">
        <v>0.59140543700000003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t="s">
        <v>13</v>
      </c>
      <c r="K20" t="s">
        <v>13</v>
      </c>
      <c r="L20" t="s">
        <v>14</v>
      </c>
      <c r="M20" t="s">
        <v>15</v>
      </c>
      <c r="N20">
        <v>54.5</v>
      </c>
      <c r="O20">
        <f t="shared" si="0"/>
        <v>0.54500000000000004</v>
      </c>
      <c r="P20">
        <f t="shared" si="1"/>
        <v>0.45499999999999996</v>
      </c>
      <c r="Q20">
        <v>1964</v>
      </c>
    </row>
    <row r="21" spans="1:23">
      <c r="A21">
        <v>1965</v>
      </c>
      <c r="B21">
        <v>-8</v>
      </c>
      <c r="C21">
        <v>0.70196659900000002</v>
      </c>
      <c r="D21">
        <v>0.62842658299999998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14</v>
      </c>
      <c r="M21" t="s">
        <v>15</v>
      </c>
      <c r="N21">
        <v>55.5</v>
      </c>
      <c r="O21">
        <f t="shared" si="0"/>
        <v>0.55500000000000005</v>
      </c>
      <c r="P21">
        <f t="shared" si="1"/>
        <v>0.44499999999999995</v>
      </c>
      <c r="Q21">
        <v>1965</v>
      </c>
    </row>
    <row r="22" spans="1:23">
      <c r="A22">
        <v>1966</v>
      </c>
      <c r="B22">
        <v>-7</v>
      </c>
      <c r="C22">
        <v>0.73312299999999997</v>
      </c>
      <c r="D22">
        <v>0.66330315399999995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t="s">
        <v>13</v>
      </c>
      <c r="K22" t="s">
        <v>13</v>
      </c>
      <c r="L22" t="s">
        <v>14</v>
      </c>
      <c r="M22" t="s">
        <v>15</v>
      </c>
      <c r="N22">
        <v>56.5</v>
      </c>
      <c r="O22">
        <f t="shared" si="0"/>
        <v>0.56499999999999995</v>
      </c>
      <c r="P22">
        <f t="shared" si="1"/>
        <v>0.43500000000000005</v>
      </c>
      <c r="Q22">
        <v>1966</v>
      </c>
    </row>
    <row r="23" spans="1:23">
      <c r="A23">
        <v>1967</v>
      </c>
      <c r="B23">
        <v>-6</v>
      </c>
      <c r="C23">
        <v>0.78588217599999999</v>
      </c>
      <c r="D23">
        <v>0.69764612199999998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14</v>
      </c>
      <c r="M23" t="s">
        <v>15</v>
      </c>
      <c r="N23">
        <v>55</v>
      </c>
      <c r="O23">
        <f t="shared" si="0"/>
        <v>0.55000000000000004</v>
      </c>
      <c r="P23">
        <f t="shared" si="1"/>
        <v>0.44999999999999996</v>
      </c>
      <c r="Q23">
        <v>1967</v>
      </c>
    </row>
    <row r="24" spans="1:23">
      <c r="A24">
        <v>1968</v>
      </c>
      <c r="B24">
        <v>-5</v>
      </c>
      <c r="C24">
        <v>0.81852272699999995</v>
      </c>
      <c r="D24">
        <v>0.73256480000000002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14</v>
      </c>
      <c r="M24" t="s">
        <v>15</v>
      </c>
      <c r="N24">
        <v>56.5</v>
      </c>
      <c r="O24">
        <f t="shared" si="0"/>
        <v>0.56499999999999995</v>
      </c>
      <c r="P24">
        <f t="shared" si="1"/>
        <v>0.43500000000000005</v>
      </c>
      <c r="Q24">
        <v>1968</v>
      </c>
    </row>
    <row r="25" spans="1:23">
      <c r="A25">
        <v>1969</v>
      </c>
      <c r="B25">
        <v>-4</v>
      </c>
      <c r="C25">
        <v>0.85712405300000005</v>
      </c>
      <c r="D25">
        <v>0.77404062200000001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 t="s">
        <v>14</v>
      </c>
      <c r="M25" t="s">
        <v>15</v>
      </c>
      <c r="N25">
        <v>55.6</v>
      </c>
      <c r="O25">
        <f t="shared" si="0"/>
        <v>0.55600000000000005</v>
      </c>
      <c r="P25">
        <f t="shared" si="1"/>
        <v>0.44399999999999995</v>
      </c>
      <c r="Q25">
        <v>1969</v>
      </c>
    </row>
    <row r="26" spans="1:23">
      <c r="A26">
        <v>1970</v>
      </c>
      <c r="B26">
        <v>-3</v>
      </c>
      <c r="C26">
        <v>0.90211058200000005</v>
      </c>
      <c r="D26">
        <v>0.82324533600000005</v>
      </c>
      <c r="E26">
        <v>0.91028898300000005</v>
      </c>
      <c r="F26">
        <v>0.92333577700000002</v>
      </c>
      <c r="G26">
        <v>0.92333577700000002</v>
      </c>
      <c r="H26">
        <v>0.91028898300000005</v>
      </c>
      <c r="I26">
        <v>0.91028898300000005</v>
      </c>
      <c r="J26" t="s">
        <v>13</v>
      </c>
      <c r="K26" t="s">
        <v>13</v>
      </c>
      <c r="L26" t="s">
        <v>14</v>
      </c>
      <c r="M26" t="s">
        <v>15</v>
      </c>
      <c r="N26">
        <v>57.4</v>
      </c>
      <c r="O26">
        <f t="shared" si="0"/>
        <v>0.57399999999999995</v>
      </c>
      <c r="P26">
        <f t="shared" si="1"/>
        <v>0.42600000000000005</v>
      </c>
      <c r="Q26">
        <v>1970</v>
      </c>
    </row>
    <row r="27" spans="1:23">
      <c r="A27">
        <v>1971</v>
      </c>
      <c r="B27">
        <v>-2</v>
      </c>
      <c r="C27">
        <v>0.94071190800000004</v>
      </c>
      <c r="D27">
        <v>0.87928669999999998</v>
      </c>
      <c r="E27">
        <v>0.93703340000000002</v>
      </c>
      <c r="F27">
        <v>0.94459018800000005</v>
      </c>
      <c r="G27">
        <v>0.94459018800000005</v>
      </c>
      <c r="H27">
        <v>0.93703340000000002</v>
      </c>
      <c r="I27">
        <v>0.93703340000000002</v>
      </c>
      <c r="J27" t="s">
        <v>13</v>
      </c>
      <c r="K27" t="s">
        <v>13</v>
      </c>
      <c r="L27" t="s">
        <v>14</v>
      </c>
      <c r="M27" t="s">
        <v>15</v>
      </c>
      <c r="N27">
        <v>58.7</v>
      </c>
      <c r="O27">
        <f t="shared" si="0"/>
        <v>0.58700000000000008</v>
      </c>
      <c r="P27">
        <f t="shared" si="1"/>
        <v>0.41299999999999992</v>
      </c>
      <c r="Q27">
        <v>1971</v>
      </c>
    </row>
    <row r="28" spans="1:23">
      <c r="A28">
        <v>1972</v>
      </c>
      <c r="B28">
        <v>-1</v>
      </c>
      <c r="C28">
        <v>0.95627869200000004</v>
      </c>
      <c r="D28">
        <v>0.93907562600000005</v>
      </c>
      <c r="E28">
        <v>0.95822256900000002</v>
      </c>
      <c r="F28">
        <v>0.96118443899999995</v>
      </c>
      <c r="G28">
        <v>0.96118443899999995</v>
      </c>
      <c r="H28">
        <v>0.95822256900000002</v>
      </c>
      <c r="I28">
        <v>0.95822256900000002</v>
      </c>
      <c r="J28" t="s">
        <v>13</v>
      </c>
      <c r="K28" t="s">
        <v>13</v>
      </c>
      <c r="L28" t="s">
        <v>14</v>
      </c>
      <c r="M28" t="s">
        <v>15</v>
      </c>
      <c r="N28">
        <v>58</v>
      </c>
      <c r="O28">
        <f t="shared" si="0"/>
        <v>0.57999999999999996</v>
      </c>
      <c r="P28">
        <f t="shared" si="1"/>
        <v>0.42000000000000004</v>
      </c>
      <c r="Q28">
        <v>1972</v>
      </c>
    </row>
    <row r="29" spans="1:23">
      <c r="A29">
        <v>1973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14</v>
      </c>
      <c r="M29" t="s">
        <v>15</v>
      </c>
      <c r="N29">
        <v>54.7</v>
      </c>
      <c r="O29">
        <f t="shared" si="0"/>
        <v>0.54700000000000004</v>
      </c>
      <c r="P29">
        <f t="shared" si="1"/>
        <v>0.45299999999999996</v>
      </c>
      <c r="Q29">
        <v>1973</v>
      </c>
      <c r="R29">
        <f t="shared" ref="R29:W30" si="2">100*(C29/C28-1)</f>
        <v>4.5720257458167879</v>
      </c>
      <c r="S29">
        <f t="shared" si="2"/>
        <v>6.4876962316131825</v>
      </c>
      <c r="T29">
        <f>100*(G29/G28-1)</f>
        <v>4.0383051810933601</v>
      </c>
      <c r="U29">
        <f>100*(I29/I28-1)</f>
        <v>4.3598880209635205</v>
      </c>
      <c r="V29">
        <f t="shared" si="2"/>
        <v>4.0383051810933601</v>
      </c>
      <c r="W29">
        <f t="shared" si="2"/>
        <v>4.3598880209635205</v>
      </c>
    </row>
    <row r="30" spans="1:23">
      <c r="A30">
        <v>1974</v>
      </c>
      <c r="B30">
        <v>1</v>
      </c>
      <c r="C30">
        <v>1.061110708</v>
      </c>
      <c r="D30">
        <v>1.0644846299999999</v>
      </c>
      <c r="E30">
        <v>1.038244484</v>
      </c>
      <c r="F30">
        <v>1.0358570789999999</v>
      </c>
      <c r="G30">
        <v>1.0358570789999999</v>
      </c>
      <c r="H30">
        <v>1.038244484</v>
      </c>
      <c r="I30">
        <v>1.038244484</v>
      </c>
      <c r="J30">
        <v>1.029990951</v>
      </c>
      <c r="K30">
        <v>1.00519757</v>
      </c>
      <c r="L30" t="s">
        <v>14</v>
      </c>
      <c r="M30" t="s">
        <v>15</v>
      </c>
      <c r="N30">
        <v>53.1</v>
      </c>
      <c r="O30">
        <f t="shared" si="0"/>
        <v>0.53100000000000003</v>
      </c>
      <c r="P30">
        <f t="shared" si="1"/>
        <v>0.46899999999999997</v>
      </c>
      <c r="Q30">
        <v>1974</v>
      </c>
      <c r="R30">
        <f t="shared" si="2"/>
        <v>6.1110707999999958</v>
      </c>
      <c r="S30">
        <f t="shared" si="2"/>
        <v>6.4484629999999932</v>
      </c>
      <c r="T30">
        <f t="shared" ref="T30:T69" si="3">100*(G30/G29-1)</f>
        <v>3.5857078999999903</v>
      </c>
      <c r="U30">
        <f t="shared" ref="U30:U69" si="4">100*(I30/I29-1)</f>
        <v>3.8244484000000023</v>
      </c>
      <c r="V30">
        <f t="shared" si="2"/>
        <v>3.5857078999999903</v>
      </c>
      <c r="W30">
        <f t="shared" si="2"/>
        <v>3.8244484000000023</v>
      </c>
    </row>
    <row r="31" spans="1:23">
      <c r="A31">
        <v>1975</v>
      </c>
      <c r="B31">
        <v>2</v>
      </c>
      <c r="C31">
        <v>1.079100484</v>
      </c>
      <c r="D31">
        <v>1.136540613</v>
      </c>
      <c r="E31">
        <v>1.072720686</v>
      </c>
      <c r="F31">
        <v>1.068012052</v>
      </c>
      <c r="G31">
        <v>1.068012052</v>
      </c>
      <c r="H31">
        <v>1.072720686</v>
      </c>
      <c r="I31">
        <v>1.072720686</v>
      </c>
      <c r="J31">
        <v>1.1190589049999999</v>
      </c>
      <c r="K31">
        <v>1.0780261760000001</v>
      </c>
      <c r="L31" t="s">
        <v>14</v>
      </c>
      <c r="M31" t="s">
        <v>15</v>
      </c>
      <c r="N31">
        <v>55.7</v>
      </c>
      <c r="O31">
        <f t="shared" si="0"/>
        <v>0.55700000000000005</v>
      </c>
      <c r="P31">
        <f t="shared" si="1"/>
        <v>0.44299999999999995</v>
      </c>
      <c r="Q31">
        <v>1975</v>
      </c>
      <c r="R31">
        <f t="shared" ref="R31:R69" si="5">100*(C31/C30-1)</f>
        <v>1.6953722042733377</v>
      </c>
      <c r="S31">
        <f t="shared" ref="S31:S69" si="6">100*(D31/D30-1)</f>
        <v>6.7690956702681548</v>
      </c>
      <c r="T31">
        <f t="shared" si="3"/>
        <v>3.1041901099948976</v>
      </c>
      <c r="U31">
        <f t="shared" si="4"/>
        <v>3.3206246246717308</v>
      </c>
      <c r="V31">
        <f t="shared" ref="V31:V69" si="7">100*(G31/G30-1)</f>
        <v>3.1041901099948976</v>
      </c>
      <c r="W31">
        <f t="shared" ref="W31:W69" si="8">100*(H31/H30-1)</f>
        <v>3.3206246246717308</v>
      </c>
    </row>
    <row r="32" spans="1:23">
      <c r="A32">
        <v>1976</v>
      </c>
      <c r="B32">
        <v>3</v>
      </c>
      <c r="C32">
        <v>1.1033801009999999</v>
      </c>
      <c r="D32">
        <v>1.2041121539999999</v>
      </c>
      <c r="E32">
        <v>1.0866430330000001</v>
      </c>
      <c r="F32">
        <v>1.076899311</v>
      </c>
      <c r="G32">
        <v>1.076899311</v>
      </c>
      <c r="H32">
        <v>1.0866430330000001</v>
      </c>
      <c r="I32">
        <v>1.0866430330000001</v>
      </c>
      <c r="J32">
        <v>1.1680096520000001</v>
      </c>
      <c r="K32">
        <v>1.1149101379999999</v>
      </c>
      <c r="L32" t="s">
        <v>14</v>
      </c>
      <c r="M32" t="s">
        <v>15</v>
      </c>
      <c r="N32">
        <v>57.3</v>
      </c>
      <c r="O32">
        <f t="shared" si="0"/>
        <v>0.57299999999999995</v>
      </c>
      <c r="P32">
        <f t="shared" si="1"/>
        <v>0.42700000000000005</v>
      </c>
      <c r="Q32">
        <v>1976</v>
      </c>
      <c r="R32">
        <f t="shared" si="5"/>
        <v>2.24998666574594</v>
      </c>
      <c r="S32">
        <f t="shared" si="6"/>
        <v>5.9453696794555144</v>
      </c>
      <c r="T32">
        <f t="shared" si="3"/>
        <v>0.83213096550336374</v>
      </c>
      <c r="U32">
        <f t="shared" si="4"/>
        <v>1.2978538758224412</v>
      </c>
      <c r="V32">
        <f t="shared" si="7"/>
        <v>0.83213096550336374</v>
      </c>
      <c r="W32">
        <f t="shared" si="8"/>
        <v>1.2978538758224412</v>
      </c>
    </row>
    <row r="33" spans="1:23">
      <c r="A33">
        <v>1977</v>
      </c>
      <c r="B33">
        <v>4</v>
      </c>
      <c r="C33">
        <v>1.1023418679999999</v>
      </c>
      <c r="D33">
        <v>1.2613949609999999</v>
      </c>
      <c r="E33">
        <v>1.078851523</v>
      </c>
      <c r="F33">
        <v>1.0623062619999999</v>
      </c>
      <c r="G33">
        <v>1.0623062619999999</v>
      </c>
      <c r="H33">
        <v>1.078851523</v>
      </c>
      <c r="I33">
        <v>1.078851523</v>
      </c>
      <c r="J33">
        <v>1.1740423149999999</v>
      </c>
      <c r="K33">
        <v>1.089172772</v>
      </c>
      <c r="L33" t="s">
        <v>14</v>
      </c>
      <c r="M33" t="s">
        <v>15</v>
      </c>
      <c r="N33">
        <v>57</v>
      </c>
      <c r="O33">
        <f t="shared" si="0"/>
        <v>0.56999999999999995</v>
      </c>
      <c r="P33">
        <f t="shared" si="1"/>
        <v>0.43000000000000005</v>
      </c>
      <c r="Q33">
        <v>1977</v>
      </c>
      <c r="R33">
        <f t="shared" si="5"/>
        <v>-9.4095679182459868E-2</v>
      </c>
      <c r="S33">
        <f t="shared" si="6"/>
        <v>4.7572650778176628</v>
      </c>
      <c r="T33">
        <f t="shared" si="3"/>
        <v>-1.3550987405172688</v>
      </c>
      <c r="U33">
        <f t="shared" si="4"/>
        <v>-0.71702571712896068</v>
      </c>
      <c r="V33">
        <f t="shared" si="7"/>
        <v>-1.3550987405172688</v>
      </c>
      <c r="W33">
        <f t="shared" si="8"/>
        <v>-0.71702571712896068</v>
      </c>
    </row>
    <row r="34" spans="1:23">
      <c r="A34">
        <v>1978</v>
      </c>
      <c r="B34">
        <v>5</v>
      </c>
      <c r="C34">
        <v>1.1355720490000001</v>
      </c>
      <c r="D34">
        <v>1.310080592</v>
      </c>
      <c r="E34">
        <v>1.087625037</v>
      </c>
      <c r="F34">
        <v>1.0643549720000001</v>
      </c>
      <c r="G34">
        <v>1.0643549720000001</v>
      </c>
      <c r="H34">
        <v>1.087625037</v>
      </c>
      <c r="I34">
        <v>1.087625037</v>
      </c>
      <c r="J34">
        <v>1.075537553</v>
      </c>
      <c r="K34">
        <v>1.1509174019999999</v>
      </c>
      <c r="L34" t="s">
        <v>14</v>
      </c>
      <c r="M34" t="s">
        <v>15</v>
      </c>
      <c r="N34">
        <v>55</v>
      </c>
      <c r="O34">
        <f t="shared" si="0"/>
        <v>0.55000000000000004</v>
      </c>
      <c r="P34">
        <f t="shared" si="1"/>
        <v>0.44999999999999996</v>
      </c>
      <c r="Q34">
        <v>1978</v>
      </c>
      <c r="R34">
        <f t="shared" si="5"/>
        <v>3.0145077461577685</v>
      </c>
      <c r="S34">
        <f t="shared" si="6"/>
        <v>3.8596658862029676</v>
      </c>
      <c r="T34">
        <f t="shared" si="3"/>
        <v>0.19285493019152167</v>
      </c>
      <c r="U34">
        <f t="shared" si="4"/>
        <v>0.81322719697360935</v>
      </c>
      <c r="V34">
        <f t="shared" si="7"/>
        <v>0.19285493019152167</v>
      </c>
      <c r="W34">
        <f t="shared" si="8"/>
        <v>0.81322719697360935</v>
      </c>
    </row>
    <row r="35" spans="1:23">
      <c r="A35">
        <v>1979</v>
      </c>
      <c r="B35">
        <v>6</v>
      </c>
      <c r="C35">
        <v>1.178616423</v>
      </c>
      <c r="D35">
        <v>1.3594508320000001</v>
      </c>
      <c r="E35">
        <v>1.107360208</v>
      </c>
      <c r="F35">
        <v>1.0791226330000001</v>
      </c>
      <c r="G35">
        <v>1.0791226330000001</v>
      </c>
      <c r="H35">
        <v>1.107360208</v>
      </c>
      <c r="I35">
        <v>1.107360208</v>
      </c>
      <c r="J35">
        <v>1.0948851639999999</v>
      </c>
      <c r="K35">
        <v>1.140334398</v>
      </c>
      <c r="L35" t="s">
        <v>14</v>
      </c>
      <c r="M35" t="s">
        <v>15</v>
      </c>
      <c r="N35">
        <v>53.6</v>
      </c>
      <c r="O35">
        <f t="shared" si="0"/>
        <v>0.53600000000000003</v>
      </c>
      <c r="P35">
        <f t="shared" si="1"/>
        <v>0.46399999999999997</v>
      </c>
      <c r="Q35">
        <v>1979</v>
      </c>
      <c r="R35">
        <f t="shared" si="5"/>
        <v>3.790545394095024</v>
      </c>
      <c r="S35">
        <f t="shared" si="6"/>
        <v>3.7684887709564574</v>
      </c>
      <c r="T35">
        <f t="shared" si="3"/>
        <v>1.3874751740249325</v>
      </c>
      <c r="U35">
        <f t="shared" si="4"/>
        <v>1.8145197405932789</v>
      </c>
      <c r="V35">
        <f t="shared" si="7"/>
        <v>1.3874751740249325</v>
      </c>
      <c r="W35">
        <f t="shared" si="8"/>
        <v>1.8145197405932789</v>
      </c>
    </row>
    <row r="36" spans="1:23">
      <c r="A36">
        <v>1980</v>
      </c>
      <c r="B36">
        <v>7</v>
      </c>
      <c r="C36">
        <v>1.2566477819999999</v>
      </c>
      <c r="D36">
        <v>1.4247964870000001</v>
      </c>
      <c r="E36">
        <v>1.1471964649999999</v>
      </c>
      <c r="F36">
        <v>1.1151765259999999</v>
      </c>
      <c r="G36">
        <v>1.1151765259999999</v>
      </c>
      <c r="H36">
        <v>1.1471964649999999</v>
      </c>
      <c r="I36">
        <v>1.1471964649999999</v>
      </c>
      <c r="J36">
        <v>1.151807644</v>
      </c>
      <c r="K36">
        <v>1.1834178719999999</v>
      </c>
      <c r="L36" t="s">
        <v>14</v>
      </c>
      <c r="M36" t="s">
        <v>15</v>
      </c>
      <c r="N36">
        <v>49.4</v>
      </c>
      <c r="O36">
        <f t="shared" si="0"/>
        <v>0.49399999999999999</v>
      </c>
      <c r="P36">
        <f t="shared" si="1"/>
        <v>0.50600000000000001</v>
      </c>
      <c r="Q36">
        <v>1980</v>
      </c>
      <c r="R36">
        <f t="shared" si="5"/>
        <v>6.6205898269584784</v>
      </c>
      <c r="S36">
        <f t="shared" si="6"/>
        <v>4.8067685466685495</v>
      </c>
      <c r="T36">
        <f t="shared" si="3"/>
        <v>3.3410376075394321</v>
      </c>
      <c r="U36">
        <f t="shared" si="4"/>
        <v>3.5974073036223686</v>
      </c>
      <c r="V36">
        <f t="shared" si="7"/>
        <v>3.3410376075394321</v>
      </c>
      <c r="W36">
        <f t="shared" si="8"/>
        <v>3.5974073036223686</v>
      </c>
    </row>
    <row r="37" spans="1:23">
      <c r="A37">
        <v>1981</v>
      </c>
      <c r="B37">
        <v>8</v>
      </c>
      <c r="C37">
        <v>1.3240134100000001</v>
      </c>
      <c r="D37">
        <v>1.496345002</v>
      </c>
      <c r="E37">
        <v>1.183323533</v>
      </c>
      <c r="F37">
        <v>1.1481994440000001</v>
      </c>
      <c r="G37">
        <v>1.1481994440000001</v>
      </c>
      <c r="H37">
        <v>1.183323533</v>
      </c>
      <c r="I37">
        <v>1.183323533</v>
      </c>
      <c r="J37">
        <v>1.2102382899999999</v>
      </c>
      <c r="K37">
        <v>1.2435969689999999</v>
      </c>
      <c r="L37" t="s">
        <v>14</v>
      </c>
      <c r="M37" t="s">
        <v>15</v>
      </c>
      <c r="N37">
        <v>54</v>
      </c>
      <c r="O37">
        <f t="shared" si="0"/>
        <v>0.54</v>
      </c>
      <c r="P37">
        <f t="shared" si="1"/>
        <v>0.45999999999999996</v>
      </c>
      <c r="Q37">
        <v>1981</v>
      </c>
      <c r="R37">
        <f t="shared" si="5"/>
        <v>5.3607406120420809</v>
      </c>
      <c r="S37">
        <f t="shared" si="6"/>
        <v>5.0216655959511636</v>
      </c>
      <c r="T37">
        <f t="shared" si="3"/>
        <v>2.9612278621438781</v>
      </c>
      <c r="U37">
        <f t="shared" si="4"/>
        <v>3.1491613775152416</v>
      </c>
      <c r="V37">
        <f t="shared" si="7"/>
        <v>2.9612278621438781</v>
      </c>
      <c r="W37">
        <f t="shared" si="8"/>
        <v>3.1491613775152416</v>
      </c>
    </row>
    <row r="38" spans="1:23">
      <c r="A38">
        <v>1982</v>
      </c>
      <c r="B38">
        <v>9</v>
      </c>
      <c r="C38">
        <v>1.3189377520000001</v>
      </c>
      <c r="D38">
        <v>1.556977528</v>
      </c>
      <c r="E38">
        <v>1.2014983239999999</v>
      </c>
      <c r="F38">
        <v>1.1610506300000001</v>
      </c>
      <c r="G38">
        <v>1.1610506300000001</v>
      </c>
      <c r="H38">
        <v>1.2014983239999999</v>
      </c>
      <c r="I38">
        <v>1.2014983239999999</v>
      </c>
      <c r="J38">
        <v>1.2000689449999999</v>
      </c>
      <c r="K38">
        <v>1.1981965059999999</v>
      </c>
      <c r="L38" t="s">
        <v>14</v>
      </c>
      <c r="M38" t="s">
        <v>15</v>
      </c>
      <c r="N38">
        <v>57.6</v>
      </c>
      <c r="O38">
        <f t="shared" si="0"/>
        <v>0.57600000000000007</v>
      </c>
      <c r="P38">
        <f t="shared" si="1"/>
        <v>0.42399999999999993</v>
      </c>
      <c r="Q38">
        <v>1982</v>
      </c>
      <c r="R38">
        <f t="shared" si="5"/>
        <v>-0.38335397222298839</v>
      </c>
      <c r="S38">
        <f t="shared" si="6"/>
        <v>4.0520418699537375</v>
      </c>
      <c r="T38">
        <f t="shared" si="3"/>
        <v>1.1192468405340827</v>
      </c>
      <c r="U38">
        <f t="shared" si="4"/>
        <v>1.5359105513538251</v>
      </c>
      <c r="V38">
        <f t="shared" si="7"/>
        <v>1.1192468405340827</v>
      </c>
      <c r="W38">
        <f t="shared" si="8"/>
        <v>1.5359105513538251</v>
      </c>
    </row>
    <row r="39" spans="1:23">
      <c r="A39">
        <v>1983</v>
      </c>
      <c r="B39">
        <v>10</v>
      </c>
      <c r="C39">
        <v>1.2945829200000001</v>
      </c>
      <c r="D39">
        <v>1.608301408</v>
      </c>
      <c r="E39">
        <v>1.2002184069999999</v>
      </c>
      <c r="F39">
        <v>1.1527824609999999</v>
      </c>
      <c r="G39">
        <v>1.1527824609999999</v>
      </c>
      <c r="H39">
        <v>1.2002184069999999</v>
      </c>
      <c r="I39">
        <v>1.2002184069999999</v>
      </c>
      <c r="J39">
        <v>1.1808075149999999</v>
      </c>
      <c r="K39">
        <v>1.1678251609999999</v>
      </c>
      <c r="L39" t="s">
        <v>14</v>
      </c>
      <c r="M39" t="s">
        <v>15</v>
      </c>
      <c r="N39">
        <v>56.5</v>
      </c>
      <c r="O39">
        <f t="shared" si="0"/>
        <v>0.56499999999999995</v>
      </c>
      <c r="P39">
        <f t="shared" si="1"/>
        <v>0.43500000000000005</v>
      </c>
      <c r="Q39">
        <v>1983</v>
      </c>
      <c r="R39">
        <f t="shared" si="5"/>
        <v>-1.8465490098428794</v>
      </c>
      <c r="S39">
        <f t="shared" si="6"/>
        <v>3.2963789828057255</v>
      </c>
      <c r="T39">
        <f t="shared" si="3"/>
        <v>-0.71212820409047861</v>
      </c>
      <c r="U39">
        <f t="shared" si="4"/>
        <v>-0.10652674035689369</v>
      </c>
      <c r="V39">
        <f t="shared" si="7"/>
        <v>-0.71212820409047861</v>
      </c>
      <c r="W39">
        <f t="shared" si="8"/>
        <v>-0.10652674035689369</v>
      </c>
    </row>
    <row r="40" spans="1:23">
      <c r="A40">
        <v>1984</v>
      </c>
      <c r="B40">
        <v>11</v>
      </c>
      <c r="C40">
        <v>1.360594681</v>
      </c>
      <c r="D40">
        <v>1.6527719400000001</v>
      </c>
      <c r="E40">
        <v>1.218182895</v>
      </c>
      <c r="F40">
        <v>1.1627715000000001</v>
      </c>
      <c r="G40">
        <v>1.1627715000000001</v>
      </c>
      <c r="H40">
        <v>1.218182895</v>
      </c>
      <c r="I40">
        <v>1.218182895</v>
      </c>
      <c r="J40">
        <v>1.2652216999999999</v>
      </c>
      <c r="K40">
        <v>1.2445989099999999</v>
      </c>
      <c r="L40" t="s">
        <v>14</v>
      </c>
      <c r="M40" t="s">
        <v>15</v>
      </c>
      <c r="N40">
        <v>57.3</v>
      </c>
      <c r="O40">
        <f t="shared" si="0"/>
        <v>0.57299999999999995</v>
      </c>
      <c r="P40">
        <f t="shared" si="1"/>
        <v>0.42700000000000005</v>
      </c>
      <c r="Q40">
        <v>1984</v>
      </c>
      <c r="R40">
        <f t="shared" si="5"/>
        <v>5.0990755385525999</v>
      </c>
      <c r="S40">
        <f t="shared" si="6"/>
        <v>2.7650620573230311</v>
      </c>
      <c r="T40">
        <f t="shared" si="3"/>
        <v>0.86651552551684219</v>
      </c>
      <c r="U40">
        <f t="shared" si="4"/>
        <v>1.4967682461147325</v>
      </c>
      <c r="V40">
        <f t="shared" si="7"/>
        <v>0.86651552551684219</v>
      </c>
      <c r="W40">
        <f t="shared" si="8"/>
        <v>1.4967682461147325</v>
      </c>
    </row>
    <row r="41" spans="1:23">
      <c r="A41">
        <v>1985</v>
      </c>
      <c r="B41">
        <v>12</v>
      </c>
      <c r="C41">
        <v>1.3441118869999999</v>
      </c>
      <c r="D41">
        <v>1.68666915</v>
      </c>
      <c r="E41">
        <v>1.222508003</v>
      </c>
      <c r="F41">
        <v>1.1581279289999999</v>
      </c>
      <c r="G41">
        <v>1.1581279289999999</v>
      </c>
      <c r="H41">
        <v>1.222508003</v>
      </c>
      <c r="I41">
        <v>1.222508003</v>
      </c>
      <c r="J41">
        <v>1.277028483</v>
      </c>
      <c r="K41">
        <v>1.2554950220000001</v>
      </c>
      <c r="L41" t="s">
        <v>14</v>
      </c>
      <c r="M41" t="s">
        <v>15</v>
      </c>
      <c r="N41">
        <v>55.6</v>
      </c>
      <c r="O41">
        <f t="shared" si="0"/>
        <v>0.55600000000000005</v>
      </c>
      <c r="P41">
        <f t="shared" si="1"/>
        <v>0.44399999999999995</v>
      </c>
      <c r="Q41">
        <v>1985</v>
      </c>
      <c r="R41">
        <f t="shared" si="5"/>
        <v>-1.2114404260264888</v>
      </c>
      <c r="S41">
        <f t="shared" si="6"/>
        <v>2.0509308743467569</v>
      </c>
      <c r="T41">
        <f t="shared" si="3"/>
        <v>-0.39935369932958542</v>
      </c>
      <c r="U41">
        <f t="shared" si="4"/>
        <v>0.35504586525982873</v>
      </c>
      <c r="V41">
        <f t="shared" si="7"/>
        <v>-0.39935369932958542</v>
      </c>
      <c r="W41">
        <f t="shared" si="8"/>
        <v>0.35504586525982873</v>
      </c>
    </row>
    <row r="42" spans="1:23">
      <c r="A42">
        <v>1986</v>
      </c>
      <c r="B42">
        <v>13</v>
      </c>
      <c r="C42">
        <v>1.3443509629999999</v>
      </c>
      <c r="D42">
        <v>1.7000934350000001</v>
      </c>
      <c r="E42">
        <v>1.2686270260000001</v>
      </c>
      <c r="F42">
        <v>1.1665881140000001</v>
      </c>
      <c r="G42">
        <v>1.193735287</v>
      </c>
      <c r="H42">
        <v>1.239776714</v>
      </c>
      <c r="I42">
        <v>1.2686270260000001</v>
      </c>
      <c r="J42">
        <v>1.279657</v>
      </c>
      <c r="K42">
        <v>1.24835619</v>
      </c>
      <c r="L42" t="s">
        <v>14</v>
      </c>
      <c r="M42" t="s">
        <v>15</v>
      </c>
      <c r="N42">
        <v>55</v>
      </c>
      <c r="O42">
        <f t="shared" si="0"/>
        <v>0.55000000000000004</v>
      </c>
      <c r="P42">
        <f t="shared" si="1"/>
        <v>0.44999999999999996</v>
      </c>
      <c r="Q42">
        <v>1986</v>
      </c>
      <c r="R42">
        <f t="shared" si="5"/>
        <v>1.7786912109940545E-2</v>
      </c>
      <c r="S42">
        <f t="shared" si="6"/>
        <v>0.79590505345996654</v>
      </c>
      <c r="T42">
        <f t="shared" si="3"/>
        <v>3.0745617222741162</v>
      </c>
      <c r="U42">
        <f t="shared" si="4"/>
        <v>3.7724925224886352</v>
      </c>
      <c r="V42">
        <f t="shared" si="7"/>
        <v>3.0745617222741162</v>
      </c>
      <c r="W42">
        <f t="shared" si="8"/>
        <v>1.4125642496918722</v>
      </c>
    </row>
    <row r="43" spans="1:23">
      <c r="A43">
        <v>1987</v>
      </c>
      <c r="B43">
        <v>14</v>
      </c>
      <c r="C43">
        <v>1.3725927899999999</v>
      </c>
      <c r="D43">
        <v>1.7079050899999999</v>
      </c>
      <c r="E43">
        <v>1.318475461</v>
      </c>
      <c r="F43">
        <v>1.17755242</v>
      </c>
      <c r="G43">
        <v>1.2329947240000001</v>
      </c>
      <c r="H43">
        <v>1.259189468</v>
      </c>
      <c r="I43">
        <v>1.318475461</v>
      </c>
      <c r="J43">
        <v>1.3440341280000001</v>
      </c>
      <c r="K43">
        <v>1.285490638</v>
      </c>
      <c r="L43" t="s">
        <v>14</v>
      </c>
      <c r="M43" t="s">
        <v>15</v>
      </c>
      <c r="N43">
        <v>55.2</v>
      </c>
      <c r="O43">
        <f t="shared" si="0"/>
        <v>0.55200000000000005</v>
      </c>
      <c r="P43">
        <f t="shared" si="1"/>
        <v>0.44799999999999995</v>
      </c>
      <c r="Q43">
        <v>1987</v>
      </c>
      <c r="R43">
        <f t="shared" si="5"/>
        <v>2.1007778308855141</v>
      </c>
      <c r="S43">
        <f t="shared" si="6"/>
        <v>0.4594838636030607</v>
      </c>
      <c r="T43">
        <f t="shared" si="3"/>
        <v>3.2887891836274497</v>
      </c>
      <c r="U43">
        <f t="shared" si="4"/>
        <v>3.9293215404036186</v>
      </c>
      <c r="V43">
        <f t="shared" si="7"/>
        <v>3.2887891836274497</v>
      </c>
      <c r="W43">
        <f t="shared" si="8"/>
        <v>1.5658266348112626</v>
      </c>
    </row>
    <row r="44" spans="1:23">
      <c r="A44">
        <v>1988</v>
      </c>
      <c r="B44">
        <v>15</v>
      </c>
      <c r="C44">
        <v>1.4302422720000001</v>
      </c>
      <c r="D44">
        <v>1.7262682869999999</v>
      </c>
      <c r="E44">
        <v>1.373447104</v>
      </c>
      <c r="F44">
        <v>1.1917075370000001</v>
      </c>
      <c r="G44">
        <v>1.2768537</v>
      </c>
      <c r="H44">
        <v>1.281859672</v>
      </c>
      <c r="I44">
        <v>1.373447104</v>
      </c>
      <c r="J44">
        <v>1.3825569870000001</v>
      </c>
      <c r="K44">
        <v>1.352370217</v>
      </c>
      <c r="L44" t="s">
        <v>14</v>
      </c>
      <c r="M44" t="s">
        <v>15</v>
      </c>
      <c r="N44">
        <v>54.4</v>
      </c>
      <c r="O44">
        <f t="shared" si="0"/>
        <v>0.54400000000000004</v>
      </c>
      <c r="P44">
        <f t="shared" si="1"/>
        <v>0.45599999999999996</v>
      </c>
      <c r="Q44">
        <v>1988</v>
      </c>
      <c r="R44">
        <f t="shared" si="5"/>
        <v>4.2000426069555674</v>
      </c>
      <c r="S44">
        <f t="shared" si="6"/>
        <v>1.0751883759536174</v>
      </c>
      <c r="T44">
        <f t="shared" si="3"/>
        <v>3.5571097869515178</v>
      </c>
      <c r="U44">
        <f t="shared" si="4"/>
        <v>4.1693337969526345</v>
      </c>
      <c r="V44">
        <f t="shared" si="7"/>
        <v>3.5571097869515178</v>
      </c>
      <c r="W44">
        <f t="shared" si="8"/>
        <v>1.8003806874280492</v>
      </c>
    </row>
    <row r="45" spans="1:23">
      <c r="A45">
        <v>1989</v>
      </c>
      <c r="B45">
        <v>16</v>
      </c>
      <c r="C45">
        <v>1.4644945700000001</v>
      </c>
      <c r="D45">
        <v>1.7525498589999999</v>
      </c>
      <c r="E45">
        <v>1.424444609</v>
      </c>
      <c r="F45">
        <v>1.199103308</v>
      </c>
      <c r="G45">
        <v>1.314675407</v>
      </c>
      <c r="H45">
        <v>1.299222785</v>
      </c>
      <c r="I45">
        <v>1.424444609</v>
      </c>
      <c r="J45">
        <v>1.423062007</v>
      </c>
      <c r="K45">
        <v>1.3832425319999999</v>
      </c>
      <c r="L45" t="s">
        <v>14</v>
      </c>
      <c r="M45" t="s">
        <v>15</v>
      </c>
      <c r="N45">
        <v>54.7</v>
      </c>
      <c r="O45">
        <f t="shared" si="0"/>
        <v>0.54700000000000004</v>
      </c>
      <c r="P45">
        <f t="shared" si="1"/>
        <v>0.45299999999999996</v>
      </c>
      <c r="Q45">
        <v>1989</v>
      </c>
      <c r="R45">
        <f t="shared" si="5"/>
        <v>2.394859854904352</v>
      </c>
      <c r="S45">
        <f t="shared" si="6"/>
        <v>1.5224500269117147</v>
      </c>
      <c r="T45">
        <f t="shared" si="3"/>
        <v>2.9621018445574521</v>
      </c>
      <c r="U45">
        <f t="shared" si="4"/>
        <v>3.7131029547097905</v>
      </c>
      <c r="V45">
        <f t="shared" si="7"/>
        <v>2.9621018445574521</v>
      </c>
      <c r="W45">
        <f t="shared" si="8"/>
        <v>1.354525255709893</v>
      </c>
    </row>
    <row r="46" spans="1:23">
      <c r="A46">
        <v>1990</v>
      </c>
      <c r="B46">
        <v>17</v>
      </c>
      <c r="C46">
        <v>1.459840652</v>
      </c>
      <c r="D46">
        <v>1.776859642</v>
      </c>
      <c r="E46">
        <v>1.4675406129999999</v>
      </c>
      <c r="F46">
        <v>1.1955063269999999</v>
      </c>
      <c r="G46">
        <v>1.3412332179999999</v>
      </c>
      <c r="H46">
        <v>1.308090245</v>
      </c>
      <c r="I46">
        <v>1.4675406129999999</v>
      </c>
      <c r="J46">
        <v>1.4841211700000001</v>
      </c>
      <c r="K46">
        <v>1.3929488379999999</v>
      </c>
      <c r="L46" t="s">
        <v>14</v>
      </c>
      <c r="M46" t="s">
        <v>15</v>
      </c>
      <c r="N46">
        <v>55.7</v>
      </c>
      <c r="O46">
        <f t="shared" si="0"/>
        <v>0.55700000000000005</v>
      </c>
      <c r="P46">
        <f t="shared" si="1"/>
        <v>0.44299999999999995</v>
      </c>
      <c r="Q46">
        <v>1990</v>
      </c>
      <c r="R46">
        <f t="shared" si="5"/>
        <v>-0.31778321991320357</v>
      </c>
      <c r="S46">
        <f t="shared" si="6"/>
        <v>1.3871093524192801</v>
      </c>
      <c r="T46">
        <f t="shared" si="3"/>
        <v>2.0201040392626712</v>
      </c>
      <c r="U46">
        <f t="shared" si="4"/>
        <v>3.0254601497108791</v>
      </c>
      <c r="V46">
        <f t="shared" si="7"/>
        <v>2.0201040392626712</v>
      </c>
      <c r="W46">
        <f t="shared" si="8"/>
        <v>0.68252035773834763</v>
      </c>
    </row>
    <row r="47" spans="1:23">
      <c r="A47">
        <v>1991</v>
      </c>
      <c r="B47">
        <v>18</v>
      </c>
      <c r="C47">
        <v>1.4449749780000001</v>
      </c>
      <c r="D47">
        <v>1.7930564840000001</v>
      </c>
      <c r="E47">
        <v>1.498693571</v>
      </c>
      <c r="F47">
        <v>1.1786460080000001</v>
      </c>
      <c r="G47">
        <v>1.3530887899999999</v>
      </c>
      <c r="H47">
        <v>1.3054791429999999</v>
      </c>
      <c r="I47">
        <v>1.498693571</v>
      </c>
      <c r="J47">
        <v>1.4777868750000001</v>
      </c>
      <c r="K47">
        <v>1.3740998179999999</v>
      </c>
      <c r="L47" t="s">
        <v>14</v>
      </c>
      <c r="M47" t="s">
        <v>15</v>
      </c>
      <c r="N47">
        <v>55.6</v>
      </c>
      <c r="O47">
        <f t="shared" si="0"/>
        <v>0.55600000000000005</v>
      </c>
      <c r="P47">
        <f t="shared" si="1"/>
        <v>0.44399999999999995</v>
      </c>
      <c r="Q47">
        <v>1991</v>
      </c>
      <c r="R47">
        <f t="shared" si="5"/>
        <v>-1.0183079899599878</v>
      </c>
      <c r="S47">
        <f t="shared" si="6"/>
        <v>0.91154313020296307</v>
      </c>
      <c r="T47">
        <f t="shared" si="3"/>
        <v>0.88393068713870093</v>
      </c>
      <c r="U47">
        <f t="shared" si="4"/>
        <v>2.1228003998005951</v>
      </c>
      <c r="V47">
        <f t="shared" si="7"/>
        <v>0.88393068713870093</v>
      </c>
      <c r="W47">
        <f t="shared" si="8"/>
        <v>-0.19961176302482064</v>
      </c>
    </row>
    <row r="48" spans="1:23">
      <c r="A48">
        <v>1992</v>
      </c>
      <c r="B48">
        <v>19</v>
      </c>
      <c r="C48">
        <v>1.4140952600000001</v>
      </c>
      <c r="D48">
        <v>1.8020732829999999</v>
      </c>
      <c r="E48">
        <v>1.5325007399999999</v>
      </c>
      <c r="F48">
        <v>1.162983015</v>
      </c>
      <c r="G48">
        <v>1.3661763499999999</v>
      </c>
      <c r="H48">
        <v>1.3045697439999999</v>
      </c>
      <c r="I48">
        <v>1.5325007399999999</v>
      </c>
      <c r="J48">
        <v>1.4669280819999999</v>
      </c>
      <c r="K48">
        <v>1.332957605</v>
      </c>
      <c r="L48" t="s">
        <v>14</v>
      </c>
      <c r="M48" t="s">
        <v>15</v>
      </c>
      <c r="N48">
        <v>56</v>
      </c>
      <c r="O48">
        <f t="shared" si="0"/>
        <v>0.56000000000000005</v>
      </c>
      <c r="P48">
        <f t="shared" si="1"/>
        <v>0.43999999999999995</v>
      </c>
      <c r="Q48">
        <v>1992</v>
      </c>
      <c r="R48">
        <f t="shared" si="5"/>
        <v>-2.1370417114586204</v>
      </c>
      <c r="S48">
        <f t="shared" si="6"/>
        <v>0.50287311528998124</v>
      </c>
      <c r="T48">
        <f t="shared" si="3"/>
        <v>0.96723586040499132</v>
      </c>
      <c r="U48">
        <f t="shared" si="4"/>
        <v>2.2557759407376476</v>
      </c>
      <c r="V48">
        <f t="shared" si="7"/>
        <v>0.96723586040499132</v>
      </c>
      <c r="W48">
        <f t="shared" si="8"/>
        <v>-6.9660170740848404E-2</v>
      </c>
    </row>
    <row r="49" spans="1:23">
      <c r="A49">
        <v>1993</v>
      </c>
      <c r="B49">
        <v>20</v>
      </c>
      <c r="C49">
        <v>1.431539728</v>
      </c>
      <c r="D49">
        <v>1.808936069</v>
      </c>
      <c r="E49">
        <v>1.5712887609999999</v>
      </c>
      <c r="F49">
        <v>1.149305292</v>
      </c>
      <c r="G49">
        <v>1.381526697</v>
      </c>
      <c r="H49">
        <v>1.3071701710000001</v>
      </c>
      <c r="I49">
        <v>1.5712887609999999</v>
      </c>
      <c r="J49">
        <v>1.5544447800000001</v>
      </c>
      <c r="K49">
        <v>1.3320809069999999</v>
      </c>
      <c r="L49" t="s">
        <v>14</v>
      </c>
      <c r="M49" t="s">
        <v>15</v>
      </c>
      <c r="N49">
        <v>55.2</v>
      </c>
      <c r="O49">
        <f t="shared" si="0"/>
        <v>0.55200000000000005</v>
      </c>
      <c r="P49">
        <f t="shared" si="1"/>
        <v>0.44799999999999995</v>
      </c>
      <c r="Q49">
        <v>1993</v>
      </c>
      <c r="R49">
        <f t="shared" si="5"/>
        <v>1.2336133564297525</v>
      </c>
      <c r="S49">
        <f t="shared" si="6"/>
        <v>0.38082724297290316</v>
      </c>
      <c r="T49">
        <f t="shared" si="3"/>
        <v>1.1235992337299772</v>
      </c>
      <c r="U49">
        <f t="shared" si="4"/>
        <v>2.5310278806129682</v>
      </c>
      <c r="V49">
        <f t="shared" si="7"/>
        <v>1.1235992337299772</v>
      </c>
      <c r="W49">
        <f t="shared" si="8"/>
        <v>0.19933215621166234</v>
      </c>
    </row>
    <row r="50" spans="1:23">
      <c r="A50">
        <v>1994</v>
      </c>
      <c r="B50">
        <v>21</v>
      </c>
      <c r="C50">
        <v>1.477837144</v>
      </c>
      <c r="D50">
        <v>1.8212866139999999</v>
      </c>
      <c r="E50">
        <v>1.616440034</v>
      </c>
      <c r="F50">
        <v>1.1446165770000001</v>
      </c>
      <c r="G50">
        <v>1.4079083699999999</v>
      </c>
      <c r="H50">
        <v>1.3141509039999999</v>
      </c>
      <c r="I50">
        <v>1.616440034</v>
      </c>
      <c r="J50">
        <v>1.602059723</v>
      </c>
      <c r="K50">
        <v>1.368714384</v>
      </c>
      <c r="L50" t="s">
        <v>14</v>
      </c>
      <c r="M50" t="s">
        <v>15</v>
      </c>
      <c r="N50">
        <v>54.5</v>
      </c>
      <c r="O50">
        <f t="shared" si="0"/>
        <v>0.54500000000000004</v>
      </c>
      <c r="P50">
        <f t="shared" si="1"/>
        <v>0.45499999999999996</v>
      </c>
      <c r="Q50">
        <v>1994</v>
      </c>
      <c r="R50">
        <f t="shared" si="5"/>
        <v>3.2340992774739119</v>
      </c>
      <c r="S50">
        <f t="shared" si="6"/>
        <v>0.6827518789443765</v>
      </c>
      <c r="T50">
        <f t="shared" si="3"/>
        <v>1.9096028370127138</v>
      </c>
      <c r="U50">
        <f t="shared" si="4"/>
        <v>2.8735184849960405</v>
      </c>
      <c r="V50">
        <f t="shared" si="7"/>
        <v>1.9096028370127138</v>
      </c>
      <c r="W50">
        <f t="shared" si="8"/>
        <v>0.53403398844844574</v>
      </c>
    </row>
    <row r="51" spans="1:23">
      <c r="A51">
        <v>1995</v>
      </c>
      <c r="B51">
        <v>22</v>
      </c>
      <c r="C51">
        <v>1.523882052</v>
      </c>
      <c r="D51">
        <v>1.8406611159999999</v>
      </c>
      <c r="E51">
        <v>1.6728165349999999</v>
      </c>
      <c r="F51">
        <v>1.1458454490000001</v>
      </c>
      <c r="G51">
        <v>1.4422179230000001</v>
      </c>
      <c r="H51">
        <v>1.3290565759999999</v>
      </c>
      <c r="I51">
        <v>1.6728165349999999</v>
      </c>
      <c r="J51">
        <v>1.7083638560000001</v>
      </c>
      <c r="K51">
        <v>1.463836183</v>
      </c>
      <c r="L51" t="s">
        <v>14</v>
      </c>
      <c r="M51" t="s">
        <v>15</v>
      </c>
      <c r="N51">
        <v>54.4</v>
      </c>
      <c r="O51">
        <f t="shared" si="0"/>
        <v>0.54400000000000004</v>
      </c>
      <c r="P51">
        <f t="shared" si="1"/>
        <v>0.45599999999999996</v>
      </c>
      <c r="Q51">
        <v>1995</v>
      </c>
      <c r="R51">
        <f t="shared" si="5"/>
        <v>3.1156956764107457</v>
      </c>
      <c r="S51">
        <f t="shared" si="6"/>
        <v>1.0637810573619122</v>
      </c>
      <c r="T51">
        <f t="shared" si="3"/>
        <v>2.4369166155323141</v>
      </c>
      <c r="U51">
        <f t="shared" si="4"/>
        <v>3.4876951705094861</v>
      </c>
      <c r="V51">
        <f t="shared" si="7"/>
        <v>2.4369166155323141</v>
      </c>
      <c r="W51">
        <f t="shared" si="8"/>
        <v>1.134243560205328</v>
      </c>
    </row>
    <row r="52" spans="1:23">
      <c r="A52">
        <v>1996</v>
      </c>
      <c r="B52">
        <v>23</v>
      </c>
      <c r="C52">
        <v>1.589511023</v>
      </c>
      <c r="D52">
        <v>1.8671067619999999</v>
      </c>
      <c r="E52">
        <v>1.6964721220000001</v>
      </c>
      <c r="F52">
        <v>1.1560121640000001</v>
      </c>
      <c r="G52">
        <v>1.455014255</v>
      </c>
      <c r="H52">
        <v>1.3478509940000001</v>
      </c>
      <c r="I52">
        <v>1.6964721220000001</v>
      </c>
      <c r="J52">
        <v>1.7874779160000001</v>
      </c>
      <c r="K52">
        <v>1.5423633290000001</v>
      </c>
      <c r="L52" t="s">
        <v>14</v>
      </c>
      <c r="M52" t="s">
        <v>15</v>
      </c>
      <c r="N52">
        <v>54.1</v>
      </c>
      <c r="O52">
        <f t="shared" si="0"/>
        <v>0.54100000000000004</v>
      </c>
      <c r="P52">
        <f t="shared" si="1"/>
        <v>0.45899999999999996</v>
      </c>
      <c r="Q52">
        <v>1996</v>
      </c>
      <c r="R52">
        <f t="shared" si="5"/>
        <v>4.3066962376691942</v>
      </c>
      <c r="S52">
        <f t="shared" si="6"/>
        <v>1.4367471431933065</v>
      </c>
      <c r="T52">
        <f t="shared" si="3"/>
        <v>0.88726757558121871</v>
      </c>
      <c r="U52">
        <f t="shared" si="4"/>
        <v>1.4141172391029855</v>
      </c>
      <c r="V52">
        <f t="shared" si="7"/>
        <v>0.88726757558121871</v>
      </c>
      <c r="W52">
        <f t="shared" si="8"/>
        <v>1.4141172271661118</v>
      </c>
    </row>
    <row r="53" spans="1:23">
      <c r="A53">
        <v>1997</v>
      </c>
      <c r="B53">
        <v>24</v>
      </c>
      <c r="C53">
        <v>1.631581634</v>
      </c>
      <c r="D53">
        <v>1.8961979170000001</v>
      </c>
      <c r="E53">
        <v>1.701244397</v>
      </c>
      <c r="F53">
        <v>1.1528869079999999</v>
      </c>
      <c r="G53">
        <v>1.4510806519999999</v>
      </c>
      <c r="H53">
        <v>1.351642577</v>
      </c>
      <c r="I53">
        <v>1.701244397</v>
      </c>
      <c r="J53">
        <v>1.9469987499999999</v>
      </c>
      <c r="K53">
        <v>1.6019788340000001</v>
      </c>
      <c r="L53" t="s">
        <v>14</v>
      </c>
      <c r="M53" t="s">
        <v>15</v>
      </c>
      <c r="N53">
        <v>54.1</v>
      </c>
      <c r="O53">
        <f t="shared" si="0"/>
        <v>0.54100000000000004</v>
      </c>
      <c r="P53">
        <f t="shared" si="1"/>
        <v>0.45899999999999996</v>
      </c>
      <c r="Q53">
        <v>1997</v>
      </c>
      <c r="R53">
        <f t="shared" si="5"/>
        <v>2.6467643439550992</v>
      </c>
      <c r="S53">
        <f t="shared" si="6"/>
        <v>1.5580873891131164</v>
      </c>
      <c r="T53">
        <f t="shared" si="3"/>
        <v>-0.27034807298160768</v>
      </c>
      <c r="U53">
        <f t="shared" si="4"/>
        <v>0.28130583097196737</v>
      </c>
      <c r="V53">
        <f t="shared" si="7"/>
        <v>-0.27034807298160768</v>
      </c>
      <c r="W53">
        <f t="shared" si="8"/>
        <v>0.28130579840637271</v>
      </c>
    </row>
    <row r="54" spans="1:23">
      <c r="A54">
        <v>1998</v>
      </c>
      <c r="B54">
        <v>25</v>
      </c>
      <c r="C54">
        <v>1.640023155</v>
      </c>
      <c r="D54">
        <v>1.926730888</v>
      </c>
      <c r="E54">
        <v>1.6833540890000001</v>
      </c>
      <c r="F54">
        <v>1.1355485380000001</v>
      </c>
      <c r="G54">
        <v>1.4292577200000001</v>
      </c>
      <c r="H54">
        <v>1.337428686</v>
      </c>
      <c r="I54">
        <v>1.6833540890000001</v>
      </c>
      <c r="J54">
        <v>1.8943422240000001</v>
      </c>
      <c r="K54">
        <v>1.5893293260000001</v>
      </c>
      <c r="L54" t="s">
        <v>14</v>
      </c>
      <c r="M54" t="s">
        <v>15</v>
      </c>
      <c r="N54">
        <v>55.2</v>
      </c>
      <c r="O54">
        <f t="shared" si="0"/>
        <v>0.55200000000000005</v>
      </c>
      <c r="P54">
        <f t="shared" si="1"/>
        <v>0.44799999999999995</v>
      </c>
      <c r="Q54">
        <v>1998</v>
      </c>
      <c r="R54">
        <f t="shared" si="5"/>
        <v>0.5173826932155734</v>
      </c>
      <c r="S54">
        <f t="shared" si="6"/>
        <v>1.6102206803552788</v>
      </c>
      <c r="T54">
        <f t="shared" si="3"/>
        <v>-1.5039089639794723</v>
      </c>
      <c r="U54">
        <f t="shared" si="4"/>
        <v>-1.0516012885360859</v>
      </c>
      <c r="V54">
        <f t="shared" si="7"/>
        <v>-1.5039089639794723</v>
      </c>
      <c r="W54">
        <f t="shared" si="8"/>
        <v>-1.0516013065782537</v>
      </c>
    </row>
    <row r="55" spans="1:23">
      <c r="A55">
        <v>1999</v>
      </c>
      <c r="B55">
        <v>26</v>
      </c>
      <c r="C55">
        <v>1.67869701</v>
      </c>
      <c r="D55">
        <v>1.9412942520000001</v>
      </c>
      <c r="E55">
        <v>1.679167654</v>
      </c>
      <c r="F55">
        <v>1.129441812</v>
      </c>
      <c r="G55">
        <v>1.4215714909999999</v>
      </c>
      <c r="H55">
        <v>1.3341025550000001</v>
      </c>
      <c r="I55">
        <v>1.679167654</v>
      </c>
      <c r="J55">
        <v>1.862929289</v>
      </c>
      <c r="K55">
        <v>1.545306531</v>
      </c>
      <c r="L55" t="s">
        <v>14</v>
      </c>
      <c r="M55" t="s">
        <v>15</v>
      </c>
      <c r="N55">
        <v>54.9</v>
      </c>
      <c r="O55">
        <f t="shared" si="0"/>
        <v>0.54899999999999993</v>
      </c>
      <c r="P55">
        <f t="shared" si="1"/>
        <v>0.45100000000000007</v>
      </c>
      <c r="Q55">
        <v>1999</v>
      </c>
      <c r="R55">
        <f t="shared" si="5"/>
        <v>2.3581285960563303</v>
      </c>
      <c r="S55">
        <f t="shared" si="6"/>
        <v>0.75585874969374967</v>
      </c>
      <c r="T55">
        <f t="shared" si="3"/>
        <v>-0.53777767945168975</v>
      </c>
      <c r="U55">
        <f t="shared" si="4"/>
        <v>-0.2486960424640694</v>
      </c>
      <c r="V55">
        <f t="shared" si="7"/>
        <v>-0.53777767945168975</v>
      </c>
      <c r="W55">
        <f t="shared" si="8"/>
        <v>-0.24869595177801074</v>
      </c>
    </row>
    <row r="56" spans="1:23">
      <c r="A56">
        <v>2000</v>
      </c>
      <c r="B56">
        <v>27</v>
      </c>
      <c r="C56">
        <v>1.7484399639999999</v>
      </c>
      <c r="D56">
        <v>1.956966929</v>
      </c>
      <c r="E56">
        <v>1.6618193779999999</v>
      </c>
      <c r="F56">
        <v>1.1206713530000001</v>
      </c>
      <c r="G56">
        <v>1.4105325559999999</v>
      </c>
      <c r="H56">
        <v>1.3203193090000001</v>
      </c>
      <c r="I56">
        <v>1.6618193779999999</v>
      </c>
      <c r="J56">
        <v>1.904296118</v>
      </c>
      <c r="K56">
        <v>1.5663472979999999</v>
      </c>
      <c r="L56" t="s">
        <v>14</v>
      </c>
      <c r="M56" t="s">
        <v>15</v>
      </c>
      <c r="N56">
        <v>52.9</v>
      </c>
      <c r="O56">
        <f t="shared" si="0"/>
        <v>0.52900000000000003</v>
      </c>
      <c r="P56">
        <f t="shared" si="1"/>
        <v>0.47099999999999997</v>
      </c>
      <c r="Q56">
        <v>2000</v>
      </c>
      <c r="R56">
        <f t="shared" si="5"/>
        <v>4.1545885639005187</v>
      </c>
      <c r="S56">
        <f t="shared" si="6"/>
        <v>0.80733134525348138</v>
      </c>
      <c r="T56">
        <f t="shared" si="3"/>
        <v>-0.77653041509960774</v>
      </c>
      <c r="U56">
        <f t="shared" si="4"/>
        <v>-1.033147342891827</v>
      </c>
      <c r="V56">
        <f t="shared" si="7"/>
        <v>-0.77653041509960774</v>
      </c>
      <c r="W56">
        <f t="shared" si="8"/>
        <v>-1.0331474104702587</v>
      </c>
    </row>
    <row r="57" spans="1:23">
      <c r="A57">
        <v>2001</v>
      </c>
      <c r="B57">
        <v>28</v>
      </c>
      <c r="C57">
        <v>1.796267195</v>
      </c>
      <c r="D57">
        <v>1.9727216430000001</v>
      </c>
      <c r="E57">
        <v>1.5968552309999999</v>
      </c>
      <c r="F57">
        <v>1.1096287389999999</v>
      </c>
      <c r="G57">
        <v>1.396633775</v>
      </c>
      <c r="H57">
        <v>1.268705145</v>
      </c>
      <c r="I57">
        <v>1.5968552309999999</v>
      </c>
      <c r="J57">
        <v>1.8556470030000001</v>
      </c>
      <c r="K57">
        <v>1.547059929</v>
      </c>
      <c r="L57" t="s">
        <v>14</v>
      </c>
      <c r="M57" t="s">
        <v>15</v>
      </c>
      <c r="N57">
        <v>51.1</v>
      </c>
      <c r="O57">
        <f t="shared" si="0"/>
        <v>0.51100000000000001</v>
      </c>
      <c r="P57">
        <f t="shared" si="1"/>
        <v>0.48899999999999999</v>
      </c>
      <c r="Q57">
        <v>2001</v>
      </c>
      <c r="R57">
        <f t="shared" si="5"/>
        <v>2.7354231191663692</v>
      </c>
      <c r="S57">
        <f t="shared" si="6"/>
        <v>0.80505775373784783</v>
      </c>
      <c r="T57">
        <f t="shared" si="3"/>
        <v>-0.98535698030354224</v>
      </c>
      <c r="U57">
        <f t="shared" si="4"/>
        <v>-3.9092182856950597</v>
      </c>
      <c r="V57">
        <f t="shared" si="7"/>
        <v>-0.98535698030354224</v>
      </c>
      <c r="W57">
        <f t="shared" si="8"/>
        <v>-3.9092182965264843</v>
      </c>
    </row>
    <row r="58" spans="1:23">
      <c r="A58">
        <v>2002</v>
      </c>
      <c r="B58">
        <v>29</v>
      </c>
      <c r="C58">
        <v>1.8621513590000001</v>
      </c>
      <c r="D58">
        <v>1.989001974</v>
      </c>
      <c r="E58">
        <v>1.5815440999999999</v>
      </c>
      <c r="F58">
        <v>1.1549048900000001</v>
      </c>
      <c r="G58">
        <v>1.4536205849999999</v>
      </c>
      <c r="H58">
        <v>1.256540416</v>
      </c>
      <c r="I58">
        <v>1.5815440999999999</v>
      </c>
      <c r="J58">
        <v>1.9528590509999999</v>
      </c>
      <c r="K58">
        <v>1.629720083</v>
      </c>
      <c r="L58" t="s">
        <v>14</v>
      </c>
      <c r="M58" t="s">
        <v>15</v>
      </c>
      <c r="N58">
        <v>48.9</v>
      </c>
      <c r="O58">
        <f t="shared" si="0"/>
        <v>0.48899999999999999</v>
      </c>
      <c r="P58">
        <f t="shared" si="1"/>
        <v>0.51100000000000001</v>
      </c>
      <c r="Q58">
        <v>2002</v>
      </c>
      <c r="R58">
        <f t="shared" si="5"/>
        <v>3.6678376236782606</v>
      </c>
      <c r="S58">
        <f t="shared" si="6"/>
        <v>0.82527259016846877</v>
      </c>
      <c r="T58">
        <f t="shared" si="3"/>
        <v>4.0802972848053898</v>
      </c>
      <c r="U58">
        <f t="shared" si="4"/>
        <v>-0.95883024977860831</v>
      </c>
      <c r="V58">
        <f t="shared" si="7"/>
        <v>4.0802972848053898</v>
      </c>
      <c r="W58">
        <f t="shared" si="8"/>
        <v>-0.95883027257684939</v>
      </c>
    </row>
    <row r="59" spans="1:23">
      <c r="A59">
        <v>2003</v>
      </c>
      <c r="B59">
        <v>30</v>
      </c>
      <c r="C59">
        <v>1.917067589</v>
      </c>
      <c r="D59">
        <v>2.0155507109999999</v>
      </c>
      <c r="E59">
        <v>1.6163184859999999</v>
      </c>
      <c r="F59">
        <v>1.1445141679999999</v>
      </c>
      <c r="G59">
        <v>1.4405423070000001</v>
      </c>
      <c r="H59">
        <v>1.284168746</v>
      </c>
      <c r="I59">
        <v>1.6163184859999999</v>
      </c>
      <c r="J59">
        <v>1.9979747489999999</v>
      </c>
      <c r="K59">
        <v>1.695284614</v>
      </c>
      <c r="L59" t="s">
        <v>14</v>
      </c>
      <c r="M59" t="s">
        <v>15</v>
      </c>
      <c r="N59">
        <v>49.4</v>
      </c>
      <c r="O59">
        <f t="shared" si="0"/>
        <v>0.49399999999999999</v>
      </c>
      <c r="P59">
        <f t="shared" si="1"/>
        <v>0.50600000000000001</v>
      </c>
      <c r="Q59">
        <v>2003</v>
      </c>
      <c r="R59">
        <f t="shared" si="5"/>
        <v>2.9490744527604251</v>
      </c>
      <c r="S59">
        <f t="shared" si="6"/>
        <v>1.3347768050028019</v>
      </c>
      <c r="T59">
        <f t="shared" si="3"/>
        <v>-0.89970368712134485</v>
      </c>
      <c r="U59">
        <f t="shared" si="4"/>
        <v>2.1987617038310869</v>
      </c>
      <c r="V59">
        <f t="shared" si="7"/>
        <v>-0.89970368712134485</v>
      </c>
      <c r="W59">
        <f t="shared" si="8"/>
        <v>2.1987617467928766</v>
      </c>
    </row>
    <row r="60" spans="1:23">
      <c r="A60">
        <v>2004</v>
      </c>
      <c r="B60">
        <v>31</v>
      </c>
      <c r="C60">
        <v>2.0043812640000001</v>
      </c>
      <c r="D60">
        <v>2.0571158299999999</v>
      </c>
      <c r="E60">
        <v>1.658690105</v>
      </c>
      <c r="F60">
        <v>1.1527107860000001</v>
      </c>
      <c r="G60">
        <v>1.4508589759999999</v>
      </c>
      <c r="H60">
        <v>1.3178330949999999</v>
      </c>
      <c r="I60">
        <v>1.658690105</v>
      </c>
      <c r="J60">
        <v>2.086310165</v>
      </c>
      <c r="K60">
        <v>1.7300394509999999</v>
      </c>
      <c r="L60" t="s">
        <v>14</v>
      </c>
      <c r="M60" t="s">
        <v>15</v>
      </c>
      <c r="N60">
        <v>49.3</v>
      </c>
      <c r="O60">
        <f t="shared" si="0"/>
        <v>0.49299999999999999</v>
      </c>
      <c r="P60">
        <f t="shared" si="1"/>
        <v>0.50700000000000001</v>
      </c>
      <c r="Q60">
        <v>2004</v>
      </c>
      <c r="R60">
        <f t="shared" si="5"/>
        <v>4.5545433818296122</v>
      </c>
      <c r="S60">
        <f t="shared" si="6"/>
        <v>2.0622214451442744</v>
      </c>
      <c r="T60">
        <f t="shared" si="3"/>
        <v>0.7161656377510317</v>
      </c>
      <c r="U60">
        <f t="shared" si="4"/>
        <v>2.6214894754349904</v>
      </c>
      <c r="V60">
        <f t="shared" si="7"/>
        <v>0.7161656377510317</v>
      </c>
      <c r="W60">
        <f t="shared" si="8"/>
        <v>2.6214895125628468</v>
      </c>
    </row>
    <row r="61" spans="1:23">
      <c r="A61">
        <v>2005</v>
      </c>
      <c r="B61">
        <v>32</v>
      </c>
      <c r="C61">
        <v>2.1101548079999999</v>
      </c>
      <c r="D61">
        <v>2.112291087</v>
      </c>
      <c r="E61">
        <v>1.699446309</v>
      </c>
      <c r="F61">
        <v>1.148979561</v>
      </c>
      <c r="G61">
        <v>1.446162672</v>
      </c>
      <c r="H61">
        <v>1.350213992</v>
      </c>
      <c r="I61">
        <v>1.699446309</v>
      </c>
      <c r="J61">
        <v>2.1118197099999998</v>
      </c>
      <c r="K61">
        <v>1.7472603170000001</v>
      </c>
      <c r="L61" t="s">
        <v>14</v>
      </c>
      <c r="M61" t="s">
        <v>15</v>
      </c>
      <c r="N61">
        <v>49.2</v>
      </c>
      <c r="O61">
        <f t="shared" si="0"/>
        <v>0.49200000000000005</v>
      </c>
      <c r="P61">
        <f t="shared" si="1"/>
        <v>0.50800000000000001</v>
      </c>
      <c r="Q61">
        <v>2005</v>
      </c>
      <c r="R61">
        <f t="shared" si="5"/>
        <v>5.2771169786787642</v>
      </c>
      <c r="S61">
        <f t="shared" si="6"/>
        <v>2.6821657874267713</v>
      </c>
      <c r="T61">
        <f t="shared" si="3"/>
        <v>-0.32369128066103148</v>
      </c>
      <c r="U61">
        <f t="shared" si="4"/>
        <v>2.4571319185629381</v>
      </c>
      <c r="V61">
        <f t="shared" si="7"/>
        <v>-0.32369128066103148</v>
      </c>
      <c r="W61">
        <f t="shared" si="8"/>
        <v>2.4571318722269808</v>
      </c>
    </row>
    <row r="62" spans="1:23">
      <c r="A62">
        <v>2006</v>
      </c>
      <c r="B62">
        <v>33</v>
      </c>
      <c r="C62">
        <v>2.2284019270000002</v>
      </c>
      <c r="D62">
        <v>2.183568808</v>
      </c>
      <c r="E62">
        <v>1.780047325</v>
      </c>
      <c r="F62">
        <v>1.1955812539999999</v>
      </c>
      <c r="G62">
        <v>1.5109391270000001</v>
      </c>
      <c r="H62">
        <v>1.4085221400000001</v>
      </c>
      <c r="I62">
        <v>1.780047325</v>
      </c>
      <c r="J62">
        <v>2.0354634379999998</v>
      </c>
      <c r="K62">
        <v>1.741937504</v>
      </c>
      <c r="L62" t="s">
        <v>14</v>
      </c>
      <c r="M62" t="s">
        <v>15</v>
      </c>
      <c r="N62">
        <v>48.8</v>
      </c>
      <c r="O62">
        <f t="shared" si="0"/>
        <v>0.48799999999999999</v>
      </c>
      <c r="P62">
        <f t="shared" si="1"/>
        <v>0.51200000000000001</v>
      </c>
      <c r="Q62">
        <v>2006</v>
      </c>
      <c r="R62">
        <f t="shared" si="5"/>
        <v>5.6037177249603998</v>
      </c>
      <c r="S62">
        <f t="shared" si="6"/>
        <v>3.3744270114415276</v>
      </c>
      <c r="T62">
        <f t="shared" si="3"/>
        <v>4.479195615692122</v>
      </c>
      <c r="U62">
        <f t="shared" si="4"/>
        <v>4.7427809618432626</v>
      </c>
      <c r="V62">
        <f t="shared" si="7"/>
        <v>4.479195615692122</v>
      </c>
      <c r="W62">
        <f t="shared" si="8"/>
        <v>4.3184375473424907</v>
      </c>
    </row>
    <row r="63" spans="1:23">
      <c r="A63">
        <v>2007</v>
      </c>
      <c r="B63">
        <v>34</v>
      </c>
      <c r="C63">
        <v>2.352028249</v>
      </c>
      <c r="D63">
        <v>2.2667070319999998</v>
      </c>
      <c r="E63">
        <v>1.8410027289999999</v>
      </c>
      <c r="F63">
        <v>1.2127804959999999</v>
      </c>
      <c r="G63">
        <v>1.538909573</v>
      </c>
      <c r="H63">
        <v>1.4508534099999999</v>
      </c>
      <c r="I63">
        <v>1.8410027289999999</v>
      </c>
      <c r="J63">
        <v>2.1911923130000002</v>
      </c>
      <c r="K63">
        <v>1.909011209</v>
      </c>
      <c r="L63" t="s">
        <v>14</v>
      </c>
      <c r="M63" t="s">
        <v>15</v>
      </c>
      <c r="N63">
        <v>48.3</v>
      </c>
      <c r="O63">
        <f t="shared" si="0"/>
        <v>0.48299999999999998</v>
      </c>
      <c r="P63">
        <f t="shared" si="1"/>
        <v>0.51700000000000002</v>
      </c>
      <c r="Q63">
        <v>2007</v>
      </c>
      <c r="R63">
        <f t="shared" si="5"/>
        <v>5.5477569150387707</v>
      </c>
      <c r="S63">
        <f t="shared" si="6"/>
        <v>3.8074469508542208</v>
      </c>
      <c r="T63">
        <f t="shared" si="3"/>
        <v>1.8511960872663158</v>
      </c>
      <c r="U63">
        <f t="shared" si="4"/>
        <v>3.4243698548857449</v>
      </c>
      <c r="V63">
        <f t="shared" si="7"/>
        <v>1.8511960872663158</v>
      </c>
      <c r="W63">
        <f t="shared" si="8"/>
        <v>3.0053677395514677</v>
      </c>
    </row>
    <row r="64" spans="1:23">
      <c r="A64">
        <v>2008</v>
      </c>
      <c r="B64">
        <v>35</v>
      </c>
      <c r="C64">
        <v>2.4372211340000001</v>
      </c>
      <c r="D64">
        <v>2.3823921229999998</v>
      </c>
      <c r="E64">
        <v>1.9526138399999999</v>
      </c>
      <c r="F64">
        <v>1.2059356699999999</v>
      </c>
      <c r="G64">
        <v>1.5364487040000001</v>
      </c>
      <c r="H64">
        <v>1.5325774780000001</v>
      </c>
      <c r="I64">
        <v>1.9526138399999999</v>
      </c>
      <c r="J64">
        <v>2.3412332490000001</v>
      </c>
      <c r="K64">
        <v>1.853653955</v>
      </c>
      <c r="L64" t="s">
        <v>14</v>
      </c>
      <c r="M64" t="s">
        <v>15</v>
      </c>
      <c r="N64">
        <v>48.4</v>
      </c>
      <c r="O64">
        <f t="shared" si="0"/>
        <v>0.48399999999999999</v>
      </c>
      <c r="P64">
        <f t="shared" si="1"/>
        <v>0.51600000000000001</v>
      </c>
      <c r="Q64">
        <v>2008</v>
      </c>
      <c r="R64">
        <f t="shared" si="5"/>
        <v>3.6221029673525917</v>
      </c>
      <c r="S64">
        <f t="shared" si="6"/>
        <v>5.1036631274720579</v>
      </c>
      <c r="T64">
        <f t="shared" si="3"/>
        <v>-0.1599099156425754</v>
      </c>
      <c r="U64">
        <f t="shared" si="4"/>
        <v>6.0625174119445902</v>
      </c>
      <c r="V64">
        <f t="shared" si="7"/>
        <v>-0.1599099156425754</v>
      </c>
      <c r="W64">
        <f t="shared" si="8"/>
        <v>5.6328273715812616</v>
      </c>
    </row>
    <row r="65" spans="1:24">
      <c r="A65">
        <v>2009</v>
      </c>
      <c r="B65">
        <v>36</v>
      </c>
      <c r="C65">
        <v>2.4000247130000001</v>
      </c>
      <c r="D65">
        <v>2.4750596950000001</v>
      </c>
      <c r="E65">
        <v>1.907834394</v>
      </c>
      <c r="F65">
        <v>1.1642851759999999</v>
      </c>
      <c r="G65">
        <v>1.4894170419999999</v>
      </c>
      <c r="H65">
        <v>1.491364232</v>
      </c>
      <c r="I65">
        <v>1.907834394</v>
      </c>
      <c r="J65">
        <v>2.2120911790000002</v>
      </c>
      <c r="K65">
        <v>1.8879704429999999</v>
      </c>
      <c r="L65" t="s">
        <v>14</v>
      </c>
      <c r="M65" t="s">
        <v>15</v>
      </c>
      <c r="N65">
        <v>49.3</v>
      </c>
      <c r="O65">
        <f t="shared" si="0"/>
        <v>0.49299999999999999</v>
      </c>
      <c r="P65">
        <f t="shared" si="1"/>
        <v>0.50700000000000001</v>
      </c>
      <c r="Q65">
        <v>2009</v>
      </c>
      <c r="R65">
        <f t="shared" si="5"/>
        <v>-1.5261816205800249</v>
      </c>
      <c r="S65">
        <f t="shared" si="6"/>
        <v>3.8896859633379632</v>
      </c>
      <c r="T65">
        <f t="shared" si="3"/>
        <v>-3.0610629484445262</v>
      </c>
      <c r="U65">
        <f t="shared" si="4"/>
        <v>-2.2933078257808437</v>
      </c>
      <c r="V65">
        <f t="shared" si="7"/>
        <v>-3.0610629484445262</v>
      </c>
      <c r="W65">
        <f t="shared" si="8"/>
        <v>-2.6891460034883852</v>
      </c>
    </row>
    <row r="66" spans="1:24">
      <c r="A66">
        <v>2010</v>
      </c>
      <c r="B66">
        <v>37</v>
      </c>
      <c r="C66">
        <v>2.4753846030000002</v>
      </c>
      <c r="D66">
        <v>2.5547806820000001</v>
      </c>
      <c r="E66">
        <v>1.8610795179999999</v>
      </c>
      <c r="F66">
        <v>1.1457617579999999</v>
      </c>
      <c r="G66">
        <v>1.4716830919999999</v>
      </c>
      <c r="H66">
        <v>1.4489218180000001</v>
      </c>
      <c r="I66">
        <v>1.8610795179999999</v>
      </c>
      <c r="J66">
        <v>2.2680225790000001</v>
      </c>
      <c r="K66">
        <v>1.878765107</v>
      </c>
      <c r="L66" t="s">
        <v>14</v>
      </c>
      <c r="M66" t="s">
        <v>15</v>
      </c>
      <c r="N66">
        <v>50.2</v>
      </c>
      <c r="O66">
        <f t="shared" si="0"/>
        <v>0.502</v>
      </c>
      <c r="P66">
        <f t="shared" si="1"/>
        <v>0.498</v>
      </c>
      <c r="Q66">
        <v>2010</v>
      </c>
      <c r="R66">
        <f t="shared" si="5"/>
        <v>3.1399630842051218</v>
      </c>
      <c r="S66">
        <f t="shared" si="6"/>
        <v>3.2209722925490958</v>
      </c>
      <c r="T66">
        <f t="shared" si="3"/>
        <v>-1.1906638302047856</v>
      </c>
      <c r="U66">
        <f t="shared" si="4"/>
        <v>-2.4506779072146267</v>
      </c>
      <c r="V66">
        <f t="shared" si="7"/>
        <v>-1.1906638302047856</v>
      </c>
      <c r="W66">
        <f t="shared" si="8"/>
        <v>-2.8458784976412077</v>
      </c>
    </row>
    <row r="67" spans="1:24">
      <c r="A67">
        <v>2011</v>
      </c>
      <c r="B67">
        <v>38</v>
      </c>
      <c r="C67">
        <v>2.5644806010000001</v>
      </c>
      <c r="D67">
        <v>2.6368001539999999</v>
      </c>
      <c r="E67">
        <v>1.8991119009999999</v>
      </c>
      <c r="F67">
        <v>1.1603708639999999</v>
      </c>
      <c r="G67">
        <v>1.4904478779999999</v>
      </c>
      <c r="H67">
        <v>1.478531488</v>
      </c>
      <c r="I67">
        <v>1.8991119009999999</v>
      </c>
      <c r="J67">
        <v>2.2600077559999998</v>
      </c>
      <c r="K67">
        <v>1.9590456510000001</v>
      </c>
      <c r="L67" t="s">
        <v>14</v>
      </c>
      <c r="M67" t="s">
        <v>15</v>
      </c>
      <c r="N67">
        <v>50.7</v>
      </c>
      <c r="O67">
        <f t="shared" ref="O67:O69" si="9">N67/100</f>
        <v>0.50700000000000001</v>
      </c>
      <c r="P67">
        <f t="shared" ref="P67:P69" si="10">1-O67</f>
        <v>0.49299999999999999</v>
      </c>
      <c r="Q67">
        <v>2011</v>
      </c>
      <c r="R67">
        <f t="shared" si="5"/>
        <v>3.5992789925259006</v>
      </c>
      <c r="S67">
        <f t="shared" si="6"/>
        <v>3.210431039262085</v>
      </c>
      <c r="T67">
        <f t="shared" si="3"/>
        <v>1.275056165420696</v>
      </c>
      <c r="U67">
        <f t="shared" si="4"/>
        <v>2.0435657172172439</v>
      </c>
      <c r="V67">
        <f t="shared" si="7"/>
        <v>1.275056165420696</v>
      </c>
      <c r="W67">
        <f t="shared" si="8"/>
        <v>2.0435657488318659</v>
      </c>
    </row>
    <row r="68" spans="1:24">
      <c r="A68">
        <v>2012</v>
      </c>
      <c r="B68">
        <v>39</v>
      </c>
      <c r="C68">
        <v>2.6277429909999999</v>
      </c>
      <c r="D68">
        <v>2.7230579580000001</v>
      </c>
      <c r="E68">
        <v>1.947223532</v>
      </c>
      <c r="F68">
        <v>1.1798335520000001</v>
      </c>
      <c r="G68">
        <v>1.515446887</v>
      </c>
      <c r="H68">
        <v>1.515988238</v>
      </c>
      <c r="I68">
        <v>1.947223532</v>
      </c>
      <c r="J68" t="s">
        <v>13</v>
      </c>
      <c r="K68" t="s">
        <v>13</v>
      </c>
      <c r="L68" t="s">
        <v>14</v>
      </c>
      <c r="M68" t="s">
        <v>15</v>
      </c>
      <c r="N68">
        <v>50.9</v>
      </c>
      <c r="O68">
        <f t="shared" si="9"/>
        <v>0.50900000000000001</v>
      </c>
      <c r="P68">
        <f t="shared" si="10"/>
        <v>0.49099999999999999</v>
      </c>
      <c r="Q68">
        <v>2012</v>
      </c>
      <c r="R68">
        <f t="shared" si="5"/>
        <v>2.4668695085987791</v>
      </c>
      <c r="S68">
        <f t="shared" si="6"/>
        <v>3.2713060892820334</v>
      </c>
      <c r="T68">
        <f t="shared" si="3"/>
        <v>1.677281666068442</v>
      </c>
      <c r="U68">
        <f t="shared" si="4"/>
        <v>2.5333752568590828</v>
      </c>
      <c r="V68">
        <f t="shared" si="7"/>
        <v>1.677281666068442</v>
      </c>
      <c r="W68">
        <f t="shared" si="8"/>
        <v>2.5333751972146157</v>
      </c>
    </row>
    <row r="69" spans="1:24">
      <c r="A69">
        <v>2013</v>
      </c>
      <c r="B69">
        <v>40</v>
      </c>
      <c r="C69">
        <v>2.6774237310000002</v>
      </c>
      <c r="D69">
        <v>2.81524565</v>
      </c>
      <c r="E69">
        <v>2.0067978420000001</v>
      </c>
      <c r="F69">
        <v>1.1894539150000001</v>
      </c>
      <c r="G69">
        <v>1.5278038410000001</v>
      </c>
      <c r="H69">
        <v>1.562369125</v>
      </c>
      <c r="I69">
        <v>2.0067978420000001</v>
      </c>
      <c r="J69" t="s">
        <v>13</v>
      </c>
      <c r="K69" t="s">
        <v>13</v>
      </c>
      <c r="L69" t="s">
        <v>14</v>
      </c>
      <c r="M69" t="s">
        <v>15</v>
      </c>
      <c r="N69">
        <v>51.7</v>
      </c>
      <c r="O69">
        <f t="shared" si="9"/>
        <v>0.51700000000000002</v>
      </c>
      <c r="P69">
        <f t="shared" si="10"/>
        <v>0.48299999999999998</v>
      </c>
      <c r="Q69">
        <v>2013</v>
      </c>
      <c r="R69">
        <f t="shared" si="5"/>
        <v>1.8906240134654251</v>
      </c>
      <c r="S69">
        <f t="shared" si="6"/>
        <v>3.3854472957200343</v>
      </c>
      <c r="T69">
        <f t="shared" si="3"/>
        <v>0.81540000550346381</v>
      </c>
      <c r="U69">
        <f t="shared" si="4"/>
        <v>3.0594489549338633</v>
      </c>
      <c r="V69">
        <f t="shared" si="7"/>
        <v>0.81540000550346381</v>
      </c>
      <c r="W69">
        <f t="shared" si="8"/>
        <v>3.0594490008173825</v>
      </c>
    </row>
    <row r="72" spans="1:24">
      <c r="A72" t="s">
        <v>23</v>
      </c>
      <c r="O72" s="1">
        <f>AVERAGE(O29:O69)</f>
        <v>0.53290243902439016</v>
      </c>
      <c r="P72" s="1">
        <f>AVERAGE(P29:P69)</f>
        <v>0.46709756097560984</v>
      </c>
      <c r="R72" s="1">
        <f t="shared" ref="R72:W72" si="11">AVERAGE(R29:R69)</f>
        <v>2.5686318443093241</v>
      </c>
      <c r="S72" s="1">
        <f t="shared" si="11"/>
        <v>2.7305347512070921</v>
      </c>
      <c r="T72" s="1">
        <f t="shared" si="11"/>
        <v>1.1526577933486675</v>
      </c>
      <c r="U72" s="1">
        <f t="shared" si="11"/>
        <v>1.8418345602330157</v>
      </c>
      <c r="V72" s="1">
        <f t="shared" si="11"/>
        <v>1.1526577933486675</v>
      </c>
      <c r="W72" s="1">
        <f t="shared" si="11"/>
        <v>1.2191407006175301</v>
      </c>
    </row>
    <row r="73" spans="1:24">
      <c r="Q73" s="2" t="s">
        <v>29</v>
      </c>
      <c r="R73" s="2"/>
      <c r="U73" s="4" t="s">
        <v>30</v>
      </c>
      <c r="V73" s="4"/>
      <c r="W73" s="4"/>
      <c r="X73" s="4"/>
    </row>
    <row r="74" spans="1:24">
      <c r="Q74" s="2" t="s">
        <v>16</v>
      </c>
      <c r="R74" s="3">
        <f>R72</f>
        <v>2.5686318443093241</v>
      </c>
      <c r="U74" s="4" t="s">
        <v>31</v>
      </c>
      <c r="V74" s="4">
        <v>0.3</v>
      </c>
      <c r="W74" s="4"/>
      <c r="X74" s="4"/>
    </row>
    <row r="75" spans="1:24">
      <c r="Q75" s="2" t="s">
        <v>24</v>
      </c>
      <c r="R75" s="2">
        <f>P72*S72</f>
        <v>1.2754261224479764</v>
      </c>
      <c r="U75" s="4" t="s">
        <v>32</v>
      </c>
      <c r="V75" s="5">
        <f>O69-0.5*V74</f>
        <v>0.36699999999999999</v>
      </c>
      <c r="W75" s="4"/>
      <c r="X75" s="4"/>
    </row>
    <row r="76" spans="1:24">
      <c r="Q76" s="2" t="s">
        <v>26</v>
      </c>
      <c r="R76" s="2">
        <f>O69*T72</f>
        <v>0.59592407916126111</v>
      </c>
      <c r="U76" s="4" t="s">
        <v>33</v>
      </c>
      <c r="V76" s="5">
        <f>P69-0.5*V74</f>
        <v>0.33299999999999996</v>
      </c>
      <c r="W76" s="4"/>
      <c r="X76" s="4"/>
    </row>
    <row r="77" spans="1:24">
      <c r="Q77" s="2" t="s">
        <v>25</v>
      </c>
      <c r="R77" s="2">
        <f>O69*U72</f>
        <v>0.9522284676404692</v>
      </c>
      <c r="U77" s="4" t="s">
        <v>34</v>
      </c>
      <c r="V77" s="4">
        <f>SUM(V74:V76)</f>
        <v>1</v>
      </c>
      <c r="W77" s="4"/>
      <c r="X77" s="4"/>
    </row>
    <row r="78" spans="1:24">
      <c r="Q78" s="2"/>
      <c r="R78" s="2"/>
      <c r="U78" s="4"/>
      <c r="V78" s="4"/>
      <c r="W78" s="4"/>
      <c r="X78" s="4"/>
    </row>
    <row r="79" spans="1:24">
      <c r="Q79" s="2" t="s">
        <v>41</v>
      </c>
      <c r="R79" s="2"/>
      <c r="U79" s="4" t="s">
        <v>16</v>
      </c>
      <c r="V79" s="5">
        <f>R72</f>
        <v>2.5686318443093241</v>
      </c>
      <c r="W79" s="4"/>
      <c r="X79" s="4"/>
    </row>
    <row r="80" spans="1:24">
      <c r="Q80" s="2" t="s">
        <v>27</v>
      </c>
      <c r="R80" s="3">
        <f>(R74-R75-R76)</f>
        <v>0.69728164270008663</v>
      </c>
      <c r="U80" s="4" t="s">
        <v>35</v>
      </c>
      <c r="V80" s="4">
        <f>V76*S72</f>
        <v>0.90926807215196159</v>
      </c>
      <c r="W80" s="4"/>
      <c r="X80" s="4"/>
    </row>
    <row r="81" spans="17:24">
      <c r="Q81" s="2" t="s">
        <v>28</v>
      </c>
      <c r="R81" s="3">
        <f>(R74-R75-R77)</f>
        <v>0.34097725422087855</v>
      </c>
      <c r="U81" s="4" t="s">
        <v>36</v>
      </c>
      <c r="V81" s="4">
        <f>V75*T72</f>
        <v>0.42302541015896095</v>
      </c>
      <c r="W81" s="4"/>
      <c r="X81" s="4"/>
    </row>
    <row r="82" spans="17:24">
      <c r="U82" s="4" t="s">
        <v>37</v>
      </c>
      <c r="V82" s="4">
        <f>V75*U72</f>
        <v>0.67595328360551676</v>
      </c>
      <c r="W82" s="4"/>
      <c r="X82" s="4"/>
    </row>
    <row r="83" spans="17:24">
      <c r="U83" s="4" t="s">
        <v>38</v>
      </c>
      <c r="V83" s="4">
        <f>V74*V72</f>
        <v>0.34579733800460022</v>
      </c>
      <c r="W83" s="4"/>
      <c r="X83" s="4"/>
    </row>
    <row r="84" spans="17:24">
      <c r="U84" s="4" t="s">
        <v>39</v>
      </c>
      <c r="V84" s="4">
        <f>V74*W72</f>
        <v>0.36574221018525904</v>
      </c>
      <c r="W84" s="4"/>
      <c r="X84" s="4"/>
    </row>
    <row r="85" spans="17:24">
      <c r="U85" s="4"/>
      <c r="V85" s="4"/>
      <c r="W85" s="4"/>
      <c r="X85" s="4"/>
    </row>
    <row r="86" spans="17:24">
      <c r="U86" s="4" t="s">
        <v>40</v>
      </c>
      <c r="V86" s="4"/>
      <c r="W86" s="4"/>
      <c r="X86" s="4"/>
    </row>
    <row r="87" spans="17:24">
      <c r="U87" s="4" t="s">
        <v>42</v>
      </c>
      <c r="V87" s="5">
        <f>V79-V80-V81-V83</f>
        <v>0.8905410239938012</v>
      </c>
      <c r="W87" s="4" t="s">
        <v>44</v>
      </c>
      <c r="X87" s="5">
        <f>V79-V80-V81-V84</f>
        <v>0.87059615181314243</v>
      </c>
    </row>
    <row r="88" spans="17:24">
      <c r="U88" s="4" t="s">
        <v>43</v>
      </c>
      <c r="V88" s="5">
        <f>V79-V80-V82-V83</f>
        <v>0.63761315054724543</v>
      </c>
      <c r="W88" s="4" t="s">
        <v>45</v>
      </c>
      <c r="X88" s="5">
        <f>V79-V80-V82-V84</f>
        <v>0.61766827836658655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stan growth accounting calcs.tx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Matt</cp:lastModifiedBy>
  <dcterms:created xsi:type="dcterms:W3CDTF">2015-06-03T10:04:37Z</dcterms:created>
  <dcterms:modified xsi:type="dcterms:W3CDTF">2015-06-03T13:43:07Z</dcterms:modified>
</cp:coreProperties>
</file>