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01953baf6c2ab2/Documentos/R/R_projects/economia_no_quarto/APP/posts/Modelos-em-Painel/"/>
    </mc:Choice>
  </mc:AlternateContent>
  <xr:revisionPtr revIDLastSave="148" documentId="8_{979DCA69-7137-4712-B3A0-F4655BBB2BF3}" xr6:coauthVersionLast="47" xr6:coauthVersionMax="47" xr10:uidLastSave="{E62C4EC7-D815-4CA4-8E0A-D871717D45F7}"/>
  <bookViews>
    <workbookView xWindow="-120" yWindow="-120" windowWidth="20730" windowHeight="11040" activeTab="5" xr2:uid="{00000000-000D-0000-FFFF-FFFF00000000}"/>
  </bookViews>
  <sheets>
    <sheet name="dados" sheetId="1" r:id="rId1"/>
    <sheet name="between" sheetId="2" r:id="rId2"/>
    <sheet name="within" sheetId="3" r:id="rId3"/>
    <sheet name="pooled" sheetId="4" r:id="rId4"/>
    <sheet name="pooled=f(b,w)" sheetId="5" r:id="rId5"/>
    <sheet name="LSD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6" l="1" a="1"/>
  <c r="AO2" i="6" s="1"/>
  <c r="AM2" i="6" a="1"/>
  <c r="AM2" i="6" s="1"/>
  <c r="AE2" i="6" a="1"/>
  <c r="AE2" i="6" s="1"/>
  <c r="W2" i="6" a="1"/>
  <c r="W2" i="6" s="1"/>
  <c r="K8" i="5" a="1"/>
  <c r="K8" i="5" s="1"/>
  <c r="K2" i="5" a="1"/>
  <c r="K2" i="5" s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2" i="3"/>
  <c r="Z2" i="4"/>
  <c r="X2" i="4" a="1"/>
  <c r="X2" i="4" s="1"/>
  <c r="U8" i="4" a="1"/>
  <c r="U8" i="4" s="1"/>
  <c r="U2" i="4" a="1"/>
  <c r="U2" i="4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2" i="4"/>
  <c r="H11" i="4"/>
  <c r="H5" i="4"/>
  <c r="H2" i="4"/>
  <c r="AF2" i="2" a="1"/>
  <c r="AF2" i="2" s="1"/>
  <c r="AH2" i="2" s="1"/>
  <c r="AF8" i="3" a="1"/>
  <c r="AF8" i="3" s="1"/>
  <c r="AI2" i="3" s="1" a="1"/>
  <c r="AI2" i="3" s="1"/>
  <c r="AF2" i="3" a="1"/>
  <c r="AF2" i="3" s="1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2" i="3"/>
  <c r="O11" i="3"/>
  <c r="N11" i="3"/>
  <c r="M11" i="3"/>
  <c r="L11" i="3"/>
  <c r="K11" i="3"/>
  <c r="H11" i="3"/>
  <c r="O5" i="3"/>
  <c r="N5" i="3"/>
  <c r="M5" i="3"/>
  <c r="L5" i="3"/>
  <c r="K5" i="3"/>
  <c r="H5" i="3"/>
  <c r="O2" i="3"/>
  <c r="N2" i="3"/>
  <c r="M2" i="3"/>
  <c r="L2" i="3"/>
  <c r="K2" i="3"/>
  <c r="H2" i="3"/>
  <c r="AC11" i="2" a="1"/>
  <c r="AC11" i="2" s="1"/>
  <c r="AA11" i="2"/>
  <c r="Z11" i="2"/>
  <c r="Y11" i="2"/>
  <c r="X11" i="2"/>
  <c r="W11" i="2"/>
  <c r="T11" i="2"/>
  <c r="Q11" i="2"/>
  <c r="O11" i="2"/>
  <c r="U11" i="2" s="1"/>
  <c r="N11" i="2"/>
  <c r="M11" i="2"/>
  <c r="S11" i="2" s="1"/>
  <c r="L11" i="2"/>
  <c r="R11" i="2" s="1"/>
  <c r="K11" i="2"/>
  <c r="H11" i="2"/>
  <c r="AC2" i="2" a="1"/>
  <c r="AC2" i="2" s="1"/>
  <c r="S8" i="2"/>
  <c r="T8" i="2"/>
  <c r="U8" i="2"/>
  <c r="Q8" i="2"/>
  <c r="N2" i="2"/>
  <c r="O5" i="2"/>
  <c r="N5" i="2"/>
  <c r="M5" i="2"/>
  <c r="L5" i="2"/>
  <c r="K5" i="2"/>
  <c r="O2" i="2"/>
  <c r="U2" i="2" s="1"/>
  <c r="M2" i="2"/>
  <c r="L2" i="2"/>
  <c r="K2" i="2"/>
  <c r="H5" i="2"/>
  <c r="H2" i="2"/>
  <c r="N2" i="5" l="1" a="1"/>
  <c r="N2" i="5" s="1"/>
  <c r="S2" i="2"/>
  <c r="Q2" i="2"/>
  <c r="U5" i="2"/>
  <c r="R2" i="2"/>
  <c r="T2" i="2"/>
  <c r="Q5" i="2"/>
  <c r="R5" i="2"/>
  <c r="S5" i="2"/>
  <c r="T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<sst xmlns="http://schemas.openxmlformats.org/spreadsheetml/2006/main" count="153" uniqueCount="74">
  <si>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ID</t>
  </si>
  <si>
    <t>t</t>
  </si>
  <si>
    <t>y</t>
  </si>
  <si>
    <t>x1</t>
  </si>
  <si>
    <t>x2</t>
  </si>
  <si>
    <t>cons</t>
  </si>
  <si>
    <t>x1_id_1</t>
  </si>
  <si>
    <t>x1_id_2</t>
  </si>
  <si>
    <t>x1_id_3</t>
  </si>
  <si>
    <t>x1_id_4</t>
  </si>
  <si>
    <t>x1_id_5</t>
  </si>
  <si>
    <t>x2_id_1</t>
  </si>
  <si>
    <t>x2_id_2</t>
  </si>
  <si>
    <t>x2_id_3</t>
  </si>
  <si>
    <t>x2_id_4</t>
  </si>
  <si>
    <t>x2_id_5</t>
  </si>
  <si>
    <t>cons_id_1</t>
  </si>
  <si>
    <t>cons_id_5</t>
  </si>
  <si>
    <t>cons_id_4</t>
  </si>
  <si>
    <t>cons_id_3</t>
  </si>
  <si>
    <t>cons_id_2</t>
  </si>
  <si>
    <t>x1_id_1-x1_barbar</t>
  </si>
  <si>
    <t>x1_barbar</t>
  </si>
  <si>
    <t>x2_barbar</t>
  </si>
  <si>
    <t>x1_id_2-x1_barbar</t>
  </si>
  <si>
    <t>x1_id_3-x1_barbar</t>
  </si>
  <si>
    <t>x1_id_4-x1_barbar</t>
  </si>
  <si>
    <t>x1_id_5-x1_barbar</t>
  </si>
  <si>
    <t>x2_id_1-x2_barbar</t>
  </si>
  <si>
    <t>cons_barbar</t>
  </si>
  <si>
    <t>cons_id_1-cons_barbar</t>
  </si>
  <si>
    <t>cons_id_2-cons_barbar</t>
  </si>
  <si>
    <t>cons_id_3-cons_barbar</t>
  </si>
  <si>
    <t>cons_id_4-cons_barbar</t>
  </si>
  <si>
    <t>cons_id_5-cons_barbar</t>
  </si>
  <si>
    <t>x_til'</t>
  </si>
  <si>
    <t>y_barbar</t>
  </si>
  <si>
    <t>y_id_1</t>
  </si>
  <si>
    <t>y_id_5</t>
  </si>
  <si>
    <t>y_id_4</t>
  </si>
  <si>
    <t>y_id_3</t>
  </si>
  <si>
    <t>y_id_2</t>
  </si>
  <si>
    <t>y_id_1-y_barbar</t>
  </si>
  <si>
    <t>y_id_2-y_barbar</t>
  </si>
  <si>
    <t>y_id_3-y_barbar</t>
  </si>
  <si>
    <t>y_id_4-y_barbar</t>
  </si>
  <si>
    <t>y_id_5-y_barbar</t>
  </si>
  <si>
    <t>x_til'*x_til = Sxx^e</t>
  </si>
  <si>
    <t>y_til'</t>
  </si>
  <si>
    <t>x_til'*y_til = Sxy^e</t>
  </si>
  <si>
    <t>be</t>
  </si>
  <si>
    <t>b0</t>
  </si>
  <si>
    <t xml:space="preserve">x1 </t>
  </si>
  <si>
    <t>x_til</t>
  </si>
  <si>
    <t>y_til</t>
  </si>
  <si>
    <t>bd</t>
  </si>
  <si>
    <t>x_til'*x_til = Sxx^d</t>
  </si>
  <si>
    <t>x_til'*y_til = Sxy^d</t>
  </si>
  <si>
    <t>x_til'*y_til = Sxy^t</t>
  </si>
  <si>
    <t>x_til'*x_til = Sxx^t</t>
  </si>
  <si>
    <t>bt</t>
  </si>
  <si>
    <t>Fd</t>
  </si>
  <si>
    <t>Fe</t>
  </si>
  <si>
    <t>bt = Fd*bd + Fe*be</t>
  </si>
  <si>
    <t>T</t>
  </si>
  <si>
    <t>D1</t>
  </si>
  <si>
    <t>D2</t>
  </si>
  <si>
    <t>D3</t>
  </si>
  <si>
    <t>D4</t>
  </si>
  <si>
    <t>D5</t>
  </si>
  <si>
    <t>x'x</t>
  </si>
  <si>
    <t>x'x-1</t>
  </si>
  <si>
    <t>x'y</t>
  </si>
  <si>
    <t>blsdv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</si>
</sst>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F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</row>
    <row r="3" spans="1:6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</row>
    <row r="4" spans="1:6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</row>
    <row r="5" spans="1:6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</row>
    <row r="6" spans="1:6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</row>
    <row r="7" spans="1:6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</row>
    <row r="8" spans="1:6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</row>
    <row r="9" spans="1:6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</row>
    <row r="10" spans="1:6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</row>
    <row r="11" spans="1:6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</row>
    <row r="12" spans="1:6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</row>
    <row r="13" spans="1:6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</row>
    <row r="14" spans="1:6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</row>
    <row r="15" spans="1:6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</row>
    <row r="16" spans="1:6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</row>
    <row r="17" spans="4:4" x14ac:dyDescent="0.25">
      <c r="D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"/>
  <sheetViews>
    <sheetView topLeftCell="Z1" workbookViewId="0">
      <selection activeCell="AC1" sqref="AC1:AF12"/>
    </sheetView>
  </sheetViews>
  <sheetFormatPr defaultRowHeight="15" x14ac:dyDescent="0.25"/>
  <cols>
    <col min="8" max="8" width="11.7109375" customWidth="1"/>
    <col min="9" max="9" width="13" customWidth="1"/>
    <col min="17" max="17" width="18.28515625" customWidth="1"/>
    <col min="18" max="18" width="17.42578125" customWidth="1"/>
    <col min="19" max="20" width="17.42578125" bestFit="1" customWidth="1"/>
    <col min="21" max="21" width="20.28515625" customWidth="1"/>
    <col min="32" max="32" width="18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H1" s="3" t="s">
        <v>22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Q1" s="2" t="s">
        <v>21</v>
      </c>
      <c r="R1" s="2" t="s">
        <v>24</v>
      </c>
      <c r="S1" s="2" t="s">
        <v>25</v>
      </c>
      <c r="T1" s="2" t="s">
        <v>26</v>
      </c>
      <c r="U1" s="2" t="s">
        <v>27</v>
      </c>
      <c r="W1" s="2" t="s">
        <v>35</v>
      </c>
      <c r="X1" s="2"/>
      <c r="Y1" s="2"/>
      <c r="Z1" s="2"/>
      <c r="AA1" s="2"/>
      <c r="AC1" s="4" t="s">
        <v>47</v>
      </c>
      <c r="AF1" s="4" t="s">
        <v>50</v>
      </c>
      <c r="AH1" s="4" t="s">
        <v>51</v>
      </c>
    </row>
    <row r="2" spans="1:34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  <c r="H2">
        <f>AVERAGE(E2:E16)</f>
        <v>3.9333333333333331</v>
      </c>
      <c r="K2">
        <f>AVERAGE(E2:E4)</f>
        <v>6.333333333333333</v>
      </c>
      <c r="L2">
        <f>AVERAGE(E5:E7)</f>
        <v>5.333333333333333</v>
      </c>
      <c r="M2">
        <f>AVERAGE(E8:E10)</f>
        <v>5.666666666666667</v>
      </c>
      <c r="N2">
        <f>AVERAGE(E11:E13)</f>
        <v>1.6666666666666667</v>
      </c>
      <c r="O2">
        <f>AVERAGE(E14:E16)</f>
        <v>0.66666666666666663</v>
      </c>
      <c r="Q2">
        <f>K2-$H$2</f>
        <v>2.4</v>
      </c>
      <c r="R2">
        <f>L2-$H$2</f>
        <v>1.4</v>
      </c>
      <c r="S2">
        <f>M2-$H$2</f>
        <v>1.7333333333333338</v>
      </c>
      <c r="T2">
        <f>N2-$H$2</f>
        <v>-2.2666666666666666</v>
      </c>
      <c r="U2">
        <f>O2-$H$2</f>
        <v>-3.2666666666666666</v>
      </c>
      <c r="W2">
        <v>2.4</v>
      </c>
      <c r="X2">
        <v>1.4</v>
      </c>
      <c r="Y2">
        <v>1.7333333333333338</v>
      </c>
      <c r="Z2">
        <v>-2.2666666666666666</v>
      </c>
      <c r="AA2">
        <v>-3.2666666666666666</v>
      </c>
      <c r="AC2" cm="1">
        <f t="array" ref="AC2:AD3">MMULT(W2:AA3,TRANSPOSE(W2:AA3))</f>
        <v>26.533333333333331</v>
      </c>
      <c r="AD2">
        <v>19.111111111111111</v>
      </c>
      <c r="AF2" cm="1">
        <f t="array" ref="AF2:AF3">MMULT(MINVERSE(_xlfn.ANCHORARRAY(AC2)),_xlfn.ANCHORARRAY(AC11))</f>
        <v>1.6694842471635862</v>
      </c>
      <c r="AH2">
        <f>H11-AF2*H2-AF3*H5</f>
        <v>1.9217029034639692</v>
      </c>
    </row>
    <row r="3" spans="1:34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  <c r="W3">
        <v>2.0000000000000009</v>
      </c>
      <c r="X3">
        <v>2.666666666666667</v>
      </c>
      <c r="Y3">
        <v>-0.33333333333333304</v>
      </c>
      <c r="Z3">
        <v>-2.9999999999999996</v>
      </c>
      <c r="AA3">
        <v>-1.333333333333333</v>
      </c>
      <c r="AC3">
        <v>19.111111111111111</v>
      </c>
      <c r="AD3">
        <v>22</v>
      </c>
      <c r="AF3">
        <v>-0.68763278036432762</v>
      </c>
    </row>
    <row r="4" spans="1:34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  <c r="H4" s="4" t="s">
        <v>23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</row>
    <row r="5" spans="1:34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  <c r="H5">
        <f>AVERAGE(F2:F16)</f>
        <v>6.333333333333333</v>
      </c>
      <c r="K5">
        <f>AVERAGE(F2:F4)</f>
        <v>8.3333333333333339</v>
      </c>
      <c r="L5">
        <f>AVERAGE(F5:F7)</f>
        <v>9</v>
      </c>
      <c r="M5">
        <f>AVERAGE(F8:F10)</f>
        <v>6</v>
      </c>
      <c r="N5">
        <f>AVERAGE(F11:F13)</f>
        <v>3.3333333333333335</v>
      </c>
      <c r="O5">
        <f>AVERAGE(F14:F16)</f>
        <v>5</v>
      </c>
      <c r="Q5">
        <f>K5-$H$5</f>
        <v>2.0000000000000009</v>
      </c>
      <c r="R5">
        <f>L5-$H$5</f>
        <v>2.666666666666667</v>
      </c>
      <c r="S5">
        <f>M5-$H$5</f>
        <v>-0.33333333333333304</v>
      </c>
      <c r="T5">
        <f>N5-$H$5</f>
        <v>-2.9999999999999996</v>
      </c>
      <c r="U5">
        <f>O5-$H$5</f>
        <v>-1.333333333333333</v>
      </c>
    </row>
    <row r="6" spans="1:34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</row>
    <row r="7" spans="1:34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  <c r="H7" s="4" t="s">
        <v>29</v>
      </c>
      <c r="K7" s="4" t="s">
        <v>16</v>
      </c>
      <c r="L7" s="4" t="s">
        <v>20</v>
      </c>
      <c r="M7" s="4" t="s">
        <v>19</v>
      </c>
      <c r="N7" s="4" t="s">
        <v>18</v>
      </c>
      <c r="O7" s="4" t="s">
        <v>17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</row>
    <row r="8" spans="1:34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f>K8-$H$8</f>
        <v>0</v>
      </c>
      <c r="S8">
        <f>M8-$H$8</f>
        <v>0</v>
      </c>
      <c r="T8">
        <f>N8-$H$8</f>
        <v>0</v>
      </c>
      <c r="U8">
        <f>O8-$H$8</f>
        <v>0</v>
      </c>
    </row>
    <row r="9" spans="1:34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</row>
    <row r="10" spans="1:34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  <c r="H10" s="4" t="s">
        <v>36</v>
      </c>
      <c r="K10" s="4" t="s">
        <v>37</v>
      </c>
      <c r="L10" s="4" t="s">
        <v>41</v>
      </c>
      <c r="M10" s="4" t="s">
        <v>40</v>
      </c>
      <c r="N10" s="4" t="s">
        <v>39</v>
      </c>
      <c r="O10" s="4" t="s">
        <v>38</v>
      </c>
      <c r="Q10" s="4" t="s">
        <v>42</v>
      </c>
      <c r="R10" s="4" t="s">
        <v>43</v>
      </c>
      <c r="S10" s="4" t="s">
        <v>44</v>
      </c>
      <c r="T10" s="4" t="s">
        <v>45</v>
      </c>
      <c r="U10" s="4" t="s">
        <v>46</v>
      </c>
      <c r="W10" s="4" t="s">
        <v>48</v>
      </c>
      <c r="AC10" s="4" t="s">
        <v>49</v>
      </c>
    </row>
    <row r="11" spans="1:34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  <c r="H11">
        <f>AVERAGE(C2:C16)</f>
        <v>4.1333333333333337</v>
      </c>
      <c r="K11">
        <f>AVERAGE(C2:C4)</f>
        <v>8.3333333333333339</v>
      </c>
      <c r="L11">
        <f>AVERAGE(C5:C7)</f>
        <v>3.6666666666666665</v>
      </c>
      <c r="M11">
        <f>AVERAGE(C8:C10)</f>
        <v>6.333333333333333</v>
      </c>
      <c r="N11">
        <f>AVERAGE(C11:C13)</f>
        <v>2.6666666666666665</v>
      </c>
      <c r="O11">
        <f>AVERAGE(C14:C16)</f>
        <v>-0.33333333333333331</v>
      </c>
      <c r="Q11">
        <f>K11-$H$11</f>
        <v>4.2</v>
      </c>
      <c r="R11">
        <f>L11-$H$11</f>
        <v>-0.46666666666666723</v>
      </c>
      <c r="S11">
        <f>M11-$H$11</f>
        <v>2.1999999999999993</v>
      </c>
      <c r="T11">
        <f>N11-$H$11</f>
        <v>-1.4666666666666672</v>
      </c>
      <c r="U11">
        <f>O11-$H$11</f>
        <v>-4.4666666666666668</v>
      </c>
      <c r="W11">
        <f>Q11-$H$11</f>
        <v>6.666666666666643E-2</v>
      </c>
      <c r="X11">
        <f>R11-$H$11</f>
        <v>-4.6000000000000014</v>
      </c>
      <c r="Y11">
        <f>S11-$H$11</f>
        <v>-1.9333333333333345</v>
      </c>
      <c r="Z11">
        <f>T11-$H$11</f>
        <v>-5.6000000000000014</v>
      </c>
      <c r="AA11">
        <f>U11-$H$11</f>
        <v>-8.6000000000000014</v>
      </c>
      <c r="AC11" cm="1">
        <f t="array" ref="AC11:AC12">MMULT(W2:AA3,TRANSPOSE(W11:AA11))</f>
        <v>31.155555555555559</v>
      </c>
    </row>
    <row r="12" spans="1:34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  <c r="AC12">
        <v>16.777777777777771</v>
      </c>
    </row>
    <row r="13" spans="1:34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</row>
    <row r="14" spans="1:34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</row>
    <row r="15" spans="1:34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</row>
    <row r="16" spans="1:34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616-0106-47EE-9949-353EAC7E7D93}">
  <dimension ref="A1:AI16"/>
  <sheetViews>
    <sheetView topLeftCell="S1" workbookViewId="0">
      <selection activeCell="AI2" sqref="AI2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H1" s="3" t="s">
        <v>22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Q1" s="1" t="s">
        <v>0</v>
      </c>
      <c r="R1" s="1" t="s">
        <v>1</v>
      </c>
      <c r="S1" s="6" t="s">
        <v>2</v>
      </c>
      <c r="T1" s="6" t="s">
        <v>52</v>
      </c>
      <c r="U1" s="7" t="s">
        <v>4</v>
      </c>
      <c r="W1" s="8" t="s">
        <v>2</v>
      </c>
      <c r="X1" s="9" t="s">
        <v>3</v>
      </c>
      <c r="Y1" s="10" t="s">
        <v>4</v>
      </c>
      <c r="AA1" s="1" t="s">
        <v>53</v>
      </c>
      <c r="AD1" s="4" t="s">
        <v>54</v>
      </c>
      <c r="AF1" s="4" t="s">
        <v>56</v>
      </c>
      <c r="AI1" s="4" t="s">
        <v>55</v>
      </c>
    </row>
    <row r="2" spans="1:35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  <c r="H2">
        <f>AVERAGE(E2:E16)</f>
        <v>3.9333333333333331</v>
      </c>
      <c r="K2">
        <f>AVERAGE(E2:E4)</f>
        <v>6.333333333333333</v>
      </c>
      <c r="L2">
        <f>AVERAGE(E5:E7)</f>
        <v>5.333333333333333</v>
      </c>
      <c r="M2">
        <f>AVERAGE(E8:E10)</f>
        <v>5.666666666666667</v>
      </c>
      <c r="N2">
        <f>AVERAGE(E11:E13)</f>
        <v>1.6666666666666667</v>
      </c>
      <c r="O2">
        <f>AVERAGE(E14:E16)</f>
        <v>0.66666666666666663</v>
      </c>
      <c r="Q2">
        <v>1</v>
      </c>
      <c r="R2">
        <v>1</v>
      </c>
      <c r="S2">
        <v>8.3333333333333339</v>
      </c>
      <c r="T2">
        <v>6.333333333333333</v>
      </c>
      <c r="U2">
        <v>8.3333333333333339</v>
      </c>
      <c r="W2">
        <f>C2-S2</f>
        <v>-11.333333333333334</v>
      </c>
      <c r="X2">
        <f>E2-T2</f>
        <v>-5.333333333333333</v>
      </c>
      <c r="Y2">
        <f>F2-U2</f>
        <v>4.6666666666666661</v>
      </c>
      <c r="AA2">
        <v>-5.333333333333333</v>
      </c>
      <c r="AB2">
        <v>4.6666666666666661</v>
      </c>
      <c r="AD2">
        <v>-11.333333333333334</v>
      </c>
      <c r="AF2" cm="1">
        <f t="array" ref="AF2:AG3">MMULT(TRANSPOSE(AA2:AB16),AA2:AB16)</f>
        <v>185.33333333333331</v>
      </c>
      <c r="AG2">
        <v>10</v>
      </c>
      <c r="AI2" cm="1">
        <f t="array" ref="AI2:AI3">MMULT(MINVERSE(_xlfn.ANCHORARRAY(AF2)),_xlfn.ANCHORARRAY(AF8))</f>
        <v>1.4529947404948449</v>
      </c>
    </row>
    <row r="3" spans="1:35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  <c r="Q3">
        <v>1</v>
      </c>
      <c r="R3">
        <v>2</v>
      </c>
      <c r="S3">
        <v>8.3333333333333339</v>
      </c>
      <c r="T3">
        <v>6.333333333333333</v>
      </c>
      <c r="U3">
        <v>8.3333333333333339</v>
      </c>
      <c r="W3">
        <f t="shared" ref="W3:W16" si="0">C3-S3</f>
        <v>3.6666666666666661</v>
      </c>
      <c r="X3">
        <f t="shared" ref="X3:X16" si="1">E3-T3</f>
        <v>2.666666666666667</v>
      </c>
      <c r="Y3">
        <f t="shared" ref="Y3:Y16" si="2">F3-U3</f>
        <v>-0.33333333333333393</v>
      </c>
      <c r="AA3">
        <v>2.666666666666667</v>
      </c>
      <c r="AB3">
        <v>-0.33333333333333393</v>
      </c>
      <c r="AD3">
        <v>3.6666666666666661</v>
      </c>
      <c r="AF3">
        <v>10</v>
      </c>
      <c r="AG3">
        <v>287.33333333333337</v>
      </c>
      <c r="AI3">
        <v>-0.5621691905044609</v>
      </c>
    </row>
    <row r="4" spans="1:35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  <c r="H4" s="4" t="s">
        <v>23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>
        <v>1</v>
      </c>
      <c r="R4">
        <v>3</v>
      </c>
      <c r="S4">
        <v>8.3333333333333339</v>
      </c>
      <c r="T4">
        <v>6.333333333333333</v>
      </c>
      <c r="U4">
        <v>8.3333333333333339</v>
      </c>
      <c r="W4">
        <f t="shared" si="0"/>
        <v>7.6666666666666661</v>
      </c>
      <c r="X4">
        <f t="shared" si="1"/>
        <v>2.666666666666667</v>
      </c>
      <c r="Y4">
        <f t="shared" si="2"/>
        <v>-4.3333333333333339</v>
      </c>
      <c r="AA4">
        <v>2.666666666666667</v>
      </c>
      <c r="AB4">
        <v>-4.3333333333333339</v>
      </c>
      <c r="AD4">
        <v>7.6666666666666661</v>
      </c>
    </row>
    <row r="5" spans="1:35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  <c r="H5">
        <f>AVERAGE(F2:F16)</f>
        <v>6.333333333333333</v>
      </c>
      <c r="K5">
        <f>AVERAGE(F2:F4)</f>
        <v>8.3333333333333339</v>
      </c>
      <c r="L5">
        <f>AVERAGE(F5:F7)</f>
        <v>9</v>
      </c>
      <c r="M5">
        <f>AVERAGE(F8:F10)</f>
        <v>6</v>
      </c>
      <c r="N5">
        <f>AVERAGE(F11:F13)</f>
        <v>3.3333333333333335</v>
      </c>
      <c r="O5">
        <f>AVERAGE(F14:F16)</f>
        <v>5</v>
      </c>
      <c r="Q5">
        <v>2</v>
      </c>
      <c r="R5">
        <v>1</v>
      </c>
      <c r="S5">
        <v>3.6666666666666665</v>
      </c>
      <c r="T5">
        <v>5.333333333333333</v>
      </c>
      <c r="U5">
        <v>9</v>
      </c>
      <c r="W5">
        <f t="shared" si="0"/>
        <v>-0.66666666666666652</v>
      </c>
      <c r="X5">
        <f t="shared" si="1"/>
        <v>-5.333333333333333</v>
      </c>
      <c r="Y5">
        <f t="shared" si="2"/>
        <v>-8</v>
      </c>
      <c r="AA5">
        <v>-5.333333333333333</v>
      </c>
      <c r="AB5">
        <v>-8</v>
      </c>
      <c r="AD5">
        <v>-0.66666666666666652</v>
      </c>
    </row>
    <row r="6" spans="1:35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  <c r="Q6">
        <v>2</v>
      </c>
      <c r="R6">
        <v>2</v>
      </c>
      <c r="S6">
        <v>3.6666666666666665</v>
      </c>
      <c r="T6">
        <v>5.333333333333333</v>
      </c>
      <c r="U6">
        <v>9</v>
      </c>
      <c r="W6">
        <f t="shared" si="0"/>
        <v>0.33333333333333348</v>
      </c>
      <c r="X6">
        <f t="shared" si="1"/>
        <v>3.666666666666667</v>
      </c>
      <c r="Y6">
        <f t="shared" si="2"/>
        <v>8</v>
      </c>
      <c r="AA6">
        <v>3.666666666666667</v>
      </c>
      <c r="AB6">
        <v>8</v>
      </c>
      <c r="AD6">
        <v>0.33333333333333348</v>
      </c>
    </row>
    <row r="7" spans="1:35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  <c r="H7" s="4" t="s">
        <v>29</v>
      </c>
      <c r="K7" s="4" t="s">
        <v>16</v>
      </c>
      <c r="L7" s="4" t="s">
        <v>20</v>
      </c>
      <c r="M7" s="4" t="s">
        <v>19</v>
      </c>
      <c r="N7" s="4" t="s">
        <v>18</v>
      </c>
      <c r="O7" s="4" t="s">
        <v>17</v>
      </c>
      <c r="Q7">
        <v>2</v>
      </c>
      <c r="R7">
        <v>3</v>
      </c>
      <c r="S7">
        <v>3.6666666666666665</v>
      </c>
      <c r="T7">
        <v>5.333333333333333</v>
      </c>
      <c r="U7">
        <v>9</v>
      </c>
      <c r="W7">
        <f t="shared" si="0"/>
        <v>0.33333333333333348</v>
      </c>
      <c r="X7">
        <f t="shared" si="1"/>
        <v>1.666666666666667</v>
      </c>
      <c r="Y7">
        <f t="shared" si="2"/>
        <v>0</v>
      </c>
      <c r="AA7">
        <v>1.666666666666667</v>
      </c>
      <c r="AB7">
        <v>0</v>
      </c>
      <c r="AD7">
        <v>0.33333333333333348</v>
      </c>
      <c r="AF7" s="4" t="s">
        <v>57</v>
      </c>
    </row>
    <row r="8" spans="1:35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3</v>
      </c>
      <c r="R8">
        <v>1</v>
      </c>
      <c r="S8">
        <v>6.333333333333333</v>
      </c>
      <c r="T8">
        <v>5.666666666666667</v>
      </c>
      <c r="U8">
        <v>6</v>
      </c>
      <c r="W8">
        <f t="shared" si="0"/>
        <v>-3.333333333333333</v>
      </c>
      <c r="X8">
        <f t="shared" si="1"/>
        <v>-1.666666666666667</v>
      </c>
      <c r="Y8">
        <f t="shared" si="2"/>
        <v>6</v>
      </c>
      <c r="AA8">
        <v>-1.666666666666667</v>
      </c>
      <c r="AB8">
        <v>6</v>
      </c>
      <c r="AD8">
        <v>-3.333333333333333</v>
      </c>
      <c r="AF8" cm="1">
        <f t="array" ref="AF8:AF9">MMULT(TRANSPOSE(AA2:AB16), AD2:AD16)</f>
        <v>263.66666666666663</v>
      </c>
    </row>
    <row r="9" spans="1:35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  <c r="Q9">
        <v>3</v>
      </c>
      <c r="R9">
        <v>2</v>
      </c>
      <c r="S9">
        <v>6.333333333333333</v>
      </c>
      <c r="T9">
        <v>5.666666666666667</v>
      </c>
      <c r="U9">
        <v>6</v>
      </c>
      <c r="W9">
        <f t="shared" si="0"/>
        <v>2.666666666666667</v>
      </c>
      <c r="X9">
        <f t="shared" si="1"/>
        <v>1.333333333333333</v>
      </c>
      <c r="Y9">
        <f t="shared" si="2"/>
        <v>-1</v>
      </c>
      <c r="AA9">
        <v>1.333333333333333</v>
      </c>
      <c r="AB9">
        <v>-1</v>
      </c>
      <c r="AD9">
        <v>2.666666666666667</v>
      </c>
      <c r="AF9">
        <v>-147</v>
      </c>
    </row>
    <row r="10" spans="1:35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  <c r="H10" s="4" t="s">
        <v>36</v>
      </c>
      <c r="K10" s="4" t="s">
        <v>37</v>
      </c>
      <c r="L10" s="4" t="s">
        <v>41</v>
      </c>
      <c r="M10" s="4" t="s">
        <v>40</v>
      </c>
      <c r="N10" s="4" t="s">
        <v>39</v>
      </c>
      <c r="O10" s="4" t="s">
        <v>38</v>
      </c>
      <c r="Q10">
        <v>3</v>
      </c>
      <c r="R10">
        <v>3</v>
      </c>
      <c r="S10">
        <v>6.333333333333333</v>
      </c>
      <c r="T10">
        <v>5.666666666666667</v>
      </c>
      <c r="U10">
        <v>6</v>
      </c>
      <c r="W10">
        <f t="shared" si="0"/>
        <v>0.66666666666666696</v>
      </c>
      <c r="X10">
        <f t="shared" si="1"/>
        <v>0.33333333333333304</v>
      </c>
      <c r="Y10">
        <f t="shared" si="2"/>
        <v>-5</v>
      </c>
      <c r="AA10">
        <v>0.33333333333333304</v>
      </c>
      <c r="AB10">
        <v>-5</v>
      </c>
      <c r="AD10">
        <v>0.66666666666666696</v>
      </c>
    </row>
    <row r="11" spans="1:35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  <c r="H11">
        <f>AVERAGE(C2:C16)</f>
        <v>4.1333333333333337</v>
      </c>
      <c r="K11">
        <f>AVERAGE(C2:C4)</f>
        <v>8.3333333333333339</v>
      </c>
      <c r="L11">
        <f>AVERAGE(C5:C7)</f>
        <v>3.6666666666666665</v>
      </c>
      <c r="M11">
        <f>AVERAGE(C8:C10)</f>
        <v>6.333333333333333</v>
      </c>
      <c r="N11">
        <f>AVERAGE(C11:C13)</f>
        <v>2.6666666666666665</v>
      </c>
      <c r="O11">
        <f>AVERAGE(C14:C16)</f>
        <v>-0.33333333333333331</v>
      </c>
      <c r="Q11">
        <v>4</v>
      </c>
      <c r="R11">
        <v>1</v>
      </c>
      <c r="S11">
        <v>2.6666666666666665</v>
      </c>
      <c r="T11">
        <v>1.6666666666666667</v>
      </c>
      <c r="U11">
        <v>3.3333333333333335</v>
      </c>
      <c r="W11">
        <f t="shared" si="0"/>
        <v>12.333333333333334</v>
      </c>
      <c r="X11">
        <f t="shared" si="1"/>
        <v>7.333333333333333</v>
      </c>
      <c r="Y11">
        <f t="shared" si="2"/>
        <v>0.66666666666666652</v>
      </c>
      <c r="AA11">
        <v>7.333333333333333</v>
      </c>
      <c r="AB11">
        <v>0.66666666666666652</v>
      </c>
      <c r="AD11">
        <v>12.333333333333334</v>
      </c>
    </row>
    <row r="12" spans="1:35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  <c r="Q12">
        <v>4</v>
      </c>
      <c r="R12">
        <v>2</v>
      </c>
      <c r="S12">
        <v>2.6666666666666665</v>
      </c>
      <c r="T12">
        <v>1.6666666666666667</v>
      </c>
      <c r="U12">
        <v>3.3333333333333335</v>
      </c>
      <c r="W12">
        <f t="shared" si="0"/>
        <v>-4.6666666666666661</v>
      </c>
      <c r="X12">
        <f t="shared" si="1"/>
        <v>-1.6666666666666667</v>
      </c>
      <c r="Y12">
        <f t="shared" si="2"/>
        <v>-1.3333333333333335</v>
      </c>
      <c r="AA12">
        <v>-1.6666666666666667</v>
      </c>
      <c r="AB12">
        <v>-1.3333333333333335</v>
      </c>
      <c r="AD12">
        <v>-4.6666666666666661</v>
      </c>
    </row>
    <row r="13" spans="1:35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  <c r="Q13">
        <v>4</v>
      </c>
      <c r="R13">
        <v>3</v>
      </c>
      <c r="S13">
        <v>2.6666666666666665</v>
      </c>
      <c r="T13">
        <v>1.6666666666666667</v>
      </c>
      <c r="U13">
        <v>3.3333333333333335</v>
      </c>
      <c r="W13">
        <f t="shared" si="0"/>
        <v>-7.6666666666666661</v>
      </c>
      <c r="X13">
        <f t="shared" si="1"/>
        <v>-5.666666666666667</v>
      </c>
      <c r="Y13">
        <f t="shared" si="2"/>
        <v>0.66666666666666652</v>
      </c>
      <c r="AA13">
        <v>-5.666666666666667</v>
      </c>
      <c r="AB13">
        <v>0.66666666666666652</v>
      </c>
      <c r="AD13">
        <v>-7.6666666666666661</v>
      </c>
    </row>
    <row r="14" spans="1:35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  <c r="Q14">
        <v>5</v>
      </c>
      <c r="R14">
        <v>1</v>
      </c>
      <c r="S14">
        <v>-0.33333333333333331</v>
      </c>
      <c r="T14">
        <v>0.66666666666666663</v>
      </c>
      <c r="U14">
        <v>5</v>
      </c>
      <c r="W14">
        <f t="shared" si="0"/>
        <v>0.33333333333333331</v>
      </c>
      <c r="X14">
        <f t="shared" si="1"/>
        <v>0.33333333333333337</v>
      </c>
      <c r="Y14">
        <f t="shared" si="2"/>
        <v>-3</v>
      </c>
      <c r="AA14">
        <v>0.33333333333333337</v>
      </c>
      <c r="AB14">
        <v>-3</v>
      </c>
      <c r="AD14">
        <v>0.33333333333333331</v>
      </c>
    </row>
    <row r="15" spans="1:35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  <c r="Q15">
        <v>5</v>
      </c>
      <c r="R15">
        <v>2</v>
      </c>
      <c r="S15">
        <v>-0.33333333333333331</v>
      </c>
      <c r="T15">
        <v>0.66666666666666663</v>
      </c>
      <c r="U15">
        <v>5</v>
      </c>
      <c r="W15">
        <f t="shared" si="0"/>
        <v>-5.666666666666667</v>
      </c>
      <c r="X15">
        <f t="shared" si="1"/>
        <v>-1.6666666666666665</v>
      </c>
      <c r="Y15">
        <f t="shared" si="2"/>
        <v>6</v>
      </c>
      <c r="AA15">
        <v>-1.6666666666666665</v>
      </c>
      <c r="AB15">
        <v>6</v>
      </c>
      <c r="AD15">
        <v>-5.666666666666667</v>
      </c>
    </row>
    <row r="16" spans="1:35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  <c r="Q16">
        <v>5</v>
      </c>
      <c r="R16">
        <v>3</v>
      </c>
      <c r="S16">
        <v>-0.33333333333333331</v>
      </c>
      <c r="T16">
        <v>0.66666666666666663</v>
      </c>
      <c r="U16">
        <v>5</v>
      </c>
      <c r="W16">
        <f t="shared" si="0"/>
        <v>5.333333333333333</v>
      </c>
      <c r="X16">
        <f t="shared" si="1"/>
        <v>1.3333333333333335</v>
      </c>
      <c r="Y16">
        <f t="shared" si="2"/>
        <v>-3</v>
      </c>
      <c r="AA16">
        <v>1.3333333333333335</v>
      </c>
      <c r="AB16">
        <v>-3</v>
      </c>
      <c r="AD16">
        <v>5.333333333333333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689D-A351-4499-8929-EC0D22F38778}">
  <dimension ref="A1:Z16"/>
  <sheetViews>
    <sheetView topLeftCell="I1" workbookViewId="0">
      <selection activeCell="N2" sqref="N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H1" s="3" t="s">
        <v>22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P1" s="3" t="s">
        <v>53</v>
      </c>
      <c r="S1" s="4" t="s">
        <v>54</v>
      </c>
      <c r="U1" s="4" t="s">
        <v>59</v>
      </c>
      <c r="X1" s="4" t="s">
        <v>60</v>
      </c>
      <c r="Z1" s="4" t="s">
        <v>51</v>
      </c>
    </row>
    <row r="2" spans="1:26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  <c r="H2">
        <f>AVERAGE(E2:E16)</f>
        <v>3.9333333333333331</v>
      </c>
      <c r="J2">
        <v>1</v>
      </c>
      <c r="K2">
        <v>1</v>
      </c>
      <c r="L2">
        <f>C2-$H$11</f>
        <v>-7.1333333333333337</v>
      </c>
      <c r="M2">
        <f>E2-$H$2</f>
        <v>-2.9333333333333331</v>
      </c>
      <c r="N2">
        <f>F2-$H$5</f>
        <v>6.666666666666667</v>
      </c>
      <c r="P2">
        <v>-2.9333333333333331</v>
      </c>
      <c r="Q2">
        <v>6.666666666666667</v>
      </c>
      <c r="S2">
        <v>-7.1333333333333337</v>
      </c>
      <c r="U2" cm="1">
        <f t="array" ref="U2:V3">MMULT(TRANSPOSE(P2:Q16),P2:Q16)</f>
        <v>264.93333333333334</v>
      </c>
      <c r="V2">
        <v>67.333333333333329</v>
      </c>
      <c r="X2" cm="1">
        <f t="array" ref="X2:X3">MMULT(MINVERSE(_xlfn.ANCHORARRAY(U2)),_xlfn.ANCHORARRAY(U8))</f>
        <v>1.4896941937222146</v>
      </c>
      <c r="Z2">
        <f>H11-H2*X2-H5*X3</f>
        <v>1.804513000134718</v>
      </c>
    </row>
    <row r="3" spans="1:26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  <c r="J3">
        <v>1</v>
      </c>
      <c r="K3">
        <v>2</v>
      </c>
      <c r="L3">
        <f t="shared" ref="L3:L16" si="0">C3-$H$11</f>
        <v>7.8666666666666663</v>
      </c>
      <c r="M3">
        <f t="shared" ref="M3:M16" si="1">E3-$H$2</f>
        <v>5.0666666666666664</v>
      </c>
      <c r="N3">
        <f t="shared" ref="N3:N16" si="2">F3-$H$5</f>
        <v>1.666666666666667</v>
      </c>
      <c r="P3">
        <v>5.0666666666666664</v>
      </c>
      <c r="Q3">
        <v>1.666666666666667</v>
      </c>
      <c r="S3">
        <v>7.8666666666666663</v>
      </c>
      <c r="U3">
        <v>67.333333333333329</v>
      </c>
      <c r="V3">
        <v>353.33333333333337</v>
      </c>
      <c r="X3">
        <v>-0.55747002559612024</v>
      </c>
    </row>
    <row r="4" spans="1:26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  <c r="H4" s="4" t="s">
        <v>23</v>
      </c>
      <c r="J4">
        <v>1</v>
      </c>
      <c r="K4">
        <v>3</v>
      </c>
      <c r="L4">
        <f t="shared" si="0"/>
        <v>11.866666666666667</v>
      </c>
      <c r="M4">
        <f t="shared" si="1"/>
        <v>5.0666666666666664</v>
      </c>
      <c r="N4">
        <f t="shared" si="2"/>
        <v>-2.333333333333333</v>
      </c>
      <c r="P4">
        <v>5.0666666666666664</v>
      </c>
      <c r="Q4">
        <v>-2.333333333333333</v>
      </c>
      <c r="S4">
        <v>11.866666666666667</v>
      </c>
    </row>
    <row r="5" spans="1:26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  <c r="H5">
        <f>AVERAGE(F2:F16)</f>
        <v>6.333333333333333</v>
      </c>
      <c r="J5">
        <v>2</v>
      </c>
      <c r="K5">
        <v>1</v>
      </c>
      <c r="L5">
        <f t="shared" si="0"/>
        <v>-1.1333333333333337</v>
      </c>
      <c r="M5">
        <f t="shared" si="1"/>
        <v>-3.9333333333333331</v>
      </c>
      <c r="N5">
        <f t="shared" si="2"/>
        <v>-5.333333333333333</v>
      </c>
      <c r="P5">
        <v>-3.9333333333333331</v>
      </c>
      <c r="Q5">
        <v>-5.333333333333333</v>
      </c>
      <c r="S5">
        <v>-1.1333333333333337</v>
      </c>
    </row>
    <row r="6" spans="1:26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  <c r="J6">
        <v>2</v>
      </c>
      <c r="K6">
        <v>2</v>
      </c>
      <c r="L6">
        <f t="shared" si="0"/>
        <v>-0.13333333333333375</v>
      </c>
      <c r="M6">
        <f t="shared" si="1"/>
        <v>5.0666666666666664</v>
      </c>
      <c r="N6">
        <f t="shared" si="2"/>
        <v>10.666666666666668</v>
      </c>
      <c r="P6">
        <v>5.0666666666666664</v>
      </c>
      <c r="Q6">
        <v>10.666666666666668</v>
      </c>
      <c r="S6">
        <v>-0.13333333333333375</v>
      </c>
    </row>
    <row r="7" spans="1:26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  <c r="H7" s="4" t="s">
        <v>29</v>
      </c>
      <c r="J7">
        <v>2</v>
      </c>
      <c r="K7">
        <v>3</v>
      </c>
      <c r="L7">
        <f t="shared" si="0"/>
        <v>-0.13333333333333375</v>
      </c>
      <c r="M7">
        <f t="shared" si="1"/>
        <v>3.0666666666666669</v>
      </c>
      <c r="N7">
        <f t="shared" si="2"/>
        <v>2.666666666666667</v>
      </c>
      <c r="P7">
        <v>3.0666666666666669</v>
      </c>
      <c r="Q7">
        <v>2.666666666666667</v>
      </c>
      <c r="S7">
        <v>-0.13333333333333375</v>
      </c>
      <c r="U7" s="4" t="s">
        <v>58</v>
      </c>
    </row>
    <row r="8" spans="1:26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  <c r="H8">
        <v>1</v>
      </c>
      <c r="J8">
        <v>3</v>
      </c>
      <c r="K8">
        <v>1</v>
      </c>
      <c r="L8">
        <f t="shared" si="0"/>
        <v>-1.1333333333333337</v>
      </c>
      <c r="M8">
        <f t="shared" si="1"/>
        <v>6.6666666666666874E-2</v>
      </c>
      <c r="N8">
        <f t="shared" si="2"/>
        <v>5.666666666666667</v>
      </c>
      <c r="P8">
        <v>6.6666666666666874E-2</v>
      </c>
      <c r="Q8">
        <v>5.666666666666667</v>
      </c>
      <c r="S8">
        <v>-1.1333333333333337</v>
      </c>
      <c r="U8" cm="1">
        <f t="array" ref="U8:U9">MMULT(TRANSPOSE(P2:Q16),S2:S16)</f>
        <v>357.13333333333333</v>
      </c>
    </row>
    <row r="9" spans="1:26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  <c r="J9">
        <v>3</v>
      </c>
      <c r="K9">
        <v>2</v>
      </c>
      <c r="L9">
        <f t="shared" si="0"/>
        <v>4.8666666666666663</v>
      </c>
      <c r="M9">
        <f t="shared" si="1"/>
        <v>3.0666666666666669</v>
      </c>
      <c r="N9">
        <f t="shared" si="2"/>
        <v>-1.333333333333333</v>
      </c>
      <c r="P9">
        <v>3.0666666666666669</v>
      </c>
      <c r="Q9">
        <v>-1.333333333333333</v>
      </c>
      <c r="S9">
        <v>4.8666666666666663</v>
      </c>
      <c r="U9">
        <v>-96.666666666666671</v>
      </c>
    </row>
    <row r="10" spans="1:26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  <c r="H10" s="4" t="s">
        <v>36</v>
      </c>
      <c r="J10">
        <v>3</v>
      </c>
      <c r="K10">
        <v>3</v>
      </c>
      <c r="L10">
        <f t="shared" si="0"/>
        <v>2.8666666666666663</v>
      </c>
      <c r="M10">
        <f t="shared" si="1"/>
        <v>2.0666666666666669</v>
      </c>
      <c r="N10">
        <f t="shared" si="2"/>
        <v>-5.333333333333333</v>
      </c>
      <c r="P10">
        <v>2.0666666666666669</v>
      </c>
      <c r="Q10">
        <v>-5.333333333333333</v>
      </c>
      <c r="S10">
        <v>2.8666666666666663</v>
      </c>
    </row>
    <row r="11" spans="1:26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  <c r="H11">
        <f>AVERAGE(C2:C16)</f>
        <v>4.1333333333333337</v>
      </c>
      <c r="J11">
        <v>4</v>
      </c>
      <c r="K11">
        <v>1</v>
      </c>
      <c r="L11">
        <f t="shared" si="0"/>
        <v>10.866666666666667</v>
      </c>
      <c r="M11">
        <f t="shared" si="1"/>
        <v>5.0666666666666664</v>
      </c>
      <c r="N11">
        <f t="shared" si="2"/>
        <v>-2.333333333333333</v>
      </c>
      <c r="P11">
        <v>5.0666666666666664</v>
      </c>
      <c r="Q11">
        <v>-2.333333333333333</v>
      </c>
      <c r="S11">
        <v>10.866666666666667</v>
      </c>
    </row>
    <row r="12" spans="1:26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  <c r="J12">
        <v>4</v>
      </c>
      <c r="K12">
        <v>2</v>
      </c>
      <c r="L12">
        <f t="shared" si="0"/>
        <v>-6.1333333333333337</v>
      </c>
      <c r="M12">
        <f t="shared" si="1"/>
        <v>-3.9333333333333331</v>
      </c>
      <c r="N12">
        <f t="shared" si="2"/>
        <v>-4.333333333333333</v>
      </c>
      <c r="P12">
        <v>-3.9333333333333331</v>
      </c>
      <c r="Q12">
        <v>-4.333333333333333</v>
      </c>
      <c r="S12">
        <v>-6.1333333333333337</v>
      </c>
    </row>
    <row r="13" spans="1:26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  <c r="J13">
        <v>4</v>
      </c>
      <c r="K13">
        <v>3</v>
      </c>
      <c r="L13">
        <f t="shared" si="0"/>
        <v>-9.1333333333333329</v>
      </c>
      <c r="M13">
        <f t="shared" si="1"/>
        <v>-7.9333333333333336</v>
      </c>
      <c r="N13">
        <f t="shared" si="2"/>
        <v>-2.333333333333333</v>
      </c>
      <c r="P13">
        <v>-7.9333333333333336</v>
      </c>
      <c r="Q13">
        <v>-2.333333333333333</v>
      </c>
      <c r="S13">
        <v>-9.1333333333333329</v>
      </c>
    </row>
    <row r="14" spans="1:26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  <c r="J14">
        <v>5</v>
      </c>
      <c r="K14">
        <v>1</v>
      </c>
      <c r="L14">
        <f t="shared" si="0"/>
        <v>-4.1333333333333337</v>
      </c>
      <c r="M14">
        <f t="shared" si="1"/>
        <v>-2.9333333333333331</v>
      </c>
      <c r="N14">
        <f t="shared" si="2"/>
        <v>-4.333333333333333</v>
      </c>
      <c r="P14">
        <v>-2.9333333333333331</v>
      </c>
      <c r="Q14">
        <v>-4.333333333333333</v>
      </c>
      <c r="S14">
        <v>-4.1333333333333337</v>
      </c>
    </row>
    <row r="15" spans="1:26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  <c r="J15">
        <v>5</v>
      </c>
      <c r="K15">
        <v>2</v>
      </c>
      <c r="L15">
        <f t="shared" si="0"/>
        <v>-10.133333333333333</v>
      </c>
      <c r="M15">
        <f t="shared" si="1"/>
        <v>-4.9333333333333336</v>
      </c>
      <c r="N15">
        <f t="shared" si="2"/>
        <v>4.666666666666667</v>
      </c>
      <c r="P15">
        <v>-4.9333333333333336</v>
      </c>
      <c r="Q15">
        <v>4.666666666666667</v>
      </c>
      <c r="S15">
        <v>-10.133333333333333</v>
      </c>
    </row>
    <row r="16" spans="1:26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  <c r="J16">
        <v>5</v>
      </c>
      <c r="K16">
        <v>3</v>
      </c>
      <c r="L16">
        <f t="shared" si="0"/>
        <v>0.86666666666666625</v>
      </c>
      <c r="M16">
        <f t="shared" si="1"/>
        <v>-1.9333333333333331</v>
      </c>
      <c r="N16">
        <f t="shared" si="2"/>
        <v>-4.333333333333333</v>
      </c>
      <c r="P16">
        <v>-1.9333333333333331</v>
      </c>
      <c r="Q16">
        <v>-4.333333333333333</v>
      </c>
      <c r="S16">
        <v>0.86666666666666625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A68B-BE69-4A31-AF08-E63AB2154BC3}">
  <dimension ref="A1:N13"/>
  <sheetViews>
    <sheetView workbookViewId="0">
      <selection activeCell="E16" sqref="E16"/>
    </sheetView>
  </sheetViews>
  <sheetFormatPr defaultRowHeight="15" x14ac:dyDescent="0.25"/>
  <sheetData>
    <row r="1" spans="1:14" x14ac:dyDescent="0.25">
      <c r="A1" s="4" t="s">
        <v>56</v>
      </c>
      <c r="D1" s="4" t="s">
        <v>55</v>
      </c>
      <c r="F1" s="4" t="s">
        <v>47</v>
      </c>
      <c r="I1" s="4" t="s">
        <v>50</v>
      </c>
      <c r="K1" s="4" t="s">
        <v>61</v>
      </c>
      <c r="N1" s="11" t="s">
        <v>63</v>
      </c>
    </row>
    <row r="2" spans="1:14" x14ac:dyDescent="0.25">
      <c r="A2">
        <v>185.33333333333331</v>
      </c>
      <c r="B2">
        <v>10</v>
      </c>
      <c r="D2">
        <v>1.4529947404948449</v>
      </c>
      <c r="F2">
        <v>26.533333333333331</v>
      </c>
      <c r="G2">
        <v>19.111111111111111</v>
      </c>
      <c r="I2">
        <v>1.6694842471635862</v>
      </c>
      <c r="K2" cm="1">
        <f t="array" ref="K2:L3">MMULT(MINVERSE(A2:B3+A13*(F2:G3)),A2:B3)</f>
        <v>0.72759341585961546</v>
      </c>
      <c r="L2">
        <v>-0.17753129662061368</v>
      </c>
      <c r="N2" cm="1">
        <f t="array" ref="N2:N3">MMULT(_xlfn.ANCHORARRAY(K2),D2:D3)+MMULT(_xlfn.ANCHORARRAY(K8),I2:I3)</f>
        <v>1.4896941937222146</v>
      </c>
    </row>
    <row r="3" spans="1:14" x14ac:dyDescent="0.25">
      <c r="A3">
        <v>10</v>
      </c>
      <c r="B3">
        <v>287.33333333333337</v>
      </c>
      <c r="D3">
        <v>-0.5621691905044609</v>
      </c>
      <c r="F3">
        <v>19.111111111111111</v>
      </c>
      <c r="G3">
        <v>22</v>
      </c>
      <c r="I3">
        <v>-0.68763278036432762</v>
      </c>
      <c r="K3">
        <v>-0.11035270755060597</v>
      </c>
      <c r="L3">
        <v>0.84703898294090951</v>
      </c>
      <c r="N3">
        <v>-0.55747002559612024</v>
      </c>
    </row>
    <row r="5" spans="1:14" x14ac:dyDescent="0.25">
      <c r="A5" s="4"/>
    </row>
    <row r="7" spans="1:14" x14ac:dyDescent="0.25">
      <c r="A7" s="4" t="s">
        <v>57</v>
      </c>
      <c r="F7" s="4" t="s">
        <v>49</v>
      </c>
      <c r="K7" s="4" t="s">
        <v>62</v>
      </c>
    </row>
    <row r="8" spans="1:14" x14ac:dyDescent="0.25">
      <c r="A8">
        <v>263.66666666666663</v>
      </c>
      <c r="F8">
        <v>31.155555555555559</v>
      </c>
      <c r="K8" cm="1">
        <f t="array" ref="K8:L9">MMULT(MINVERSE(A2:B3+A13*(F2:G3)),A13*(F2:G3))</f>
        <v>0.27240658414038449</v>
      </c>
      <c r="L8">
        <v>0.17753129662061359</v>
      </c>
    </row>
    <row r="9" spans="1:14" x14ac:dyDescent="0.25">
      <c r="A9">
        <v>-147</v>
      </c>
      <c r="F9">
        <v>16.777777777777771</v>
      </c>
      <c r="K9">
        <v>0.11035270755060596</v>
      </c>
      <c r="L9">
        <v>0.1529610170590906</v>
      </c>
    </row>
    <row r="12" spans="1:14" x14ac:dyDescent="0.25">
      <c r="A12" s="12" t="s">
        <v>64</v>
      </c>
    </row>
    <row r="13" spans="1:14" x14ac:dyDescent="0.25">
      <c r="A13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33C7-5746-4906-A264-06648A75BC93}">
  <dimension ref="A1:AO16"/>
  <sheetViews>
    <sheetView tabSelected="1" topLeftCell="Y1" workbookViewId="0">
      <selection activeCell="AO3" sqref="AO3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M1" s="14" t="s">
        <v>53</v>
      </c>
      <c r="U1" s="4" t="s">
        <v>54</v>
      </c>
      <c r="W1" s="4" t="s">
        <v>70</v>
      </c>
      <c r="AE1" s="4" t="s">
        <v>71</v>
      </c>
      <c r="AM1" s="4" t="s">
        <v>72</v>
      </c>
      <c r="AO1" t="s">
        <v>73</v>
      </c>
    </row>
    <row r="2" spans="1:41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  <c r="G2">
        <v>1</v>
      </c>
      <c r="H2">
        <v>0</v>
      </c>
      <c r="I2">
        <v>0</v>
      </c>
      <c r="J2">
        <v>0</v>
      </c>
      <c r="K2">
        <v>0</v>
      </c>
      <c r="M2">
        <v>1</v>
      </c>
      <c r="N2">
        <v>13</v>
      </c>
      <c r="O2">
        <v>1</v>
      </c>
      <c r="P2">
        <v>0</v>
      </c>
      <c r="Q2">
        <v>0</v>
      </c>
      <c r="R2">
        <v>0</v>
      </c>
      <c r="S2">
        <v>0</v>
      </c>
      <c r="U2">
        <v>-3</v>
      </c>
      <c r="W2" cm="1">
        <f t="array" ref="W2:AC8">MMULT(TRANSPOSE(M2:S16),M2:S16)</f>
        <v>497</v>
      </c>
      <c r="X2">
        <v>441</v>
      </c>
      <c r="Y2">
        <v>19</v>
      </c>
      <c r="Z2">
        <v>16</v>
      </c>
      <c r="AA2">
        <v>17</v>
      </c>
      <c r="AB2">
        <v>5</v>
      </c>
      <c r="AC2">
        <v>2</v>
      </c>
      <c r="AE2" cm="1">
        <f t="array" ref="AE2:AK8">MINVERSE(_xlfn.ANCHORARRAY(W2))</f>
        <v>5.4058347896616035E-3</v>
      </c>
      <c r="AF2">
        <v>-1.8813810172836208E-4</v>
      </c>
      <c r="AG2">
        <v>-3.2669136153453793E-2</v>
      </c>
      <c r="AH2">
        <v>-2.7137875962639963E-2</v>
      </c>
      <c r="AI2">
        <v>-2.950423519771225E-2</v>
      </c>
      <c r="AJ2">
        <v>-8.3825976436747961E-3</v>
      </c>
      <c r="AK2">
        <v>-2.6631993511325959E-3</v>
      </c>
      <c r="AM2" cm="1">
        <f t="array" ref="AM2:AM8">MMULT(TRANSPOSE(M2:S16),U2:U16)</f>
        <v>601</v>
      </c>
      <c r="AO2" cm="1">
        <f t="array" ref="AO2:AO8">MMULT(_xlfn.ANCHORARRAY(AE2),_xlfn.ANCHORARRAY(AM2))</f>
        <v>1.4529947404948462</v>
      </c>
    </row>
    <row r="3" spans="1:41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  <c r="G3">
        <v>1</v>
      </c>
      <c r="H3">
        <v>0</v>
      </c>
      <c r="I3">
        <v>0</v>
      </c>
      <c r="J3">
        <v>0</v>
      </c>
      <c r="K3">
        <v>0</v>
      </c>
      <c r="M3">
        <v>9</v>
      </c>
      <c r="N3">
        <v>8</v>
      </c>
      <c r="O3">
        <v>1</v>
      </c>
      <c r="P3">
        <v>0</v>
      </c>
      <c r="Q3">
        <v>0</v>
      </c>
      <c r="R3">
        <v>0</v>
      </c>
      <c r="S3">
        <v>0</v>
      </c>
      <c r="U3">
        <v>12</v>
      </c>
      <c r="W3">
        <v>441</v>
      </c>
      <c r="X3">
        <v>955</v>
      </c>
      <c r="Y3">
        <v>25</v>
      </c>
      <c r="Z3">
        <v>27</v>
      </c>
      <c r="AA3">
        <v>18</v>
      </c>
      <c r="AB3">
        <v>10</v>
      </c>
      <c r="AC3">
        <v>15</v>
      </c>
      <c r="AE3">
        <v>-1.8813810172836181E-4</v>
      </c>
      <c r="AF3">
        <v>3.4868261520323105E-3</v>
      </c>
      <c r="AG3">
        <v>-2.7865343289322966E-2</v>
      </c>
      <c r="AH3">
        <v>-3.0378032159072865E-2</v>
      </c>
      <c r="AI3">
        <v>-1.9854841002399815E-2</v>
      </c>
      <c r="AJ3">
        <v>-1.1309190337227097E-2</v>
      </c>
      <c r="AK3">
        <v>-1.7308705359009309E-2</v>
      </c>
      <c r="AM3">
        <v>296</v>
      </c>
      <c r="AO3" s="15">
        <v>-0.56216919050446101</v>
      </c>
    </row>
    <row r="4" spans="1:41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  <c r="G4">
        <v>1</v>
      </c>
      <c r="H4">
        <v>0</v>
      </c>
      <c r="I4">
        <v>0</v>
      </c>
      <c r="J4">
        <v>0</v>
      </c>
      <c r="K4">
        <v>0</v>
      </c>
      <c r="M4">
        <v>9</v>
      </c>
      <c r="N4">
        <v>4</v>
      </c>
      <c r="O4">
        <v>1</v>
      </c>
      <c r="P4">
        <v>0</v>
      </c>
      <c r="Q4">
        <v>0</v>
      </c>
      <c r="R4">
        <v>0</v>
      </c>
      <c r="S4">
        <v>0</v>
      </c>
      <c r="U4">
        <v>16</v>
      </c>
      <c r="W4">
        <v>19</v>
      </c>
      <c r="X4">
        <v>25</v>
      </c>
      <c r="Y4">
        <v>3</v>
      </c>
      <c r="Z4">
        <v>0</v>
      </c>
      <c r="AA4">
        <v>0</v>
      </c>
      <c r="AB4">
        <v>0</v>
      </c>
      <c r="AC4">
        <v>0</v>
      </c>
      <c r="AE4">
        <v>-3.2669136153453807E-2</v>
      </c>
      <c r="AF4">
        <v>-2.7865343289322959E-2</v>
      </c>
      <c r="AG4">
        <v>0.77244905638289862</v>
      </c>
      <c r="AH4">
        <v>0.42502348242232696</v>
      </c>
      <c r="AI4">
        <v>0.35231716460550933</v>
      </c>
      <c r="AJ4">
        <v>0.14733303788683283</v>
      </c>
      <c r="AK4">
        <v>0.16110614054891734</v>
      </c>
      <c r="AM4">
        <v>25</v>
      </c>
      <c r="AO4">
        <v>3.8157765644031501</v>
      </c>
    </row>
    <row r="5" spans="1:41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U5">
        <v>3</v>
      </c>
      <c r="W5">
        <v>16</v>
      </c>
      <c r="X5">
        <v>27</v>
      </c>
      <c r="Y5">
        <v>0</v>
      </c>
      <c r="Z5">
        <v>3</v>
      </c>
      <c r="AA5">
        <v>0</v>
      </c>
      <c r="AB5">
        <v>0</v>
      </c>
      <c r="AC5">
        <v>0</v>
      </c>
      <c r="AE5">
        <v>-2.713787596263996E-2</v>
      </c>
      <c r="AF5">
        <v>-3.0378032159072862E-2</v>
      </c>
      <c r="AG5">
        <v>0.42502348242232696</v>
      </c>
      <c r="AH5">
        <v>0.75147096123240231</v>
      </c>
      <c r="AI5">
        <v>0.33604949007606372</v>
      </c>
      <c r="AJ5">
        <v>0.14648990046797614</v>
      </c>
      <c r="AK5">
        <v>0.16998207810379096</v>
      </c>
      <c r="AM5">
        <v>11</v>
      </c>
      <c r="AO5">
        <v>0.97688409856764824</v>
      </c>
    </row>
    <row r="6" spans="1:41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  <c r="G6">
        <v>0</v>
      </c>
      <c r="H6">
        <v>1</v>
      </c>
      <c r="I6">
        <v>0</v>
      </c>
      <c r="J6">
        <v>0</v>
      </c>
      <c r="K6">
        <v>0</v>
      </c>
      <c r="M6">
        <v>9</v>
      </c>
      <c r="N6">
        <v>17</v>
      </c>
      <c r="O6">
        <v>0</v>
      </c>
      <c r="P6">
        <v>1</v>
      </c>
      <c r="Q6">
        <v>0</v>
      </c>
      <c r="R6">
        <v>0</v>
      </c>
      <c r="S6">
        <v>0</v>
      </c>
      <c r="U6">
        <v>4</v>
      </c>
      <c r="W6">
        <v>17</v>
      </c>
      <c r="X6">
        <v>18</v>
      </c>
      <c r="Y6">
        <v>0</v>
      </c>
      <c r="Z6">
        <v>0</v>
      </c>
      <c r="AA6">
        <v>3</v>
      </c>
      <c r="AB6">
        <v>0</v>
      </c>
      <c r="AC6">
        <v>0</v>
      </c>
      <c r="AE6">
        <v>-2.950423519771225E-2</v>
      </c>
      <c r="AF6">
        <v>-1.9854841002399815E-2</v>
      </c>
      <c r="AG6">
        <v>0.35231716460550933</v>
      </c>
      <c r="AH6">
        <v>0.33604949007606372</v>
      </c>
      <c r="AI6">
        <v>0.61965304546810174</v>
      </c>
      <c r="AJ6">
        <v>0.11535652867085312</v>
      </c>
      <c r="AK6">
        <v>0.11894369514380725</v>
      </c>
      <c r="AM6">
        <v>19</v>
      </c>
      <c r="AO6">
        <v>1.4727116135559779</v>
      </c>
    </row>
    <row r="7" spans="1:41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  <c r="G7">
        <v>0</v>
      </c>
      <c r="H7">
        <v>1</v>
      </c>
      <c r="I7">
        <v>0</v>
      </c>
      <c r="J7">
        <v>0</v>
      </c>
      <c r="K7">
        <v>0</v>
      </c>
      <c r="M7">
        <v>7</v>
      </c>
      <c r="N7">
        <v>9</v>
      </c>
      <c r="O7">
        <v>0</v>
      </c>
      <c r="P7">
        <v>1</v>
      </c>
      <c r="Q7">
        <v>0</v>
      </c>
      <c r="R7">
        <v>0</v>
      </c>
      <c r="S7">
        <v>0</v>
      </c>
      <c r="U7">
        <v>4</v>
      </c>
      <c r="W7">
        <v>5</v>
      </c>
      <c r="X7">
        <v>10</v>
      </c>
      <c r="Y7">
        <v>0</v>
      </c>
      <c r="Z7">
        <v>0</v>
      </c>
      <c r="AA7">
        <v>0</v>
      </c>
      <c r="AB7">
        <v>3</v>
      </c>
      <c r="AC7">
        <v>0</v>
      </c>
      <c r="AE7">
        <v>-8.3825976436747978E-3</v>
      </c>
      <c r="AF7">
        <v>-1.1309190337227097E-2</v>
      </c>
      <c r="AG7">
        <v>0.14733303788683288</v>
      </c>
      <c r="AH7">
        <v>0.14648990046797614</v>
      </c>
      <c r="AI7">
        <v>0.11535652867085311</v>
      </c>
      <c r="AJ7">
        <v>0.38500163053021497</v>
      </c>
      <c r="AK7">
        <v>6.2134350115252014E-2</v>
      </c>
      <c r="AM7">
        <v>8</v>
      </c>
      <c r="AO7">
        <v>2.1189060675234628</v>
      </c>
    </row>
    <row r="8" spans="1:41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  <c r="G8">
        <v>0</v>
      </c>
      <c r="H8">
        <v>0</v>
      </c>
      <c r="I8">
        <v>1</v>
      </c>
      <c r="J8">
        <v>0</v>
      </c>
      <c r="K8">
        <v>0</v>
      </c>
      <c r="M8">
        <v>4</v>
      </c>
      <c r="N8">
        <v>12</v>
      </c>
      <c r="O8">
        <v>0</v>
      </c>
      <c r="P8">
        <v>0</v>
      </c>
      <c r="Q8">
        <v>1</v>
      </c>
      <c r="R8">
        <v>0</v>
      </c>
      <c r="S8">
        <v>0</v>
      </c>
      <c r="U8">
        <v>3</v>
      </c>
      <c r="W8">
        <v>2</v>
      </c>
      <c r="X8">
        <v>15</v>
      </c>
      <c r="Y8">
        <v>0</v>
      </c>
      <c r="Z8">
        <v>0</v>
      </c>
      <c r="AA8">
        <v>0</v>
      </c>
      <c r="AB8">
        <v>0</v>
      </c>
      <c r="AC8">
        <v>3</v>
      </c>
      <c r="AE8">
        <v>-2.663199351132592E-3</v>
      </c>
      <c r="AF8">
        <v>-1.7308705359009309E-2</v>
      </c>
      <c r="AG8">
        <v>0.16110614054891734</v>
      </c>
      <c r="AH8">
        <v>0.16998207810379093</v>
      </c>
      <c r="AI8">
        <v>0.11894369514380723</v>
      </c>
      <c r="AJ8">
        <v>6.2134350115252007E-2</v>
      </c>
      <c r="AK8">
        <v>0.4216523263624683</v>
      </c>
      <c r="AM8">
        <v>-1</v>
      </c>
      <c r="AO8">
        <v>1.5088494588590755</v>
      </c>
    </row>
    <row r="9" spans="1:41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  <c r="G9">
        <v>0</v>
      </c>
      <c r="H9">
        <v>0</v>
      </c>
      <c r="I9">
        <v>1</v>
      </c>
      <c r="J9">
        <v>0</v>
      </c>
      <c r="K9">
        <v>0</v>
      </c>
      <c r="M9">
        <v>7</v>
      </c>
      <c r="N9">
        <v>5</v>
      </c>
      <c r="O9">
        <v>0</v>
      </c>
      <c r="P9">
        <v>0</v>
      </c>
      <c r="Q9">
        <v>1</v>
      </c>
      <c r="R9">
        <v>0</v>
      </c>
      <c r="S9">
        <v>0</v>
      </c>
      <c r="U9">
        <v>9</v>
      </c>
    </row>
    <row r="10" spans="1:41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M10">
        <v>6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U10">
        <v>7</v>
      </c>
    </row>
    <row r="11" spans="1:41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  <c r="G11">
        <v>0</v>
      </c>
      <c r="H11">
        <v>0</v>
      </c>
      <c r="I11">
        <v>0</v>
      </c>
      <c r="J11">
        <v>1</v>
      </c>
      <c r="K11">
        <v>0</v>
      </c>
      <c r="M11">
        <v>9</v>
      </c>
      <c r="N11">
        <v>4</v>
      </c>
      <c r="O11">
        <v>0</v>
      </c>
      <c r="P11">
        <v>0</v>
      </c>
      <c r="Q11">
        <v>0</v>
      </c>
      <c r="R11">
        <v>1</v>
      </c>
      <c r="S11">
        <v>0</v>
      </c>
      <c r="U11">
        <v>15</v>
      </c>
    </row>
    <row r="12" spans="1:41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0</v>
      </c>
      <c r="U12">
        <v>-2</v>
      </c>
    </row>
    <row r="13" spans="1:41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  <c r="G13">
        <v>0</v>
      </c>
      <c r="H13">
        <v>0</v>
      </c>
      <c r="I13">
        <v>0</v>
      </c>
      <c r="J13">
        <v>1</v>
      </c>
      <c r="K13">
        <v>0</v>
      </c>
      <c r="M13">
        <v>-4</v>
      </c>
      <c r="N13">
        <v>4</v>
      </c>
      <c r="O13">
        <v>0</v>
      </c>
      <c r="P13">
        <v>0</v>
      </c>
      <c r="Q13">
        <v>0</v>
      </c>
      <c r="R13">
        <v>1</v>
      </c>
      <c r="S13">
        <v>0</v>
      </c>
      <c r="U13">
        <v>-5</v>
      </c>
    </row>
    <row r="14" spans="1:41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U14">
        <v>0</v>
      </c>
    </row>
    <row r="15" spans="1:41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  <c r="G15">
        <v>0</v>
      </c>
      <c r="H15">
        <v>0</v>
      </c>
      <c r="I15">
        <v>0</v>
      </c>
      <c r="J15">
        <v>0</v>
      </c>
      <c r="K15">
        <v>1</v>
      </c>
      <c r="M15">
        <v>-1</v>
      </c>
      <c r="N15">
        <v>11</v>
      </c>
      <c r="O15">
        <v>0</v>
      </c>
      <c r="P15">
        <v>0</v>
      </c>
      <c r="Q15">
        <v>0</v>
      </c>
      <c r="R15">
        <v>0</v>
      </c>
      <c r="S15">
        <v>1</v>
      </c>
      <c r="U15">
        <v>-6</v>
      </c>
    </row>
    <row r="16" spans="1:41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U16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between</vt:lpstr>
      <vt:lpstr>within</vt:lpstr>
      <vt:lpstr>pooled</vt:lpstr>
      <vt:lpstr>pooled=f(b,w)</vt:lpstr>
      <vt:lpstr>LSDV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</dc:creator>
  <cp:lastModifiedBy>Caio Lopes</cp:lastModifiedBy>
  <dcterms:created xsi:type="dcterms:W3CDTF">2025-08-25T16:18:34Z</dcterms:created>
  <dcterms:modified xsi:type="dcterms:W3CDTF">2025-09-01T16:54:46Z</dcterms:modified>
</cp:coreProperties>
</file>