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/>
  <mc:AlternateContent xmlns:mc="http://schemas.openxmlformats.org/markup-compatibility/2006">
    <mc:Choice Requires="x15">
      <x15ac:absPath xmlns:x15ac="http://schemas.microsoft.com/office/spreadsheetml/2010/11/ac" url="C:\Users\10459\Desktop\work_sync\summer_notes\415_FIN\case\"/>
    </mc:Choice>
  </mc:AlternateContent>
  <xr:revisionPtr revIDLastSave="0" documentId="13_ncr:1_{A766D352-1475-4E15-B57F-6AF87A890585}" xr6:coauthVersionLast="45" xr6:coauthVersionMax="45" xr10:uidLastSave="{00000000-0000-0000-0000-000000000000}"/>
  <bookViews>
    <workbookView xWindow="1470" yWindow="375" windowWidth="17925" windowHeight="14310" activeTab="3" xr2:uid="{00000000-000D-0000-FFFF-FFFF00000000}"/>
  </bookViews>
  <sheets>
    <sheet name="Option1" sheetId="1" r:id="rId1"/>
    <sheet name="Option2a" sheetId="2" r:id="rId2"/>
    <sheet name="Option2b" sheetId="3" r:id="rId3"/>
    <sheet name="Option3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52" i="3" l="1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V52" i="3"/>
  <c r="W52" i="3"/>
  <c r="X52" i="3"/>
  <c r="Y52" i="3"/>
  <c r="Z52" i="3"/>
  <c r="E52" i="3"/>
  <c r="B33" i="4"/>
  <c r="J26" i="4"/>
  <c r="F26" i="4"/>
  <c r="G25" i="4"/>
  <c r="H25" i="4" s="1"/>
  <c r="I25" i="4" s="1"/>
  <c r="J25" i="4" s="1"/>
  <c r="K25" i="4" s="1"/>
  <c r="L25" i="4" s="1"/>
  <c r="M25" i="4" s="1"/>
  <c r="N25" i="4" s="1"/>
  <c r="O25" i="4" s="1"/>
  <c r="P25" i="4" s="1"/>
  <c r="Q25" i="4" s="1"/>
  <c r="R25" i="4" s="1"/>
  <c r="S25" i="4" s="1"/>
  <c r="T25" i="4" s="1"/>
  <c r="U25" i="4" s="1"/>
  <c r="V25" i="4" s="1"/>
  <c r="F25" i="4"/>
  <c r="C25" i="4"/>
  <c r="D25" i="4" s="1"/>
  <c r="Z23" i="4"/>
  <c r="Y23" i="4"/>
  <c r="X23" i="4"/>
  <c r="W23" i="4"/>
  <c r="V23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I26" i="4" s="1"/>
  <c r="H23" i="4"/>
  <c r="H26" i="4" s="1"/>
  <c r="G23" i="4"/>
  <c r="G26" i="4" s="1"/>
  <c r="F23" i="4"/>
  <c r="E23" i="4"/>
  <c r="E26" i="4" s="1"/>
  <c r="D23" i="4"/>
  <c r="C23" i="4"/>
  <c r="C26" i="4" s="1"/>
  <c r="B23" i="4"/>
  <c r="B26" i="4" s="1"/>
  <c r="C19" i="4"/>
  <c r="C33" i="4" s="1"/>
  <c r="B19" i="4"/>
  <c r="D17" i="4"/>
  <c r="C17" i="4"/>
  <c r="X13" i="4"/>
  <c r="L13" i="4"/>
  <c r="H13" i="4"/>
  <c r="H28" i="4" s="1"/>
  <c r="Z12" i="4"/>
  <c r="Y12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B12" i="4"/>
  <c r="Z10" i="4"/>
  <c r="V10" i="4"/>
  <c r="R10" i="4"/>
  <c r="N10" i="4"/>
  <c r="J10" i="4"/>
  <c r="F10" i="4"/>
  <c r="B10" i="4"/>
  <c r="Z8" i="4"/>
  <c r="Y8" i="4"/>
  <c r="Y10" i="4" s="1"/>
  <c r="X8" i="4"/>
  <c r="X10" i="4" s="1"/>
  <c r="W8" i="4"/>
  <c r="W10" i="4" s="1"/>
  <c r="V8" i="4"/>
  <c r="U8" i="4"/>
  <c r="U10" i="4" s="1"/>
  <c r="T8" i="4"/>
  <c r="T10" i="4" s="1"/>
  <c r="S8" i="4"/>
  <c r="S10" i="4" s="1"/>
  <c r="R8" i="4"/>
  <c r="Q8" i="4"/>
  <c r="Q10" i="4" s="1"/>
  <c r="P8" i="4"/>
  <c r="P10" i="4" s="1"/>
  <c r="O8" i="4"/>
  <c r="O10" i="4" s="1"/>
  <c r="N8" i="4"/>
  <c r="M8" i="4"/>
  <c r="M10" i="4" s="1"/>
  <c r="L8" i="4"/>
  <c r="L10" i="4" s="1"/>
  <c r="K8" i="4"/>
  <c r="K10" i="4" s="1"/>
  <c r="J8" i="4"/>
  <c r="I8" i="4"/>
  <c r="I10" i="4" s="1"/>
  <c r="H8" i="4"/>
  <c r="H10" i="4" s="1"/>
  <c r="G8" i="4"/>
  <c r="G10" i="4" s="1"/>
  <c r="F8" i="4"/>
  <c r="E8" i="4"/>
  <c r="E10" i="4" s="1"/>
  <c r="D8" i="4"/>
  <c r="D10" i="4" s="1"/>
  <c r="C8" i="4"/>
  <c r="C10" i="4" s="1"/>
  <c r="B8" i="4"/>
  <c r="Z5" i="4"/>
  <c r="Z13" i="4" s="1"/>
  <c r="Y5" i="4"/>
  <c r="Y13" i="4" s="1"/>
  <c r="X5" i="4"/>
  <c r="W5" i="4"/>
  <c r="W13" i="4" s="1"/>
  <c r="V5" i="4"/>
  <c r="V13" i="4" s="1"/>
  <c r="U5" i="4"/>
  <c r="U13" i="4" s="1"/>
  <c r="T5" i="4"/>
  <c r="T13" i="4" s="1"/>
  <c r="S5" i="4"/>
  <c r="S13" i="4" s="1"/>
  <c r="R5" i="4"/>
  <c r="R13" i="4" s="1"/>
  <c r="Q5" i="4"/>
  <c r="Q13" i="4" s="1"/>
  <c r="P5" i="4"/>
  <c r="P13" i="4" s="1"/>
  <c r="O5" i="4"/>
  <c r="O13" i="4" s="1"/>
  <c r="N5" i="4"/>
  <c r="N13" i="4" s="1"/>
  <c r="M5" i="4"/>
  <c r="M13" i="4" s="1"/>
  <c r="L5" i="4"/>
  <c r="K5" i="4"/>
  <c r="K13" i="4" s="1"/>
  <c r="J5" i="4"/>
  <c r="J13" i="4" s="1"/>
  <c r="J28" i="4" s="1"/>
  <c r="I5" i="4"/>
  <c r="I13" i="4" s="1"/>
  <c r="I28" i="4" s="1"/>
  <c r="H5" i="4"/>
  <c r="G5" i="4"/>
  <c r="G13" i="4" s="1"/>
  <c r="F5" i="4"/>
  <c r="F13" i="4" s="1"/>
  <c r="F28" i="4" s="1"/>
  <c r="E5" i="4"/>
  <c r="E13" i="4" s="1"/>
  <c r="E28" i="4" s="1"/>
  <c r="D5" i="4"/>
  <c r="D13" i="4" s="1"/>
  <c r="C5" i="4"/>
  <c r="C13" i="4" s="1"/>
  <c r="B5" i="4"/>
  <c r="B13" i="4" s="1"/>
  <c r="Z51" i="3"/>
  <c r="Y51" i="3"/>
  <c r="X51" i="3"/>
  <c r="W51" i="3"/>
  <c r="V51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C51" i="3"/>
  <c r="B51" i="3"/>
  <c r="Z49" i="3"/>
  <c r="Y49" i="3"/>
  <c r="X49" i="3"/>
  <c r="W49" i="3"/>
  <c r="V49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C49" i="3"/>
  <c r="B49" i="3"/>
  <c r="B47" i="3"/>
  <c r="F31" i="3"/>
  <c r="C31" i="3"/>
  <c r="B31" i="3"/>
  <c r="G30" i="3"/>
  <c r="G31" i="3" s="1"/>
  <c r="F30" i="3"/>
  <c r="Z28" i="3"/>
  <c r="Y28" i="3"/>
  <c r="X28" i="3"/>
  <c r="W28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E31" i="3" s="1"/>
  <c r="D28" i="3"/>
  <c r="D31" i="3" s="1"/>
  <c r="C28" i="3"/>
  <c r="B28" i="3"/>
  <c r="B22" i="3"/>
  <c r="B24" i="3" s="1"/>
  <c r="B38" i="3" s="1"/>
  <c r="B48" i="3" s="1"/>
  <c r="Z17" i="3"/>
  <c r="Z18" i="3" s="1"/>
  <c r="X17" i="3"/>
  <c r="V17" i="3"/>
  <c r="V18" i="3" s="1"/>
  <c r="T17" i="3"/>
  <c r="R17" i="3"/>
  <c r="R18" i="3" s="1"/>
  <c r="P17" i="3"/>
  <c r="N17" i="3"/>
  <c r="N18" i="3" s="1"/>
  <c r="L17" i="3"/>
  <c r="J17" i="3"/>
  <c r="J18" i="3" s="1"/>
  <c r="H17" i="3"/>
  <c r="F17" i="3"/>
  <c r="F18" i="3" s="1"/>
  <c r="F46" i="3" s="1"/>
  <c r="F47" i="3" s="1"/>
  <c r="D17" i="3"/>
  <c r="B17" i="3"/>
  <c r="B18" i="3" s="1"/>
  <c r="B46" i="3" s="1"/>
  <c r="Z15" i="3"/>
  <c r="Y15" i="3"/>
  <c r="X15" i="3"/>
  <c r="X18" i="3" s="1"/>
  <c r="W15" i="3"/>
  <c r="V15" i="3"/>
  <c r="U15" i="3"/>
  <c r="T15" i="3"/>
  <c r="T18" i="3" s="1"/>
  <c r="S15" i="3"/>
  <c r="R15" i="3"/>
  <c r="Q15" i="3"/>
  <c r="P15" i="3"/>
  <c r="P18" i="3" s="1"/>
  <c r="O15" i="3"/>
  <c r="N15" i="3"/>
  <c r="M15" i="3"/>
  <c r="L15" i="3"/>
  <c r="L18" i="3" s="1"/>
  <c r="K15" i="3"/>
  <c r="J15" i="3"/>
  <c r="I15" i="3"/>
  <c r="H15" i="3"/>
  <c r="H18" i="3" s="1"/>
  <c r="G15" i="3"/>
  <c r="F15" i="3"/>
  <c r="E15" i="3"/>
  <c r="D15" i="3"/>
  <c r="D18" i="3" s="1"/>
  <c r="D46" i="3" s="1"/>
  <c r="D47" i="3" s="1"/>
  <c r="C15" i="3"/>
  <c r="B15" i="3"/>
  <c r="L12" i="3"/>
  <c r="D12" i="3"/>
  <c r="D33" i="3" s="1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Z9" i="3"/>
  <c r="Z12" i="3" s="1"/>
  <c r="Y9" i="3"/>
  <c r="X9" i="3"/>
  <c r="X12" i="3" s="1"/>
  <c r="W9" i="3"/>
  <c r="V9" i="3"/>
  <c r="V12" i="3" s="1"/>
  <c r="U9" i="3"/>
  <c r="T9" i="3"/>
  <c r="T12" i="3" s="1"/>
  <c r="S9" i="3"/>
  <c r="R9" i="3"/>
  <c r="R12" i="3" s="1"/>
  <c r="Q9" i="3"/>
  <c r="P9" i="3"/>
  <c r="P12" i="3" s="1"/>
  <c r="O9" i="3"/>
  <c r="N9" i="3"/>
  <c r="N12" i="3" s="1"/>
  <c r="M9" i="3"/>
  <c r="L9" i="3"/>
  <c r="K9" i="3"/>
  <c r="J9" i="3"/>
  <c r="J12" i="3" s="1"/>
  <c r="I9" i="3"/>
  <c r="H9" i="3"/>
  <c r="H12" i="3" s="1"/>
  <c r="G9" i="3"/>
  <c r="F9" i="3"/>
  <c r="F12" i="3" s="1"/>
  <c r="F33" i="3" s="1"/>
  <c r="E9" i="3"/>
  <c r="D9" i="3"/>
  <c r="C9" i="3"/>
  <c r="B9" i="3"/>
  <c r="B12" i="3" s="1"/>
  <c r="B33" i="3" s="1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B6" i="3"/>
  <c r="E31" i="2"/>
  <c r="F30" i="2"/>
  <c r="G30" i="2" s="1"/>
  <c r="H30" i="2" s="1"/>
  <c r="I30" i="2" s="1"/>
  <c r="J30" i="2" s="1"/>
  <c r="K30" i="2" s="1"/>
  <c r="L30" i="2" s="1"/>
  <c r="M30" i="2" s="1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G31" i="2" s="1"/>
  <c r="F28" i="2"/>
  <c r="E28" i="2"/>
  <c r="D28" i="2"/>
  <c r="D31" i="2" s="1"/>
  <c r="C28" i="2"/>
  <c r="C31" i="2" s="1"/>
  <c r="B28" i="2"/>
  <c r="B31" i="2" s="1"/>
  <c r="B22" i="2"/>
  <c r="B24" i="2" s="1"/>
  <c r="B37" i="2" s="1"/>
  <c r="V18" i="2"/>
  <c r="F18" i="2"/>
  <c r="Z17" i="2"/>
  <c r="Z18" i="2" s="1"/>
  <c r="X17" i="2"/>
  <c r="V17" i="2"/>
  <c r="T17" i="2"/>
  <c r="R17" i="2"/>
  <c r="R18" i="2" s="1"/>
  <c r="N17" i="2"/>
  <c r="N18" i="2" s="1"/>
  <c r="L17" i="2"/>
  <c r="J17" i="2"/>
  <c r="J18" i="2" s="1"/>
  <c r="H17" i="2"/>
  <c r="F17" i="2"/>
  <c r="D17" i="2"/>
  <c r="B17" i="2"/>
  <c r="B18" i="2" s="1"/>
  <c r="B33" i="2" s="1"/>
  <c r="Z15" i="2"/>
  <c r="Y15" i="2"/>
  <c r="Y18" i="2" s="1"/>
  <c r="X15" i="2"/>
  <c r="X18" i="2" s="1"/>
  <c r="W15" i="2"/>
  <c r="V15" i="2"/>
  <c r="U15" i="2"/>
  <c r="T15" i="2"/>
  <c r="T18" i="2" s="1"/>
  <c r="S15" i="2"/>
  <c r="R15" i="2"/>
  <c r="Q15" i="2"/>
  <c r="Q18" i="2" s="1"/>
  <c r="P15" i="2"/>
  <c r="O15" i="2"/>
  <c r="N15" i="2"/>
  <c r="M15" i="2"/>
  <c r="L15" i="2"/>
  <c r="K15" i="2"/>
  <c r="J15" i="2"/>
  <c r="I15" i="2"/>
  <c r="I18" i="2" s="1"/>
  <c r="H15" i="2"/>
  <c r="H18" i="2" s="1"/>
  <c r="G15" i="2"/>
  <c r="F15" i="2"/>
  <c r="E15" i="2"/>
  <c r="D15" i="2"/>
  <c r="D18" i="2" s="1"/>
  <c r="D33" i="2" s="1"/>
  <c r="C15" i="2"/>
  <c r="B15" i="2"/>
  <c r="Z11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  <c r="Z9" i="2"/>
  <c r="Z12" i="2" s="1"/>
  <c r="Y9" i="2"/>
  <c r="X9" i="2"/>
  <c r="X12" i="2" s="1"/>
  <c r="W9" i="2"/>
  <c r="V9" i="2"/>
  <c r="V12" i="2" s="1"/>
  <c r="U9" i="2"/>
  <c r="T9" i="2"/>
  <c r="T12" i="2" s="1"/>
  <c r="S9" i="2"/>
  <c r="R9" i="2"/>
  <c r="R12" i="2" s="1"/>
  <c r="Q9" i="2"/>
  <c r="P9" i="2"/>
  <c r="P12" i="2" s="1"/>
  <c r="O9" i="2"/>
  <c r="N9" i="2"/>
  <c r="N12" i="2" s="1"/>
  <c r="M9" i="2"/>
  <c r="L9" i="2"/>
  <c r="K9" i="2"/>
  <c r="J9" i="2"/>
  <c r="J12" i="2" s="1"/>
  <c r="I9" i="2"/>
  <c r="H9" i="2"/>
  <c r="H12" i="2" s="1"/>
  <c r="G9" i="2"/>
  <c r="F9" i="2"/>
  <c r="F12" i="2" s="1"/>
  <c r="E9" i="2"/>
  <c r="D9" i="2"/>
  <c r="D12" i="2" s="1"/>
  <c r="C9" i="2"/>
  <c r="B9" i="2"/>
  <c r="B12" i="2" s="1"/>
  <c r="Z6" i="2"/>
  <c r="Y6" i="2"/>
  <c r="Y17" i="2" s="1"/>
  <c r="X6" i="2"/>
  <c r="W6" i="2"/>
  <c r="W12" i="2" s="1"/>
  <c r="V6" i="2"/>
  <c r="U6" i="2"/>
  <c r="U17" i="2" s="1"/>
  <c r="U18" i="2" s="1"/>
  <c r="T6" i="2"/>
  <c r="S6" i="2"/>
  <c r="S12" i="2" s="1"/>
  <c r="R6" i="2"/>
  <c r="Q6" i="2"/>
  <c r="Q17" i="2" s="1"/>
  <c r="P6" i="2"/>
  <c r="P17" i="2" s="1"/>
  <c r="O6" i="2"/>
  <c r="O12" i="2" s="1"/>
  <c r="N6" i="2"/>
  <c r="M6" i="2"/>
  <c r="M17" i="2" s="1"/>
  <c r="M18" i="2" s="1"/>
  <c r="L6" i="2"/>
  <c r="L12" i="2" s="1"/>
  <c r="K6" i="2"/>
  <c r="K12" i="2" s="1"/>
  <c r="J6" i="2"/>
  <c r="I6" i="2"/>
  <c r="I17" i="2" s="1"/>
  <c r="H6" i="2"/>
  <c r="G6" i="2"/>
  <c r="G12" i="2" s="1"/>
  <c r="F6" i="2"/>
  <c r="E6" i="2"/>
  <c r="E17" i="2" s="1"/>
  <c r="E18" i="2" s="1"/>
  <c r="E33" i="2" s="1"/>
  <c r="D6" i="2"/>
  <c r="C6" i="2"/>
  <c r="C12" i="2" s="1"/>
  <c r="B6" i="2"/>
  <c r="W25" i="4" l="1"/>
  <c r="X25" i="4" s="1"/>
  <c r="Y25" i="4" s="1"/>
  <c r="Z25" i="4" s="1"/>
  <c r="Z26" i="4" s="1"/>
  <c r="V26" i="4"/>
  <c r="N26" i="4"/>
  <c r="R26" i="4"/>
  <c r="E31" i="4"/>
  <c r="E30" i="4"/>
  <c r="I30" i="4"/>
  <c r="I31" i="4" s="1"/>
  <c r="M28" i="4"/>
  <c r="H31" i="4"/>
  <c r="K26" i="4"/>
  <c r="O26" i="4"/>
  <c r="O28" i="4" s="1"/>
  <c r="S26" i="4"/>
  <c r="S28" i="4" s="1"/>
  <c r="W26" i="4"/>
  <c r="B28" i="4"/>
  <c r="F30" i="4"/>
  <c r="F31" i="4" s="1"/>
  <c r="J30" i="4"/>
  <c r="J31" i="4" s="1"/>
  <c r="N28" i="4"/>
  <c r="R28" i="4"/>
  <c r="V28" i="4"/>
  <c r="Z28" i="4"/>
  <c r="L28" i="4"/>
  <c r="D26" i="4"/>
  <c r="D28" i="4" s="1"/>
  <c r="L26" i="4"/>
  <c r="P26" i="4"/>
  <c r="P28" i="4" s="1"/>
  <c r="T26" i="4"/>
  <c r="T28" i="4" s="1"/>
  <c r="X26" i="4"/>
  <c r="H30" i="4"/>
  <c r="C28" i="4"/>
  <c r="G28" i="4"/>
  <c r="K28" i="4"/>
  <c r="W28" i="4"/>
  <c r="D19" i="4"/>
  <c r="D33" i="4" s="1"/>
  <c r="E17" i="4"/>
  <c r="M26" i="4"/>
  <c r="Q26" i="4"/>
  <c r="Q28" i="4" s="1"/>
  <c r="U26" i="4"/>
  <c r="U28" i="4" s="1"/>
  <c r="Y26" i="4"/>
  <c r="Y28" i="4" s="1"/>
  <c r="C35" i="4"/>
  <c r="C37" i="4" s="1"/>
  <c r="B35" i="4"/>
  <c r="B37" i="4" s="1"/>
  <c r="B35" i="3"/>
  <c r="B36" i="3" s="1"/>
  <c r="B40" i="3" s="1"/>
  <c r="B42" i="3" s="1"/>
  <c r="F35" i="3"/>
  <c r="F36" i="3" s="1"/>
  <c r="E17" i="3"/>
  <c r="E18" i="3" s="1"/>
  <c r="E46" i="3" s="1"/>
  <c r="E47" i="3" s="1"/>
  <c r="E12" i="3"/>
  <c r="E33" i="3" s="1"/>
  <c r="I17" i="3"/>
  <c r="I18" i="3" s="1"/>
  <c r="I12" i="3"/>
  <c r="M17" i="3"/>
  <c r="M18" i="3" s="1"/>
  <c r="M12" i="3"/>
  <c r="Q17" i="3"/>
  <c r="Q18" i="3" s="1"/>
  <c r="Q12" i="3"/>
  <c r="U17" i="3"/>
  <c r="U18" i="3" s="1"/>
  <c r="U12" i="3"/>
  <c r="Y17" i="3"/>
  <c r="Y18" i="3" s="1"/>
  <c r="Y12" i="3"/>
  <c r="D35" i="3"/>
  <c r="D36" i="3" s="1"/>
  <c r="B50" i="3"/>
  <c r="B52" i="3" s="1"/>
  <c r="C12" i="3"/>
  <c r="C17" i="3"/>
  <c r="C18" i="3" s="1"/>
  <c r="C46" i="3" s="1"/>
  <c r="C47" i="3" s="1"/>
  <c r="O12" i="3"/>
  <c r="O17" i="3"/>
  <c r="W12" i="3"/>
  <c r="W17" i="3"/>
  <c r="K18" i="3"/>
  <c r="O18" i="3"/>
  <c r="W18" i="3"/>
  <c r="G12" i="3"/>
  <c r="G17" i="3"/>
  <c r="G18" i="3" s="1"/>
  <c r="G46" i="3" s="1"/>
  <c r="G47" i="3" s="1"/>
  <c r="K12" i="3"/>
  <c r="K17" i="3"/>
  <c r="S12" i="3"/>
  <c r="S17" i="3"/>
  <c r="S18" i="3" s="1"/>
  <c r="H31" i="3"/>
  <c r="H33" i="3" s="1"/>
  <c r="I31" i="3"/>
  <c r="H30" i="3"/>
  <c r="I30" i="3" s="1"/>
  <c r="J30" i="3" s="1"/>
  <c r="C22" i="3"/>
  <c r="B35" i="2"/>
  <c r="B36" i="2"/>
  <c r="B38" i="2" s="1"/>
  <c r="B40" i="2" s="1"/>
  <c r="M31" i="2"/>
  <c r="N30" i="2"/>
  <c r="O30" i="2" s="1"/>
  <c r="P30" i="2" s="1"/>
  <c r="Q30" i="2" s="1"/>
  <c r="D36" i="2"/>
  <c r="D35" i="2"/>
  <c r="E35" i="2"/>
  <c r="E36" i="2" s="1"/>
  <c r="M33" i="2"/>
  <c r="E12" i="2"/>
  <c r="U12" i="2"/>
  <c r="O17" i="2"/>
  <c r="Q12" i="2"/>
  <c r="K17" i="2"/>
  <c r="F31" i="2"/>
  <c r="F33" i="2" s="1"/>
  <c r="J31" i="2"/>
  <c r="J33" i="2" s="1"/>
  <c r="I31" i="2"/>
  <c r="I33" i="2" s="1"/>
  <c r="K18" i="2"/>
  <c r="K33" i="2" s="1"/>
  <c r="W17" i="2"/>
  <c r="W18" i="2" s="1"/>
  <c r="K31" i="2"/>
  <c r="M12" i="2"/>
  <c r="G18" i="2"/>
  <c r="G33" i="2" s="1"/>
  <c r="O18" i="2"/>
  <c r="O33" i="2" s="1"/>
  <c r="G17" i="2"/>
  <c r="O31" i="2"/>
  <c r="I12" i="2"/>
  <c r="Y12" i="2"/>
  <c r="L18" i="2"/>
  <c r="L33" i="2" s="1"/>
  <c r="P18" i="2"/>
  <c r="C17" i="2"/>
  <c r="C18" i="2" s="1"/>
  <c r="C33" i="2" s="1"/>
  <c r="S17" i="2"/>
  <c r="S18" i="2" s="1"/>
  <c r="H31" i="2"/>
  <c r="H33" i="2" s="1"/>
  <c r="L31" i="2"/>
  <c r="C22" i="2"/>
  <c r="U30" i="4" l="1"/>
  <c r="U31" i="4" s="1"/>
  <c r="P30" i="4"/>
  <c r="P31" i="4"/>
  <c r="S30" i="4"/>
  <c r="S31" i="4"/>
  <c r="Q31" i="4"/>
  <c r="Q30" i="4"/>
  <c r="O30" i="4"/>
  <c r="O31" i="4"/>
  <c r="D30" i="4"/>
  <c r="D31" i="4" s="1"/>
  <c r="Y30" i="4"/>
  <c r="Y31" i="4" s="1"/>
  <c r="T30" i="4"/>
  <c r="T31" i="4"/>
  <c r="R30" i="4"/>
  <c r="R31" i="4" s="1"/>
  <c r="D35" i="4"/>
  <c r="D37" i="4" s="1"/>
  <c r="M31" i="4"/>
  <c r="M30" i="4"/>
  <c r="K30" i="4"/>
  <c r="K31" i="4"/>
  <c r="W30" i="4"/>
  <c r="W31" i="4"/>
  <c r="G30" i="4"/>
  <c r="G31" i="4" s="1"/>
  <c r="L30" i="4"/>
  <c r="L31" i="4" s="1"/>
  <c r="N31" i="4"/>
  <c r="N30" i="4"/>
  <c r="E19" i="4"/>
  <c r="E33" i="4" s="1"/>
  <c r="E35" i="4" s="1"/>
  <c r="E37" i="4" s="1"/>
  <c r="F17" i="4"/>
  <c r="C30" i="4"/>
  <c r="C31" i="4" s="1"/>
  <c r="Z31" i="4"/>
  <c r="Z30" i="4"/>
  <c r="B30" i="4"/>
  <c r="B31" i="4" s="1"/>
  <c r="V31" i="4"/>
  <c r="V30" i="4"/>
  <c r="X28" i="4"/>
  <c r="H35" i="3"/>
  <c r="H36" i="3"/>
  <c r="G33" i="3"/>
  <c r="D22" i="3"/>
  <c r="C24" i="3"/>
  <c r="C38" i="3" s="1"/>
  <c r="C48" i="3" s="1"/>
  <c r="C50" i="3" s="1"/>
  <c r="C52" i="3" s="1"/>
  <c r="H46" i="3"/>
  <c r="H47" i="3" s="1"/>
  <c r="I33" i="3"/>
  <c r="E35" i="3"/>
  <c r="E36" i="3" s="1"/>
  <c r="J31" i="3"/>
  <c r="K30" i="3"/>
  <c r="C33" i="3"/>
  <c r="I46" i="3"/>
  <c r="I47" i="3" s="1"/>
  <c r="C35" i="2"/>
  <c r="C36" i="2" s="1"/>
  <c r="C38" i="2" s="1"/>
  <c r="C40" i="2" s="1"/>
  <c r="I35" i="2"/>
  <c r="I36" i="2" s="1"/>
  <c r="H35" i="2"/>
  <c r="H36" i="2" s="1"/>
  <c r="J35" i="2"/>
  <c r="J36" i="2"/>
  <c r="F35" i="2"/>
  <c r="F36" i="2"/>
  <c r="G35" i="2"/>
  <c r="G36" i="2" s="1"/>
  <c r="M35" i="2"/>
  <c r="M36" i="2" s="1"/>
  <c r="Q31" i="2"/>
  <c r="Q33" i="2" s="1"/>
  <c r="R30" i="2"/>
  <c r="P31" i="2"/>
  <c r="P33" i="2" s="1"/>
  <c r="L36" i="2"/>
  <c r="L35" i="2"/>
  <c r="N31" i="2"/>
  <c r="N33" i="2" s="1"/>
  <c r="C24" i="2"/>
  <c r="C37" i="2" s="1"/>
  <c r="D22" i="2"/>
  <c r="O35" i="2"/>
  <c r="O36" i="2" s="1"/>
  <c r="K35" i="2"/>
  <c r="K36" i="2" s="1"/>
  <c r="F19" i="4" l="1"/>
  <c r="F33" i="4" s="1"/>
  <c r="F35" i="4" s="1"/>
  <c r="F37" i="4" s="1"/>
  <c r="G17" i="4"/>
  <c r="X30" i="4"/>
  <c r="X31" i="4" s="1"/>
  <c r="D24" i="3"/>
  <c r="D38" i="3" s="1"/>
  <c r="E22" i="3"/>
  <c r="K31" i="3"/>
  <c r="L30" i="3"/>
  <c r="I36" i="3"/>
  <c r="I35" i="3"/>
  <c r="C35" i="3"/>
  <c r="C36" i="3" s="1"/>
  <c r="C40" i="3" s="1"/>
  <c r="C42" i="3" s="1"/>
  <c r="J33" i="3"/>
  <c r="J46" i="3"/>
  <c r="J47" i="3" s="1"/>
  <c r="G35" i="3"/>
  <c r="G36" i="3" s="1"/>
  <c r="P35" i="2"/>
  <c r="P36" i="2" s="1"/>
  <c r="D24" i="2"/>
  <c r="D37" i="2" s="1"/>
  <c r="D38" i="2" s="1"/>
  <c r="D40" i="2" s="1"/>
  <c r="E22" i="2"/>
  <c r="N35" i="2"/>
  <c r="N36" i="2" s="1"/>
  <c r="S30" i="2"/>
  <c r="R31" i="2"/>
  <c r="R33" i="2" s="1"/>
  <c r="Q35" i="2"/>
  <c r="Q36" i="2" s="1"/>
  <c r="H17" i="4" l="1"/>
  <c r="G19" i="4"/>
  <c r="G33" i="4" s="1"/>
  <c r="G35" i="4" s="1"/>
  <c r="G37" i="4" s="1"/>
  <c r="M30" i="3"/>
  <c r="L31" i="3"/>
  <c r="D48" i="3"/>
  <c r="D50" i="3" s="1"/>
  <c r="D52" i="3" s="1"/>
  <c r="D40" i="3"/>
  <c r="D42" i="3" s="1"/>
  <c r="J36" i="3"/>
  <c r="J35" i="3"/>
  <c r="K46" i="3"/>
  <c r="K47" i="3" s="1"/>
  <c r="K33" i="3"/>
  <c r="E24" i="3"/>
  <c r="E38" i="3" s="1"/>
  <c r="F22" i="3"/>
  <c r="R35" i="2"/>
  <c r="R36" i="2"/>
  <c r="T30" i="2"/>
  <c r="S31" i="2"/>
  <c r="S33" i="2" s="1"/>
  <c r="E24" i="2"/>
  <c r="E37" i="2" s="1"/>
  <c r="E38" i="2" s="1"/>
  <c r="E40" i="2" s="1"/>
  <c r="F22" i="2"/>
  <c r="H19" i="4" l="1"/>
  <c r="H33" i="4" s="1"/>
  <c r="H35" i="4" s="1"/>
  <c r="H37" i="4" s="1"/>
  <c r="I17" i="4"/>
  <c r="F24" i="3"/>
  <c r="F38" i="3" s="1"/>
  <c r="G22" i="3"/>
  <c r="N30" i="3"/>
  <c r="M31" i="3"/>
  <c r="K35" i="3"/>
  <c r="K36" i="3" s="1"/>
  <c r="E48" i="3"/>
  <c r="E50" i="3" s="1"/>
  <c r="E40" i="3"/>
  <c r="E42" i="3" s="1"/>
  <c r="L33" i="3"/>
  <c r="L46" i="3"/>
  <c r="L47" i="3" s="1"/>
  <c r="S35" i="2"/>
  <c r="S36" i="2" s="1"/>
  <c r="U30" i="2"/>
  <c r="T31" i="2"/>
  <c r="T33" i="2" s="1"/>
  <c r="F24" i="2"/>
  <c r="F37" i="2" s="1"/>
  <c r="F38" i="2" s="1"/>
  <c r="F40" i="2" s="1"/>
  <c r="G22" i="2"/>
  <c r="I19" i="4" l="1"/>
  <c r="I33" i="4" s="1"/>
  <c r="I35" i="4" s="1"/>
  <c r="I37" i="4" s="1"/>
  <c r="J17" i="4"/>
  <c r="M46" i="3"/>
  <c r="M47" i="3" s="1"/>
  <c r="M33" i="3"/>
  <c r="F48" i="3"/>
  <c r="F50" i="3" s="1"/>
  <c r="F40" i="3"/>
  <c r="F42" i="3" s="1"/>
  <c r="N31" i="3"/>
  <c r="O30" i="3"/>
  <c r="H22" i="3"/>
  <c r="G24" i="3"/>
  <c r="G38" i="3" s="1"/>
  <c r="L35" i="3"/>
  <c r="L36" i="3" s="1"/>
  <c r="T36" i="2"/>
  <c r="T35" i="2"/>
  <c r="V30" i="2"/>
  <c r="U31" i="2"/>
  <c r="U33" i="2" s="1"/>
  <c r="G24" i="2"/>
  <c r="G37" i="2" s="1"/>
  <c r="G38" i="2" s="1"/>
  <c r="G40" i="2" s="1"/>
  <c r="H22" i="2"/>
  <c r="J19" i="4" l="1"/>
  <c r="J33" i="4" s="1"/>
  <c r="J35" i="4" s="1"/>
  <c r="J37" i="4" s="1"/>
  <c r="K17" i="4"/>
  <c r="N46" i="3"/>
  <c r="N47" i="3" s="1"/>
  <c r="N33" i="3"/>
  <c r="O31" i="3"/>
  <c r="P30" i="3"/>
  <c r="M35" i="3"/>
  <c r="M36" i="3" s="1"/>
  <c r="G48" i="3"/>
  <c r="G50" i="3" s="1"/>
  <c r="G40" i="3"/>
  <c r="G42" i="3" s="1"/>
  <c r="H24" i="3"/>
  <c r="H38" i="3" s="1"/>
  <c r="I22" i="3"/>
  <c r="W30" i="2"/>
  <c r="V31" i="2"/>
  <c r="V33" i="2" s="1"/>
  <c r="I22" i="2"/>
  <c r="H24" i="2"/>
  <c r="H37" i="2" s="1"/>
  <c r="H38" i="2" s="1"/>
  <c r="H40" i="2" s="1"/>
  <c r="U36" i="2"/>
  <c r="U35" i="2"/>
  <c r="K19" i="4" l="1"/>
  <c r="K33" i="4" s="1"/>
  <c r="K35" i="4" s="1"/>
  <c r="K37" i="4" s="1"/>
  <c r="L17" i="4"/>
  <c r="J22" i="3"/>
  <c r="I24" i="3"/>
  <c r="I38" i="3" s="1"/>
  <c r="H48" i="3"/>
  <c r="H50" i="3" s="1"/>
  <c r="H40" i="3"/>
  <c r="H42" i="3" s="1"/>
  <c r="N35" i="3"/>
  <c r="N36" i="3" s="1"/>
  <c r="Q30" i="3"/>
  <c r="P31" i="3"/>
  <c r="O46" i="3"/>
  <c r="O47" i="3" s="1"/>
  <c r="O33" i="3"/>
  <c r="I24" i="2"/>
  <c r="I37" i="2" s="1"/>
  <c r="I38" i="2" s="1"/>
  <c r="I40" i="2" s="1"/>
  <c r="J22" i="2"/>
  <c r="V35" i="2"/>
  <c r="V36" i="2"/>
  <c r="X30" i="2"/>
  <c r="W31" i="2"/>
  <c r="W33" i="2" s="1"/>
  <c r="L19" i="4" l="1"/>
  <c r="L33" i="4" s="1"/>
  <c r="L35" i="4" s="1"/>
  <c r="L37" i="4" s="1"/>
  <c r="M17" i="4"/>
  <c r="K22" i="3"/>
  <c r="J24" i="3"/>
  <c r="J38" i="3" s="1"/>
  <c r="O35" i="3"/>
  <c r="O36" i="3" s="1"/>
  <c r="R30" i="3"/>
  <c r="Q31" i="3"/>
  <c r="I48" i="3"/>
  <c r="I50" i="3" s="1"/>
  <c r="I40" i="3"/>
  <c r="I42" i="3" s="1"/>
  <c r="P46" i="3"/>
  <c r="P47" i="3" s="1"/>
  <c r="P33" i="3"/>
  <c r="W35" i="2"/>
  <c r="W36" i="2" s="1"/>
  <c r="Y30" i="2"/>
  <c r="X31" i="2"/>
  <c r="X33" i="2" s="1"/>
  <c r="J24" i="2"/>
  <c r="J37" i="2" s="1"/>
  <c r="J38" i="2" s="1"/>
  <c r="J40" i="2" s="1"/>
  <c r="K22" i="2"/>
  <c r="M19" i="4" l="1"/>
  <c r="M33" i="4" s="1"/>
  <c r="M35" i="4" s="1"/>
  <c r="M37" i="4" s="1"/>
  <c r="N17" i="4"/>
  <c r="K24" i="3"/>
  <c r="K38" i="3" s="1"/>
  <c r="L22" i="3"/>
  <c r="P35" i="3"/>
  <c r="P36" i="3" s="1"/>
  <c r="Q33" i="3"/>
  <c r="Q46" i="3"/>
  <c r="Q47" i="3" s="1"/>
  <c r="J48" i="3"/>
  <c r="J50" i="3" s="1"/>
  <c r="J40" i="3"/>
  <c r="J42" i="3" s="1"/>
  <c r="R31" i="3"/>
  <c r="S30" i="3"/>
  <c r="X35" i="2"/>
  <c r="X36" i="2" s="1"/>
  <c r="Z30" i="2"/>
  <c r="Z31" i="2" s="1"/>
  <c r="Z33" i="2" s="1"/>
  <c r="Y31" i="2"/>
  <c r="Y33" i="2" s="1"/>
  <c r="K24" i="2"/>
  <c r="K37" i="2" s="1"/>
  <c r="K38" i="2" s="1"/>
  <c r="K40" i="2" s="1"/>
  <c r="L22" i="2"/>
  <c r="N19" i="4" l="1"/>
  <c r="N33" i="4" s="1"/>
  <c r="N35" i="4" s="1"/>
  <c r="N37" i="4" s="1"/>
  <c r="O17" i="4"/>
  <c r="K48" i="3"/>
  <c r="K50" i="3" s="1"/>
  <c r="K40" i="3"/>
  <c r="K42" i="3" s="1"/>
  <c r="S31" i="3"/>
  <c r="T30" i="3"/>
  <c r="R33" i="3"/>
  <c r="R46" i="3"/>
  <c r="R47" i="3" s="1"/>
  <c r="Q35" i="3"/>
  <c r="Q36" i="3" s="1"/>
  <c r="L24" i="3"/>
  <c r="L38" i="3" s="1"/>
  <c r="M22" i="3"/>
  <c r="Z35" i="2"/>
  <c r="Z36" i="2"/>
  <c r="L24" i="2"/>
  <c r="L37" i="2" s="1"/>
  <c r="L38" i="2" s="1"/>
  <c r="L40" i="2" s="1"/>
  <c r="M22" i="2"/>
  <c r="Y35" i="2"/>
  <c r="Y36" i="2" s="1"/>
  <c r="P17" i="4" l="1"/>
  <c r="O19" i="4"/>
  <c r="O33" i="4" s="1"/>
  <c r="O35" i="4" s="1"/>
  <c r="O37" i="4" s="1"/>
  <c r="L48" i="3"/>
  <c r="L50" i="3" s="1"/>
  <c r="L40" i="3"/>
  <c r="L42" i="3" s="1"/>
  <c r="U30" i="3"/>
  <c r="T31" i="3"/>
  <c r="N22" i="3"/>
  <c r="M24" i="3"/>
  <c r="M38" i="3" s="1"/>
  <c r="R35" i="3"/>
  <c r="R36" i="3" s="1"/>
  <c r="S33" i="3"/>
  <c r="S46" i="3"/>
  <c r="S47" i="3" s="1"/>
  <c r="M24" i="2"/>
  <c r="M37" i="2" s="1"/>
  <c r="M38" i="2" s="1"/>
  <c r="M40" i="2" s="1"/>
  <c r="N22" i="2"/>
  <c r="P19" i="4" l="1"/>
  <c r="P33" i="4" s="1"/>
  <c r="P35" i="4" s="1"/>
  <c r="P37" i="4" s="1"/>
  <c r="Q17" i="4"/>
  <c r="V30" i="3"/>
  <c r="U31" i="3"/>
  <c r="S35" i="3"/>
  <c r="S36" i="3"/>
  <c r="M48" i="3"/>
  <c r="M50" i="3" s="1"/>
  <c r="M40" i="3"/>
  <c r="M42" i="3" s="1"/>
  <c r="O22" i="3"/>
  <c r="N24" i="3"/>
  <c r="N38" i="3" s="1"/>
  <c r="T46" i="3"/>
  <c r="T47" i="3" s="1"/>
  <c r="T33" i="3"/>
  <c r="N24" i="2"/>
  <c r="N37" i="2" s="1"/>
  <c r="N38" i="2" s="1"/>
  <c r="N40" i="2" s="1"/>
  <c r="O22" i="2"/>
  <c r="Q19" i="4" l="1"/>
  <c r="Q33" i="4" s="1"/>
  <c r="Q35" i="4" s="1"/>
  <c r="Q37" i="4" s="1"/>
  <c r="R17" i="4"/>
  <c r="T35" i="3"/>
  <c r="T36" i="3" s="1"/>
  <c r="U33" i="3"/>
  <c r="U46" i="3"/>
  <c r="U47" i="3" s="1"/>
  <c r="N48" i="3"/>
  <c r="N50" i="3" s="1"/>
  <c r="N40" i="3"/>
  <c r="N42" i="3" s="1"/>
  <c r="V31" i="3"/>
  <c r="W30" i="3"/>
  <c r="O24" i="3"/>
  <c r="O38" i="3" s="1"/>
  <c r="P22" i="3"/>
  <c r="O24" i="2"/>
  <c r="O37" i="2" s="1"/>
  <c r="O38" i="2" s="1"/>
  <c r="O40" i="2" s="1"/>
  <c r="P22" i="2"/>
  <c r="R19" i="4" l="1"/>
  <c r="R33" i="4" s="1"/>
  <c r="R35" i="4" s="1"/>
  <c r="R37" i="4" s="1"/>
  <c r="S17" i="4"/>
  <c r="P24" i="3"/>
  <c r="P38" i="3" s="1"/>
  <c r="Q22" i="3"/>
  <c r="O48" i="3"/>
  <c r="O50" i="3" s="1"/>
  <c r="O40" i="3"/>
  <c r="O42" i="3" s="1"/>
  <c r="U35" i="3"/>
  <c r="U36" i="3" s="1"/>
  <c r="W31" i="3"/>
  <c r="X30" i="3"/>
  <c r="V46" i="3"/>
  <c r="V47" i="3" s="1"/>
  <c r="V33" i="3"/>
  <c r="Q22" i="2"/>
  <c r="P24" i="2"/>
  <c r="P37" i="2" s="1"/>
  <c r="P38" i="2" s="1"/>
  <c r="P40" i="2" s="1"/>
  <c r="T17" i="4" l="1"/>
  <c r="S19" i="4"/>
  <c r="S33" i="4" s="1"/>
  <c r="S35" i="4" s="1"/>
  <c r="S37" i="4" s="1"/>
  <c r="V35" i="3"/>
  <c r="V36" i="3" s="1"/>
  <c r="P48" i="3"/>
  <c r="P50" i="3" s="1"/>
  <c r="P40" i="3"/>
  <c r="P42" i="3" s="1"/>
  <c r="Q24" i="3"/>
  <c r="Q38" i="3" s="1"/>
  <c r="R22" i="3"/>
  <c r="Y30" i="3"/>
  <c r="X31" i="3"/>
  <c r="W46" i="3"/>
  <c r="W47" i="3" s="1"/>
  <c r="W33" i="3"/>
  <c r="Q24" i="2"/>
  <c r="Q37" i="2" s="1"/>
  <c r="Q38" i="2" s="1"/>
  <c r="Q40" i="2" s="1"/>
  <c r="R22" i="2"/>
  <c r="T19" i="4" l="1"/>
  <c r="T33" i="4" s="1"/>
  <c r="T35" i="4" s="1"/>
  <c r="T37" i="4" s="1"/>
  <c r="U17" i="4"/>
  <c r="Z30" i="3"/>
  <c r="Z31" i="3" s="1"/>
  <c r="Y31" i="3"/>
  <c r="W35" i="3"/>
  <c r="W36" i="3" s="1"/>
  <c r="S22" i="3"/>
  <c r="R24" i="3"/>
  <c r="R38" i="3" s="1"/>
  <c r="Q48" i="3"/>
  <c r="Q50" i="3" s="1"/>
  <c r="Q40" i="3"/>
  <c r="Q42" i="3" s="1"/>
  <c r="X46" i="3"/>
  <c r="X47" i="3" s="1"/>
  <c r="X33" i="3"/>
  <c r="R24" i="2"/>
  <c r="R37" i="2" s="1"/>
  <c r="R38" i="2" s="1"/>
  <c r="R40" i="2" s="1"/>
  <c r="S22" i="2"/>
  <c r="U19" i="4" l="1"/>
  <c r="U33" i="4" s="1"/>
  <c r="U35" i="4" s="1"/>
  <c r="U37" i="4" s="1"/>
  <c r="V17" i="4"/>
  <c r="Y46" i="3"/>
  <c r="Y47" i="3" s="1"/>
  <c r="Y33" i="3"/>
  <c r="X35" i="3"/>
  <c r="X36" i="3"/>
  <c r="S24" i="3"/>
  <c r="S38" i="3" s="1"/>
  <c r="T22" i="3"/>
  <c r="Z46" i="3"/>
  <c r="Z47" i="3" s="1"/>
  <c r="Z33" i="3"/>
  <c r="R48" i="3"/>
  <c r="R50" i="3" s="1"/>
  <c r="R40" i="3"/>
  <c r="R42" i="3" s="1"/>
  <c r="S24" i="2"/>
  <c r="S37" i="2" s="1"/>
  <c r="S38" i="2" s="1"/>
  <c r="S40" i="2" s="1"/>
  <c r="T22" i="2"/>
  <c r="V19" i="4" l="1"/>
  <c r="V33" i="4" s="1"/>
  <c r="V35" i="4" s="1"/>
  <c r="V37" i="4" s="1"/>
  <c r="W17" i="4"/>
  <c r="T24" i="3"/>
  <c r="T38" i="3" s="1"/>
  <c r="U22" i="3"/>
  <c r="Y35" i="3"/>
  <c r="Y36" i="3" s="1"/>
  <c r="S48" i="3"/>
  <c r="S50" i="3" s="1"/>
  <c r="S40" i="3"/>
  <c r="S42" i="3" s="1"/>
  <c r="Z35" i="3"/>
  <c r="Z36" i="3" s="1"/>
  <c r="T24" i="2"/>
  <c r="T37" i="2" s="1"/>
  <c r="T38" i="2" s="1"/>
  <c r="T40" i="2" s="1"/>
  <c r="U22" i="2"/>
  <c r="X17" i="4" l="1"/>
  <c r="W19" i="4"/>
  <c r="W33" i="4" s="1"/>
  <c r="W35" i="4" s="1"/>
  <c r="W37" i="4" s="1"/>
  <c r="U24" i="3"/>
  <c r="U38" i="3" s="1"/>
  <c r="V22" i="3"/>
  <c r="T48" i="3"/>
  <c r="T50" i="3" s="1"/>
  <c r="T40" i="3"/>
  <c r="T42" i="3" s="1"/>
  <c r="U24" i="2"/>
  <c r="U37" i="2" s="1"/>
  <c r="U38" i="2" s="1"/>
  <c r="U40" i="2" s="1"/>
  <c r="V22" i="2"/>
  <c r="X19" i="4" l="1"/>
  <c r="X33" i="4" s="1"/>
  <c r="X35" i="4" s="1"/>
  <c r="X37" i="4" s="1"/>
  <c r="Y17" i="4"/>
  <c r="V24" i="3"/>
  <c r="V38" i="3" s="1"/>
  <c r="W22" i="3"/>
  <c r="U48" i="3"/>
  <c r="U50" i="3" s="1"/>
  <c r="U40" i="3"/>
  <c r="U42" i="3" s="1"/>
  <c r="V24" i="2"/>
  <c r="V37" i="2" s="1"/>
  <c r="V38" i="2" s="1"/>
  <c r="V40" i="2" s="1"/>
  <c r="W22" i="2"/>
  <c r="Y19" i="4" l="1"/>
  <c r="Y33" i="4" s="1"/>
  <c r="Y35" i="4" s="1"/>
  <c r="Y37" i="4" s="1"/>
  <c r="Z17" i="4"/>
  <c r="Z19" i="4" s="1"/>
  <c r="Z33" i="4" s="1"/>
  <c r="Z35" i="4" s="1"/>
  <c r="Z37" i="4" s="1"/>
  <c r="B38" i="4" s="1"/>
  <c r="X22" i="3"/>
  <c r="W24" i="3"/>
  <c r="W38" i="3" s="1"/>
  <c r="V48" i="3"/>
  <c r="V50" i="3" s="1"/>
  <c r="V40" i="3"/>
  <c r="V42" i="3" s="1"/>
  <c r="W24" i="2"/>
  <c r="W37" i="2" s="1"/>
  <c r="W38" i="2" s="1"/>
  <c r="W40" i="2" s="1"/>
  <c r="X22" i="2"/>
  <c r="W48" i="3" l="1"/>
  <c r="W50" i="3" s="1"/>
  <c r="W40" i="3"/>
  <c r="W42" i="3" s="1"/>
  <c r="X24" i="3"/>
  <c r="X38" i="3" s="1"/>
  <c r="Y22" i="3"/>
  <c r="Y22" i="2"/>
  <c r="X24" i="2"/>
  <c r="X37" i="2" s="1"/>
  <c r="X38" i="2" s="1"/>
  <c r="X40" i="2" s="1"/>
  <c r="Z22" i="3" l="1"/>
  <c r="Z24" i="3" s="1"/>
  <c r="Z38" i="3" s="1"/>
  <c r="Y24" i="3"/>
  <c r="Y38" i="3" s="1"/>
  <c r="X48" i="3"/>
  <c r="X50" i="3" s="1"/>
  <c r="X40" i="3"/>
  <c r="X42" i="3" s="1"/>
  <c r="Y24" i="2"/>
  <c r="Y37" i="2" s="1"/>
  <c r="Y38" i="2" s="1"/>
  <c r="Y40" i="2" s="1"/>
  <c r="Z22" i="2"/>
  <c r="Z24" i="2" s="1"/>
  <c r="Z37" i="2" s="1"/>
  <c r="Z38" i="2" s="1"/>
  <c r="Z40" i="2" s="1"/>
  <c r="Y48" i="3" l="1"/>
  <c r="Y50" i="3" s="1"/>
  <c r="Y40" i="3"/>
  <c r="Y42" i="3" s="1"/>
  <c r="Z48" i="3"/>
  <c r="Z50" i="3" s="1"/>
  <c r="B53" i="3" s="1"/>
  <c r="Z40" i="3"/>
  <c r="Z42" i="3" s="1"/>
  <c r="B44" i="3" s="1"/>
  <c r="B42" i="2"/>
  <c r="G24" i="1" l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F24" i="1"/>
  <c r="E24" i="1"/>
  <c r="B12" i="1" l="1"/>
  <c r="B11" i="1"/>
  <c r="C168" i="1"/>
  <c r="D168" i="1" s="1"/>
  <c r="E168" i="1" s="1"/>
  <c r="Z166" i="1"/>
  <c r="Y166" i="1"/>
  <c r="X166" i="1"/>
  <c r="W166" i="1"/>
  <c r="V166" i="1"/>
  <c r="U166" i="1"/>
  <c r="T166" i="1"/>
  <c r="S166" i="1"/>
  <c r="R166" i="1"/>
  <c r="Q166" i="1"/>
  <c r="P166" i="1"/>
  <c r="O166" i="1"/>
  <c r="N166" i="1"/>
  <c r="M166" i="1"/>
  <c r="L166" i="1"/>
  <c r="K166" i="1"/>
  <c r="J166" i="1"/>
  <c r="I166" i="1"/>
  <c r="H166" i="1"/>
  <c r="G166" i="1"/>
  <c r="F166" i="1"/>
  <c r="E166" i="1"/>
  <c r="D166" i="1"/>
  <c r="C166" i="1"/>
  <c r="C169" i="1" s="1"/>
  <c r="B166" i="1"/>
  <c r="B169" i="1" s="1"/>
  <c r="B162" i="1"/>
  <c r="B176" i="1" s="1"/>
  <c r="C160" i="1"/>
  <c r="D160" i="1" s="1"/>
  <c r="Z155" i="1"/>
  <c r="Y155" i="1"/>
  <c r="X155" i="1"/>
  <c r="W155" i="1"/>
  <c r="V155" i="1"/>
  <c r="U155" i="1"/>
  <c r="T155" i="1"/>
  <c r="S155" i="1"/>
  <c r="R155" i="1"/>
  <c r="Q155" i="1"/>
  <c r="P155" i="1"/>
  <c r="O155" i="1"/>
  <c r="N155" i="1"/>
  <c r="M155" i="1"/>
  <c r="L155" i="1"/>
  <c r="K155" i="1"/>
  <c r="J155" i="1"/>
  <c r="I155" i="1"/>
  <c r="H155" i="1"/>
  <c r="G155" i="1"/>
  <c r="F155" i="1"/>
  <c r="E155" i="1"/>
  <c r="D155" i="1"/>
  <c r="C155" i="1"/>
  <c r="B155" i="1"/>
  <c r="Z153" i="1"/>
  <c r="Y153" i="1"/>
  <c r="X153" i="1"/>
  <c r="W153" i="1"/>
  <c r="V153" i="1"/>
  <c r="U153" i="1"/>
  <c r="T153" i="1"/>
  <c r="S153" i="1"/>
  <c r="R153" i="1"/>
  <c r="Q153" i="1"/>
  <c r="P153" i="1"/>
  <c r="O153" i="1"/>
  <c r="N153" i="1"/>
  <c r="M153" i="1"/>
  <c r="L153" i="1"/>
  <c r="K153" i="1"/>
  <c r="J153" i="1"/>
  <c r="I153" i="1"/>
  <c r="H153" i="1"/>
  <c r="G153" i="1"/>
  <c r="F153" i="1"/>
  <c r="E153" i="1"/>
  <c r="D153" i="1"/>
  <c r="C153" i="1"/>
  <c r="B153" i="1"/>
  <c r="Z150" i="1"/>
  <c r="Y150" i="1"/>
  <c r="X150" i="1"/>
  <c r="W150" i="1"/>
  <c r="V150" i="1"/>
  <c r="U150" i="1"/>
  <c r="T150" i="1"/>
  <c r="S150" i="1"/>
  <c r="R150" i="1"/>
  <c r="Q150" i="1"/>
  <c r="P150" i="1"/>
  <c r="O150" i="1"/>
  <c r="N150" i="1"/>
  <c r="M150" i="1"/>
  <c r="L150" i="1"/>
  <c r="K150" i="1"/>
  <c r="J150" i="1"/>
  <c r="I150" i="1"/>
  <c r="H150" i="1"/>
  <c r="G150" i="1"/>
  <c r="F150" i="1"/>
  <c r="E150" i="1"/>
  <c r="D150" i="1"/>
  <c r="C150" i="1"/>
  <c r="B150" i="1"/>
  <c r="C126" i="1"/>
  <c r="D126" i="1" s="1"/>
  <c r="E126" i="1" s="1"/>
  <c r="Z124" i="1"/>
  <c r="Y124" i="1"/>
  <c r="X124" i="1"/>
  <c r="W124" i="1"/>
  <c r="V124" i="1"/>
  <c r="U124" i="1"/>
  <c r="T124" i="1"/>
  <c r="S124" i="1"/>
  <c r="R124" i="1"/>
  <c r="Q124" i="1"/>
  <c r="P124" i="1"/>
  <c r="O124" i="1"/>
  <c r="N124" i="1"/>
  <c r="M124" i="1"/>
  <c r="L124" i="1"/>
  <c r="K124" i="1"/>
  <c r="J124" i="1"/>
  <c r="I124" i="1"/>
  <c r="H124" i="1"/>
  <c r="G124" i="1"/>
  <c r="F124" i="1"/>
  <c r="E124" i="1"/>
  <c r="D124" i="1"/>
  <c r="C124" i="1"/>
  <c r="C127" i="1" s="1"/>
  <c r="B124" i="1"/>
  <c r="B127" i="1" s="1"/>
  <c r="B118" i="1"/>
  <c r="Z111" i="1"/>
  <c r="Y111" i="1"/>
  <c r="Y114" i="1" s="1"/>
  <c r="X111" i="1"/>
  <c r="W111" i="1"/>
  <c r="V111" i="1"/>
  <c r="U111" i="1"/>
  <c r="U114" i="1" s="1"/>
  <c r="T111" i="1"/>
  <c r="S111" i="1"/>
  <c r="R111" i="1"/>
  <c r="Q111" i="1"/>
  <c r="Q114" i="1" s="1"/>
  <c r="P111" i="1"/>
  <c r="O111" i="1"/>
  <c r="N111" i="1"/>
  <c r="M111" i="1"/>
  <c r="L111" i="1"/>
  <c r="K111" i="1"/>
  <c r="J111" i="1"/>
  <c r="I111" i="1"/>
  <c r="H111" i="1"/>
  <c r="G111" i="1"/>
  <c r="F111" i="1"/>
  <c r="E111" i="1"/>
  <c r="D111" i="1"/>
  <c r="C111" i="1"/>
  <c r="B111" i="1"/>
  <c r="Z107" i="1"/>
  <c r="Y107" i="1"/>
  <c r="X107" i="1"/>
  <c r="W107" i="1"/>
  <c r="V107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D107" i="1"/>
  <c r="C107" i="1"/>
  <c r="B107" i="1"/>
  <c r="Z105" i="1"/>
  <c r="Y105" i="1"/>
  <c r="X105" i="1"/>
  <c r="W105" i="1"/>
  <c r="V105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D105" i="1"/>
  <c r="C105" i="1"/>
  <c r="B105" i="1"/>
  <c r="Z102" i="1"/>
  <c r="Z113" i="1" s="1"/>
  <c r="Y102" i="1"/>
  <c r="Y113" i="1" s="1"/>
  <c r="X102" i="1"/>
  <c r="W102" i="1"/>
  <c r="W113" i="1" s="1"/>
  <c r="V102" i="1"/>
  <c r="V113" i="1" s="1"/>
  <c r="U102" i="1"/>
  <c r="U113" i="1" s="1"/>
  <c r="T102" i="1"/>
  <c r="T113" i="1" s="1"/>
  <c r="S102" i="1"/>
  <c r="S113" i="1" s="1"/>
  <c r="R102" i="1"/>
  <c r="R113" i="1" s="1"/>
  <c r="Q102" i="1"/>
  <c r="Q113" i="1" s="1"/>
  <c r="P102" i="1"/>
  <c r="O102" i="1"/>
  <c r="O113" i="1" s="1"/>
  <c r="N102" i="1"/>
  <c r="N113" i="1" s="1"/>
  <c r="M102" i="1"/>
  <c r="M113" i="1" s="1"/>
  <c r="L102" i="1"/>
  <c r="K102" i="1"/>
  <c r="K113" i="1" s="1"/>
  <c r="K114" i="1" s="1"/>
  <c r="J102" i="1"/>
  <c r="J113" i="1" s="1"/>
  <c r="I102" i="1"/>
  <c r="I113" i="1" s="1"/>
  <c r="H102" i="1"/>
  <c r="G102" i="1"/>
  <c r="G113" i="1" s="1"/>
  <c r="F102" i="1"/>
  <c r="F113" i="1" s="1"/>
  <c r="E102" i="1"/>
  <c r="E113" i="1" s="1"/>
  <c r="D102" i="1"/>
  <c r="C102" i="1"/>
  <c r="B102" i="1"/>
  <c r="B113" i="1" s="1"/>
  <c r="C78" i="1"/>
  <c r="D78" i="1" s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D76" i="1"/>
  <c r="C76" i="1"/>
  <c r="C79" i="1" s="1"/>
  <c r="B76" i="1"/>
  <c r="B79" i="1" s="1"/>
  <c r="B70" i="1"/>
  <c r="B72" i="1" s="1"/>
  <c r="B86" i="1" s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D63" i="1"/>
  <c r="C63" i="1"/>
  <c r="B63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D59" i="1"/>
  <c r="C59" i="1"/>
  <c r="B59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C57" i="1"/>
  <c r="B57" i="1"/>
  <c r="Z54" i="1"/>
  <c r="Y54" i="1"/>
  <c r="X54" i="1"/>
  <c r="X65" i="1" s="1"/>
  <c r="X66" i="1" s="1"/>
  <c r="W54" i="1"/>
  <c r="W65" i="1" s="1"/>
  <c r="V54" i="1"/>
  <c r="U54" i="1"/>
  <c r="U65" i="1" s="1"/>
  <c r="T54" i="1"/>
  <c r="T65" i="1" s="1"/>
  <c r="T66" i="1" s="1"/>
  <c r="S54" i="1"/>
  <c r="S65" i="1" s="1"/>
  <c r="R54" i="1"/>
  <c r="Q54" i="1"/>
  <c r="Q65" i="1" s="1"/>
  <c r="P54" i="1"/>
  <c r="P65" i="1" s="1"/>
  <c r="P66" i="1" s="1"/>
  <c r="O54" i="1"/>
  <c r="O65" i="1" s="1"/>
  <c r="N54" i="1"/>
  <c r="M54" i="1"/>
  <c r="L54" i="1"/>
  <c r="L65" i="1" s="1"/>
  <c r="L66" i="1" s="1"/>
  <c r="K54" i="1"/>
  <c r="K65" i="1" s="1"/>
  <c r="J54" i="1"/>
  <c r="I54" i="1"/>
  <c r="H54" i="1"/>
  <c r="H65" i="1" s="1"/>
  <c r="H66" i="1" s="1"/>
  <c r="G54" i="1"/>
  <c r="G65" i="1" s="1"/>
  <c r="F54" i="1"/>
  <c r="E54" i="1"/>
  <c r="E65" i="1" s="1"/>
  <c r="D54" i="1"/>
  <c r="D65" i="1" s="1"/>
  <c r="D66" i="1" s="1"/>
  <c r="C54" i="1"/>
  <c r="C65" i="1" s="1"/>
  <c r="B54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C21" i="1" s="1"/>
  <c r="B18" i="1"/>
  <c r="B21" i="1" s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E66" i="1" l="1"/>
  <c r="Q66" i="1"/>
  <c r="G12" i="1"/>
  <c r="K12" i="1"/>
  <c r="O12" i="1"/>
  <c r="W12" i="1"/>
  <c r="C12" i="1"/>
  <c r="S12" i="1"/>
  <c r="D21" i="1"/>
  <c r="C70" i="1"/>
  <c r="C72" i="1" s="1"/>
  <c r="C86" i="1" s="1"/>
  <c r="I108" i="1"/>
  <c r="M108" i="1"/>
  <c r="Y108" i="1"/>
  <c r="S114" i="1"/>
  <c r="E156" i="1"/>
  <c r="I156" i="1"/>
  <c r="M156" i="1"/>
  <c r="Q156" i="1"/>
  <c r="U156" i="1"/>
  <c r="Y156" i="1"/>
  <c r="U66" i="1"/>
  <c r="F12" i="1"/>
  <c r="J12" i="1"/>
  <c r="N12" i="1"/>
  <c r="R12" i="1"/>
  <c r="V12" i="1"/>
  <c r="Z12" i="1"/>
  <c r="C108" i="1"/>
  <c r="B156" i="1"/>
  <c r="F156" i="1"/>
  <c r="J156" i="1"/>
  <c r="N156" i="1"/>
  <c r="R156" i="1"/>
  <c r="V156" i="1"/>
  <c r="Z156" i="1"/>
  <c r="D162" i="1"/>
  <c r="D176" i="1" s="1"/>
  <c r="E160" i="1"/>
  <c r="E127" i="1"/>
  <c r="F126" i="1"/>
  <c r="G126" i="1" s="1"/>
  <c r="H126" i="1" s="1"/>
  <c r="D12" i="1"/>
  <c r="L12" i="1"/>
  <c r="P12" i="1"/>
  <c r="T12" i="1"/>
  <c r="X12" i="1"/>
  <c r="E60" i="1"/>
  <c r="I60" i="1"/>
  <c r="M60" i="1"/>
  <c r="Q60" i="1"/>
  <c r="U60" i="1"/>
  <c r="Y60" i="1"/>
  <c r="C60" i="1"/>
  <c r="S60" i="1"/>
  <c r="I65" i="1"/>
  <c r="I66" i="1" s="1"/>
  <c r="Y65" i="1"/>
  <c r="Y66" i="1" s="1"/>
  <c r="H108" i="1"/>
  <c r="T108" i="1"/>
  <c r="Q108" i="1"/>
  <c r="G114" i="1"/>
  <c r="O114" i="1"/>
  <c r="W114" i="1"/>
  <c r="C113" i="1"/>
  <c r="C114" i="1" s="1"/>
  <c r="D127" i="1"/>
  <c r="C162" i="1"/>
  <c r="C176" i="1" s="1"/>
  <c r="K60" i="1"/>
  <c r="M114" i="1"/>
  <c r="O60" i="1"/>
  <c r="H12" i="1"/>
  <c r="E12" i="1"/>
  <c r="I12" i="1"/>
  <c r="M12" i="1"/>
  <c r="Q12" i="1"/>
  <c r="U12" i="1"/>
  <c r="Y12" i="1"/>
  <c r="B60" i="1"/>
  <c r="F60" i="1"/>
  <c r="J60" i="1"/>
  <c r="N60" i="1"/>
  <c r="R60" i="1"/>
  <c r="V60" i="1"/>
  <c r="Z60" i="1"/>
  <c r="G60" i="1"/>
  <c r="W60" i="1"/>
  <c r="M65" i="1"/>
  <c r="M66" i="1" s="1"/>
  <c r="E108" i="1"/>
  <c r="U108" i="1"/>
  <c r="D156" i="1"/>
  <c r="H156" i="1"/>
  <c r="L156" i="1"/>
  <c r="P156" i="1"/>
  <c r="T156" i="1"/>
  <c r="X156" i="1"/>
  <c r="C66" i="1"/>
  <c r="G66" i="1"/>
  <c r="K66" i="1"/>
  <c r="O66" i="1"/>
  <c r="S66" i="1"/>
  <c r="W66" i="1"/>
  <c r="F20" i="1"/>
  <c r="G20" i="1" s="1"/>
  <c r="H20" i="1" s="1"/>
  <c r="I20" i="1" s="1"/>
  <c r="E21" i="1"/>
  <c r="D79" i="1"/>
  <c r="E78" i="1"/>
  <c r="F78" i="1" s="1"/>
  <c r="G78" i="1" s="1"/>
  <c r="H78" i="1" s="1"/>
  <c r="B120" i="1"/>
  <c r="B134" i="1" s="1"/>
  <c r="C118" i="1"/>
  <c r="D60" i="1"/>
  <c r="H60" i="1"/>
  <c r="L60" i="1"/>
  <c r="P60" i="1"/>
  <c r="T60" i="1"/>
  <c r="X60" i="1"/>
  <c r="B65" i="1"/>
  <c r="B66" i="1" s="1"/>
  <c r="B81" i="1" s="1"/>
  <c r="F65" i="1"/>
  <c r="F66" i="1" s="1"/>
  <c r="J65" i="1"/>
  <c r="J66" i="1" s="1"/>
  <c r="N65" i="1"/>
  <c r="N66" i="1" s="1"/>
  <c r="R65" i="1"/>
  <c r="R66" i="1" s="1"/>
  <c r="V65" i="1"/>
  <c r="V66" i="1" s="1"/>
  <c r="Z65" i="1"/>
  <c r="Z66" i="1" s="1"/>
  <c r="D70" i="1"/>
  <c r="D108" i="1"/>
  <c r="D113" i="1"/>
  <c r="D114" i="1" s="1"/>
  <c r="L113" i="1"/>
  <c r="L108" i="1"/>
  <c r="P108" i="1"/>
  <c r="P113" i="1"/>
  <c r="X108" i="1"/>
  <c r="X113" i="1"/>
  <c r="X114" i="1" s="1"/>
  <c r="L114" i="1"/>
  <c r="P114" i="1"/>
  <c r="T114" i="1"/>
  <c r="H113" i="1"/>
  <c r="H114" i="1" s="1"/>
  <c r="C129" i="1"/>
  <c r="E114" i="1"/>
  <c r="I114" i="1"/>
  <c r="B108" i="1"/>
  <c r="F108" i="1"/>
  <c r="J108" i="1"/>
  <c r="N108" i="1"/>
  <c r="R108" i="1"/>
  <c r="V108" i="1"/>
  <c r="Z108" i="1"/>
  <c r="G108" i="1"/>
  <c r="K108" i="1"/>
  <c r="O108" i="1"/>
  <c r="S108" i="1"/>
  <c r="W108" i="1"/>
  <c r="B114" i="1"/>
  <c r="F114" i="1"/>
  <c r="J114" i="1"/>
  <c r="N114" i="1"/>
  <c r="R114" i="1"/>
  <c r="V114" i="1"/>
  <c r="Z114" i="1"/>
  <c r="B171" i="1"/>
  <c r="C156" i="1"/>
  <c r="C171" i="1" s="1"/>
  <c r="G156" i="1"/>
  <c r="K156" i="1"/>
  <c r="O156" i="1"/>
  <c r="S156" i="1"/>
  <c r="W156" i="1"/>
  <c r="E169" i="1"/>
  <c r="F168" i="1"/>
  <c r="E162" i="1"/>
  <c r="E176" i="1" s="1"/>
  <c r="F160" i="1"/>
  <c r="D169" i="1"/>
  <c r="D171" i="1" l="1"/>
  <c r="G127" i="1"/>
  <c r="E171" i="1"/>
  <c r="F127" i="1"/>
  <c r="E23" i="1"/>
  <c r="E129" i="1"/>
  <c r="I126" i="1"/>
  <c r="J126" i="1" s="1"/>
  <c r="H127" i="1"/>
  <c r="H129" i="1" s="1"/>
  <c r="H131" i="1" s="1"/>
  <c r="H132" i="1" s="1"/>
  <c r="G129" i="1"/>
  <c r="H21" i="1"/>
  <c r="C81" i="1"/>
  <c r="C83" i="1" s="1"/>
  <c r="C84" i="1" s="1"/>
  <c r="C88" i="1" s="1"/>
  <c r="C90" i="1" s="1"/>
  <c r="G21" i="1"/>
  <c r="B83" i="1"/>
  <c r="B84" i="1" s="1"/>
  <c r="B88" i="1" s="1"/>
  <c r="B90" i="1" s="1"/>
  <c r="E173" i="1"/>
  <c r="E174" i="1" s="1"/>
  <c r="E178" i="1" s="1"/>
  <c r="E180" i="1" s="1"/>
  <c r="E131" i="1"/>
  <c r="E132" i="1" s="1"/>
  <c r="C131" i="1"/>
  <c r="C132" i="1" s="1"/>
  <c r="C120" i="1"/>
  <c r="C134" i="1" s="1"/>
  <c r="D118" i="1"/>
  <c r="G168" i="1"/>
  <c r="F169" i="1"/>
  <c r="F171" i="1" s="1"/>
  <c r="D173" i="1"/>
  <c r="D174" i="1" s="1"/>
  <c r="D178" i="1" s="1"/>
  <c r="D180" i="1" s="1"/>
  <c r="D72" i="1"/>
  <c r="D86" i="1" s="1"/>
  <c r="E70" i="1"/>
  <c r="F79" i="1"/>
  <c r="F81" i="1" s="1"/>
  <c r="B173" i="1"/>
  <c r="B174" i="1" s="1"/>
  <c r="B178" i="1" s="1"/>
  <c r="B180" i="1" s="1"/>
  <c r="F129" i="1"/>
  <c r="D129" i="1"/>
  <c r="D81" i="1"/>
  <c r="E79" i="1"/>
  <c r="E81" i="1" s="1"/>
  <c r="G131" i="1"/>
  <c r="G132" i="1" s="1"/>
  <c r="F162" i="1"/>
  <c r="F176" i="1" s="1"/>
  <c r="G160" i="1"/>
  <c r="C173" i="1"/>
  <c r="C174" i="1" s="1"/>
  <c r="C178" i="1" s="1"/>
  <c r="C180" i="1" s="1"/>
  <c r="B129" i="1"/>
  <c r="I78" i="1"/>
  <c r="H79" i="1"/>
  <c r="H81" i="1" s="1"/>
  <c r="G79" i="1"/>
  <c r="G81" i="1" s="1"/>
  <c r="I21" i="1"/>
  <c r="J20" i="1"/>
  <c r="F21" i="1"/>
  <c r="I23" i="1" l="1"/>
  <c r="H23" i="1"/>
  <c r="I127" i="1"/>
  <c r="I129" i="1" s="1"/>
  <c r="F23" i="1"/>
  <c r="G23" i="1"/>
  <c r="C136" i="1"/>
  <c r="C138" i="1" s="1"/>
  <c r="F83" i="1"/>
  <c r="F84" i="1" s="1"/>
  <c r="I131" i="1"/>
  <c r="I132" i="1" s="1"/>
  <c r="B131" i="1"/>
  <c r="B132" i="1" s="1"/>
  <c r="B136" i="1" s="1"/>
  <c r="B138" i="1" s="1"/>
  <c r="F131" i="1"/>
  <c r="F132" i="1"/>
  <c r="F173" i="1"/>
  <c r="F174" i="1" s="1"/>
  <c r="F178" i="1" s="1"/>
  <c r="F180" i="1" s="1"/>
  <c r="D131" i="1"/>
  <c r="D132" i="1" s="1"/>
  <c r="H83" i="1"/>
  <c r="H84" i="1" s="1"/>
  <c r="H168" i="1"/>
  <c r="G169" i="1"/>
  <c r="G171" i="1" s="1"/>
  <c r="K20" i="1"/>
  <c r="J21" i="1"/>
  <c r="G162" i="1"/>
  <c r="G176" i="1" s="1"/>
  <c r="H160" i="1"/>
  <c r="D120" i="1"/>
  <c r="D134" i="1" s="1"/>
  <c r="E118" i="1"/>
  <c r="J78" i="1"/>
  <c r="I79" i="1"/>
  <c r="I81" i="1" s="1"/>
  <c r="G83" i="1"/>
  <c r="G84" i="1" s="1"/>
  <c r="E83" i="1"/>
  <c r="E84" i="1"/>
  <c r="K126" i="1"/>
  <c r="J127" i="1"/>
  <c r="J129" i="1" s="1"/>
  <c r="D83" i="1"/>
  <c r="D84" i="1" s="1"/>
  <c r="D88" i="1" s="1"/>
  <c r="D90" i="1" s="1"/>
  <c r="E72" i="1"/>
  <c r="E86" i="1" s="1"/>
  <c r="F70" i="1"/>
  <c r="E88" i="1" l="1"/>
  <c r="E90" i="1" s="1"/>
  <c r="J23" i="1"/>
  <c r="D136" i="1"/>
  <c r="D138" i="1" s="1"/>
  <c r="J131" i="1"/>
  <c r="J132" i="1" s="1"/>
  <c r="I168" i="1"/>
  <c r="H169" i="1"/>
  <c r="H171" i="1" s="1"/>
  <c r="G173" i="1"/>
  <c r="G174" i="1" s="1"/>
  <c r="G178" i="1" s="1"/>
  <c r="G180" i="1" s="1"/>
  <c r="K127" i="1"/>
  <c r="K129" i="1" s="1"/>
  <c r="L126" i="1"/>
  <c r="L20" i="1"/>
  <c r="K21" i="1"/>
  <c r="G70" i="1"/>
  <c r="F72" i="1"/>
  <c r="F86" i="1" s="1"/>
  <c r="F88" i="1" s="1"/>
  <c r="F90" i="1" s="1"/>
  <c r="K78" i="1"/>
  <c r="J79" i="1"/>
  <c r="J81" i="1" s="1"/>
  <c r="E120" i="1"/>
  <c r="E134" i="1" s="1"/>
  <c r="E136" i="1" s="1"/>
  <c r="E138" i="1" s="1"/>
  <c r="F118" i="1"/>
  <c r="I83" i="1"/>
  <c r="I84" i="1" s="1"/>
  <c r="H162" i="1"/>
  <c r="H176" i="1" s="1"/>
  <c r="I160" i="1"/>
  <c r="K23" i="1" l="1"/>
  <c r="L78" i="1"/>
  <c r="K79" i="1"/>
  <c r="K81" i="1" s="1"/>
  <c r="M20" i="1"/>
  <c r="L21" i="1"/>
  <c r="I162" i="1"/>
  <c r="I176" i="1" s="1"/>
  <c r="J160" i="1"/>
  <c r="F120" i="1"/>
  <c r="F134" i="1" s="1"/>
  <c r="F136" i="1" s="1"/>
  <c r="F138" i="1" s="1"/>
  <c r="G118" i="1"/>
  <c r="M126" i="1"/>
  <c r="L127" i="1"/>
  <c r="L129" i="1" s="1"/>
  <c r="G72" i="1"/>
  <c r="G86" i="1" s="1"/>
  <c r="G88" i="1" s="1"/>
  <c r="G90" i="1" s="1"/>
  <c r="H70" i="1"/>
  <c r="K131" i="1"/>
  <c r="K132" i="1" s="1"/>
  <c r="H173" i="1"/>
  <c r="H174" i="1" s="1"/>
  <c r="H178" i="1" s="1"/>
  <c r="H180" i="1" s="1"/>
  <c r="J83" i="1"/>
  <c r="J84" i="1" s="1"/>
  <c r="I169" i="1"/>
  <c r="I171" i="1" s="1"/>
  <c r="J168" i="1"/>
  <c r="L23" i="1" l="1"/>
  <c r="J169" i="1"/>
  <c r="J171" i="1" s="1"/>
  <c r="K168" i="1"/>
  <c r="M21" i="1"/>
  <c r="N20" i="1"/>
  <c r="K83" i="1"/>
  <c r="K84" i="1" s="1"/>
  <c r="H72" i="1"/>
  <c r="H86" i="1" s="1"/>
  <c r="H88" i="1" s="1"/>
  <c r="H90" i="1" s="1"/>
  <c r="I70" i="1"/>
  <c r="G120" i="1"/>
  <c r="G134" i="1" s="1"/>
  <c r="G136" i="1" s="1"/>
  <c r="G138" i="1" s="1"/>
  <c r="H118" i="1"/>
  <c r="I173" i="1"/>
  <c r="I174" i="1" s="1"/>
  <c r="I178" i="1" s="1"/>
  <c r="I180" i="1" s="1"/>
  <c r="L131" i="1"/>
  <c r="L132" i="1" s="1"/>
  <c r="J162" i="1"/>
  <c r="J176" i="1" s="1"/>
  <c r="K160" i="1"/>
  <c r="N126" i="1"/>
  <c r="M127" i="1"/>
  <c r="M129" i="1" s="1"/>
  <c r="L79" i="1"/>
  <c r="L81" i="1" s="1"/>
  <c r="M78" i="1"/>
  <c r="M23" i="1" l="1"/>
  <c r="L168" i="1"/>
  <c r="K169" i="1"/>
  <c r="K171" i="1" s="1"/>
  <c r="M131" i="1"/>
  <c r="M132" i="1" s="1"/>
  <c r="H120" i="1"/>
  <c r="H134" i="1" s="1"/>
  <c r="H136" i="1" s="1"/>
  <c r="H138" i="1" s="1"/>
  <c r="I118" i="1"/>
  <c r="O126" i="1"/>
  <c r="N127" i="1"/>
  <c r="N129" i="1" s="1"/>
  <c r="J173" i="1"/>
  <c r="J174" i="1" s="1"/>
  <c r="J178" i="1" s="1"/>
  <c r="J180" i="1" s="1"/>
  <c r="L83" i="1"/>
  <c r="L84" i="1" s="1"/>
  <c r="N78" i="1"/>
  <c r="M79" i="1"/>
  <c r="M81" i="1" s="1"/>
  <c r="K162" i="1"/>
  <c r="K176" i="1" s="1"/>
  <c r="L160" i="1"/>
  <c r="I72" i="1"/>
  <c r="I86" i="1" s="1"/>
  <c r="I88" i="1" s="1"/>
  <c r="I90" i="1" s="1"/>
  <c r="J70" i="1"/>
  <c r="O20" i="1"/>
  <c r="N21" i="1"/>
  <c r="N23" i="1" l="1"/>
  <c r="N131" i="1"/>
  <c r="N132" i="1"/>
  <c r="O127" i="1"/>
  <c r="O129" i="1" s="1"/>
  <c r="P126" i="1"/>
  <c r="P20" i="1"/>
  <c r="O21" i="1"/>
  <c r="J72" i="1"/>
  <c r="J86" i="1" s="1"/>
  <c r="J88" i="1" s="1"/>
  <c r="J90" i="1" s="1"/>
  <c r="K70" i="1"/>
  <c r="M83" i="1"/>
  <c r="M84" i="1"/>
  <c r="J118" i="1"/>
  <c r="I120" i="1"/>
  <c r="I134" i="1" s="1"/>
  <c r="I136" i="1" s="1"/>
  <c r="I138" i="1" s="1"/>
  <c r="K173" i="1"/>
  <c r="K174" i="1"/>
  <c r="K178" i="1" s="1"/>
  <c r="K180" i="1" s="1"/>
  <c r="L162" i="1"/>
  <c r="L176" i="1" s="1"/>
  <c r="M160" i="1"/>
  <c r="O78" i="1"/>
  <c r="N79" i="1"/>
  <c r="N81" i="1" s="1"/>
  <c r="M168" i="1"/>
  <c r="L169" i="1"/>
  <c r="L171" i="1" s="1"/>
  <c r="O23" i="1" l="1"/>
  <c r="L173" i="1"/>
  <c r="L174" i="1" s="1"/>
  <c r="L178" i="1" s="1"/>
  <c r="L180" i="1" s="1"/>
  <c r="K72" i="1"/>
  <c r="K86" i="1" s="1"/>
  <c r="K88" i="1" s="1"/>
  <c r="K90" i="1" s="1"/>
  <c r="L70" i="1"/>
  <c r="J120" i="1"/>
  <c r="J134" i="1" s="1"/>
  <c r="J136" i="1" s="1"/>
  <c r="J138" i="1" s="1"/>
  <c r="K118" i="1"/>
  <c r="N83" i="1"/>
  <c r="N84" i="1" s="1"/>
  <c r="Q126" i="1"/>
  <c r="P127" i="1"/>
  <c r="P129" i="1" s="1"/>
  <c r="M162" i="1"/>
  <c r="M176" i="1" s="1"/>
  <c r="N160" i="1"/>
  <c r="M169" i="1"/>
  <c r="M171" i="1" s="1"/>
  <c r="N168" i="1"/>
  <c r="P78" i="1"/>
  <c r="O79" i="1"/>
  <c r="O81" i="1" s="1"/>
  <c r="Q20" i="1"/>
  <c r="P21" i="1"/>
  <c r="O131" i="1"/>
  <c r="O132" i="1" s="1"/>
  <c r="P23" i="1" l="1"/>
  <c r="O83" i="1"/>
  <c r="O84" i="1" s="1"/>
  <c r="L72" i="1"/>
  <c r="L86" i="1" s="1"/>
  <c r="L88" i="1" s="1"/>
  <c r="L90" i="1" s="1"/>
  <c r="M70" i="1"/>
  <c r="K120" i="1"/>
  <c r="K134" i="1" s="1"/>
  <c r="K136" i="1" s="1"/>
  <c r="K138" i="1" s="1"/>
  <c r="L118" i="1"/>
  <c r="P131" i="1"/>
  <c r="P132" i="1" s="1"/>
  <c r="N162" i="1"/>
  <c r="N176" i="1" s="1"/>
  <c r="O160" i="1"/>
  <c r="P79" i="1"/>
  <c r="P81" i="1" s="1"/>
  <c r="Q78" i="1"/>
  <c r="N169" i="1"/>
  <c r="N171" i="1" s="1"/>
  <c r="O168" i="1"/>
  <c r="Q21" i="1"/>
  <c r="R20" i="1"/>
  <c r="M173" i="1"/>
  <c r="M174" i="1" s="1"/>
  <c r="M178" i="1" s="1"/>
  <c r="M180" i="1" s="1"/>
  <c r="R126" i="1"/>
  <c r="Q127" i="1"/>
  <c r="Q129" i="1" s="1"/>
  <c r="Q23" i="1" l="1"/>
  <c r="L120" i="1"/>
  <c r="L134" i="1" s="1"/>
  <c r="L136" i="1" s="1"/>
  <c r="L138" i="1" s="1"/>
  <c r="M118" i="1"/>
  <c r="Q131" i="1"/>
  <c r="Q132" i="1" s="1"/>
  <c r="S126" i="1"/>
  <c r="R127" i="1"/>
  <c r="R129" i="1" s="1"/>
  <c r="S20" i="1"/>
  <c r="R21" i="1"/>
  <c r="O162" i="1"/>
  <c r="O176" i="1" s="1"/>
  <c r="P160" i="1"/>
  <c r="P168" i="1"/>
  <c r="O169" i="1"/>
  <c r="O171" i="1" s="1"/>
  <c r="R78" i="1"/>
  <c r="Q79" i="1"/>
  <c r="Q81" i="1" s="1"/>
  <c r="N173" i="1"/>
  <c r="N174" i="1" s="1"/>
  <c r="N178" i="1" s="1"/>
  <c r="N180" i="1" s="1"/>
  <c r="P83" i="1"/>
  <c r="P84" i="1" s="1"/>
  <c r="M72" i="1"/>
  <c r="M86" i="1" s="1"/>
  <c r="M88" i="1" s="1"/>
  <c r="M90" i="1" s="1"/>
  <c r="N70" i="1"/>
  <c r="R23" i="1" l="1"/>
  <c r="O70" i="1"/>
  <c r="N72" i="1"/>
  <c r="N86" i="1" s="1"/>
  <c r="N88" i="1" s="1"/>
  <c r="N90" i="1" s="1"/>
  <c r="M120" i="1"/>
  <c r="M134" i="1" s="1"/>
  <c r="M136" i="1" s="1"/>
  <c r="M138" i="1" s="1"/>
  <c r="N118" i="1"/>
  <c r="R131" i="1"/>
  <c r="R132" i="1"/>
  <c r="P162" i="1"/>
  <c r="P176" i="1" s="1"/>
  <c r="Q160" i="1"/>
  <c r="S127" i="1"/>
  <c r="S129" i="1" s="1"/>
  <c r="T126" i="1"/>
  <c r="O173" i="1"/>
  <c r="O174" i="1" s="1"/>
  <c r="O178" i="1" s="1"/>
  <c r="O180" i="1" s="1"/>
  <c r="T20" i="1"/>
  <c r="S21" i="1"/>
  <c r="Q168" i="1"/>
  <c r="P169" i="1"/>
  <c r="P171" i="1" s="1"/>
  <c r="Q83" i="1"/>
  <c r="Q84" i="1" s="1"/>
  <c r="S78" i="1"/>
  <c r="R79" i="1"/>
  <c r="R81" i="1" s="1"/>
  <c r="S23" i="1" l="1"/>
  <c r="U126" i="1"/>
  <c r="T127" i="1"/>
  <c r="T129" i="1" s="1"/>
  <c r="R83" i="1"/>
  <c r="R84" i="1" s="1"/>
  <c r="S131" i="1"/>
  <c r="S132" i="1" s="1"/>
  <c r="O72" i="1"/>
  <c r="O86" i="1" s="1"/>
  <c r="O88" i="1" s="1"/>
  <c r="O90" i="1" s="1"/>
  <c r="P70" i="1"/>
  <c r="P173" i="1"/>
  <c r="P174" i="1" s="1"/>
  <c r="P178" i="1" s="1"/>
  <c r="P180" i="1" s="1"/>
  <c r="U20" i="1"/>
  <c r="T21" i="1"/>
  <c r="T78" i="1"/>
  <c r="S79" i="1"/>
  <c r="S81" i="1" s="1"/>
  <c r="Q169" i="1"/>
  <c r="Q171" i="1" s="1"/>
  <c r="R168" i="1"/>
  <c r="Q162" i="1"/>
  <c r="Q176" i="1" s="1"/>
  <c r="R160" i="1"/>
  <c r="N120" i="1"/>
  <c r="N134" i="1" s="1"/>
  <c r="N136" i="1" s="1"/>
  <c r="N138" i="1" s="1"/>
  <c r="O118" i="1"/>
  <c r="T23" i="1" l="1"/>
  <c r="S168" i="1"/>
  <c r="R169" i="1"/>
  <c r="R171" i="1" s="1"/>
  <c r="R162" i="1"/>
  <c r="R176" i="1" s="1"/>
  <c r="S160" i="1"/>
  <c r="T131" i="1"/>
  <c r="T132" i="1" s="1"/>
  <c r="O120" i="1"/>
  <c r="O134" i="1" s="1"/>
  <c r="O136" i="1" s="1"/>
  <c r="O138" i="1" s="1"/>
  <c r="P118" i="1"/>
  <c r="P72" i="1"/>
  <c r="P86" i="1" s="1"/>
  <c r="P88" i="1" s="1"/>
  <c r="P90" i="1" s="1"/>
  <c r="Q70" i="1"/>
  <c r="Q173" i="1"/>
  <c r="Q174" i="1" s="1"/>
  <c r="Q178" i="1" s="1"/>
  <c r="Q180" i="1" s="1"/>
  <c r="V20" i="1"/>
  <c r="U21" i="1"/>
  <c r="S83" i="1"/>
  <c r="S84" i="1" s="1"/>
  <c r="U78" i="1"/>
  <c r="T79" i="1"/>
  <c r="T81" i="1" s="1"/>
  <c r="U127" i="1"/>
  <c r="U129" i="1" s="1"/>
  <c r="V126" i="1"/>
  <c r="U23" i="1" l="1"/>
  <c r="W126" i="1"/>
  <c r="V127" i="1"/>
  <c r="V129" i="1" s="1"/>
  <c r="T168" i="1"/>
  <c r="S169" i="1"/>
  <c r="S171" i="1" s="1"/>
  <c r="P120" i="1"/>
  <c r="P134" i="1" s="1"/>
  <c r="P136" i="1" s="1"/>
  <c r="P138" i="1" s="1"/>
  <c r="Q118" i="1"/>
  <c r="S162" i="1"/>
  <c r="S176" i="1" s="1"/>
  <c r="T160" i="1"/>
  <c r="U131" i="1"/>
  <c r="U132" i="1" s="1"/>
  <c r="T83" i="1"/>
  <c r="T84" i="1" s="1"/>
  <c r="Q72" i="1"/>
  <c r="Q86" i="1" s="1"/>
  <c r="Q88" i="1" s="1"/>
  <c r="Q90" i="1" s="1"/>
  <c r="R70" i="1"/>
  <c r="R173" i="1"/>
  <c r="R174" i="1" s="1"/>
  <c r="R178" i="1" s="1"/>
  <c r="R180" i="1" s="1"/>
  <c r="V78" i="1"/>
  <c r="U79" i="1"/>
  <c r="U81" i="1" s="1"/>
  <c r="W20" i="1"/>
  <c r="V21" i="1"/>
  <c r="V23" i="1" l="1"/>
  <c r="X20" i="1"/>
  <c r="W21" i="1"/>
  <c r="R118" i="1"/>
  <c r="Q120" i="1"/>
  <c r="Q134" i="1" s="1"/>
  <c r="Q136" i="1" s="1"/>
  <c r="Q138" i="1" s="1"/>
  <c r="W127" i="1"/>
  <c r="W129" i="1" s="1"/>
  <c r="X126" i="1"/>
  <c r="U83" i="1"/>
  <c r="U84" i="1" s="1"/>
  <c r="R72" i="1"/>
  <c r="R86" i="1" s="1"/>
  <c r="R88" i="1" s="1"/>
  <c r="R90" i="1" s="1"/>
  <c r="S70" i="1"/>
  <c r="T162" i="1"/>
  <c r="T176" i="1" s="1"/>
  <c r="U160" i="1"/>
  <c r="S173" i="1"/>
  <c r="S174" i="1" s="1"/>
  <c r="S178" i="1" s="1"/>
  <c r="S180" i="1" s="1"/>
  <c r="V131" i="1"/>
  <c r="V132" i="1" s="1"/>
  <c r="W78" i="1"/>
  <c r="V79" i="1"/>
  <c r="V81" i="1" s="1"/>
  <c r="U168" i="1"/>
  <c r="T169" i="1"/>
  <c r="T171" i="1" s="1"/>
  <c r="W23" i="1" l="1"/>
  <c r="R120" i="1"/>
  <c r="R134" i="1" s="1"/>
  <c r="R136" i="1" s="1"/>
  <c r="R138" i="1" s="1"/>
  <c r="S118" i="1"/>
  <c r="Y20" i="1"/>
  <c r="X21" i="1"/>
  <c r="T173" i="1"/>
  <c r="T174" i="1" s="1"/>
  <c r="T178" i="1" s="1"/>
  <c r="T180" i="1" s="1"/>
  <c r="X78" i="1"/>
  <c r="W79" i="1"/>
  <c r="W81" i="1" s="1"/>
  <c r="W131" i="1"/>
  <c r="W132" i="1" s="1"/>
  <c r="U169" i="1"/>
  <c r="U171" i="1" s="1"/>
  <c r="V168" i="1"/>
  <c r="U162" i="1"/>
  <c r="U176" i="1" s="1"/>
  <c r="V160" i="1"/>
  <c r="V83" i="1"/>
  <c r="V84" i="1" s="1"/>
  <c r="S72" i="1"/>
  <c r="S86" i="1" s="1"/>
  <c r="S88" i="1" s="1"/>
  <c r="S90" i="1" s="1"/>
  <c r="T70" i="1"/>
  <c r="Y126" i="1"/>
  <c r="X127" i="1"/>
  <c r="X129" i="1" s="1"/>
  <c r="X23" i="1" l="1"/>
  <c r="U173" i="1"/>
  <c r="U174" i="1" s="1"/>
  <c r="U178" i="1" s="1"/>
  <c r="U180" i="1" s="1"/>
  <c r="Z126" i="1"/>
  <c r="Z127" i="1" s="1"/>
  <c r="Z129" i="1" s="1"/>
  <c r="Y127" i="1"/>
  <c r="Y129" i="1" s="1"/>
  <c r="S120" i="1"/>
  <c r="S134" i="1" s="1"/>
  <c r="S136" i="1" s="1"/>
  <c r="S138" i="1" s="1"/>
  <c r="T118" i="1"/>
  <c r="X131" i="1"/>
  <c r="X132" i="1" s="1"/>
  <c r="V162" i="1"/>
  <c r="V176" i="1" s="1"/>
  <c r="W160" i="1"/>
  <c r="Y21" i="1"/>
  <c r="Z20" i="1"/>
  <c r="Z21" i="1" s="1"/>
  <c r="T72" i="1"/>
  <c r="T86" i="1" s="1"/>
  <c r="T88" i="1" s="1"/>
  <c r="T90" i="1" s="1"/>
  <c r="U70" i="1"/>
  <c r="Y78" i="1"/>
  <c r="X79" i="1"/>
  <c r="X81" i="1" s="1"/>
  <c r="W168" i="1"/>
  <c r="V169" i="1"/>
  <c r="V171" i="1" s="1"/>
  <c r="W83" i="1"/>
  <c r="W84" i="1" s="1"/>
  <c r="Y23" i="1" l="1"/>
  <c r="Z23" i="1"/>
  <c r="B25" i="1" s="1"/>
  <c r="U72" i="1"/>
  <c r="U86" i="1" s="1"/>
  <c r="U88" i="1" s="1"/>
  <c r="U90" i="1" s="1"/>
  <c r="V70" i="1"/>
  <c r="T120" i="1"/>
  <c r="T134" i="1" s="1"/>
  <c r="T136" i="1" s="1"/>
  <c r="T138" i="1" s="1"/>
  <c r="U118" i="1"/>
  <c r="X168" i="1"/>
  <c r="W169" i="1"/>
  <c r="W171" i="1" s="1"/>
  <c r="X83" i="1"/>
  <c r="X84" i="1" s="1"/>
  <c r="Y131" i="1"/>
  <c r="Y132" i="1" s="1"/>
  <c r="V173" i="1"/>
  <c r="V174" i="1" s="1"/>
  <c r="V178" i="1" s="1"/>
  <c r="V180" i="1" s="1"/>
  <c r="W162" i="1"/>
  <c r="W176" i="1" s="1"/>
  <c r="X160" i="1"/>
  <c r="Z78" i="1"/>
  <c r="Z79" i="1" s="1"/>
  <c r="Z81" i="1" s="1"/>
  <c r="Y79" i="1"/>
  <c r="Y81" i="1" s="1"/>
  <c r="Z131" i="1"/>
  <c r="Z132" i="1" s="1"/>
  <c r="Y160" i="1" l="1"/>
  <c r="X162" i="1"/>
  <c r="X176" i="1" s="1"/>
  <c r="Y83" i="1"/>
  <c r="Y84" i="1" s="1"/>
  <c r="W173" i="1"/>
  <c r="W174" i="1"/>
  <c r="W178" i="1" s="1"/>
  <c r="W180" i="1" s="1"/>
  <c r="W70" i="1"/>
  <c r="V72" i="1"/>
  <c r="V86" i="1" s="1"/>
  <c r="V88" i="1" s="1"/>
  <c r="V90" i="1" s="1"/>
  <c r="Z83" i="1"/>
  <c r="Z84" i="1" s="1"/>
  <c r="Y168" i="1"/>
  <c r="X169" i="1"/>
  <c r="X171" i="1" s="1"/>
  <c r="U120" i="1"/>
  <c r="U134" i="1" s="1"/>
  <c r="U136" i="1" s="1"/>
  <c r="U138" i="1" s="1"/>
  <c r="V118" i="1"/>
  <c r="V120" i="1" l="1"/>
  <c r="V134" i="1" s="1"/>
  <c r="V136" i="1" s="1"/>
  <c r="V138" i="1" s="1"/>
  <c r="W118" i="1"/>
  <c r="Y162" i="1"/>
  <c r="Y176" i="1" s="1"/>
  <c r="Z160" i="1"/>
  <c r="Z162" i="1" s="1"/>
  <c r="Z176" i="1" s="1"/>
  <c r="X173" i="1"/>
  <c r="X174" i="1" s="1"/>
  <c r="X178" i="1" s="1"/>
  <c r="X180" i="1" s="1"/>
  <c r="Y169" i="1"/>
  <c r="Y171" i="1" s="1"/>
  <c r="Z168" i="1"/>
  <c r="Z169" i="1" s="1"/>
  <c r="Z171" i="1" s="1"/>
  <c r="W72" i="1"/>
  <c r="W86" i="1" s="1"/>
  <c r="W88" i="1" s="1"/>
  <c r="W90" i="1" s="1"/>
  <c r="X70" i="1"/>
  <c r="W120" i="1" l="1"/>
  <c r="W134" i="1" s="1"/>
  <c r="W136" i="1" s="1"/>
  <c r="W138" i="1" s="1"/>
  <c r="X118" i="1"/>
  <c r="X72" i="1"/>
  <c r="X86" i="1" s="1"/>
  <c r="X88" i="1" s="1"/>
  <c r="X90" i="1" s="1"/>
  <c r="Y70" i="1"/>
  <c r="Z173" i="1"/>
  <c r="Z174" i="1" s="1"/>
  <c r="Z178" i="1" s="1"/>
  <c r="Z180" i="1" s="1"/>
  <c r="Y173" i="1"/>
  <c r="Y174" i="1" s="1"/>
  <c r="Y178" i="1" s="1"/>
  <c r="Y180" i="1" s="1"/>
  <c r="B182" i="1" l="1"/>
  <c r="X120" i="1"/>
  <c r="X134" i="1" s="1"/>
  <c r="X136" i="1" s="1"/>
  <c r="X138" i="1" s="1"/>
  <c r="Y118" i="1"/>
  <c r="Y72" i="1"/>
  <c r="Y86" i="1" s="1"/>
  <c r="Y88" i="1" s="1"/>
  <c r="Y90" i="1" s="1"/>
  <c r="Z70" i="1"/>
  <c r="Z72" i="1" s="1"/>
  <c r="Z86" i="1" s="1"/>
  <c r="Z88" i="1" s="1"/>
  <c r="Z90" i="1" s="1"/>
  <c r="Z118" i="1" l="1"/>
  <c r="Z120" i="1" s="1"/>
  <c r="Z134" i="1" s="1"/>
  <c r="Z136" i="1" s="1"/>
  <c r="Z138" i="1" s="1"/>
  <c r="Y120" i="1"/>
  <c r="Y134" i="1" s="1"/>
  <c r="Y136" i="1" s="1"/>
  <c r="Y138" i="1" s="1"/>
  <c r="B92" i="1"/>
  <c r="B140" i="1" l="1"/>
</calcChain>
</file>

<file path=xl/sharedStrings.xml><?xml version="1.0" encoding="utf-8"?>
<sst xmlns="http://schemas.openxmlformats.org/spreadsheetml/2006/main" count="238" uniqueCount="71">
  <si>
    <t>Option 1</t>
  </si>
  <si>
    <t>Do not change operation and buy allowance since 1995</t>
  </si>
  <si>
    <t>Year</t>
  </si>
  <si>
    <t>Out Put(million Kw)</t>
  </si>
  <si>
    <t>Electricity Price($/Kw)</t>
  </si>
  <si>
    <t>Revenue(million $)</t>
  </si>
  <si>
    <t>Coal Price($/ton)</t>
  </si>
  <si>
    <t>Coal Consumption(million ton)</t>
  </si>
  <si>
    <t>Cost of Coal($)</t>
  </si>
  <si>
    <t>Operating Cost($/Kw)</t>
  </si>
  <si>
    <t>Total Operating Cost(million $)</t>
  </si>
  <si>
    <t>Earinings(million $)</t>
  </si>
  <si>
    <t>SO2 Emission(ton)</t>
  </si>
  <si>
    <t>SO2 Allowance(ton)</t>
  </si>
  <si>
    <t>Allowance Need to Buy(ton)</t>
  </si>
  <si>
    <t>Price Growth of Allowance</t>
  </si>
  <si>
    <t>Price of Allowance($/ton)</t>
  </si>
  <si>
    <t>Cost of Allowance($)</t>
  </si>
  <si>
    <t>Earinings before Tax(million $)</t>
  </si>
  <si>
    <t>Effective Tax Rate</t>
  </si>
  <si>
    <t>Tax Expense(million $)</t>
  </si>
  <si>
    <t>Earinings after Tax(million $)</t>
  </si>
  <si>
    <t>Cash Flow(million $)</t>
  </si>
  <si>
    <t>Discount rate</t>
  </si>
  <si>
    <t>Discounted Cash Flow</t>
  </si>
  <si>
    <t>Option 2.a</t>
  </si>
  <si>
    <t>Install scrubber in 1992~1994 and sell allowance since 1995</t>
  </si>
  <si>
    <t>Additional Cost(Cent)</t>
  </si>
  <si>
    <t>Total Additional Cost(million $)</t>
  </si>
  <si>
    <t>Electricity Comsumed for the 
Equippemnt(% of Revenue)</t>
  </si>
  <si>
    <t>Renebue Decrease(million $)</t>
  </si>
  <si>
    <t>Total Extra Cost(million $)</t>
  </si>
  <si>
    <t>Capital Expenditures(million $)</t>
  </si>
  <si>
    <t>Total Investment(million $)</t>
  </si>
  <si>
    <t>Depreciation Propotion</t>
  </si>
  <si>
    <t>Depreciation Expense(million $)</t>
  </si>
  <si>
    <t>Tax Shield(million $)</t>
  </si>
  <si>
    <t>NPV of Option 2.a</t>
  </si>
  <si>
    <t>Option 2.b</t>
  </si>
  <si>
    <t>Install scrubber in 1997~1999, buy allowance during 1995~1999 and sell allowance since 2000</t>
  </si>
  <si>
    <t>NPV of Option 2.b</t>
  </si>
  <si>
    <t>Option 3</t>
  </si>
  <si>
    <t>Switch to low-sulfur coal since 1996, sell allowance during 1996~1999 and buy in 1995 and 2000~2016</t>
  </si>
  <si>
    <t>NPV of Option 3</t>
  </si>
  <si>
    <t>DCF</t>
    <phoneticPr fontId="5" type="noConversion"/>
  </si>
  <si>
    <t>NPV (million $)</t>
    <phoneticPr fontId="5" type="noConversion"/>
  </si>
  <si>
    <t>Cost of allowance after tax</t>
    <phoneticPr fontId="5" type="noConversion"/>
  </si>
  <si>
    <t>Cost of Coal(million $)</t>
    <phoneticPr fontId="5" type="noConversion"/>
  </si>
  <si>
    <t>Operating Income before allowance(million $)</t>
    <phoneticPr fontId="5" type="noConversion"/>
  </si>
  <si>
    <t>Note: Option 1 will not change operating revenue and cost before allowance</t>
    <phoneticPr fontId="5" type="noConversion"/>
  </si>
  <si>
    <t>Additional Cost per kwh(Cent)</t>
    <phoneticPr fontId="5" type="noConversion"/>
  </si>
  <si>
    <t>Additional Cost(million $)</t>
    <phoneticPr fontId="5" type="noConversion"/>
  </si>
  <si>
    <t>Incremental Operating Cost(million $)</t>
    <phoneticPr fontId="5" type="noConversion"/>
  </si>
  <si>
    <t>Incremental Depreciation Expense(million $)</t>
    <phoneticPr fontId="5" type="noConversion"/>
  </si>
  <si>
    <t>Cost of Allowance(million $)</t>
    <phoneticPr fontId="5" type="noConversion"/>
  </si>
  <si>
    <t>Incremental Earnings Before Tax(million $)</t>
    <phoneticPr fontId="5" type="noConversion"/>
  </si>
  <si>
    <t>Incremental Earinings after Tax(million $)</t>
    <phoneticPr fontId="5" type="noConversion"/>
  </si>
  <si>
    <t>Incremental Tax Shield(million $)</t>
    <phoneticPr fontId="5" type="noConversion"/>
  </si>
  <si>
    <t>Incremental earning before tax(million $)</t>
  </si>
  <si>
    <t>Incremental earning after tax(million $)</t>
  </si>
  <si>
    <t>Incremental tax shield(million $)</t>
  </si>
  <si>
    <t>Incremental capital expenditure(million $)</t>
  </si>
  <si>
    <t>Incremental cash flow(million $)</t>
  </si>
  <si>
    <t>Incremental cash flow PV</t>
  </si>
  <si>
    <t>Incremental NPV of Option 2.b</t>
  </si>
  <si>
    <t>Cost of Coal(million $)</t>
  </si>
  <si>
    <t>delta cost of coal</t>
  </si>
  <si>
    <t>Cost of Allowance(million $)</t>
  </si>
  <si>
    <t>Incremental Cash Flow(million $)</t>
  </si>
  <si>
    <t>npv</t>
  </si>
  <si>
    <t>Option4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</si>
</sst>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宋体"/>
      <charset val="134"/>
      <scheme val="minor"/>
    </font>
    <font>
      <sz val="16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b/>
      <sz val="20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2"/>
      <color theme="1"/>
      <name val="Times New Roman"/>
      <family val="1"/>
    </font>
    <font>
      <sz val="16"/>
      <color theme="1"/>
      <name val="Times New Roman"/>
      <family val="1"/>
    </font>
    <font>
      <b/>
      <sz val="12"/>
      <color theme="1"/>
      <name val="Times New Roman"/>
      <family val="1"/>
    </font>
    <font>
      <i/>
      <sz val="12"/>
      <color theme="1"/>
      <name val="Times New Roman"/>
      <family val="1"/>
    </font>
    <font>
      <b/>
      <sz val="20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2" fillId="0" borderId="0" xfId="0" applyFont="1">
      <alignment vertical="center"/>
    </xf>
    <xf numFmtId="9" fontId="0" fillId="0" borderId="0" xfId="0" applyNumberFormat="1">
      <alignment vertical="center"/>
    </xf>
    <xf numFmtId="10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3" fillId="0" borderId="0" xfId="0" applyNumberFormat="1" applyFont="1">
      <alignment vertical="center"/>
    </xf>
    <xf numFmtId="0" fontId="1" fillId="0" borderId="0" xfId="0" applyNumberFormat="1" applyFont="1">
      <alignment vertical="center"/>
    </xf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0" borderId="0" xfId="0" applyNumberFormat="1" applyFont="1">
      <alignment vertical="center"/>
    </xf>
    <xf numFmtId="0" fontId="4" fillId="0" borderId="0" xfId="0" applyFont="1">
      <alignment vertical="center"/>
    </xf>
    <xf numFmtId="0" fontId="6" fillId="0" borderId="0" xfId="0" applyFont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9" fontId="6" fillId="0" borderId="0" xfId="0" applyNumberFormat="1" applyFont="1">
      <alignment vertical="center"/>
    </xf>
    <xf numFmtId="10" fontId="6" fillId="0" borderId="0" xfId="0" applyNumberFormat="1" applyFont="1">
      <alignment vertical="center"/>
    </xf>
    <xf numFmtId="0" fontId="10" fillId="0" borderId="0" xfId="0" applyFont="1">
      <alignment vertical="center"/>
    </xf>
    <xf numFmtId="0" fontId="7" fillId="0" borderId="0" xfId="0" applyFont="1">
      <alignment vertical="center"/>
    </xf>
    <xf numFmtId="0" fontId="6" fillId="0" borderId="0" xfId="0" applyFont="1" applyAlignment="1">
      <alignment vertical="center" wrapText="1"/>
    </xf>
    <xf numFmtId="0" fontId="8" fillId="0" borderId="0" xfId="0" applyFont="1" applyAlignment="1">
      <alignment vertical="center" wrapText="1"/>
    </xf>
    <xf numFmtId="0" fontId="6" fillId="2" borderId="0" xfId="0" applyFont="1" applyFill="1">
      <alignment vertical="center"/>
    </xf>
    <xf numFmtId="0" fontId="4" fillId="3" borderId="0" xfId="0" applyFont="1" applyFill="1">
      <alignment vertical="center"/>
    </xf>
    <xf numFmtId="0" fontId="0" fillId="3" borderId="0" xfId="0" applyFill="1">
      <alignment vertical="center"/>
    </xf>
    <xf numFmtId="0" fontId="0" fillId="0" borderId="0" xfId="0" applyAlignment="1"/>
    <xf numFmtId="0" fontId="2" fillId="4" borderId="0" xfId="0" applyFont="1" applyFill="1">
      <alignment vertical="center"/>
    </xf>
    <xf numFmtId="0" fontId="0" fillId="4" borderId="0" xfId="0" applyFill="1">
      <alignment vertical="center"/>
    </xf>
    <xf numFmtId="0" fontId="0" fillId="5" borderId="0" xfId="0" applyFill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82"/>
  <sheetViews>
    <sheetView zoomScale="106" zoomScaleNormal="106" workbookViewId="0">
      <selection activeCell="A5" sqref="A5"/>
    </sheetView>
  </sheetViews>
  <sheetFormatPr defaultColWidth="9.125" defaultRowHeight="14.25" x14ac:dyDescent="0.15"/>
  <cols>
    <col min="1" max="1" width="37.625" customWidth="1"/>
    <col min="2" max="2" width="12.75"/>
    <col min="3" max="3" width="13.875"/>
    <col min="4" max="26" width="12.75"/>
  </cols>
  <sheetData>
    <row r="1" spans="1:26" ht="25.5" x14ac:dyDescent="0.15">
      <c r="A1" s="16" t="s">
        <v>0</v>
      </c>
      <c r="B1" s="16"/>
      <c r="C1" s="16"/>
      <c r="D1" s="16"/>
      <c r="E1" s="16"/>
      <c r="F1" s="16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spans="1:26" ht="20.25" x14ac:dyDescent="0.15">
      <c r="A2" s="17" t="s">
        <v>1</v>
      </c>
      <c r="B2" s="17"/>
      <c r="C2" s="17"/>
      <c r="D2" s="17"/>
      <c r="E2" s="17"/>
      <c r="F2" s="17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spans="1:26" ht="15.75" x14ac:dyDescent="0.15">
      <c r="A3" s="11" t="s">
        <v>2</v>
      </c>
      <c r="B3" s="11">
        <v>1992</v>
      </c>
      <c r="C3" s="11">
        <v>1993</v>
      </c>
      <c r="D3" s="11">
        <v>1994</v>
      </c>
      <c r="E3" s="11">
        <v>1995</v>
      </c>
      <c r="F3" s="11">
        <v>1996</v>
      </c>
      <c r="G3" s="11">
        <v>1997</v>
      </c>
      <c r="H3" s="11">
        <v>1998</v>
      </c>
      <c r="I3" s="11">
        <v>1999</v>
      </c>
      <c r="J3" s="11">
        <v>2000</v>
      </c>
      <c r="K3" s="11">
        <v>2001</v>
      </c>
      <c r="L3" s="11">
        <v>2002</v>
      </c>
      <c r="M3" s="11">
        <v>2003</v>
      </c>
      <c r="N3" s="11">
        <v>2004</v>
      </c>
      <c r="O3" s="11">
        <v>2005</v>
      </c>
      <c r="P3" s="11">
        <v>2006</v>
      </c>
      <c r="Q3" s="11">
        <v>2007</v>
      </c>
      <c r="R3" s="11">
        <v>2008</v>
      </c>
      <c r="S3" s="11">
        <v>2009</v>
      </c>
      <c r="T3" s="11">
        <v>2010</v>
      </c>
      <c r="U3" s="11">
        <v>2011</v>
      </c>
      <c r="V3" s="11">
        <v>2012</v>
      </c>
      <c r="W3" s="11">
        <v>2013</v>
      </c>
      <c r="X3" s="11">
        <v>2014</v>
      </c>
      <c r="Y3" s="11">
        <v>2015</v>
      </c>
      <c r="Z3" s="11">
        <v>2016</v>
      </c>
    </row>
    <row r="4" spans="1:26" ht="15.75" x14ac:dyDescent="0.15">
      <c r="A4" s="11" t="s">
        <v>3</v>
      </c>
      <c r="B4" s="11">
        <v>21551</v>
      </c>
      <c r="C4" s="11">
        <v>21551</v>
      </c>
      <c r="D4" s="11">
        <v>21551</v>
      </c>
      <c r="E4" s="11">
        <v>21551</v>
      </c>
      <c r="F4" s="11">
        <v>21551</v>
      </c>
      <c r="G4" s="11">
        <v>21551</v>
      </c>
      <c r="H4" s="11">
        <v>21551</v>
      </c>
      <c r="I4" s="11">
        <v>21551</v>
      </c>
      <c r="J4" s="11">
        <v>21551</v>
      </c>
      <c r="K4" s="11">
        <v>21551</v>
      </c>
      <c r="L4" s="11">
        <v>21551</v>
      </c>
      <c r="M4" s="11">
        <v>21551</v>
      </c>
      <c r="N4" s="11">
        <v>21551</v>
      </c>
      <c r="O4" s="11">
        <v>21551</v>
      </c>
      <c r="P4" s="11">
        <v>21551</v>
      </c>
      <c r="Q4" s="11">
        <v>21551</v>
      </c>
      <c r="R4" s="11">
        <v>21551</v>
      </c>
      <c r="S4" s="11">
        <v>21551</v>
      </c>
      <c r="T4" s="11">
        <v>21551</v>
      </c>
      <c r="U4" s="11">
        <v>21551</v>
      </c>
      <c r="V4" s="11">
        <v>21551</v>
      </c>
      <c r="W4" s="11">
        <v>21551</v>
      </c>
      <c r="X4" s="11">
        <v>21551</v>
      </c>
      <c r="Y4" s="11">
        <v>21551</v>
      </c>
      <c r="Z4" s="11">
        <v>21551</v>
      </c>
    </row>
    <row r="5" spans="1:26" ht="15.75" x14ac:dyDescent="0.15">
      <c r="A5" s="11" t="s">
        <v>4</v>
      </c>
      <c r="B5" s="11">
        <v>5.6000000000000001E-2</v>
      </c>
      <c r="C5" s="11">
        <v>5.6000000000000001E-2</v>
      </c>
      <c r="D5" s="11">
        <v>5.6000000000000001E-2</v>
      </c>
      <c r="E5" s="11">
        <v>5.6000000000000001E-2</v>
      </c>
      <c r="F5" s="11">
        <v>5.6000000000000001E-2</v>
      </c>
      <c r="G5" s="11">
        <v>5.6000000000000001E-2</v>
      </c>
      <c r="H5" s="11">
        <v>5.6000000000000001E-2</v>
      </c>
      <c r="I5" s="11">
        <v>5.6000000000000001E-2</v>
      </c>
      <c r="J5" s="11">
        <v>5.6000000000000001E-2</v>
      </c>
      <c r="K5" s="11">
        <v>5.6000000000000001E-2</v>
      </c>
      <c r="L5" s="11">
        <v>5.6000000000000001E-2</v>
      </c>
      <c r="M5" s="11">
        <v>5.6000000000000001E-2</v>
      </c>
      <c r="N5" s="11">
        <v>5.6000000000000001E-2</v>
      </c>
      <c r="O5" s="11">
        <v>5.6000000000000001E-2</v>
      </c>
      <c r="P5" s="11">
        <v>5.6000000000000001E-2</v>
      </c>
      <c r="Q5" s="11">
        <v>5.6000000000000001E-2</v>
      </c>
      <c r="R5" s="11">
        <v>5.6000000000000001E-2</v>
      </c>
      <c r="S5" s="11">
        <v>5.6000000000000001E-2</v>
      </c>
      <c r="T5" s="11">
        <v>5.6000000000000001E-2</v>
      </c>
      <c r="U5" s="11">
        <v>5.6000000000000001E-2</v>
      </c>
      <c r="V5" s="11">
        <v>5.6000000000000001E-2</v>
      </c>
      <c r="W5" s="11">
        <v>5.6000000000000001E-2</v>
      </c>
      <c r="X5" s="11">
        <v>5.6000000000000001E-2</v>
      </c>
      <c r="Y5" s="11">
        <v>5.6000000000000001E-2</v>
      </c>
      <c r="Z5" s="11">
        <v>5.6000000000000001E-2</v>
      </c>
    </row>
    <row r="6" spans="1:26" ht="15.75" x14ac:dyDescent="0.15">
      <c r="A6" s="12" t="s">
        <v>5</v>
      </c>
      <c r="B6" s="11">
        <f>B4*B5</f>
        <v>1206.856</v>
      </c>
      <c r="C6" s="11">
        <f>C4*C5</f>
        <v>1206.856</v>
      </c>
      <c r="D6" s="11">
        <f t="shared" ref="D6:Z6" si="0">D4*D5</f>
        <v>1206.856</v>
      </c>
      <c r="E6" s="11">
        <f t="shared" si="0"/>
        <v>1206.856</v>
      </c>
      <c r="F6" s="11">
        <f t="shared" si="0"/>
        <v>1206.856</v>
      </c>
      <c r="G6" s="11">
        <f t="shared" si="0"/>
        <v>1206.856</v>
      </c>
      <c r="H6" s="11">
        <f t="shared" si="0"/>
        <v>1206.856</v>
      </c>
      <c r="I6" s="11">
        <f t="shared" si="0"/>
        <v>1206.856</v>
      </c>
      <c r="J6" s="11">
        <f t="shared" si="0"/>
        <v>1206.856</v>
      </c>
      <c r="K6" s="11">
        <f t="shared" si="0"/>
        <v>1206.856</v>
      </c>
      <c r="L6" s="11">
        <f t="shared" si="0"/>
        <v>1206.856</v>
      </c>
      <c r="M6" s="11">
        <f t="shared" si="0"/>
        <v>1206.856</v>
      </c>
      <c r="N6" s="11">
        <f t="shared" si="0"/>
        <v>1206.856</v>
      </c>
      <c r="O6" s="11">
        <f t="shared" si="0"/>
        <v>1206.856</v>
      </c>
      <c r="P6" s="11">
        <f t="shared" si="0"/>
        <v>1206.856</v>
      </c>
      <c r="Q6" s="11">
        <f t="shared" si="0"/>
        <v>1206.856</v>
      </c>
      <c r="R6" s="11">
        <f t="shared" si="0"/>
        <v>1206.856</v>
      </c>
      <c r="S6" s="11">
        <f t="shared" si="0"/>
        <v>1206.856</v>
      </c>
      <c r="T6" s="11">
        <f t="shared" si="0"/>
        <v>1206.856</v>
      </c>
      <c r="U6" s="11">
        <f t="shared" si="0"/>
        <v>1206.856</v>
      </c>
      <c r="V6" s="11">
        <f t="shared" si="0"/>
        <v>1206.856</v>
      </c>
      <c r="W6" s="11">
        <f t="shared" si="0"/>
        <v>1206.856</v>
      </c>
      <c r="X6" s="11">
        <f t="shared" si="0"/>
        <v>1206.856</v>
      </c>
      <c r="Y6" s="11">
        <f t="shared" si="0"/>
        <v>1206.856</v>
      </c>
      <c r="Z6" s="11">
        <f t="shared" si="0"/>
        <v>1206.856</v>
      </c>
    </row>
    <row r="7" spans="1:26" ht="15.75" x14ac:dyDescent="0.15">
      <c r="A7" s="11" t="s">
        <v>6</v>
      </c>
      <c r="B7" s="11">
        <v>41.46</v>
      </c>
      <c r="C7" s="11">
        <v>41.46</v>
      </c>
      <c r="D7" s="11">
        <v>41.46</v>
      </c>
      <c r="E7" s="11">
        <v>41.46</v>
      </c>
      <c r="F7" s="11">
        <v>29.82</v>
      </c>
      <c r="G7" s="11">
        <v>29.82</v>
      </c>
      <c r="H7" s="11">
        <v>29.82</v>
      </c>
      <c r="I7" s="11">
        <v>29.82</v>
      </c>
      <c r="J7" s="11">
        <v>29.82</v>
      </c>
      <c r="K7" s="11">
        <v>29.82</v>
      </c>
      <c r="L7" s="11">
        <v>29.82</v>
      </c>
      <c r="M7" s="11">
        <v>29.82</v>
      </c>
      <c r="N7" s="11">
        <v>29.82</v>
      </c>
      <c r="O7" s="11">
        <v>29.82</v>
      </c>
      <c r="P7" s="11">
        <v>29.82</v>
      </c>
      <c r="Q7" s="11">
        <v>29.82</v>
      </c>
      <c r="R7" s="11">
        <v>29.82</v>
      </c>
      <c r="S7" s="11">
        <v>29.82</v>
      </c>
      <c r="T7" s="11">
        <v>29.82</v>
      </c>
      <c r="U7" s="11">
        <v>29.82</v>
      </c>
      <c r="V7" s="11">
        <v>29.82</v>
      </c>
      <c r="W7" s="11">
        <v>29.82</v>
      </c>
      <c r="X7" s="11">
        <v>29.82</v>
      </c>
      <c r="Y7" s="11">
        <v>29.82</v>
      </c>
      <c r="Z7" s="11">
        <v>29.82</v>
      </c>
    </row>
    <row r="8" spans="1:26" ht="15.75" x14ac:dyDescent="0.15">
      <c r="A8" s="11" t="s">
        <v>7</v>
      </c>
      <c r="B8" s="11">
        <v>8.3379999999999992</v>
      </c>
      <c r="C8" s="11">
        <v>8.3379999999999992</v>
      </c>
      <c r="D8" s="11">
        <v>8.3379999999999992</v>
      </c>
      <c r="E8" s="11">
        <v>8.3379999999999992</v>
      </c>
      <c r="F8" s="11">
        <v>8.3379999999999992</v>
      </c>
      <c r="G8" s="11">
        <v>8.3379999999999992</v>
      </c>
      <c r="H8" s="11">
        <v>8.3379999999999992</v>
      </c>
      <c r="I8" s="11">
        <v>8.3379999999999992</v>
      </c>
      <c r="J8" s="11">
        <v>8.3379999999999992</v>
      </c>
      <c r="K8" s="11">
        <v>8.3379999999999992</v>
      </c>
      <c r="L8" s="11">
        <v>8.3379999999999992</v>
      </c>
      <c r="M8" s="11">
        <v>8.3379999999999992</v>
      </c>
      <c r="N8" s="11">
        <v>8.3379999999999992</v>
      </c>
      <c r="O8" s="11">
        <v>8.3379999999999992</v>
      </c>
      <c r="P8" s="11">
        <v>8.3379999999999992</v>
      </c>
      <c r="Q8" s="11">
        <v>8.3379999999999992</v>
      </c>
      <c r="R8" s="11">
        <v>8.3379999999999992</v>
      </c>
      <c r="S8" s="11">
        <v>8.3379999999999992</v>
      </c>
      <c r="T8" s="11">
        <v>8.3379999999999992</v>
      </c>
      <c r="U8" s="11">
        <v>8.3379999999999992</v>
      </c>
      <c r="V8" s="11">
        <v>8.3379999999999992</v>
      </c>
      <c r="W8" s="11">
        <v>8.3379999999999992</v>
      </c>
      <c r="X8" s="11">
        <v>8.3379999999999992</v>
      </c>
      <c r="Y8" s="11">
        <v>8.3379999999999992</v>
      </c>
      <c r="Z8" s="11">
        <v>8.3379999999999992</v>
      </c>
    </row>
    <row r="9" spans="1:26" ht="15.75" x14ac:dyDescent="0.15">
      <c r="A9" s="11" t="s">
        <v>47</v>
      </c>
      <c r="B9" s="11">
        <f>B7*B8</f>
        <v>345.69347999999997</v>
      </c>
      <c r="C9" s="11">
        <f>C7*C8</f>
        <v>345.69347999999997</v>
      </c>
      <c r="D9" s="11">
        <f t="shared" ref="D9:Z9" si="1">D7*D8</f>
        <v>345.69347999999997</v>
      </c>
      <c r="E9" s="11">
        <f t="shared" si="1"/>
        <v>345.69347999999997</v>
      </c>
      <c r="F9" s="11">
        <f t="shared" si="1"/>
        <v>248.63915999999998</v>
      </c>
      <c r="G9" s="11">
        <f t="shared" si="1"/>
        <v>248.63915999999998</v>
      </c>
      <c r="H9" s="11">
        <f t="shared" si="1"/>
        <v>248.63915999999998</v>
      </c>
      <c r="I9" s="11">
        <f t="shared" si="1"/>
        <v>248.63915999999998</v>
      </c>
      <c r="J9" s="11">
        <f t="shared" si="1"/>
        <v>248.63915999999998</v>
      </c>
      <c r="K9" s="11">
        <f t="shared" si="1"/>
        <v>248.63915999999998</v>
      </c>
      <c r="L9" s="11">
        <f t="shared" si="1"/>
        <v>248.63915999999998</v>
      </c>
      <c r="M9" s="11">
        <f t="shared" si="1"/>
        <v>248.63915999999998</v>
      </c>
      <c r="N9" s="11">
        <f t="shared" si="1"/>
        <v>248.63915999999998</v>
      </c>
      <c r="O9" s="11">
        <f t="shared" si="1"/>
        <v>248.63915999999998</v>
      </c>
      <c r="P9" s="11">
        <f t="shared" si="1"/>
        <v>248.63915999999998</v>
      </c>
      <c r="Q9" s="11">
        <f t="shared" si="1"/>
        <v>248.63915999999998</v>
      </c>
      <c r="R9" s="11">
        <f t="shared" si="1"/>
        <v>248.63915999999998</v>
      </c>
      <c r="S9" s="11">
        <f t="shared" si="1"/>
        <v>248.63915999999998</v>
      </c>
      <c r="T9" s="11">
        <f t="shared" si="1"/>
        <v>248.63915999999998</v>
      </c>
      <c r="U9" s="11">
        <f t="shared" si="1"/>
        <v>248.63915999999998</v>
      </c>
      <c r="V9" s="11">
        <f t="shared" si="1"/>
        <v>248.63915999999998</v>
      </c>
      <c r="W9" s="11">
        <f t="shared" si="1"/>
        <v>248.63915999999998</v>
      </c>
      <c r="X9" s="11">
        <f t="shared" si="1"/>
        <v>248.63915999999998</v>
      </c>
      <c r="Y9" s="11">
        <f t="shared" si="1"/>
        <v>248.63915999999998</v>
      </c>
      <c r="Z9" s="11">
        <f t="shared" si="1"/>
        <v>248.63915999999998</v>
      </c>
    </row>
    <row r="10" spans="1:26" ht="15.75" x14ac:dyDescent="0.15">
      <c r="A10" s="11" t="s">
        <v>9</v>
      </c>
      <c r="B10" s="11">
        <v>2.81E-3</v>
      </c>
      <c r="C10" s="11">
        <v>2.81E-3</v>
      </c>
      <c r="D10" s="11">
        <v>2.81E-3</v>
      </c>
      <c r="E10" s="11">
        <v>2.81E-3</v>
      </c>
      <c r="F10" s="11">
        <v>2.81E-3</v>
      </c>
      <c r="G10" s="11">
        <v>2.81E-3</v>
      </c>
      <c r="H10" s="11">
        <v>2.81E-3</v>
      </c>
      <c r="I10" s="11">
        <v>2.81E-3</v>
      </c>
      <c r="J10" s="11">
        <v>2.81E-3</v>
      </c>
      <c r="K10" s="11">
        <v>2.81E-3</v>
      </c>
      <c r="L10" s="11">
        <v>2.81E-3</v>
      </c>
      <c r="M10" s="11">
        <v>2.81E-3</v>
      </c>
      <c r="N10" s="11">
        <v>2.81E-3</v>
      </c>
      <c r="O10" s="11">
        <v>2.81E-3</v>
      </c>
      <c r="P10" s="11">
        <v>2.81E-3</v>
      </c>
      <c r="Q10" s="11">
        <v>2.81E-3</v>
      </c>
      <c r="R10" s="11">
        <v>2.81E-3</v>
      </c>
      <c r="S10" s="11">
        <v>2.81E-3</v>
      </c>
      <c r="T10" s="11">
        <v>2.81E-3</v>
      </c>
      <c r="U10" s="11">
        <v>2.81E-3</v>
      </c>
      <c r="V10" s="11">
        <v>2.81E-3</v>
      </c>
      <c r="W10" s="11">
        <v>2.81E-3</v>
      </c>
      <c r="X10" s="11">
        <v>2.81E-3</v>
      </c>
      <c r="Y10" s="11">
        <v>2.81E-3</v>
      </c>
      <c r="Z10" s="11">
        <v>2.81E-3</v>
      </c>
    </row>
    <row r="11" spans="1:26" ht="15.75" x14ac:dyDescent="0.15">
      <c r="A11" s="12" t="s">
        <v>10</v>
      </c>
      <c r="B11" s="11">
        <f>B4*B10</f>
        <v>60.558309999999999</v>
      </c>
      <c r="C11" s="11">
        <f>C4*C10</f>
        <v>60.558309999999999</v>
      </c>
      <c r="D11" s="11">
        <f t="shared" ref="D11:Z11" si="2">D4*D10</f>
        <v>60.558309999999999</v>
      </c>
      <c r="E11" s="11">
        <f t="shared" si="2"/>
        <v>60.558309999999999</v>
      </c>
      <c r="F11" s="11">
        <f t="shared" si="2"/>
        <v>60.558309999999999</v>
      </c>
      <c r="G11" s="11">
        <f t="shared" si="2"/>
        <v>60.558309999999999</v>
      </c>
      <c r="H11" s="11">
        <f t="shared" si="2"/>
        <v>60.558309999999999</v>
      </c>
      <c r="I11" s="11">
        <f t="shared" si="2"/>
        <v>60.558309999999999</v>
      </c>
      <c r="J11" s="11">
        <f t="shared" si="2"/>
        <v>60.558309999999999</v>
      </c>
      <c r="K11" s="11">
        <f t="shared" si="2"/>
        <v>60.558309999999999</v>
      </c>
      <c r="L11" s="11">
        <f t="shared" si="2"/>
        <v>60.558309999999999</v>
      </c>
      <c r="M11" s="11">
        <f t="shared" si="2"/>
        <v>60.558309999999999</v>
      </c>
      <c r="N11" s="11">
        <f t="shared" si="2"/>
        <v>60.558309999999999</v>
      </c>
      <c r="O11" s="11">
        <f t="shared" si="2"/>
        <v>60.558309999999999</v>
      </c>
      <c r="P11" s="11">
        <f t="shared" si="2"/>
        <v>60.558309999999999</v>
      </c>
      <c r="Q11" s="11">
        <f t="shared" si="2"/>
        <v>60.558309999999999</v>
      </c>
      <c r="R11" s="11">
        <f t="shared" si="2"/>
        <v>60.558309999999999</v>
      </c>
      <c r="S11" s="11">
        <f t="shared" si="2"/>
        <v>60.558309999999999</v>
      </c>
      <c r="T11" s="11">
        <f t="shared" si="2"/>
        <v>60.558309999999999</v>
      </c>
      <c r="U11" s="11">
        <f t="shared" si="2"/>
        <v>60.558309999999999</v>
      </c>
      <c r="V11" s="11">
        <f t="shared" si="2"/>
        <v>60.558309999999999</v>
      </c>
      <c r="W11" s="11">
        <f t="shared" si="2"/>
        <v>60.558309999999999</v>
      </c>
      <c r="X11" s="11">
        <f t="shared" si="2"/>
        <v>60.558309999999999</v>
      </c>
      <c r="Y11" s="11">
        <f t="shared" si="2"/>
        <v>60.558309999999999</v>
      </c>
      <c r="Z11" s="11">
        <f t="shared" si="2"/>
        <v>60.558309999999999</v>
      </c>
    </row>
    <row r="12" spans="1:26" ht="15.75" x14ac:dyDescent="0.15">
      <c r="A12" s="12" t="s">
        <v>48</v>
      </c>
      <c r="B12" s="11">
        <f>B6-B9-B11</f>
        <v>800.60421000000008</v>
      </c>
      <c r="C12" s="11">
        <f>C6-C9-C11</f>
        <v>800.60421000000008</v>
      </c>
      <c r="D12" s="11">
        <f t="shared" ref="D12:Z12" si="3">D6-D9-D11</f>
        <v>800.60421000000008</v>
      </c>
      <c r="E12" s="11">
        <f t="shared" si="3"/>
        <v>800.60421000000008</v>
      </c>
      <c r="F12" s="11">
        <f t="shared" si="3"/>
        <v>897.65853000000004</v>
      </c>
      <c r="G12" s="11">
        <f t="shared" si="3"/>
        <v>897.65853000000004</v>
      </c>
      <c r="H12" s="11">
        <f t="shared" si="3"/>
        <v>897.65853000000004</v>
      </c>
      <c r="I12" s="11">
        <f t="shared" si="3"/>
        <v>897.65853000000004</v>
      </c>
      <c r="J12" s="11">
        <f t="shared" si="3"/>
        <v>897.65853000000004</v>
      </c>
      <c r="K12" s="11">
        <f t="shared" si="3"/>
        <v>897.65853000000004</v>
      </c>
      <c r="L12" s="11">
        <f t="shared" si="3"/>
        <v>897.65853000000004</v>
      </c>
      <c r="M12" s="11">
        <f t="shared" si="3"/>
        <v>897.65853000000004</v>
      </c>
      <c r="N12" s="11">
        <f t="shared" si="3"/>
        <v>897.65853000000004</v>
      </c>
      <c r="O12" s="11">
        <f t="shared" si="3"/>
        <v>897.65853000000004</v>
      </c>
      <c r="P12" s="11">
        <f t="shared" si="3"/>
        <v>897.65853000000004</v>
      </c>
      <c r="Q12" s="11">
        <f t="shared" si="3"/>
        <v>897.65853000000004</v>
      </c>
      <c r="R12" s="11">
        <f t="shared" si="3"/>
        <v>897.65853000000004</v>
      </c>
      <c r="S12" s="11">
        <f t="shared" si="3"/>
        <v>897.65853000000004</v>
      </c>
      <c r="T12" s="11">
        <f t="shared" si="3"/>
        <v>897.65853000000004</v>
      </c>
      <c r="U12" s="11">
        <f t="shared" si="3"/>
        <v>897.65853000000004</v>
      </c>
      <c r="V12" s="11">
        <f t="shared" si="3"/>
        <v>897.65853000000004</v>
      </c>
      <c r="W12" s="11">
        <f t="shared" si="3"/>
        <v>897.65853000000004</v>
      </c>
      <c r="X12" s="11">
        <f t="shared" si="3"/>
        <v>897.65853000000004</v>
      </c>
      <c r="Y12" s="11">
        <f t="shared" si="3"/>
        <v>897.65853000000004</v>
      </c>
      <c r="Z12" s="11">
        <f t="shared" si="3"/>
        <v>897.65853000000004</v>
      </c>
    </row>
    <row r="13" spans="1:26" ht="15.75" x14ac:dyDescent="0.15">
      <c r="A13" s="13" t="s">
        <v>49</v>
      </c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spans="1:26" ht="15.75" x14ac:dyDescent="0.15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spans="1:26" ht="15.75" x14ac:dyDescent="0.15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spans="1:26" ht="15.75" x14ac:dyDescent="0.15">
      <c r="A16" s="11" t="s">
        <v>12</v>
      </c>
      <c r="B16" s="11">
        <v>266550</v>
      </c>
      <c r="C16" s="11">
        <v>266550</v>
      </c>
      <c r="D16" s="11">
        <v>266550</v>
      </c>
      <c r="E16" s="11">
        <v>266550</v>
      </c>
      <c r="F16" s="11">
        <v>266550</v>
      </c>
      <c r="G16" s="11">
        <v>266550</v>
      </c>
      <c r="H16" s="11">
        <v>266550</v>
      </c>
      <c r="I16" s="11">
        <v>266550</v>
      </c>
      <c r="J16" s="11">
        <v>266550</v>
      </c>
      <c r="K16" s="11">
        <v>266550</v>
      </c>
      <c r="L16" s="11">
        <v>266550</v>
      </c>
      <c r="M16" s="11">
        <v>266550</v>
      </c>
      <c r="N16" s="11">
        <v>266550</v>
      </c>
      <c r="O16" s="11">
        <v>266550</v>
      </c>
      <c r="P16" s="11">
        <v>266550</v>
      </c>
      <c r="Q16" s="11">
        <v>266550</v>
      </c>
      <c r="R16" s="11">
        <v>266550</v>
      </c>
      <c r="S16" s="11">
        <v>266550</v>
      </c>
      <c r="T16" s="11">
        <v>266550</v>
      </c>
      <c r="U16" s="11">
        <v>266550</v>
      </c>
      <c r="V16" s="11">
        <v>266550</v>
      </c>
      <c r="W16" s="11">
        <v>266550</v>
      </c>
      <c r="X16" s="11">
        <v>266550</v>
      </c>
      <c r="Y16" s="11">
        <v>266550</v>
      </c>
      <c r="Z16" s="11">
        <v>266550</v>
      </c>
    </row>
    <row r="17" spans="1:26" ht="15.75" x14ac:dyDescent="0.15">
      <c r="A17" s="11" t="s">
        <v>13</v>
      </c>
      <c r="B17" s="11">
        <v>266550</v>
      </c>
      <c r="C17" s="11">
        <v>266550</v>
      </c>
      <c r="D17" s="11">
        <v>266550</v>
      </c>
      <c r="E17" s="11">
        <v>254580</v>
      </c>
      <c r="F17" s="11">
        <v>254580</v>
      </c>
      <c r="G17" s="11">
        <v>254580</v>
      </c>
      <c r="H17" s="11">
        <v>254580</v>
      </c>
      <c r="I17" s="11">
        <v>254580</v>
      </c>
      <c r="J17" s="11">
        <v>122198</v>
      </c>
      <c r="K17" s="11">
        <v>122198</v>
      </c>
      <c r="L17" s="11">
        <v>122198</v>
      </c>
      <c r="M17" s="11">
        <v>122198</v>
      </c>
      <c r="N17" s="11">
        <v>122198</v>
      </c>
      <c r="O17" s="11">
        <v>122198</v>
      </c>
      <c r="P17" s="11">
        <v>122198</v>
      </c>
      <c r="Q17" s="11">
        <v>122198</v>
      </c>
      <c r="R17" s="11">
        <v>122198</v>
      </c>
      <c r="S17" s="11">
        <v>122198</v>
      </c>
      <c r="T17" s="11">
        <v>122198</v>
      </c>
      <c r="U17" s="11">
        <v>122198</v>
      </c>
      <c r="V17" s="11">
        <v>122198</v>
      </c>
      <c r="W17" s="11">
        <v>122198</v>
      </c>
      <c r="X17" s="11">
        <v>122198</v>
      </c>
      <c r="Y17" s="11">
        <v>122198</v>
      </c>
      <c r="Z17" s="11">
        <v>122198</v>
      </c>
    </row>
    <row r="18" spans="1:26" ht="15.75" x14ac:dyDescent="0.15">
      <c r="A18" s="11" t="s">
        <v>14</v>
      </c>
      <c r="B18" s="11">
        <f>B16-B17</f>
        <v>0</v>
      </c>
      <c r="C18" s="11">
        <f t="shared" ref="C18:Z18" si="4">C16-C17</f>
        <v>0</v>
      </c>
      <c r="D18" s="11">
        <f t="shared" si="4"/>
        <v>0</v>
      </c>
      <c r="E18" s="11">
        <f t="shared" si="4"/>
        <v>11970</v>
      </c>
      <c r="F18" s="11">
        <f t="shared" si="4"/>
        <v>11970</v>
      </c>
      <c r="G18" s="11">
        <f t="shared" si="4"/>
        <v>11970</v>
      </c>
      <c r="H18" s="11">
        <f t="shared" si="4"/>
        <v>11970</v>
      </c>
      <c r="I18" s="11">
        <f t="shared" si="4"/>
        <v>11970</v>
      </c>
      <c r="J18" s="11">
        <f t="shared" si="4"/>
        <v>144352</v>
      </c>
      <c r="K18" s="11">
        <f t="shared" si="4"/>
        <v>144352</v>
      </c>
      <c r="L18" s="11">
        <f t="shared" si="4"/>
        <v>144352</v>
      </c>
      <c r="M18" s="11">
        <f t="shared" si="4"/>
        <v>144352</v>
      </c>
      <c r="N18" s="11">
        <f t="shared" si="4"/>
        <v>144352</v>
      </c>
      <c r="O18" s="11">
        <f t="shared" si="4"/>
        <v>144352</v>
      </c>
      <c r="P18" s="11">
        <f t="shared" si="4"/>
        <v>144352</v>
      </c>
      <c r="Q18" s="11">
        <f t="shared" si="4"/>
        <v>144352</v>
      </c>
      <c r="R18" s="11">
        <f t="shared" si="4"/>
        <v>144352</v>
      </c>
      <c r="S18" s="11">
        <f t="shared" si="4"/>
        <v>144352</v>
      </c>
      <c r="T18" s="11">
        <f t="shared" si="4"/>
        <v>144352</v>
      </c>
      <c r="U18" s="11">
        <f t="shared" si="4"/>
        <v>144352</v>
      </c>
      <c r="V18" s="11">
        <f t="shared" si="4"/>
        <v>144352</v>
      </c>
      <c r="W18" s="11">
        <f t="shared" si="4"/>
        <v>144352</v>
      </c>
      <c r="X18" s="11">
        <f t="shared" si="4"/>
        <v>144352</v>
      </c>
      <c r="Y18" s="11">
        <f t="shared" si="4"/>
        <v>144352</v>
      </c>
      <c r="Z18" s="11">
        <f t="shared" si="4"/>
        <v>144352</v>
      </c>
    </row>
    <row r="19" spans="1:26" ht="15.75" x14ac:dyDescent="0.15">
      <c r="A19" s="11" t="s">
        <v>15</v>
      </c>
      <c r="B19" s="11"/>
      <c r="C19" s="14">
        <v>0.1</v>
      </c>
      <c r="D19" s="14">
        <v>0.1</v>
      </c>
      <c r="E19" s="14">
        <v>0.1</v>
      </c>
      <c r="F19" s="14">
        <v>0.1</v>
      </c>
      <c r="G19" s="14">
        <v>0.1</v>
      </c>
      <c r="H19" s="14">
        <v>0.1</v>
      </c>
      <c r="I19" s="14">
        <v>0.1</v>
      </c>
      <c r="J19" s="14">
        <v>0.1</v>
      </c>
      <c r="K19" s="14">
        <v>0.1</v>
      </c>
      <c r="L19" s="14">
        <v>0.1</v>
      </c>
      <c r="M19" s="14">
        <v>0.1</v>
      </c>
      <c r="N19" s="14">
        <v>0.1</v>
      </c>
      <c r="O19" s="14">
        <v>0.1</v>
      </c>
      <c r="P19" s="14">
        <v>0.1</v>
      </c>
      <c r="Q19" s="14">
        <v>0.1</v>
      </c>
      <c r="R19" s="14">
        <v>0.1</v>
      </c>
      <c r="S19" s="14">
        <v>0.1</v>
      </c>
      <c r="T19" s="14">
        <v>0.1</v>
      </c>
      <c r="U19" s="14">
        <v>0</v>
      </c>
      <c r="V19" s="14">
        <v>0</v>
      </c>
      <c r="W19" s="14">
        <v>0</v>
      </c>
      <c r="X19" s="14">
        <v>0</v>
      </c>
      <c r="Y19" s="14">
        <v>0</v>
      </c>
      <c r="Z19" s="14">
        <v>0</v>
      </c>
    </row>
    <row r="20" spans="1:26" ht="15.75" x14ac:dyDescent="0.15">
      <c r="A20" s="11" t="s">
        <v>16</v>
      </c>
      <c r="B20" s="11">
        <v>0</v>
      </c>
      <c r="C20" s="11">
        <v>0</v>
      </c>
      <c r="D20" s="11">
        <v>0</v>
      </c>
      <c r="E20" s="11">
        <v>250</v>
      </c>
      <c r="F20" s="11">
        <f t="shared" ref="F20:Z20" si="5">E20*(1+F19)</f>
        <v>275</v>
      </c>
      <c r="G20" s="11">
        <f t="shared" si="5"/>
        <v>302.5</v>
      </c>
      <c r="H20" s="11">
        <f t="shared" si="5"/>
        <v>332.75</v>
      </c>
      <c r="I20" s="11">
        <f t="shared" si="5"/>
        <v>366.02500000000003</v>
      </c>
      <c r="J20" s="11">
        <f t="shared" si="5"/>
        <v>402.62750000000005</v>
      </c>
      <c r="K20" s="11">
        <f t="shared" si="5"/>
        <v>442.89025000000009</v>
      </c>
      <c r="L20" s="11">
        <f t="shared" si="5"/>
        <v>487.17927500000013</v>
      </c>
      <c r="M20" s="11">
        <f t="shared" si="5"/>
        <v>535.89720250000016</v>
      </c>
      <c r="N20" s="11">
        <f t="shared" si="5"/>
        <v>589.48692275000019</v>
      </c>
      <c r="O20" s="11">
        <f t="shared" si="5"/>
        <v>648.43561502500029</v>
      </c>
      <c r="P20" s="11">
        <f t="shared" si="5"/>
        <v>713.27917652750034</v>
      </c>
      <c r="Q20" s="11">
        <f t="shared" si="5"/>
        <v>784.60709418025044</v>
      </c>
      <c r="R20" s="11">
        <f t="shared" si="5"/>
        <v>863.06780359827553</v>
      </c>
      <c r="S20" s="11">
        <f t="shared" si="5"/>
        <v>949.37458395810313</v>
      </c>
      <c r="T20" s="11">
        <f t="shared" si="5"/>
        <v>1044.3120423539135</v>
      </c>
      <c r="U20" s="11">
        <f t="shared" si="5"/>
        <v>1044.3120423539135</v>
      </c>
      <c r="V20" s="11">
        <f t="shared" si="5"/>
        <v>1044.3120423539135</v>
      </c>
      <c r="W20" s="11">
        <f t="shared" si="5"/>
        <v>1044.3120423539135</v>
      </c>
      <c r="X20" s="11">
        <f t="shared" si="5"/>
        <v>1044.3120423539135</v>
      </c>
      <c r="Y20" s="11">
        <f t="shared" si="5"/>
        <v>1044.3120423539135</v>
      </c>
      <c r="Z20" s="11">
        <f t="shared" si="5"/>
        <v>1044.3120423539135</v>
      </c>
    </row>
    <row r="21" spans="1:26" ht="15.75" x14ac:dyDescent="0.15">
      <c r="A21" s="12" t="s">
        <v>17</v>
      </c>
      <c r="B21" s="11">
        <f>B18*B20</f>
        <v>0</v>
      </c>
      <c r="C21" s="11">
        <f t="shared" ref="C21:Z21" si="6">C18*C20</f>
        <v>0</v>
      </c>
      <c r="D21" s="11">
        <f t="shared" si="6"/>
        <v>0</v>
      </c>
      <c r="E21" s="11">
        <f t="shared" si="6"/>
        <v>2992500</v>
      </c>
      <c r="F21" s="11">
        <f t="shared" si="6"/>
        <v>3291750</v>
      </c>
      <c r="G21" s="11">
        <f t="shared" si="6"/>
        <v>3620925</v>
      </c>
      <c r="H21" s="11">
        <f t="shared" si="6"/>
        <v>3983017.5</v>
      </c>
      <c r="I21" s="11">
        <f t="shared" si="6"/>
        <v>4381319.25</v>
      </c>
      <c r="J21" s="11">
        <f t="shared" si="6"/>
        <v>58120084.88000001</v>
      </c>
      <c r="K21" s="11">
        <f t="shared" si="6"/>
        <v>63932093.368000016</v>
      </c>
      <c r="L21" s="11">
        <f t="shared" si="6"/>
        <v>70325302.704800025</v>
      </c>
      <c r="M21" s="11">
        <f t="shared" si="6"/>
        <v>77357832.975280017</v>
      </c>
      <c r="N21" s="11">
        <f t="shared" si="6"/>
        <v>85093616.27280803</v>
      </c>
      <c r="O21" s="11">
        <f t="shared" si="6"/>
        <v>93602977.900088847</v>
      </c>
      <c r="P21" s="11">
        <f t="shared" si="6"/>
        <v>102963275.69009773</v>
      </c>
      <c r="Q21" s="11">
        <f t="shared" si="6"/>
        <v>113259603.25910752</v>
      </c>
      <c r="R21" s="11">
        <f t="shared" si="6"/>
        <v>124585563.58501826</v>
      </c>
      <c r="S21" s="11">
        <f t="shared" si="6"/>
        <v>137044119.9435201</v>
      </c>
      <c r="T21" s="11">
        <f t="shared" si="6"/>
        <v>150748531.93787211</v>
      </c>
      <c r="U21" s="11">
        <f t="shared" si="6"/>
        <v>150748531.93787211</v>
      </c>
      <c r="V21" s="11">
        <f t="shared" si="6"/>
        <v>150748531.93787211</v>
      </c>
      <c r="W21" s="11">
        <f t="shared" si="6"/>
        <v>150748531.93787211</v>
      </c>
      <c r="X21" s="11">
        <f t="shared" si="6"/>
        <v>150748531.93787211</v>
      </c>
      <c r="Y21" s="11">
        <f t="shared" si="6"/>
        <v>150748531.93787211</v>
      </c>
      <c r="Z21" s="11">
        <f t="shared" si="6"/>
        <v>150748531.93787211</v>
      </c>
    </row>
    <row r="22" spans="1:26" ht="15.75" x14ac:dyDescent="0.15">
      <c r="A22" s="11" t="s">
        <v>19</v>
      </c>
      <c r="B22" s="15">
        <v>0.377</v>
      </c>
      <c r="C22" s="15">
        <v>0.377</v>
      </c>
      <c r="D22" s="15">
        <v>0.377</v>
      </c>
      <c r="E22" s="15">
        <v>0.377</v>
      </c>
      <c r="F22" s="15">
        <v>0.377</v>
      </c>
      <c r="G22" s="15">
        <v>0.377</v>
      </c>
      <c r="H22" s="15">
        <v>0.377</v>
      </c>
      <c r="I22" s="15">
        <v>0.377</v>
      </c>
      <c r="J22" s="15">
        <v>0.377</v>
      </c>
      <c r="K22" s="15">
        <v>0.377</v>
      </c>
      <c r="L22" s="15">
        <v>0.377</v>
      </c>
      <c r="M22" s="15">
        <v>0.377</v>
      </c>
      <c r="N22" s="15">
        <v>0.377</v>
      </c>
      <c r="O22" s="15">
        <v>0.377</v>
      </c>
      <c r="P22" s="15">
        <v>0.377</v>
      </c>
      <c r="Q22" s="15">
        <v>0.377</v>
      </c>
      <c r="R22" s="15">
        <v>0.377</v>
      </c>
      <c r="S22" s="15">
        <v>0.377</v>
      </c>
      <c r="T22" s="15">
        <v>0.377</v>
      </c>
      <c r="U22" s="15">
        <v>0.377</v>
      </c>
      <c r="V22" s="15">
        <v>0.377</v>
      </c>
      <c r="W22" s="15">
        <v>0.377</v>
      </c>
      <c r="X22" s="15">
        <v>0.377</v>
      </c>
      <c r="Y22" s="15">
        <v>0.377</v>
      </c>
      <c r="Z22" s="15">
        <v>0.377</v>
      </c>
    </row>
    <row r="23" spans="1:26" ht="15.75" x14ac:dyDescent="0.15">
      <c r="A23" s="11" t="s">
        <v>46</v>
      </c>
      <c r="B23" s="11"/>
      <c r="C23" s="11"/>
      <c r="D23" s="11"/>
      <c r="E23" s="11">
        <f t="shared" ref="E23:Z23" si="7">E21*(1-0.377)</f>
        <v>1864327.5</v>
      </c>
      <c r="F23" s="11">
        <f t="shared" si="7"/>
        <v>2050760.25</v>
      </c>
      <c r="G23" s="11">
        <f t="shared" si="7"/>
        <v>2255836.2749999999</v>
      </c>
      <c r="H23" s="11">
        <f t="shared" si="7"/>
        <v>2481419.9024999999</v>
      </c>
      <c r="I23" s="11">
        <f t="shared" si="7"/>
        <v>2729561.8927500001</v>
      </c>
      <c r="J23" s="11">
        <f t="shared" si="7"/>
        <v>36208812.880240008</v>
      </c>
      <c r="K23" s="11">
        <f t="shared" si="7"/>
        <v>39829694.168264009</v>
      </c>
      <c r="L23" s="11">
        <f t="shared" si="7"/>
        <v>43812663.585090414</v>
      </c>
      <c r="M23" s="11">
        <f t="shared" si="7"/>
        <v>48193929.943599448</v>
      </c>
      <c r="N23" s="11">
        <f t="shared" si="7"/>
        <v>53013322.937959403</v>
      </c>
      <c r="O23" s="11">
        <f t="shared" si="7"/>
        <v>58314655.231755354</v>
      </c>
      <c r="P23" s="11">
        <f t="shared" si="7"/>
        <v>64146120.754930891</v>
      </c>
      <c r="Q23" s="11">
        <f t="shared" si="7"/>
        <v>70560732.830423981</v>
      </c>
      <c r="R23" s="11">
        <f t="shared" si="7"/>
        <v>77616806.113466382</v>
      </c>
      <c r="S23" s="11">
        <f t="shared" si="7"/>
        <v>85378486.724813014</v>
      </c>
      <c r="T23" s="11">
        <f t="shared" si="7"/>
        <v>93916335.397294328</v>
      </c>
      <c r="U23" s="11">
        <f t="shared" si="7"/>
        <v>93916335.397294328</v>
      </c>
      <c r="V23" s="11">
        <f t="shared" si="7"/>
        <v>93916335.397294328</v>
      </c>
      <c r="W23" s="11">
        <f t="shared" si="7"/>
        <v>93916335.397294328</v>
      </c>
      <c r="X23" s="11">
        <f t="shared" si="7"/>
        <v>93916335.397294328</v>
      </c>
      <c r="Y23" s="11">
        <f t="shared" si="7"/>
        <v>93916335.397294328</v>
      </c>
      <c r="Z23" s="11">
        <f t="shared" si="7"/>
        <v>93916335.397294328</v>
      </c>
    </row>
    <row r="24" spans="1:26" ht="15.75" x14ac:dyDescent="0.15">
      <c r="A24" s="12" t="s">
        <v>44</v>
      </c>
      <c r="B24" s="11"/>
      <c r="C24" s="11"/>
      <c r="D24" s="11"/>
      <c r="E24" s="11">
        <f>-E23/1.1^(E3-$B$3)</f>
        <v>-1400696.8444778358</v>
      </c>
      <c r="F24" s="11">
        <f>-F23/1.1^(F3-$B$3)</f>
        <v>-1400696.8444778358</v>
      </c>
      <c r="G24" s="11">
        <f t="shared" ref="G24:Z24" si="8">-G23/1.1^(G3-$B$3)</f>
        <v>-1400696.8444778356</v>
      </c>
      <c r="H24" s="11">
        <f t="shared" si="8"/>
        <v>-1400696.8444778356</v>
      </c>
      <c r="I24" s="11">
        <f t="shared" si="8"/>
        <v>-1400696.8444778353</v>
      </c>
      <c r="J24" s="11">
        <f t="shared" si="8"/>
        <v>-16891678.43726521</v>
      </c>
      <c r="K24" s="11">
        <f t="shared" si="8"/>
        <v>-16891678.437265206</v>
      </c>
      <c r="L24" s="11">
        <f t="shared" si="8"/>
        <v>-16891678.437265206</v>
      </c>
      <c r="M24" s="11">
        <f t="shared" si="8"/>
        <v>-16891678.437265202</v>
      </c>
      <c r="N24" s="11">
        <f t="shared" si="8"/>
        <v>-16891678.437265206</v>
      </c>
      <c r="O24" s="11">
        <f t="shared" si="8"/>
        <v>-16891678.43726521</v>
      </c>
      <c r="P24" s="11">
        <f t="shared" si="8"/>
        <v>-16891678.437265206</v>
      </c>
      <c r="Q24" s="11">
        <f t="shared" si="8"/>
        <v>-16891678.437265206</v>
      </c>
      <c r="R24" s="11">
        <f t="shared" si="8"/>
        <v>-16891678.437265206</v>
      </c>
      <c r="S24" s="11">
        <f t="shared" si="8"/>
        <v>-16891678.437265206</v>
      </c>
      <c r="T24" s="11">
        <f t="shared" si="8"/>
        <v>-16891678.437265206</v>
      </c>
      <c r="U24" s="11">
        <f t="shared" si="8"/>
        <v>-15356071.306604728</v>
      </c>
      <c r="V24" s="11">
        <f t="shared" si="8"/>
        <v>-13960064.824186118</v>
      </c>
      <c r="W24" s="11">
        <f t="shared" si="8"/>
        <v>-12690968.021987379</v>
      </c>
      <c r="X24" s="11">
        <f t="shared" si="8"/>
        <v>-11537243.65635216</v>
      </c>
      <c r="Y24" s="11">
        <f t="shared" si="8"/>
        <v>-10488403.323956508</v>
      </c>
      <c r="Z24" s="11">
        <f t="shared" si="8"/>
        <v>-9534912.1126877367</v>
      </c>
    </row>
    <row r="25" spans="1:26" ht="15.75" x14ac:dyDescent="0.15">
      <c r="A25" s="12" t="s">
        <v>45</v>
      </c>
      <c r="B25" s="11">
        <f>SUM(B24:Z24) / 1000000</f>
        <v>-266.37961027808109</v>
      </c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spans="1:26" ht="15.75" x14ac:dyDescent="0.15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spans="1:26" ht="15.75" x14ac:dyDescent="0.15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9" spans="1:26" x14ac:dyDescent="0.15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x14ac:dyDescent="0.15"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x14ac:dyDescent="0.15">
      <c r="A31" s="1"/>
    </row>
    <row r="33" spans="1:26" x14ac:dyDescent="0.15">
      <c r="A33" s="1"/>
    </row>
    <row r="34" spans="1:26" x14ac:dyDescent="0.15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x14ac:dyDescent="0.15">
      <c r="A35" s="1"/>
    </row>
    <row r="37" spans="1:26" x14ac:dyDescent="0.15">
      <c r="A37" s="1"/>
    </row>
    <row r="49" spans="1:26" ht="25.5" x14ac:dyDescent="0.15">
      <c r="A49" s="5" t="s">
        <v>25</v>
      </c>
    </row>
    <row r="50" spans="1:26" ht="20.25" x14ac:dyDescent="0.15">
      <c r="A50" s="6" t="s">
        <v>26</v>
      </c>
      <c r="B50" s="4"/>
      <c r="C50" s="4"/>
      <c r="D50" s="4"/>
      <c r="E50" s="4"/>
      <c r="F50" s="4"/>
    </row>
    <row r="51" spans="1:26" x14ac:dyDescent="0.15">
      <c r="A51" t="s">
        <v>2</v>
      </c>
      <c r="B51">
        <v>1992</v>
      </c>
      <c r="C51">
        <v>1993</v>
      </c>
      <c r="D51">
        <v>1994</v>
      </c>
      <c r="E51">
        <v>1995</v>
      </c>
      <c r="F51">
        <v>1996</v>
      </c>
      <c r="G51">
        <v>1997</v>
      </c>
      <c r="H51">
        <v>1998</v>
      </c>
      <c r="I51">
        <v>1999</v>
      </c>
      <c r="J51">
        <v>2000</v>
      </c>
      <c r="K51">
        <v>2001</v>
      </c>
      <c r="L51">
        <v>2002</v>
      </c>
      <c r="M51">
        <v>2003</v>
      </c>
      <c r="N51">
        <v>2004</v>
      </c>
      <c r="O51">
        <v>2005</v>
      </c>
      <c r="P51">
        <v>2006</v>
      </c>
      <c r="Q51">
        <v>2007</v>
      </c>
      <c r="R51">
        <v>2008</v>
      </c>
      <c r="S51">
        <v>2009</v>
      </c>
      <c r="T51">
        <v>2010</v>
      </c>
      <c r="U51">
        <v>2011</v>
      </c>
      <c r="V51">
        <v>2012</v>
      </c>
      <c r="W51">
        <v>2013</v>
      </c>
      <c r="X51">
        <v>2014</v>
      </c>
      <c r="Y51">
        <v>2015</v>
      </c>
      <c r="Z51">
        <v>2016</v>
      </c>
    </row>
    <row r="52" spans="1:26" x14ac:dyDescent="0.15">
      <c r="A52" t="s">
        <v>3</v>
      </c>
      <c r="B52">
        <v>21551</v>
      </c>
      <c r="C52">
        <v>21551</v>
      </c>
      <c r="D52">
        <v>21551</v>
      </c>
      <c r="E52">
        <v>21551</v>
      </c>
      <c r="F52">
        <v>21551</v>
      </c>
      <c r="G52">
        <v>21551</v>
      </c>
      <c r="H52">
        <v>21551</v>
      </c>
      <c r="I52">
        <v>21551</v>
      </c>
      <c r="J52">
        <v>21551</v>
      </c>
      <c r="K52">
        <v>21551</v>
      </c>
      <c r="L52">
        <v>21551</v>
      </c>
      <c r="M52">
        <v>21551</v>
      </c>
      <c r="N52">
        <v>21551</v>
      </c>
      <c r="O52">
        <v>21551</v>
      </c>
      <c r="P52">
        <v>21551</v>
      </c>
      <c r="Q52">
        <v>21551</v>
      </c>
      <c r="R52">
        <v>21551</v>
      </c>
      <c r="S52">
        <v>21551</v>
      </c>
      <c r="T52">
        <v>21551</v>
      </c>
      <c r="U52">
        <v>21551</v>
      </c>
      <c r="V52">
        <v>21551</v>
      </c>
      <c r="W52">
        <v>21551</v>
      </c>
      <c r="X52">
        <v>21551</v>
      </c>
      <c r="Y52">
        <v>21551</v>
      </c>
      <c r="Z52">
        <v>21551</v>
      </c>
    </row>
    <row r="53" spans="1:26" x14ac:dyDescent="0.15">
      <c r="A53" t="s">
        <v>4</v>
      </c>
      <c r="B53">
        <v>5.6000000000000001E-2</v>
      </c>
      <c r="C53">
        <v>5.6000000000000001E-2</v>
      </c>
      <c r="D53">
        <v>5.6000000000000001E-2</v>
      </c>
      <c r="E53">
        <v>5.6000000000000001E-2</v>
      </c>
      <c r="F53">
        <v>5.6000000000000001E-2</v>
      </c>
      <c r="G53">
        <v>5.6000000000000001E-2</v>
      </c>
      <c r="H53">
        <v>5.6000000000000001E-2</v>
      </c>
      <c r="I53">
        <v>5.6000000000000001E-2</v>
      </c>
      <c r="J53">
        <v>5.6000000000000001E-2</v>
      </c>
      <c r="K53">
        <v>5.6000000000000001E-2</v>
      </c>
      <c r="L53">
        <v>5.6000000000000001E-2</v>
      </c>
      <c r="M53">
        <v>5.6000000000000001E-2</v>
      </c>
      <c r="N53">
        <v>5.6000000000000001E-2</v>
      </c>
      <c r="O53">
        <v>5.6000000000000001E-2</v>
      </c>
      <c r="P53">
        <v>5.6000000000000001E-2</v>
      </c>
      <c r="Q53">
        <v>5.6000000000000001E-2</v>
      </c>
      <c r="R53">
        <v>5.6000000000000001E-2</v>
      </c>
      <c r="S53">
        <v>5.6000000000000001E-2</v>
      </c>
      <c r="T53">
        <v>5.6000000000000001E-2</v>
      </c>
      <c r="U53">
        <v>5.6000000000000001E-2</v>
      </c>
      <c r="V53">
        <v>5.6000000000000001E-2</v>
      </c>
      <c r="W53">
        <v>5.6000000000000001E-2</v>
      </c>
      <c r="X53">
        <v>5.6000000000000001E-2</v>
      </c>
      <c r="Y53">
        <v>5.6000000000000001E-2</v>
      </c>
      <c r="Z53">
        <v>5.6000000000000001E-2</v>
      </c>
    </row>
    <row r="54" spans="1:26" x14ac:dyDescent="0.15">
      <c r="A54" s="1" t="s">
        <v>5</v>
      </c>
      <c r="B54">
        <f t="shared" ref="B54:Z54" si="9">B52*B53</f>
        <v>1206.856</v>
      </c>
      <c r="C54">
        <f t="shared" si="9"/>
        <v>1206.856</v>
      </c>
      <c r="D54">
        <f t="shared" si="9"/>
        <v>1206.856</v>
      </c>
      <c r="E54">
        <f t="shared" si="9"/>
        <v>1206.856</v>
      </c>
      <c r="F54">
        <f t="shared" si="9"/>
        <v>1206.856</v>
      </c>
      <c r="G54">
        <f t="shared" si="9"/>
        <v>1206.856</v>
      </c>
      <c r="H54">
        <f t="shared" si="9"/>
        <v>1206.856</v>
      </c>
      <c r="I54">
        <f t="shared" si="9"/>
        <v>1206.856</v>
      </c>
      <c r="J54">
        <f t="shared" si="9"/>
        <v>1206.856</v>
      </c>
      <c r="K54">
        <f t="shared" si="9"/>
        <v>1206.856</v>
      </c>
      <c r="L54">
        <f t="shared" si="9"/>
        <v>1206.856</v>
      </c>
      <c r="M54">
        <f t="shared" si="9"/>
        <v>1206.856</v>
      </c>
      <c r="N54">
        <f t="shared" si="9"/>
        <v>1206.856</v>
      </c>
      <c r="O54">
        <f t="shared" si="9"/>
        <v>1206.856</v>
      </c>
      <c r="P54">
        <f t="shared" si="9"/>
        <v>1206.856</v>
      </c>
      <c r="Q54">
        <f t="shared" si="9"/>
        <v>1206.856</v>
      </c>
      <c r="R54">
        <f t="shared" si="9"/>
        <v>1206.856</v>
      </c>
      <c r="S54">
        <f t="shared" si="9"/>
        <v>1206.856</v>
      </c>
      <c r="T54">
        <f t="shared" si="9"/>
        <v>1206.856</v>
      </c>
      <c r="U54">
        <f t="shared" si="9"/>
        <v>1206.856</v>
      </c>
      <c r="V54">
        <f t="shared" si="9"/>
        <v>1206.856</v>
      </c>
      <c r="W54">
        <f t="shared" si="9"/>
        <v>1206.856</v>
      </c>
      <c r="X54">
        <f t="shared" si="9"/>
        <v>1206.856</v>
      </c>
      <c r="Y54">
        <f t="shared" si="9"/>
        <v>1206.856</v>
      </c>
      <c r="Z54">
        <f t="shared" si="9"/>
        <v>1206.856</v>
      </c>
    </row>
    <row r="55" spans="1:26" x14ac:dyDescent="0.15">
      <c r="A55" t="s">
        <v>6</v>
      </c>
      <c r="B55">
        <v>41.46</v>
      </c>
      <c r="C55">
        <v>41.46</v>
      </c>
      <c r="D55">
        <v>41.46</v>
      </c>
      <c r="E55">
        <v>41.46</v>
      </c>
      <c r="F55">
        <v>29.82</v>
      </c>
      <c r="G55">
        <v>29.82</v>
      </c>
      <c r="H55">
        <v>29.82</v>
      </c>
      <c r="I55">
        <v>29.82</v>
      </c>
      <c r="J55">
        <v>29.82</v>
      </c>
      <c r="K55">
        <v>29.82</v>
      </c>
      <c r="L55">
        <v>29.82</v>
      </c>
      <c r="M55">
        <v>29.82</v>
      </c>
      <c r="N55">
        <v>29.82</v>
      </c>
      <c r="O55">
        <v>29.82</v>
      </c>
      <c r="P55">
        <v>29.82</v>
      </c>
      <c r="Q55">
        <v>29.82</v>
      </c>
      <c r="R55">
        <v>29.82</v>
      </c>
      <c r="S55">
        <v>29.82</v>
      </c>
      <c r="T55">
        <v>29.82</v>
      </c>
      <c r="U55">
        <v>29.82</v>
      </c>
      <c r="V55">
        <v>29.82</v>
      </c>
      <c r="W55">
        <v>29.82</v>
      </c>
      <c r="X55">
        <v>29.82</v>
      </c>
      <c r="Y55">
        <v>29.82</v>
      </c>
      <c r="Z55">
        <v>29.82</v>
      </c>
    </row>
    <row r="56" spans="1:26" x14ac:dyDescent="0.15">
      <c r="A56" t="s">
        <v>7</v>
      </c>
      <c r="B56">
        <v>8.3379999999999992</v>
      </c>
      <c r="C56">
        <v>8.3379999999999992</v>
      </c>
      <c r="D56">
        <v>8.3379999999999992</v>
      </c>
      <c r="E56">
        <v>8.3379999999999992</v>
      </c>
      <c r="F56">
        <v>8.3379999999999992</v>
      </c>
      <c r="G56">
        <v>8.3379999999999992</v>
      </c>
      <c r="H56">
        <v>8.3379999999999992</v>
      </c>
      <c r="I56">
        <v>8.3379999999999992</v>
      </c>
      <c r="J56">
        <v>8.3379999999999992</v>
      </c>
      <c r="K56">
        <v>8.3379999999999992</v>
      </c>
      <c r="L56">
        <v>8.3379999999999992</v>
      </c>
      <c r="M56">
        <v>8.3379999999999992</v>
      </c>
      <c r="N56">
        <v>8.3379999999999992</v>
      </c>
      <c r="O56">
        <v>8.3379999999999992</v>
      </c>
      <c r="P56">
        <v>8.3379999999999992</v>
      </c>
      <c r="Q56">
        <v>8.3379999999999992</v>
      </c>
      <c r="R56">
        <v>8.3379999999999992</v>
      </c>
      <c r="S56">
        <v>8.3379999999999992</v>
      </c>
      <c r="T56">
        <v>8.3379999999999992</v>
      </c>
      <c r="U56">
        <v>8.3379999999999992</v>
      </c>
      <c r="V56">
        <v>8.3379999999999992</v>
      </c>
      <c r="W56">
        <v>8.3379999999999992</v>
      </c>
      <c r="X56">
        <v>8.3379999999999992</v>
      </c>
      <c r="Y56">
        <v>8.3379999999999992</v>
      </c>
      <c r="Z56">
        <v>8.3379999999999992</v>
      </c>
    </row>
    <row r="57" spans="1:26" x14ac:dyDescent="0.15">
      <c r="A57" s="1" t="s">
        <v>8</v>
      </c>
      <c r="B57">
        <f t="shared" ref="B57:Z57" si="10">B55*B56</f>
        <v>345.69347999999997</v>
      </c>
      <c r="C57">
        <f t="shared" si="10"/>
        <v>345.69347999999997</v>
      </c>
      <c r="D57">
        <f t="shared" si="10"/>
        <v>345.69347999999997</v>
      </c>
      <c r="E57">
        <f t="shared" si="10"/>
        <v>345.69347999999997</v>
      </c>
      <c r="F57">
        <f t="shared" si="10"/>
        <v>248.63915999999998</v>
      </c>
      <c r="G57">
        <f t="shared" si="10"/>
        <v>248.63915999999998</v>
      </c>
      <c r="H57">
        <f t="shared" si="10"/>
        <v>248.63915999999998</v>
      </c>
      <c r="I57">
        <f t="shared" si="10"/>
        <v>248.63915999999998</v>
      </c>
      <c r="J57">
        <f t="shared" si="10"/>
        <v>248.63915999999998</v>
      </c>
      <c r="K57">
        <f t="shared" si="10"/>
        <v>248.63915999999998</v>
      </c>
      <c r="L57">
        <f t="shared" si="10"/>
        <v>248.63915999999998</v>
      </c>
      <c r="M57">
        <f t="shared" si="10"/>
        <v>248.63915999999998</v>
      </c>
      <c r="N57">
        <f t="shared" si="10"/>
        <v>248.63915999999998</v>
      </c>
      <c r="O57">
        <f t="shared" si="10"/>
        <v>248.63915999999998</v>
      </c>
      <c r="P57">
        <f t="shared" si="10"/>
        <v>248.63915999999998</v>
      </c>
      <c r="Q57">
        <f t="shared" si="10"/>
        <v>248.63915999999998</v>
      </c>
      <c r="R57">
        <f t="shared" si="10"/>
        <v>248.63915999999998</v>
      </c>
      <c r="S57">
        <f t="shared" si="10"/>
        <v>248.63915999999998</v>
      </c>
      <c r="T57">
        <f t="shared" si="10"/>
        <v>248.63915999999998</v>
      </c>
      <c r="U57">
        <f t="shared" si="10"/>
        <v>248.63915999999998</v>
      </c>
      <c r="V57">
        <f t="shared" si="10"/>
        <v>248.63915999999998</v>
      </c>
      <c r="W57">
        <f t="shared" si="10"/>
        <v>248.63915999999998</v>
      </c>
      <c r="X57">
        <f t="shared" si="10"/>
        <v>248.63915999999998</v>
      </c>
      <c r="Y57">
        <f t="shared" si="10"/>
        <v>248.63915999999998</v>
      </c>
      <c r="Z57">
        <f t="shared" si="10"/>
        <v>248.63915999999998</v>
      </c>
    </row>
    <row r="58" spans="1:26" x14ac:dyDescent="0.15">
      <c r="A58" t="s">
        <v>9</v>
      </c>
      <c r="B58">
        <v>2.81E-3</v>
      </c>
      <c r="C58">
        <v>2.81E-3</v>
      </c>
      <c r="D58">
        <v>2.81E-3</v>
      </c>
      <c r="E58">
        <v>2.81E-3</v>
      </c>
      <c r="F58">
        <v>2.81E-3</v>
      </c>
      <c r="G58">
        <v>2.81E-3</v>
      </c>
      <c r="H58">
        <v>2.81E-3</v>
      </c>
      <c r="I58">
        <v>2.81E-3</v>
      </c>
      <c r="J58">
        <v>2.81E-3</v>
      </c>
      <c r="K58">
        <v>2.81E-3</v>
      </c>
      <c r="L58">
        <v>2.81E-3</v>
      </c>
      <c r="M58">
        <v>2.81E-3</v>
      </c>
      <c r="N58">
        <v>2.81E-3</v>
      </c>
      <c r="O58">
        <v>2.81E-3</v>
      </c>
      <c r="P58">
        <v>2.81E-3</v>
      </c>
      <c r="Q58">
        <v>2.81E-3</v>
      </c>
      <c r="R58">
        <v>2.81E-3</v>
      </c>
      <c r="S58">
        <v>2.81E-3</v>
      </c>
      <c r="T58">
        <v>2.81E-3</v>
      </c>
      <c r="U58">
        <v>2.81E-3</v>
      </c>
      <c r="V58">
        <v>2.81E-3</v>
      </c>
      <c r="W58">
        <v>2.81E-3</v>
      </c>
      <c r="X58">
        <v>2.81E-3</v>
      </c>
      <c r="Y58">
        <v>2.81E-3</v>
      </c>
      <c r="Z58">
        <v>2.81E-3</v>
      </c>
    </row>
    <row r="59" spans="1:26" x14ac:dyDescent="0.15">
      <c r="A59" t="s">
        <v>10</v>
      </c>
      <c r="B59">
        <f t="shared" ref="B59:Z59" si="11">B52*B58</f>
        <v>60.558309999999999</v>
      </c>
      <c r="C59">
        <f t="shared" si="11"/>
        <v>60.558309999999999</v>
      </c>
      <c r="D59">
        <f t="shared" si="11"/>
        <v>60.558309999999999</v>
      </c>
      <c r="E59">
        <f t="shared" si="11"/>
        <v>60.558309999999999</v>
      </c>
      <c r="F59">
        <f t="shared" si="11"/>
        <v>60.558309999999999</v>
      </c>
      <c r="G59">
        <f t="shared" si="11"/>
        <v>60.558309999999999</v>
      </c>
      <c r="H59">
        <f t="shared" si="11"/>
        <v>60.558309999999999</v>
      </c>
      <c r="I59">
        <f t="shared" si="11"/>
        <v>60.558309999999999</v>
      </c>
      <c r="J59">
        <f t="shared" si="11"/>
        <v>60.558309999999999</v>
      </c>
      <c r="K59">
        <f t="shared" si="11"/>
        <v>60.558309999999999</v>
      </c>
      <c r="L59">
        <f t="shared" si="11"/>
        <v>60.558309999999999</v>
      </c>
      <c r="M59">
        <f t="shared" si="11"/>
        <v>60.558309999999999</v>
      </c>
      <c r="N59">
        <f t="shared" si="11"/>
        <v>60.558309999999999</v>
      </c>
      <c r="O59">
        <f t="shared" si="11"/>
        <v>60.558309999999999</v>
      </c>
      <c r="P59">
        <f t="shared" si="11"/>
        <v>60.558309999999999</v>
      </c>
      <c r="Q59">
        <f t="shared" si="11"/>
        <v>60.558309999999999</v>
      </c>
      <c r="R59">
        <f t="shared" si="11"/>
        <v>60.558309999999999</v>
      </c>
      <c r="S59">
        <f t="shared" si="11"/>
        <v>60.558309999999999</v>
      </c>
      <c r="T59">
        <f t="shared" si="11"/>
        <v>60.558309999999999</v>
      </c>
      <c r="U59">
        <f t="shared" si="11"/>
        <v>60.558309999999999</v>
      </c>
      <c r="V59">
        <f t="shared" si="11"/>
        <v>60.558309999999999</v>
      </c>
      <c r="W59">
        <f t="shared" si="11"/>
        <v>60.558309999999999</v>
      </c>
      <c r="X59">
        <f t="shared" si="11"/>
        <v>60.558309999999999</v>
      </c>
      <c r="Y59">
        <f t="shared" si="11"/>
        <v>60.558309999999999</v>
      </c>
      <c r="Z59">
        <f t="shared" si="11"/>
        <v>60.558309999999999</v>
      </c>
    </row>
    <row r="60" spans="1:26" x14ac:dyDescent="0.15">
      <c r="A60" s="1" t="s">
        <v>11</v>
      </c>
      <c r="B60">
        <f t="shared" ref="B60:Z60" si="12">B54-B57-B59</f>
        <v>800.60421000000008</v>
      </c>
      <c r="C60">
        <f t="shared" si="12"/>
        <v>800.60421000000008</v>
      </c>
      <c r="D60">
        <f t="shared" si="12"/>
        <v>800.60421000000008</v>
      </c>
      <c r="E60">
        <f t="shared" si="12"/>
        <v>800.60421000000008</v>
      </c>
      <c r="F60">
        <f t="shared" si="12"/>
        <v>897.65853000000004</v>
      </c>
      <c r="G60">
        <f t="shared" si="12"/>
        <v>897.65853000000004</v>
      </c>
      <c r="H60">
        <f t="shared" si="12"/>
        <v>897.65853000000004</v>
      </c>
      <c r="I60">
        <f t="shared" si="12"/>
        <v>897.65853000000004</v>
      </c>
      <c r="J60">
        <f t="shared" si="12"/>
        <v>897.65853000000004</v>
      </c>
      <c r="K60">
        <f t="shared" si="12"/>
        <v>897.65853000000004</v>
      </c>
      <c r="L60">
        <f t="shared" si="12"/>
        <v>897.65853000000004</v>
      </c>
      <c r="M60">
        <f t="shared" si="12"/>
        <v>897.65853000000004</v>
      </c>
      <c r="N60">
        <f t="shared" si="12"/>
        <v>897.65853000000004</v>
      </c>
      <c r="O60">
        <f t="shared" si="12"/>
        <v>897.65853000000004</v>
      </c>
      <c r="P60">
        <f t="shared" si="12"/>
        <v>897.65853000000004</v>
      </c>
      <c r="Q60">
        <f t="shared" si="12"/>
        <v>897.65853000000004</v>
      </c>
      <c r="R60">
        <f t="shared" si="12"/>
        <v>897.65853000000004</v>
      </c>
      <c r="S60">
        <f t="shared" si="12"/>
        <v>897.65853000000004</v>
      </c>
      <c r="T60">
        <f t="shared" si="12"/>
        <v>897.65853000000004</v>
      </c>
      <c r="U60">
        <f t="shared" si="12"/>
        <v>897.65853000000004</v>
      </c>
      <c r="V60">
        <f t="shared" si="12"/>
        <v>897.65853000000004</v>
      </c>
      <c r="W60">
        <f t="shared" si="12"/>
        <v>897.65853000000004</v>
      </c>
      <c r="X60">
        <f t="shared" si="12"/>
        <v>897.65853000000004</v>
      </c>
      <c r="Y60">
        <f t="shared" si="12"/>
        <v>897.65853000000004</v>
      </c>
      <c r="Z60">
        <f t="shared" si="12"/>
        <v>897.65853000000004</v>
      </c>
    </row>
    <row r="62" spans="1:26" x14ac:dyDescent="0.15">
      <c r="A62" t="s">
        <v>27</v>
      </c>
      <c r="B62">
        <v>0</v>
      </c>
      <c r="C62">
        <v>0</v>
      </c>
      <c r="D62">
        <v>0</v>
      </c>
      <c r="E62">
        <v>0.13</v>
      </c>
      <c r="F62">
        <v>0.13</v>
      </c>
      <c r="G62">
        <v>0.13</v>
      </c>
      <c r="H62">
        <v>0.13</v>
      </c>
      <c r="I62">
        <v>0.13</v>
      </c>
      <c r="J62">
        <v>0.13</v>
      </c>
      <c r="K62">
        <v>0.13</v>
      </c>
      <c r="L62">
        <v>0.13</v>
      </c>
      <c r="M62">
        <v>0.13</v>
      </c>
      <c r="N62">
        <v>0.13</v>
      </c>
      <c r="O62">
        <v>0.13</v>
      </c>
      <c r="P62">
        <v>0.13</v>
      </c>
      <c r="Q62">
        <v>0.13</v>
      </c>
      <c r="R62">
        <v>0.13</v>
      </c>
      <c r="S62">
        <v>0.13</v>
      </c>
      <c r="T62">
        <v>0.13</v>
      </c>
      <c r="U62">
        <v>0.13</v>
      </c>
      <c r="V62">
        <v>0.13</v>
      </c>
      <c r="W62">
        <v>0.13</v>
      </c>
      <c r="X62">
        <v>0.13</v>
      </c>
      <c r="Y62">
        <v>0.13</v>
      </c>
      <c r="Z62">
        <v>0.13</v>
      </c>
    </row>
    <row r="63" spans="1:26" x14ac:dyDescent="0.15">
      <c r="A63" s="1" t="s">
        <v>28</v>
      </c>
      <c r="B63">
        <f>B62/100*B52</f>
        <v>0</v>
      </c>
      <c r="C63">
        <f>C62/100*C52</f>
        <v>0</v>
      </c>
      <c r="D63">
        <f t="shared" ref="D63:Z63" si="13">D62/100*D52</f>
        <v>0</v>
      </c>
      <c r="E63">
        <f t="shared" si="13"/>
        <v>28.016299999999998</v>
      </c>
      <c r="F63">
        <f t="shared" si="13"/>
        <v>28.016299999999998</v>
      </c>
      <c r="G63">
        <f t="shared" si="13"/>
        <v>28.016299999999998</v>
      </c>
      <c r="H63">
        <f t="shared" si="13"/>
        <v>28.016299999999998</v>
      </c>
      <c r="I63">
        <f t="shared" si="13"/>
        <v>28.016299999999998</v>
      </c>
      <c r="J63">
        <f t="shared" si="13"/>
        <v>28.016299999999998</v>
      </c>
      <c r="K63">
        <f t="shared" si="13"/>
        <v>28.016299999999998</v>
      </c>
      <c r="L63">
        <f t="shared" si="13"/>
        <v>28.016299999999998</v>
      </c>
      <c r="M63">
        <f t="shared" si="13"/>
        <v>28.016299999999998</v>
      </c>
      <c r="N63">
        <f t="shared" si="13"/>
        <v>28.016299999999998</v>
      </c>
      <c r="O63">
        <f t="shared" si="13"/>
        <v>28.016299999999998</v>
      </c>
      <c r="P63">
        <f t="shared" si="13"/>
        <v>28.016299999999998</v>
      </c>
      <c r="Q63">
        <f t="shared" si="13"/>
        <v>28.016299999999998</v>
      </c>
      <c r="R63">
        <f t="shared" si="13"/>
        <v>28.016299999999998</v>
      </c>
      <c r="S63">
        <f t="shared" si="13"/>
        <v>28.016299999999998</v>
      </c>
      <c r="T63">
        <f t="shared" si="13"/>
        <v>28.016299999999998</v>
      </c>
      <c r="U63">
        <f t="shared" si="13"/>
        <v>28.016299999999998</v>
      </c>
      <c r="V63">
        <f t="shared" si="13"/>
        <v>28.016299999999998</v>
      </c>
      <c r="W63">
        <f t="shared" si="13"/>
        <v>28.016299999999998</v>
      </c>
      <c r="X63">
        <f t="shared" si="13"/>
        <v>28.016299999999998</v>
      </c>
      <c r="Y63">
        <f t="shared" si="13"/>
        <v>28.016299999999998</v>
      </c>
      <c r="Z63">
        <f t="shared" si="13"/>
        <v>28.016299999999998</v>
      </c>
    </row>
    <row r="64" spans="1:26" ht="28.5" x14ac:dyDescent="0.15">
      <c r="A64" s="7" t="s">
        <v>29</v>
      </c>
      <c r="B64" s="2">
        <v>0</v>
      </c>
      <c r="C64" s="2">
        <v>0</v>
      </c>
      <c r="D64" s="2">
        <v>0</v>
      </c>
      <c r="E64" s="2">
        <v>0.02</v>
      </c>
      <c r="F64" s="2">
        <v>0.02</v>
      </c>
      <c r="G64" s="2">
        <v>0.02</v>
      </c>
      <c r="H64" s="2">
        <v>0.02</v>
      </c>
      <c r="I64" s="2">
        <v>0.02</v>
      </c>
      <c r="J64" s="2">
        <v>0.02</v>
      </c>
      <c r="K64" s="2">
        <v>0.02</v>
      </c>
      <c r="L64" s="2">
        <v>0.02</v>
      </c>
      <c r="M64" s="2">
        <v>0.02</v>
      </c>
      <c r="N64" s="2">
        <v>0.02</v>
      </c>
      <c r="O64" s="2">
        <v>0.02</v>
      </c>
      <c r="P64" s="2">
        <v>0.02</v>
      </c>
      <c r="Q64" s="2">
        <v>0.02</v>
      </c>
      <c r="R64" s="2">
        <v>0.02</v>
      </c>
      <c r="S64" s="2">
        <v>0.02</v>
      </c>
      <c r="T64" s="2">
        <v>0.02</v>
      </c>
      <c r="U64" s="2">
        <v>0.02</v>
      </c>
      <c r="V64" s="2">
        <v>0.02</v>
      </c>
      <c r="W64" s="2">
        <v>0.02</v>
      </c>
      <c r="X64" s="2">
        <v>0.02</v>
      </c>
      <c r="Y64" s="2">
        <v>0.02</v>
      </c>
      <c r="Z64" s="2">
        <v>0.02</v>
      </c>
    </row>
    <row r="65" spans="1:26" x14ac:dyDescent="0.15">
      <c r="A65" s="8" t="s">
        <v>30</v>
      </c>
      <c r="B65" s="4">
        <f>B64*B54</f>
        <v>0</v>
      </c>
      <c r="C65" s="4">
        <f>C64*C54</f>
        <v>0</v>
      </c>
      <c r="D65" s="4">
        <f t="shared" ref="D65:Z65" si="14">D64*D54</f>
        <v>0</v>
      </c>
      <c r="E65" s="4">
        <f t="shared" si="14"/>
        <v>24.137119999999999</v>
      </c>
      <c r="F65" s="4">
        <f t="shared" si="14"/>
        <v>24.137119999999999</v>
      </c>
      <c r="G65" s="4">
        <f t="shared" si="14"/>
        <v>24.137119999999999</v>
      </c>
      <c r="H65" s="4">
        <f t="shared" si="14"/>
        <v>24.137119999999999</v>
      </c>
      <c r="I65" s="4">
        <f t="shared" si="14"/>
        <v>24.137119999999999</v>
      </c>
      <c r="J65" s="4">
        <f t="shared" si="14"/>
        <v>24.137119999999999</v>
      </c>
      <c r="K65" s="4">
        <f t="shared" si="14"/>
        <v>24.137119999999999</v>
      </c>
      <c r="L65" s="4">
        <f t="shared" si="14"/>
        <v>24.137119999999999</v>
      </c>
      <c r="M65" s="4">
        <f t="shared" si="14"/>
        <v>24.137119999999999</v>
      </c>
      <c r="N65" s="4">
        <f t="shared" si="14"/>
        <v>24.137119999999999</v>
      </c>
      <c r="O65" s="4">
        <f t="shared" si="14"/>
        <v>24.137119999999999</v>
      </c>
      <c r="P65" s="4">
        <f t="shared" si="14"/>
        <v>24.137119999999999</v>
      </c>
      <c r="Q65" s="4">
        <f t="shared" si="14"/>
        <v>24.137119999999999</v>
      </c>
      <c r="R65" s="4">
        <f t="shared" si="14"/>
        <v>24.137119999999999</v>
      </c>
      <c r="S65" s="4">
        <f t="shared" si="14"/>
        <v>24.137119999999999</v>
      </c>
      <c r="T65" s="4">
        <f t="shared" si="14"/>
        <v>24.137119999999999</v>
      </c>
      <c r="U65" s="4">
        <f t="shared" si="14"/>
        <v>24.137119999999999</v>
      </c>
      <c r="V65" s="4">
        <f t="shared" si="14"/>
        <v>24.137119999999999</v>
      </c>
      <c r="W65" s="4">
        <f t="shared" si="14"/>
        <v>24.137119999999999</v>
      </c>
      <c r="X65" s="4">
        <f t="shared" si="14"/>
        <v>24.137119999999999</v>
      </c>
      <c r="Y65" s="4">
        <f t="shared" si="14"/>
        <v>24.137119999999999</v>
      </c>
      <c r="Z65" s="4">
        <f t="shared" si="14"/>
        <v>24.137119999999999</v>
      </c>
    </row>
    <row r="66" spans="1:26" x14ac:dyDescent="0.15">
      <c r="A66" s="8" t="s">
        <v>31</v>
      </c>
      <c r="B66" s="4">
        <f>B63+B65</f>
        <v>0</v>
      </c>
      <c r="C66" s="4">
        <f>C63+C65</f>
        <v>0</v>
      </c>
      <c r="D66" s="4">
        <f t="shared" ref="D66:Z66" si="15">D63+D65</f>
        <v>0</v>
      </c>
      <c r="E66" s="4">
        <f t="shared" si="15"/>
        <v>52.153419999999997</v>
      </c>
      <c r="F66" s="4">
        <f t="shared" si="15"/>
        <v>52.153419999999997</v>
      </c>
      <c r="G66" s="4">
        <f t="shared" si="15"/>
        <v>52.153419999999997</v>
      </c>
      <c r="H66" s="4">
        <f t="shared" si="15"/>
        <v>52.153419999999997</v>
      </c>
      <c r="I66" s="4">
        <f t="shared" si="15"/>
        <v>52.153419999999997</v>
      </c>
      <c r="J66" s="4">
        <f t="shared" si="15"/>
        <v>52.153419999999997</v>
      </c>
      <c r="K66" s="4">
        <f t="shared" si="15"/>
        <v>52.153419999999997</v>
      </c>
      <c r="L66" s="4">
        <f t="shared" si="15"/>
        <v>52.153419999999997</v>
      </c>
      <c r="M66" s="4">
        <f t="shared" si="15"/>
        <v>52.153419999999997</v>
      </c>
      <c r="N66" s="4">
        <f t="shared" si="15"/>
        <v>52.153419999999997</v>
      </c>
      <c r="O66" s="4">
        <f t="shared" si="15"/>
        <v>52.153419999999997</v>
      </c>
      <c r="P66" s="4">
        <f t="shared" si="15"/>
        <v>52.153419999999997</v>
      </c>
      <c r="Q66" s="4">
        <f t="shared" si="15"/>
        <v>52.153419999999997</v>
      </c>
      <c r="R66" s="4">
        <f t="shared" si="15"/>
        <v>52.153419999999997</v>
      </c>
      <c r="S66" s="4">
        <f t="shared" si="15"/>
        <v>52.153419999999997</v>
      </c>
      <c r="T66" s="4">
        <f t="shared" si="15"/>
        <v>52.153419999999997</v>
      </c>
      <c r="U66" s="4">
        <f t="shared" si="15"/>
        <v>52.153419999999997</v>
      </c>
      <c r="V66" s="4">
        <f t="shared" si="15"/>
        <v>52.153419999999997</v>
      </c>
      <c r="W66" s="4">
        <f t="shared" si="15"/>
        <v>52.153419999999997</v>
      </c>
      <c r="X66" s="4">
        <f t="shared" si="15"/>
        <v>52.153419999999997</v>
      </c>
      <c r="Y66" s="4">
        <f t="shared" si="15"/>
        <v>52.153419999999997</v>
      </c>
      <c r="Z66" s="4">
        <f t="shared" si="15"/>
        <v>52.153419999999997</v>
      </c>
    </row>
    <row r="67" spans="1:26" x14ac:dyDescent="0.15">
      <c r="A67" s="7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x14ac:dyDescent="0.15">
      <c r="A68" s="8" t="s">
        <v>32</v>
      </c>
      <c r="B68" s="4">
        <v>143.85</v>
      </c>
      <c r="C68" s="4">
        <v>503.61</v>
      </c>
      <c r="D68" s="4">
        <v>71.97</v>
      </c>
      <c r="E68" s="4">
        <v>0</v>
      </c>
      <c r="F68" s="4">
        <v>0</v>
      </c>
      <c r="G68" s="4">
        <v>0</v>
      </c>
      <c r="H68" s="4">
        <v>0</v>
      </c>
      <c r="I68" s="4">
        <v>0</v>
      </c>
      <c r="J68" s="4">
        <v>0</v>
      </c>
      <c r="K68" s="4">
        <v>0</v>
      </c>
      <c r="L68" s="4">
        <v>0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  <c r="S68" s="4">
        <v>0</v>
      </c>
      <c r="T68" s="4">
        <v>0</v>
      </c>
      <c r="U68" s="4">
        <v>0</v>
      </c>
      <c r="V68" s="4">
        <v>0</v>
      </c>
      <c r="W68" s="4">
        <v>0</v>
      </c>
      <c r="X68" s="4">
        <v>0</v>
      </c>
      <c r="Y68" s="4">
        <v>0</v>
      </c>
      <c r="Z68" s="4">
        <v>0</v>
      </c>
    </row>
    <row r="69" spans="1:26" x14ac:dyDescent="0.15">
      <c r="A69" s="7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x14ac:dyDescent="0.15">
      <c r="A70" s="7" t="s">
        <v>33</v>
      </c>
      <c r="B70" s="4">
        <f>SUM(B68:D68)</f>
        <v>719.43000000000006</v>
      </c>
      <c r="C70" s="4">
        <f>B70</f>
        <v>719.43000000000006</v>
      </c>
      <c r="D70" s="4">
        <f>C70</f>
        <v>719.43000000000006</v>
      </c>
      <c r="E70" s="4">
        <f>D70</f>
        <v>719.43000000000006</v>
      </c>
      <c r="F70" s="4">
        <f t="shared" ref="F70:Z70" si="16">E70</f>
        <v>719.43000000000006</v>
      </c>
      <c r="G70" s="4">
        <f t="shared" si="16"/>
        <v>719.43000000000006</v>
      </c>
      <c r="H70" s="4">
        <f t="shared" si="16"/>
        <v>719.43000000000006</v>
      </c>
      <c r="I70" s="4">
        <f t="shared" si="16"/>
        <v>719.43000000000006</v>
      </c>
      <c r="J70" s="4">
        <f t="shared" si="16"/>
        <v>719.43000000000006</v>
      </c>
      <c r="K70" s="4">
        <f t="shared" si="16"/>
        <v>719.43000000000006</v>
      </c>
      <c r="L70" s="4">
        <f t="shared" si="16"/>
        <v>719.43000000000006</v>
      </c>
      <c r="M70" s="4">
        <f t="shared" si="16"/>
        <v>719.43000000000006</v>
      </c>
      <c r="N70" s="4">
        <f t="shared" si="16"/>
        <v>719.43000000000006</v>
      </c>
      <c r="O70" s="4">
        <f t="shared" si="16"/>
        <v>719.43000000000006</v>
      </c>
      <c r="P70" s="4">
        <f t="shared" si="16"/>
        <v>719.43000000000006</v>
      </c>
      <c r="Q70" s="4">
        <f t="shared" si="16"/>
        <v>719.43000000000006</v>
      </c>
      <c r="R70" s="4">
        <f t="shared" si="16"/>
        <v>719.43000000000006</v>
      </c>
      <c r="S70" s="4">
        <f t="shared" si="16"/>
        <v>719.43000000000006</v>
      </c>
      <c r="T70" s="4">
        <f t="shared" si="16"/>
        <v>719.43000000000006</v>
      </c>
      <c r="U70" s="4">
        <f t="shared" si="16"/>
        <v>719.43000000000006</v>
      </c>
      <c r="V70" s="4">
        <f t="shared" si="16"/>
        <v>719.43000000000006</v>
      </c>
      <c r="W70" s="4">
        <f t="shared" si="16"/>
        <v>719.43000000000006</v>
      </c>
      <c r="X70" s="4">
        <f t="shared" si="16"/>
        <v>719.43000000000006</v>
      </c>
      <c r="Y70" s="4">
        <f t="shared" si="16"/>
        <v>719.43000000000006</v>
      </c>
      <c r="Z70" s="4">
        <f t="shared" si="16"/>
        <v>719.43000000000006</v>
      </c>
    </row>
    <row r="71" spans="1:26" x14ac:dyDescent="0.15">
      <c r="A71" s="7" t="s">
        <v>34</v>
      </c>
      <c r="B71" s="2">
        <v>0</v>
      </c>
      <c r="C71" s="2">
        <v>0</v>
      </c>
      <c r="D71" s="2">
        <v>0</v>
      </c>
      <c r="E71" s="2">
        <v>0.14000000000000001</v>
      </c>
      <c r="F71" s="2">
        <v>0.14000000000000001</v>
      </c>
      <c r="G71" s="2">
        <v>0.14000000000000001</v>
      </c>
      <c r="H71" s="2">
        <v>0.14000000000000001</v>
      </c>
      <c r="I71" s="2">
        <v>0.14000000000000001</v>
      </c>
      <c r="J71" s="2">
        <v>0.02</v>
      </c>
      <c r="K71" s="2">
        <v>0.02</v>
      </c>
      <c r="L71" s="2">
        <v>0.02</v>
      </c>
      <c r="M71" s="2">
        <v>0.02</v>
      </c>
      <c r="N71" s="2">
        <v>0.02</v>
      </c>
      <c r="O71" s="2">
        <v>0.02</v>
      </c>
      <c r="P71" s="2">
        <v>0.02</v>
      </c>
      <c r="Q71" s="2">
        <v>0.02</v>
      </c>
      <c r="R71" s="2">
        <v>0.02</v>
      </c>
      <c r="S71" s="2">
        <v>0.02</v>
      </c>
      <c r="T71" s="2">
        <v>0.02</v>
      </c>
      <c r="U71" s="2">
        <v>0.02</v>
      </c>
      <c r="V71" s="2">
        <v>0.02</v>
      </c>
      <c r="W71" s="2">
        <v>0.02</v>
      </c>
      <c r="X71" s="2">
        <v>0.02</v>
      </c>
      <c r="Y71" s="2">
        <v>0</v>
      </c>
      <c r="Z71" s="2">
        <v>0</v>
      </c>
    </row>
    <row r="72" spans="1:26" x14ac:dyDescent="0.15">
      <c r="A72" s="8" t="s">
        <v>35</v>
      </c>
      <c r="B72" s="4">
        <f t="shared" ref="B72:G72" si="17">B70*B71</f>
        <v>0</v>
      </c>
      <c r="C72" s="4">
        <f t="shared" si="17"/>
        <v>0</v>
      </c>
      <c r="D72" s="4">
        <f t="shared" si="17"/>
        <v>0</v>
      </c>
      <c r="E72" s="4">
        <f t="shared" si="17"/>
        <v>100.72020000000002</v>
      </c>
      <c r="F72" s="4">
        <f t="shared" si="17"/>
        <v>100.72020000000002</v>
      </c>
      <c r="G72" s="4">
        <f t="shared" si="17"/>
        <v>100.72020000000002</v>
      </c>
      <c r="H72" s="4">
        <f t="shared" ref="H72:Z72" si="18">H70*H71</f>
        <v>100.72020000000002</v>
      </c>
      <c r="I72" s="4">
        <f t="shared" si="18"/>
        <v>100.72020000000002</v>
      </c>
      <c r="J72" s="4">
        <f t="shared" si="18"/>
        <v>14.388600000000002</v>
      </c>
      <c r="K72" s="4">
        <f t="shared" si="18"/>
        <v>14.388600000000002</v>
      </c>
      <c r="L72" s="4">
        <f t="shared" si="18"/>
        <v>14.388600000000002</v>
      </c>
      <c r="M72" s="4">
        <f t="shared" si="18"/>
        <v>14.388600000000002</v>
      </c>
      <c r="N72" s="4">
        <f t="shared" si="18"/>
        <v>14.388600000000002</v>
      </c>
      <c r="O72" s="4">
        <f t="shared" si="18"/>
        <v>14.388600000000002</v>
      </c>
      <c r="P72" s="4">
        <f t="shared" si="18"/>
        <v>14.388600000000002</v>
      </c>
      <c r="Q72" s="4">
        <f t="shared" si="18"/>
        <v>14.388600000000002</v>
      </c>
      <c r="R72" s="4">
        <f t="shared" si="18"/>
        <v>14.388600000000002</v>
      </c>
      <c r="S72" s="4">
        <f t="shared" si="18"/>
        <v>14.388600000000002</v>
      </c>
      <c r="T72" s="4">
        <f t="shared" si="18"/>
        <v>14.388600000000002</v>
      </c>
      <c r="U72" s="4">
        <f t="shared" si="18"/>
        <v>14.388600000000002</v>
      </c>
      <c r="V72" s="4">
        <f t="shared" si="18"/>
        <v>14.388600000000002</v>
      </c>
      <c r="W72" s="4">
        <f t="shared" si="18"/>
        <v>14.388600000000002</v>
      </c>
      <c r="X72" s="4">
        <f t="shared" si="18"/>
        <v>14.388600000000002</v>
      </c>
      <c r="Y72" s="4">
        <f t="shared" si="18"/>
        <v>0</v>
      </c>
      <c r="Z72" s="4">
        <f t="shared" si="18"/>
        <v>0</v>
      </c>
    </row>
    <row r="74" spans="1:26" x14ac:dyDescent="0.15">
      <c r="A74" t="s">
        <v>12</v>
      </c>
      <c r="B74">
        <v>266550</v>
      </c>
      <c r="C74">
        <v>266550</v>
      </c>
      <c r="D74">
        <v>266550</v>
      </c>
      <c r="E74">
        <v>26655</v>
      </c>
      <c r="F74">
        <v>26655</v>
      </c>
      <c r="G74">
        <v>26655</v>
      </c>
      <c r="H74">
        <v>26655</v>
      </c>
      <c r="I74">
        <v>26655</v>
      </c>
      <c r="J74">
        <v>26655</v>
      </c>
      <c r="K74">
        <v>26655</v>
      </c>
      <c r="L74">
        <v>26655</v>
      </c>
      <c r="M74">
        <v>26655</v>
      </c>
      <c r="N74">
        <v>26655</v>
      </c>
      <c r="O74">
        <v>26655</v>
      </c>
      <c r="P74">
        <v>26655</v>
      </c>
      <c r="Q74">
        <v>26655</v>
      </c>
      <c r="R74">
        <v>26655</v>
      </c>
      <c r="S74">
        <v>26655</v>
      </c>
      <c r="T74">
        <v>26655</v>
      </c>
      <c r="U74">
        <v>26655</v>
      </c>
      <c r="V74">
        <v>26655</v>
      </c>
      <c r="W74">
        <v>26655</v>
      </c>
      <c r="X74">
        <v>26655</v>
      </c>
      <c r="Y74">
        <v>26655</v>
      </c>
      <c r="Z74">
        <v>26655</v>
      </c>
    </row>
    <row r="75" spans="1:26" x14ac:dyDescent="0.15">
      <c r="A75" t="s">
        <v>13</v>
      </c>
      <c r="B75">
        <v>266550</v>
      </c>
      <c r="C75">
        <v>266550</v>
      </c>
      <c r="D75">
        <v>266550</v>
      </c>
      <c r="E75">
        <v>254580</v>
      </c>
      <c r="F75">
        <v>254580</v>
      </c>
      <c r="G75">
        <v>254580</v>
      </c>
      <c r="H75">
        <v>254580</v>
      </c>
      <c r="I75">
        <v>254580</v>
      </c>
      <c r="J75">
        <v>122198</v>
      </c>
      <c r="K75">
        <v>122198</v>
      </c>
      <c r="L75">
        <v>122198</v>
      </c>
      <c r="M75">
        <v>122198</v>
      </c>
      <c r="N75">
        <v>122198</v>
      </c>
      <c r="O75">
        <v>122198</v>
      </c>
      <c r="P75">
        <v>122198</v>
      </c>
      <c r="Q75">
        <v>122198</v>
      </c>
      <c r="R75">
        <v>122198</v>
      </c>
      <c r="S75">
        <v>122198</v>
      </c>
      <c r="T75">
        <v>122198</v>
      </c>
      <c r="U75">
        <v>122198</v>
      </c>
      <c r="V75">
        <v>122198</v>
      </c>
      <c r="W75">
        <v>122198</v>
      </c>
      <c r="X75">
        <v>122198</v>
      </c>
      <c r="Y75">
        <v>122198</v>
      </c>
      <c r="Z75">
        <v>122198</v>
      </c>
    </row>
    <row r="76" spans="1:26" x14ac:dyDescent="0.15">
      <c r="A76" t="s">
        <v>14</v>
      </c>
      <c r="B76">
        <f t="shared" ref="B76:Z76" si="19">B74-B75</f>
        <v>0</v>
      </c>
      <c r="C76">
        <f t="shared" si="19"/>
        <v>0</v>
      </c>
      <c r="D76">
        <f t="shared" si="19"/>
        <v>0</v>
      </c>
      <c r="E76">
        <f t="shared" si="19"/>
        <v>-227925</v>
      </c>
      <c r="F76">
        <f t="shared" si="19"/>
        <v>-227925</v>
      </c>
      <c r="G76">
        <f t="shared" si="19"/>
        <v>-227925</v>
      </c>
      <c r="H76">
        <f t="shared" si="19"/>
        <v>-227925</v>
      </c>
      <c r="I76">
        <f t="shared" si="19"/>
        <v>-227925</v>
      </c>
      <c r="J76">
        <f t="shared" si="19"/>
        <v>-95543</v>
      </c>
      <c r="K76">
        <f t="shared" si="19"/>
        <v>-95543</v>
      </c>
      <c r="L76">
        <f t="shared" si="19"/>
        <v>-95543</v>
      </c>
      <c r="M76">
        <f t="shared" si="19"/>
        <v>-95543</v>
      </c>
      <c r="N76">
        <f t="shared" si="19"/>
        <v>-95543</v>
      </c>
      <c r="O76">
        <f t="shared" si="19"/>
        <v>-95543</v>
      </c>
      <c r="P76">
        <f t="shared" si="19"/>
        <v>-95543</v>
      </c>
      <c r="Q76">
        <f t="shared" si="19"/>
        <v>-95543</v>
      </c>
      <c r="R76">
        <f t="shared" si="19"/>
        <v>-95543</v>
      </c>
      <c r="S76">
        <f t="shared" si="19"/>
        <v>-95543</v>
      </c>
      <c r="T76">
        <f t="shared" si="19"/>
        <v>-95543</v>
      </c>
      <c r="U76">
        <f t="shared" si="19"/>
        <v>-95543</v>
      </c>
      <c r="V76">
        <f t="shared" si="19"/>
        <v>-95543</v>
      </c>
      <c r="W76">
        <f t="shared" si="19"/>
        <v>-95543</v>
      </c>
      <c r="X76">
        <f t="shared" si="19"/>
        <v>-95543</v>
      </c>
      <c r="Y76">
        <f t="shared" si="19"/>
        <v>-95543</v>
      </c>
      <c r="Z76">
        <f t="shared" si="19"/>
        <v>-95543</v>
      </c>
    </row>
    <row r="77" spans="1:26" x14ac:dyDescent="0.15">
      <c r="A77" t="s">
        <v>15</v>
      </c>
      <c r="C77" s="2">
        <v>0.1</v>
      </c>
      <c r="D77" s="2">
        <v>0.1</v>
      </c>
      <c r="E77" s="2">
        <v>0.1</v>
      </c>
      <c r="F77" s="2">
        <v>0.1</v>
      </c>
      <c r="G77" s="2">
        <v>0.1</v>
      </c>
      <c r="H77" s="2">
        <v>0.1</v>
      </c>
      <c r="I77" s="2">
        <v>0.1</v>
      </c>
      <c r="J77" s="2">
        <v>0.1</v>
      </c>
      <c r="K77" s="2">
        <v>0.1</v>
      </c>
      <c r="L77" s="2">
        <v>0.1</v>
      </c>
      <c r="M77" s="2">
        <v>0.1</v>
      </c>
      <c r="N77" s="2">
        <v>0.1</v>
      </c>
      <c r="O77" s="2">
        <v>0.1</v>
      </c>
      <c r="P77" s="2">
        <v>0.1</v>
      </c>
      <c r="Q77" s="2">
        <v>0.1</v>
      </c>
      <c r="R77" s="2">
        <v>0.1</v>
      </c>
      <c r="S77" s="2">
        <v>0.1</v>
      </c>
      <c r="T77" s="2">
        <v>0.1</v>
      </c>
      <c r="U77" s="2">
        <v>0</v>
      </c>
      <c r="V77" s="2">
        <v>0</v>
      </c>
      <c r="W77" s="2">
        <v>0</v>
      </c>
      <c r="X77" s="2">
        <v>0</v>
      </c>
      <c r="Y77" s="2">
        <v>0</v>
      </c>
      <c r="Z77" s="2">
        <v>0</v>
      </c>
    </row>
    <row r="78" spans="1:26" x14ac:dyDescent="0.15">
      <c r="A78" t="s">
        <v>16</v>
      </c>
      <c r="B78">
        <v>250</v>
      </c>
      <c r="C78">
        <f t="shared" ref="C78:Z78" si="20">B78*(1+C77)</f>
        <v>275</v>
      </c>
      <c r="D78">
        <f t="shared" si="20"/>
        <v>302.5</v>
      </c>
      <c r="E78">
        <f t="shared" si="20"/>
        <v>332.75</v>
      </c>
      <c r="F78">
        <f t="shared" si="20"/>
        <v>366.02500000000003</v>
      </c>
      <c r="G78">
        <f t="shared" si="20"/>
        <v>402.62750000000005</v>
      </c>
      <c r="H78">
        <f t="shared" si="20"/>
        <v>442.89025000000009</v>
      </c>
      <c r="I78">
        <f t="shared" si="20"/>
        <v>487.17927500000013</v>
      </c>
      <c r="J78">
        <f t="shared" si="20"/>
        <v>535.89720250000016</v>
      </c>
      <c r="K78">
        <f t="shared" si="20"/>
        <v>589.48692275000019</v>
      </c>
      <c r="L78">
        <f t="shared" si="20"/>
        <v>648.43561502500029</v>
      </c>
      <c r="M78">
        <f t="shared" si="20"/>
        <v>713.27917652750034</v>
      </c>
      <c r="N78">
        <f t="shared" si="20"/>
        <v>784.60709418025044</v>
      </c>
      <c r="O78">
        <f t="shared" si="20"/>
        <v>863.06780359827553</v>
      </c>
      <c r="P78">
        <f t="shared" si="20"/>
        <v>949.37458395810313</v>
      </c>
      <c r="Q78">
        <f t="shared" si="20"/>
        <v>1044.3120423539135</v>
      </c>
      <c r="R78">
        <f t="shared" si="20"/>
        <v>1148.743246589305</v>
      </c>
      <c r="S78">
        <f t="shared" si="20"/>
        <v>1263.6175712482357</v>
      </c>
      <c r="T78">
        <f t="shared" si="20"/>
        <v>1389.9793283730594</v>
      </c>
      <c r="U78">
        <f t="shared" si="20"/>
        <v>1389.9793283730594</v>
      </c>
      <c r="V78">
        <f t="shared" si="20"/>
        <v>1389.9793283730594</v>
      </c>
      <c r="W78">
        <f t="shared" si="20"/>
        <v>1389.9793283730594</v>
      </c>
      <c r="X78">
        <f t="shared" si="20"/>
        <v>1389.9793283730594</v>
      </c>
      <c r="Y78">
        <f t="shared" si="20"/>
        <v>1389.9793283730594</v>
      </c>
      <c r="Z78">
        <f t="shared" si="20"/>
        <v>1389.9793283730594</v>
      </c>
    </row>
    <row r="79" spans="1:26" x14ac:dyDescent="0.15">
      <c r="A79" s="1" t="s">
        <v>17</v>
      </c>
      <c r="B79">
        <f t="shared" ref="B79:Z79" si="21">B76*B78</f>
        <v>0</v>
      </c>
      <c r="C79">
        <f t="shared" si="21"/>
        <v>0</v>
      </c>
      <c r="D79">
        <f t="shared" si="21"/>
        <v>0</v>
      </c>
      <c r="E79">
        <f t="shared" si="21"/>
        <v>-75842043.75</v>
      </c>
      <c r="F79">
        <f t="shared" si="21"/>
        <v>-83426248.125000015</v>
      </c>
      <c r="G79">
        <f t="shared" si="21"/>
        <v>-91768872.937500015</v>
      </c>
      <c r="H79">
        <f t="shared" si="21"/>
        <v>-100945760.23125002</v>
      </c>
      <c r="I79">
        <f t="shared" si="21"/>
        <v>-111040336.25437503</v>
      </c>
      <c r="J79">
        <f t="shared" si="21"/>
        <v>-51201226.418457516</v>
      </c>
      <c r="K79">
        <f t="shared" si="21"/>
        <v>-56321349.060303271</v>
      </c>
      <c r="L79">
        <f t="shared" si="21"/>
        <v>-61953483.966333605</v>
      </c>
      <c r="M79">
        <f t="shared" si="21"/>
        <v>-68148832.36296697</v>
      </c>
      <c r="N79">
        <f t="shared" si="21"/>
        <v>-74963715.599263668</v>
      </c>
      <c r="O79">
        <f t="shared" si="21"/>
        <v>-82460087.159190044</v>
      </c>
      <c r="P79">
        <f t="shared" si="21"/>
        <v>-90706095.875109047</v>
      </c>
      <c r="Q79">
        <f t="shared" si="21"/>
        <v>-99776705.46261996</v>
      </c>
      <c r="R79">
        <f t="shared" si="21"/>
        <v>-109754376.00888197</v>
      </c>
      <c r="S79">
        <f t="shared" si="21"/>
        <v>-120729813.60977018</v>
      </c>
      <c r="T79">
        <f t="shared" si="21"/>
        <v>-132802794.97074722</v>
      </c>
      <c r="U79">
        <f t="shared" si="21"/>
        <v>-132802794.97074722</v>
      </c>
      <c r="V79">
        <f t="shared" si="21"/>
        <v>-132802794.97074722</v>
      </c>
      <c r="W79">
        <f t="shared" si="21"/>
        <v>-132802794.97074722</v>
      </c>
      <c r="X79">
        <f t="shared" si="21"/>
        <v>-132802794.97074722</v>
      </c>
      <c r="Y79">
        <f t="shared" si="21"/>
        <v>-132802794.97074722</v>
      </c>
      <c r="Z79">
        <f t="shared" si="21"/>
        <v>-132802794.97074722</v>
      </c>
    </row>
    <row r="81" spans="1:26" x14ac:dyDescent="0.15">
      <c r="A81" t="s">
        <v>18</v>
      </c>
      <c r="B81">
        <f>B60-B66-B79/1000000</f>
        <v>800.60421000000008</v>
      </c>
      <c r="C81">
        <f t="shared" ref="C81:K81" si="22">C60-C66-C79/1000000</f>
        <v>800.60421000000008</v>
      </c>
      <c r="D81">
        <f t="shared" si="22"/>
        <v>800.60421000000008</v>
      </c>
      <c r="E81">
        <f t="shared" si="22"/>
        <v>824.29283375000011</v>
      </c>
      <c r="F81">
        <f t="shared" si="22"/>
        <v>928.93135812500009</v>
      </c>
      <c r="G81">
        <f t="shared" si="22"/>
        <v>937.27398293750002</v>
      </c>
      <c r="H81">
        <f t="shared" si="22"/>
        <v>946.45087023125006</v>
      </c>
      <c r="I81">
        <f t="shared" si="22"/>
        <v>956.54544625437507</v>
      </c>
      <c r="J81">
        <f t="shared" si="22"/>
        <v>896.70633641845757</v>
      </c>
      <c r="K81">
        <f t="shared" si="22"/>
        <v>901.82645906030336</v>
      </c>
      <c r="L81">
        <f t="shared" ref="L81:Z81" si="23">L60-L66-L79/1000000</f>
        <v>907.45859396633364</v>
      </c>
      <c r="M81">
        <f t="shared" si="23"/>
        <v>913.65394236296697</v>
      </c>
      <c r="N81">
        <f t="shared" si="23"/>
        <v>920.46882559926371</v>
      </c>
      <c r="O81">
        <f t="shared" si="23"/>
        <v>927.9651971591901</v>
      </c>
      <c r="P81">
        <f t="shared" si="23"/>
        <v>936.21120587510904</v>
      </c>
      <c r="Q81">
        <f t="shared" si="23"/>
        <v>945.28181546261999</v>
      </c>
      <c r="R81">
        <f t="shared" si="23"/>
        <v>955.25948600888205</v>
      </c>
      <c r="S81">
        <f t="shared" si="23"/>
        <v>966.23492360977025</v>
      </c>
      <c r="T81">
        <f t="shared" si="23"/>
        <v>978.30790497074724</v>
      </c>
      <c r="U81">
        <f t="shared" si="23"/>
        <v>978.30790497074724</v>
      </c>
      <c r="V81">
        <f t="shared" si="23"/>
        <v>978.30790497074724</v>
      </c>
      <c r="W81">
        <f t="shared" si="23"/>
        <v>978.30790497074724</v>
      </c>
      <c r="X81">
        <f t="shared" si="23"/>
        <v>978.30790497074724</v>
      </c>
      <c r="Y81">
        <f t="shared" si="23"/>
        <v>978.30790497074724</v>
      </c>
      <c r="Z81">
        <f t="shared" si="23"/>
        <v>978.30790497074724</v>
      </c>
    </row>
    <row r="82" spans="1:26" x14ac:dyDescent="0.15">
      <c r="A82" t="s">
        <v>19</v>
      </c>
      <c r="B82" s="3">
        <v>0.377</v>
      </c>
      <c r="C82" s="3">
        <v>0.377</v>
      </c>
      <c r="D82" s="3">
        <v>0.377</v>
      </c>
      <c r="E82" s="3">
        <v>0.377</v>
      </c>
      <c r="F82" s="3">
        <v>0.377</v>
      </c>
      <c r="G82" s="3">
        <v>0.377</v>
      </c>
      <c r="H82" s="3">
        <v>0.377</v>
      </c>
      <c r="I82" s="3">
        <v>0.377</v>
      </c>
      <c r="J82" s="3">
        <v>0.377</v>
      </c>
      <c r="K82" s="3">
        <v>0.377</v>
      </c>
      <c r="L82" s="3">
        <v>0.377</v>
      </c>
      <c r="M82" s="3">
        <v>0.377</v>
      </c>
      <c r="N82" s="3">
        <v>0.377</v>
      </c>
      <c r="O82" s="3">
        <v>0.377</v>
      </c>
      <c r="P82" s="3">
        <v>0.377</v>
      </c>
      <c r="Q82" s="3">
        <v>0.377</v>
      </c>
      <c r="R82" s="3">
        <v>0.377</v>
      </c>
      <c r="S82" s="3">
        <v>0.377</v>
      </c>
      <c r="T82" s="3">
        <v>0.377</v>
      </c>
      <c r="U82" s="3">
        <v>0.377</v>
      </c>
      <c r="V82" s="3">
        <v>0.377</v>
      </c>
      <c r="W82" s="3">
        <v>0.377</v>
      </c>
      <c r="X82" s="3">
        <v>0.377</v>
      </c>
      <c r="Y82" s="3">
        <v>0.377</v>
      </c>
      <c r="Z82" s="3">
        <v>0.377</v>
      </c>
    </row>
    <row r="83" spans="1:26" x14ac:dyDescent="0.15">
      <c r="A83" t="s">
        <v>20</v>
      </c>
      <c r="B83" s="4">
        <f t="shared" ref="B83:Z83" si="24">B81*B82</f>
        <v>301.82778717000002</v>
      </c>
      <c r="C83" s="4">
        <f t="shared" si="24"/>
        <v>301.82778717000002</v>
      </c>
      <c r="D83" s="4">
        <f t="shared" si="24"/>
        <v>301.82778717000002</v>
      </c>
      <c r="E83" s="4">
        <f t="shared" si="24"/>
        <v>310.75839832375004</v>
      </c>
      <c r="F83" s="4">
        <f t="shared" si="24"/>
        <v>350.20712201312506</v>
      </c>
      <c r="G83" s="4">
        <f t="shared" si="24"/>
        <v>353.35229156743753</v>
      </c>
      <c r="H83" s="4">
        <f t="shared" si="24"/>
        <v>356.81197807718127</v>
      </c>
      <c r="I83" s="4">
        <f t="shared" si="24"/>
        <v>360.61763323789938</v>
      </c>
      <c r="J83" s="4">
        <f t="shared" si="24"/>
        <v>338.05828882975851</v>
      </c>
      <c r="K83" s="4">
        <f t="shared" si="24"/>
        <v>339.98857506573438</v>
      </c>
      <c r="L83" s="4">
        <f t="shared" si="24"/>
        <v>342.11188992530776</v>
      </c>
      <c r="M83" s="4">
        <f t="shared" si="24"/>
        <v>344.44753627083855</v>
      </c>
      <c r="N83" s="4">
        <f t="shared" si="24"/>
        <v>347.01674725092244</v>
      </c>
      <c r="O83" s="4">
        <f t="shared" si="24"/>
        <v>349.84287932901469</v>
      </c>
      <c r="P83" s="4">
        <f t="shared" si="24"/>
        <v>352.95162461491611</v>
      </c>
      <c r="Q83" s="4">
        <f t="shared" si="24"/>
        <v>356.37124442940774</v>
      </c>
      <c r="R83" s="4">
        <f t="shared" si="24"/>
        <v>360.13282622534854</v>
      </c>
      <c r="S83" s="4">
        <f t="shared" si="24"/>
        <v>364.27056620088337</v>
      </c>
      <c r="T83" s="4">
        <f t="shared" si="24"/>
        <v>368.8220801739717</v>
      </c>
      <c r="U83" s="4">
        <f t="shared" si="24"/>
        <v>368.8220801739717</v>
      </c>
      <c r="V83" s="4">
        <f t="shared" si="24"/>
        <v>368.8220801739717</v>
      </c>
      <c r="W83" s="4">
        <f t="shared" si="24"/>
        <v>368.8220801739717</v>
      </c>
      <c r="X83" s="4">
        <f t="shared" si="24"/>
        <v>368.8220801739717</v>
      </c>
      <c r="Y83" s="4">
        <f t="shared" si="24"/>
        <v>368.8220801739717</v>
      </c>
      <c r="Z83" s="4">
        <f t="shared" si="24"/>
        <v>368.8220801739717</v>
      </c>
    </row>
    <row r="84" spans="1:26" x14ac:dyDescent="0.15">
      <c r="A84" s="1" t="s">
        <v>21</v>
      </c>
      <c r="B84">
        <f t="shared" ref="B84:Z84" si="25">B81-B83</f>
        <v>498.77642283000006</v>
      </c>
      <c r="C84">
        <f t="shared" si="25"/>
        <v>498.77642283000006</v>
      </c>
      <c r="D84">
        <f t="shared" si="25"/>
        <v>498.77642283000006</v>
      </c>
      <c r="E84">
        <f t="shared" si="25"/>
        <v>513.53443542625007</v>
      </c>
      <c r="F84">
        <f t="shared" si="25"/>
        <v>578.72423611187503</v>
      </c>
      <c r="G84">
        <f t="shared" si="25"/>
        <v>583.92169137006249</v>
      </c>
      <c r="H84">
        <f t="shared" si="25"/>
        <v>589.6388921540688</v>
      </c>
      <c r="I84">
        <f t="shared" si="25"/>
        <v>595.92781301647574</v>
      </c>
      <c r="J84">
        <f t="shared" si="25"/>
        <v>558.648047588699</v>
      </c>
      <c r="K84">
        <f t="shared" si="25"/>
        <v>561.83788399456898</v>
      </c>
      <c r="L84">
        <f t="shared" si="25"/>
        <v>565.34670404102587</v>
      </c>
      <c r="M84">
        <f t="shared" si="25"/>
        <v>569.20640609212842</v>
      </c>
      <c r="N84">
        <f t="shared" si="25"/>
        <v>573.45207834834127</v>
      </c>
      <c r="O84">
        <f t="shared" si="25"/>
        <v>578.12231783017546</v>
      </c>
      <c r="P84">
        <f t="shared" si="25"/>
        <v>583.25958126019293</v>
      </c>
      <c r="Q84">
        <f t="shared" si="25"/>
        <v>588.91057103321225</v>
      </c>
      <c r="R84">
        <f t="shared" si="25"/>
        <v>595.12665978353357</v>
      </c>
      <c r="S84">
        <f t="shared" si="25"/>
        <v>601.96435740888683</v>
      </c>
      <c r="T84">
        <f t="shared" si="25"/>
        <v>609.48582479677555</v>
      </c>
      <c r="U84">
        <f t="shared" si="25"/>
        <v>609.48582479677555</v>
      </c>
      <c r="V84">
        <f t="shared" si="25"/>
        <v>609.48582479677555</v>
      </c>
      <c r="W84">
        <f t="shared" si="25"/>
        <v>609.48582479677555</v>
      </c>
      <c r="X84">
        <f t="shared" si="25"/>
        <v>609.48582479677555</v>
      </c>
      <c r="Y84">
        <f t="shared" si="25"/>
        <v>609.48582479677555</v>
      </c>
      <c r="Z84">
        <f t="shared" si="25"/>
        <v>609.48582479677555</v>
      </c>
    </row>
    <row r="86" spans="1:26" x14ac:dyDescent="0.15">
      <c r="A86" s="1" t="s">
        <v>36</v>
      </c>
      <c r="B86">
        <f>B72*B82</f>
        <v>0</v>
      </c>
      <c r="C86">
        <f t="shared" ref="C86:Z86" si="26">C72*C82</f>
        <v>0</v>
      </c>
      <c r="D86">
        <f t="shared" si="26"/>
        <v>0</v>
      </c>
      <c r="E86">
        <f t="shared" si="26"/>
        <v>37.971515400000008</v>
      </c>
      <c r="F86">
        <f t="shared" si="26"/>
        <v>37.971515400000008</v>
      </c>
      <c r="G86">
        <f t="shared" si="26"/>
        <v>37.971515400000008</v>
      </c>
      <c r="H86">
        <f t="shared" si="26"/>
        <v>37.971515400000008</v>
      </c>
      <c r="I86">
        <f t="shared" si="26"/>
        <v>37.971515400000008</v>
      </c>
      <c r="J86">
        <f t="shared" si="26"/>
        <v>5.4245022000000009</v>
      </c>
      <c r="K86">
        <f t="shared" si="26"/>
        <v>5.4245022000000009</v>
      </c>
      <c r="L86">
        <f t="shared" si="26"/>
        <v>5.4245022000000009</v>
      </c>
      <c r="M86">
        <f t="shared" si="26"/>
        <v>5.4245022000000009</v>
      </c>
      <c r="N86">
        <f t="shared" si="26"/>
        <v>5.4245022000000009</v>
      </c>
      <c r="O86">
        <f t="shared" si="26"/>
        <v>5.4245022000000009</v>
      </c>
      <c r="P86">
        <f t="shared" si="26"/>
        <v>5.4245022000000009</v>
      </c>
      <c r="Q86">
        <f t="shared" si="26"/>
        <v>5.4245022000000009</v>
      </c>
      <c r="R86">
        <f t="shared" si="26"/>
        <v>5.4245022000000009</v>
      </c>
      <c r="S86">
        <f t="shared" si="26"/>
        <v>5.4245022000000009</v>
      </c>
      <c r="T86">
        <f t="shared" si="26"/>
        <v>5.4245022000000009</v>
      </c>
      <c r="U86">
        <f t="shared" si="26"/>
        <v>5.4245022000000009</v>
      </c>
      <c r="V86">
        <f t="shared" si="26"/>
        <v>5.4245022000000009</v>
      </c>
      <c r="W86">
        <f t="shared" si="26"/>
        <v>5.4245022000000009</v>
      </c>
      <c r="X86">
        <f t="shared" si="26"/>
        <v>5.4245022000000009</v>
      </c>
      <c r="Y86">
        <f t="shared" si="26"/>
        <v>0</v>
      </c>
      <c r="Z86">
        <f t="shared" si="26"/>
        <v>0</v>
      </c>
    </row>
    <row r="88" spans="1:26" x14ac:dyDescent="0.15">
      <c r="A88" s="1" t="s">
        <v>22</v>
      </c>
      <c r="B88">
        <f>B84-B68+B86</f>
        <v>354.92642283000009</v>
      </c>
      <c r="C88">
        <f t="shared" ref="C88:Z88" si="27">C84-C68+C86</f>
        <v>-4.8335771699999555</v>
      </c>
      <c r="D88">
        <f t="shared" si="27"/>
        <v>426.80642283000009</v>
      </c>
      <c r="E88">
        <f t="shared" si="27"/>
        <v>551.50595082625011</v>
      </c>
      <c r="F88">
        <f t="shared" si="27"/>
        <v>616.69575151187507</v>
      </c>
      <c r="G88">
        <f t="shared" si="27"/>
        <v>621.89320677006253</v>
      </c>
      <c r="H88">
        <f t="shared" si="27"/>
        <v>627.61040755406884</v>
      </c>
      <c r="I88">
        <f t="shared" si="27"/>
        <v>633.89932841647578</v>
      </c>
      <c r="J88">
        <f t="shared" si="27"/>
        <v>564.07254978869901</v>
      </c>
      <c r="K88">
        <f t="shared" si="27"/>
        <v>567.26238619456899</v>
      </c>
      <c r="L88">
        <f t="shared" si="27"/>
        <v>570.77120624102588</v>
      </c>
      <c r="M88">
        <f t="shared" si="27"/>
        <v>574.63090829212842</v>
      </c>
      <c r="N88">
        <f t="shared" si="27"/>
        <v>578.87658054834128</v>
      </c>
      <c r="O88">
        <f t="shared" si="27"/>
        <v>583.54682003017547</v>
      </c>
      <c r="P88">
        <f t="shared" si="27"/>
        <v>588.68408346019294</v>
      </c>
      <c r="Q88">
        <f t="shared" si="27"/>
        <v>594.33507323321226</v>
      </c>
      <c r="R88">
        <f t="shared" si="27"/>
        <v>600.55116198353358</v>
      </c>
      <c r="S88">
        <f t="shared" si="27"/>
        <v>607.38885960888683</v>
      </c>
      <c r="T88">
        <f t="shared" si="27"/>
        <v>614.91032699677555</v>
      </c>
      <c r="U88">
        <f t="shared" si="27"/>
        <v>614.91032699677555</v>
      </c>
      <c r="V88">
        <f t="shared" si="27"/>
        <v>614.91032699677555</v>
      </c>
      <c r="W88">
        <f t="shared" si="27"/>
        <v>614.91032699677555</v>
      </c>
      <c r="X88">
        <f t="shared" si="27"/>
        <v>614.91032699677555</v>
      </c>
      <c r="Y88">
        <f t="shared" si="27"/>
        <v>609.48582479677555</v>
      </c>
      <c r="Z88">
        <f t="shared" si="27"/>
        <v>609.48582479677555</v>
      </c>
    </row>
    <row r="89" spans="1:26" x14ac:dyDescent="0.15">
      <c r="A89" t="s">
        <v>23</v>
      </c>
      <c r="B89" s="2">
        <v>0.1</v>
      </c>
      <c r="C89" s="2">
        <v>0.1</v>
      </c>
      <c r="D89" s="2">
        <v>0.1</v>
      </c>
      <c r="E89" s="2">
        <v>0.1</v>
      </c>
      <c r="F89" s="2">
        <v>0.1</v>
      </c>
      <c r="G89" s="2">
        <v>0.1</v>
      </c>
      <c r="H89" s="2">
        <v>0.1</v>
      </c>
      <c r="I89" s="2">
        <v>0.1</v>
      </c>
      <c r="J89" s="2">
        <v>0.1</v>
      </c>
      <c r="K89" s="2">
        <v>0.1</v>
      </c>
      <c r="L89" s="2">
        <v>0.1</v>
      </c>
      <c r="M89" s="2">
        <v>0.1</v>
      </c>
      <c r="N89" s="2">
        <v>0.1</v>
      </c>
      <c r="O89" s="2">
        <v>0.1</v>
      </c>
      <c r="P89" s="2">
        <v>0.1</v>
      </c>
      <c r="Q89" s="2">
        <v>0.1</v>
      </c>
      <c r="R89" s="2">
        <v>0.1</v>
      </c>
      <c r="S89" s="2">
        <v>0.1</v>
      </c>
      <c r="T89" s="2">
        <v>0.1</v>
      </c>
      <c r="U89" s="2">
        <v>0.1</v>
      </c>
      <c r="V89" s="2">
        <v>0.1</v>
      </c>
      <c r="W89" s="2">
        <v>0.1</v>
      </c>
      <c r="X89" s="2">
        <v>0.1</v>
      </c>
      <c r="Y89" s="2">
        <v>0.1</v>
      </c>
      <c r="Z89" s="2">
        <v>0.1</v>
      </c>
    </row>
    <row r="90" spans="1:26" x14ac:dyDescent="0.15">
      <c r="A90" s="1" t="s">
        <v>24</v>
      </c>
      <c r="B90">
        <f t="shared" ref="B90:Z90" si="28">B88/(1+B89)^(B51-$B$3)</f>
        <v>354.92642283000009</v>
      </c>
      <c r="C90">
        <f t="shared" si="28"/>
        <v>-4.3941610636363224</v>
      </c>
      <c r="D90">
        <f t="shared" si="28"/>
        <v>352.73258085123967</v>
      </c>
      <c r="E90">
        <f t="shared" si="28"/>
        <v>414.35458364105932</v>
      </c>
      <c r="F90">
        <f t="shared" si="28"/>
        <v>421.21149614908472</v>
      </c>
      <c r="G90">
        <f t="shared" si="28"/>
        <v>386.14675274916783</v>
      </c>
      <c r="H90">
        <f t="shared" si="28"/>
        <v>354.26971329469802</v>
      </c>
      <c r="I90">
        <f t="shared" si="28"/>
        <v>325.29058651790729</v>
      </c>
      <c r="J90">
        <f t="shared" si="28"/>
        <v>263.14400745015024</v>
      </c>
      <c r="K90">
        <f t="shared" si="28"/>
        <v>240.57462697740934</v>
      </c>
      <c r="L90">
        <f t="shared" si="28"/>
        <v>220.05700836582665</v>
      </c>
      <c r="M90">
        <f t="shared" si="28"/>
        <v>201.40462780984237</v>
      </c>
      <c r="N90">
        <f t="shared" si="28"/>
        <v>184.44791821349307</v>
      </c>
      <c r="O90">
        <f t="shared" si="28"/>
        <v>169.03272767135735</v>
      </c>
      <c r="P90">
        <f t="shared" si="28"/>
        <v>155.01891808759754</v>
      </c>
      <c r="Q90">
        <f t="shared" si="28"/>
        <v>142.27909119327049</v>
      </c>
      <c r="R90">
        <f t="shared" si="28"/>
        <v>130.69743038024592</v>
      </c>
      <c r="S90">
        <f t="shared" si="28"/>
        <v>120.16864782295082</v>
      </c>
      <c r="T90">
        <f t="shared" si="28"/>
        <v>110.59702731631891</v>
      </c>
      <c r="U90">
        <f t="shared" si="28"/>
        <v>100.54275210574446</v>
      </c>
      <c r="V90">
        <f t="shared" si="28"/>
        <v>91.402501914313149</v>
      </c>
      <c r="W90">
        <f t="shared" si="28"/>
        <v>83.093183558466478</v>
      </c>
      <c r="X90">
        <f t="shared" si="28"/>
        <v>75.539257780424066</v>
      </c>
      <c r="Y90">
        <f t="shared" si="28"/>
        <v>68.06625411501139</v>
      </c>
      <c r="Z90">
        <f t="shared" si="28"/>
        <v>61.878412831828548</v>
      </c>
    </row>
    <row r="92" spans="1:26" x14ac:dyDescent="0.15">
      <c r="A92" s="1" t="s">
        <v>37</v>
      </c>
      <c r="B92">
        <f>SUM(B90:Z90)</f>
        <v>5022.4823685637721</v>
      </c>
    </row>
    <row r="97" spans="1:26" ht="25.5" x14ac:dyDescent="0.15">
      <c r="A97" s="5" t="s">
        <v>38</v>
      </c>
    </row>
    <row r="98" spans="1:26" ht="20.25" x14ac:dyDescent="0.15">
      <c r="A98" s="6" t="s">
        <v>39</v>
      </c>
      <c r="B98" s="4"/>
      <c r="C98" s="4"/>
      <c r="D98" s="4"/>
      <c r="E98" s="4"/>
      <c r="F98" s="4"/>
    </row>
    <row r="99" spans="1:26" x14ac:dyDescent="0.15">
      <c r="A99" t="s">
        <v>2</v>
      </c>
      <c r="B99">
        <v>1992</v>
      </c>
      <c r="C99">
        <v>1993</v>
      </c>
      <c r="D99">
        <v>1994</v>
      </c>
      <c r="E99">
        <v>1995</v>
      </c>
      <c r="F99">
        <v>1996</v>
      </c>
      <c r="G99">
        <v>1997</v>
      </c>
      <c r="H99">
        <v>1998</v>
      </c>
      <c r="I99">
        <v>1999</v>
      </c>
      <c r="J99">
        <v>2000</v>
      </c>
      <c r="K99">
        <v>2001</v>
      </c>
      <c r="L99">
        <v>2002</v>
      </c>
      <c r="M99">
        <v>2003</v>
      </c>
      <c r="N99">
        <v>2004</v>
      </c>
      <c r="O99">
        <v>2005</v>
      </c>
      <c r="P99">
        <v>2006</v>
      </c>
      <c r="Q99">
        <v>2007</v>
      </c>
      <c r="R99">
        <v>2008</v>
      </c>
      <c r="S99">
        <v>2009</v>
      </c>
      <c r="T99">
        <v>2010</v>
      </c>
      <c r="U99">
        <v>2011</v>
      </c>
      <c r="V99">
        <v>2012</v>
      </c>
      <c r="W99">
        <v>2013</v>
      </c>
      <c r="X99">
        <v>2014</v>
      </c>
      <c r="Y99">
        <v>2015</v>
      </c>
      <c r="Z99">
        <v>2016</v>
      </c>
    </row>
    <row r="100" spans="1:26" x14ac:dyDescent="0.15">
      <c r="A100" t="s">
        <v>3</v>
      </c>
      <c r="B100">
        <v>21551</v>
      </c>
      <c r="C100">
        <v>21551</v>
      </c>
      <c r="D100">
        <v>21551</v>
      </c>
      <c r="E100">
        <v>21551</v>
      </c>
      <c r="F100">
        <v>21551</v>
      </c>
      <c r="G100">
        <v>21551</v>
      </c>
      <c r="H100">
        <v>21551</v>
      </c>
      <c r="I100">
        <v>21551</v>
      </c>
      <c r="J100">
        <v>21551</v>
      </c>
      <c r="K100">
        <v>21551</v>
      </c>
      <c r="L100">
        <v>21551</v>
      </c>
      <c r="M100">
        <v>21551</v>
      </c>
      <c r="N100">
        <v>21551</v>
      </c>
      <c r="O100">
        <v>21551</v>
      </c>
      <c r="P100">
        <v>21551</v>
      </c>
      <c r="Q100">
        <v>21551</v>
      </c>
      <c r="R100">
        <v>21551</v>
      </c>
      <c r="S100">
        <v>21551</v>
      </c>
      <c r="T100">
        <v>21551</v>
      </c>
      <c r="U100">
        <v>21551</v>
      </c>
      <c r="V100">
        <v>21551</v>
      </c>
      <c r="W100">
        <v>21551</v>
      </c>
      <c r="X100">
        <v>21551</v>
      </c>
      <c r="Y100">
        <v>21551</v>
      </c>
      <c r="Z100">
        <v>21551</v>
      </c>
    </row>
    <row r="101" spans="1:26" x14ac:dyDescent="0.15">
      <c r="A101" t="s">
        <v>4</v>
      </c>
      <c r="B101">
        <v>5.6000000000000001E-2</v>
      </c>
      <c r="C101">
        <v>5.6000000000000001E-2</v>
      </c>
      <c r="D101">
        <v>5.6000000000000001E-2</v>
      </c>
      <c r="E101">
        <v>5.6000000000000001E-2</v>
      </c>
      <c r="F101">
        <v>5.6000000000000001E-2</v>
      </c>
      <c r="G101">
        <v>5.6000000000000001E-2</v>
      </c>
      <c r="H101">
        <v>5.6000000000000001E-2</v>
      </c>
      <c r="I101">
        <v>5.6000000000000001E-2</v>
      </c>
      <c r="J101">
        <v>5.6000000000000001E-2</v>
      </c>
      <c r="K101">
        <v>5.6000000000000001E-2</v>
      </c>
      <c r="L101">
        <v>5.6000000000000001E-2</v>
      </c>
      <c r="M101">
        <v>5.6000000000000001E-2</v>
      </c>
      <c r="N101">
        <v>5.6000000000000001E-2</v>
      </c>
      <c r="O101">
        <v>5.6000000000000001E-2</v>
      </c>
      <c r="P101">
        <v>5.6000000000000001E-2</v>
      </c>
      <c r="Q101">
        <v>5.6000000000000001E-2</v>
      </c>
      <c r="R101">
        <v>5.6000000000000001E-2</v>
      </c>
      <c r="S101">
        <v>5.6000000000000001E-2</v>
      </c>
      <c r="T101">
        <v>5.6000000000000001E-2</v>
      </c>
      <c r="U101">
        <v>5.6000000000000001E-2</v>
      </c>
      <c r="V101">
        <v>5.6000000000000001E-2</v>
      </c>
      <c r="W101">
        <v>5.6000000000000001E-2</v>
      </c>
      <c r="X101">
        <v>5.6000000000000001E-2</v>
      </c>
      <c r="Y101">
        <v>5.6000000000000001E-2</v>
      </c>
      <c r="Z101">
        <v>5.6000000000000001E-2</v>
      </c>
    </row>
    <row r="102" spans="1:26" x14ac:dyDescent="0.15">
      <c r="A102" s="9" t="s">
        <v>5</v>
      </c>
      <c r="B102">
        <f t="shared" ref="B102:Z102" si="29">B100*B101</f>
        <v>1206.856</v>
      </c>
      <c r="C102">
        <f t="shared" si="29"/>
        <v>1206.856</v>
      </c>
      <c r="D102">
        <f t="shared" si="29"/>
        <v>1206.856</v>
      </c>
      <c r="E102">
        <f t="shared" si="29"/>
        <v>1206.856</v>
      </c>
      <c r="F102">
        <f t="shared" si="29"/>
        <v>1206.856</v>
      </c>
      <c r="G102">
        <f t="shared" si="29"/>
        <v>1206.856</v>
      </c>
      <c r="H102">
        <f t="shared" si="29"/>
        <v>1206.856</v>
      </c>
      <c r="I102">
        <f t="shared" si="29"/>
        <v>1206.856</v>
      </c>
      <c r="J102">
        <f t="shared" si="29"/>
        <v>1206.856</v>
      </c>
      <c r="K102">
        <f t="shared" si="29"/>
        <v>1206.856</v>
      </c>
      <c r="L102">
        <f t="shared" si="29"/>
        <v>1206.856</v>
      </c>
      <c r="M102">
        <f t="shared" si="29"/>
        <v>1206.856</v>
      </c>
      <c r="N102">
        <f t="shared" si="29"/>
        <v>1206.856</v>
      </c>
      <c r="O102">
        <f t="shared" si="29"/>
        <v>1206.856</v>
      </c>
      <c r="P102">
        <f t="shared" si="29"/>
        <v>1206.856</v>
      </c>
      <c r="Q102">
        <f t="shared" si="29"/>
        <v>1206.856</v>
      </c>
      <c r="R102">
        <f t="shared" si="29"/>
        <v>1206.856</v>
      </c>
      <c r="S102">
        <f t="shared" si="29"/>
        <v>1206.856</v>
      </c>
      <c r="T102">
        <f t="shared" si="29"/>
        <v>1206.856</v>
      </c>
      <c r="U102">
        <f t="shared" si="29"/>
        <v>1206.856</v>
      </c>
      <c r="V102">
        <f t="shared" si="29"/>
        <v>1206.856</v>
      </c>
      <c r="W102">
        <f t="shared" si="29"/>
        <v>1206.856</v>
      </c>
      <c r="X102">
        <f t="shared" si="29"/>
        <v>1206.856</v>
      </c>
      <c r="Y102">
        <f t="shared" si="29"/>
        <v>1206.856</v>
      </c>
      <c r="Z102">
        <f t="shared" si="29"/>
        <v>1206.856</v>
      </c>
    </row>
    <row r="103" spans="1:26" x14ac:dyDescent="0.15">
      <c r="A103" t="s">
        <v>6</v>
      </c>
      <c r="B103">
        <v>41.46</v>
      </c>
      <c r="C103">
        <v>41.46</v>
      </c>
      <c r="D103">
        <v>41.46</v>
      </c>
      <c r="E103">
        <v>41.46</v>
      </c>
      <c r="F103">
        <v>29.82</v>
      </c>
      <c r="G103">
        <v>29.82</v>
      </c>
      <c r="H103">
        <v>29.82</v>
      </c>
      <c r="I103">
        <v>29.82</v>
      </c>
      <c r="J103">
        <v>29.82</v>
      </c>
      <c r="K103">
        <v>29.82</v>
      </c>
      <c r="L103">
        <v>29.82</v>
      </c>
      <c r="M103">
        <v>29.82</v>
      </c>
      <c r="N103">
        <v>29.82</v>
      </c>
      <c r="O103">
        <v>29.82</v>
      </c>
      <c r="P103">
        <v>29.82</v>
      </c>
      <c r="Q103">
        <v>29.82</v>
      </c>
      <c r="R103">
        <v>29.82</v>
      </c>
      <c r="S103">
        <v>29.82</v>
      </c>
      <c r="T103">
        <v>29.82</v>
      </c>
      <c r="U103">
        <v>29.82</v>
      </c>
      <c r="V103">
        <v>29.82</v>
      </c>
      <c r="W103">
        <v>29.82</v>
      </c>
      <c r="X103">
        <v>29.82</v>
      </c>
      <c r="Y103">
        <v>29.82</v>
      </c>
      <c r="Z103">
        <v>29.82</v>
      </c>
    </row>
    <row r="104" spans="1:26" x14ac:dyDescent="0.15">
      <c r="A104" t="s">
        <v>7</v>
      </c>
      <c r="B104">
        <v>8.3379999999999992</v>
      </c>
      <c r="C104">
        <v>8.3379999999999992</v>
      </c>
      <c r="D104">
        <v>8.3379999999999992</v>
      </c>
      <c r="E104">
        <v>8.3379999999999992</v>
      </c>
      <c r="F104">
        <v>8.3379999999999992</v>
      </c>
      <c r="G104">
        <v>8.3379999999999992</v>
      </c>
      <c r="H104">
        <v>8.3379999999999992</v>
      </c>
      <c r="I104">
        <v>8.3379999999999992</v>
      </c>
      <c r="J104">
        <v>8.3379999999999992</v>
      </c>
      <c r="K104">
        <v>8.3379999999999992</v>
      </c>
      <c r="L104">
        <v>8.3379999999999992</v>
      </c>
      <c r="M104">
        <v>8.3379999999999992</v>
      </c>
      <c r="N104">
        <v>8.3379999999999992</v>
      </c>
      <c r="O104">
        <v>8.3379999999999992</v>
      </c>
      <c r="P104">
        <v>8.3379999999999992</v>
      </c>
      <c r="Q104">
        <v>8.3379999999999992</v>
      </c>
      <c r="R104">
        <v>8.3379999999999992</v>
      </c>
      <c r="S104">
        <v>8.3379999999999992</v>
      </c>
      <c r="T104">
        <v>8.3379999999999992</v>
      </c>
      <c r="U104">
        <v>8.3379999999999992</v>
      </c>
      <c r="V104">
        <v>8.3379999999999992</v>
      </c>
      <c r="W104">
        <v>8.3379999999999992</v>
      </c>
      <c r="X104">
        <v>8.3379999999999992</v>
      </c>
      <c r="Y104">
        <v>8.3379999999999992</v>
      </c>
      <c r="Z104">
        <v>8.3379999999999992</v>
      </c>
    </row>
    <row r="105" spans="1:26" x14ac:dyDescent="0.15">
      <c r="A105" s="9" t="s">
        <v>8</v>
      </c>
      <c r="B105">
        <f t="shared" ref="B105:Z105" si="30">B103*B104</f>
        <v>345.69347999999997</v>
      </c>
      <c r="C105">
        <f t="shared" si="30"/>
        <v>345.69347999999997</v>
      </c>
      <c r="D105">
        <f t="shared" si="30"/>
        <v>345.69347999999997</v>
      </c>
      <c r="E105">
        <f t="shared" si="30"/>
        <v>345.69347999999997</v>
      </c>
      <c r="F105">
        <f t="shared" si="30"/>
        <v>248.63915999999998</v>
      </c>
      <c r="G105">
        <f t="shared" si="30"/>
        <v>248.63915999999998</v>
      </c>
      <c r="H105">
        <f t="shared" si="30"/>
        <v>248.63915999999998</v>
      </c>
      <c r="I105">
        <f t="shared" si="30"/>
        <v>248.63915999999998</v>
      </c>
      <c r="J105">
        <f t="shared" si="30"/>
        <v>248.63915999999998</v>
      </c>
      <c r="K105">
        <f t="shared" si="30"/>
        <v>248.63915999999998</v>
      </c>
      <c r="L105">
        <f t="shared" si="30"/>
        <v>248.63915999999998</v>
      </c>
      <c r="M105">
        <f t="shared" si="30"/>
        <v>248.63915999999998</v>
      </c>
      <c r="N105">
        <f t="shared" si="30"/>
        <v>248.63915999999998</v>
      </c>
      <c r="O105">
        <f t="shared" si="30"/>
        <v>248.63915999999998</v>
      </c>
      <c r="P105">
        <f t="shared" si="30"/>
        <v>248.63915999999998</v>
      </c>
      <c r="Q105">
        <f t="shared" si="30"/>
        <v>248.63915999999998</v>
      </c>
      <c r="R105">
        <f t="shared" si="30"/>
        <v>248.63915999999998</v>
      </c>
      <c r="S105">
        <f t="shared" si="30"/>
        <v>248.63915999999998</v>
      </c>
      <c r="T105">
        <f t="shared" si="30"/>
        <v>248.63915999999998</v>
      </c>
      <c r="U105">
        <f t="shared" si="30"/>
        <v>248.63915999999998</v>
      </c>
      <c r="V105">
        <f t="shared" si="30"/>
        <v>248.63915999999998</v>
      </c>
      <c r="W105">
        <f t="shared" si="30"/>
        <v>248.63915999999998</v>
      </c>
      <c r="X105">
        <f t="shared" si="30"/>
        <v>248.63915999999998</v>
      </c>
      <c r="Y105">
        <f t="shared" si="30"/>
        <v>248.63915999999998</v>
      </c>
      <c r="Z105">
        <f t="shared" si="30"/>
        <v>248.63915999999998</v>
      </c>
    </row>
    <row r="106" spans="1:26" x14ac:dyDescent="0.15">
      <c r="A106" t="s">
        <v>9</v>
      </c>
      <c r="B106">
        <v>2.81E-3</v>
      </c>
      <c r="C106">
        <v>2.81E-3</v>
      </c>
      <c r="D106">
        <v>2.81E-3</v>
      </c>
      <c r="E106">
        <v>2.81E-3</v>
      </c>
      <c r="F106">
        <v>2.81E-3</v>
      </c>
      <c r="G106">
        <v>2.81E-3</v>
      </c>
      <c r="H106">
        <v>2.81E-3</v>
      </c>
      <c r="I106">
        <v>2.81E-3</v>
      </c>
      <c r="J106">
        <v>2.81E-3</v>
      </c>
      <c r="K106">
        <v>2.81E-3</v>
      </c>
      <c r="L106">
        <v>2.81E-3</v>
      </c>
      <c r="M106">
        <v>2.81E-3</v>
      </c>
      <c r="N106">
        <v>2.81E-3</v>
      </c>
      <c r="O106">
        <v>2.81E-3</v>
      </c>
      <c r="P106">
        <v>2.81E-3</v>
      </c>
      <c r="Q106">
        <v>2.81E-3</v>
      </c>
      <c r="R106">
        <v>2.81E-3</v>
      </c>
      <c r="S106">
        <v>2.81E-3</v>
      </c>
      <c r="T106">
        <v>2.81E-3</v>
      </c>
      <c r="U106">
        <v>2.81E-3</v>
      </c>
      <c r="V106">
        <v>2.81E-3</v>
      </c>
      <c r="W106">
        <v>2.81E-3</v>
      </c>
      <c r="X106">
        <v>2.81E-3</v>
      </c>
      <c r="Y106">
        <v>2.81E-3</v>
      </c>
      <c r="Z106">
        <v>2.81E-3</v>
      </c>
    </row>
    <row r="107" spans="1:26" x14ac:dyDescent="0.15">
      <c r="A107" s="1" t="s">
        <v>10</v>
      </c>
      <c r="B107">
        <f t="shared" ref="B107:Z107" si="31">B100*B106</f>
        <v>60.558309999999999</v>
      </c>
      <c r="C107">
        <f t="shared" si="31"/>
        <v>60.558309999999999</v>
      </c>
      <c r="D107">
        <f t="shared" si="31"/>
        <v>60.558309999999999</v>
      </c>
      <c r="E107">
        <f t="shared" si="31"/>
        <v>60.558309999999999</v>
      </c>
      <c r="F107">
        <f t="shared" si="31"/>
        <v>60.558309999999999</v>
      </c>
      <c r="G107">
        <f t="shared" si="31"/>
        <v>60.558309999999999</v>
      </c>
      <c r="H107">
        <f t="shared" si="31"/>
        <v>60.558309999999999</v>
      </c>
      <c r="I107">
        <f t="shared" si="31"/>
        <v>60.558309999999999</v>
      </c>
      <c r="J107">
        <f t="shared" si="31"/>
        <v>60.558309999999999</v>
      </c>
      <c r="K107">
        <f t="shared" si="31"/>
        <v>60.558309999999999</v>
      </c>
      <c r="L107">
        <f t="shared" si="31"/>
        <v>60.558309999999999</v>
      </c>
      <c r="M107">
        <f t="shared" si="31"/>
        <v>60.558309999999999</v>
      </c>
      <c r="N107">
        <f t="shared" si="31"/>
        <v>60.558309999999999</v>
      </c>
      <c r="O107">
        <f t="shared" si="31"/>
        <v>60.558309999999999</v>
      </c>
      <c r="P107">
        <f t="shared" si="31"/>
        <v>60.558309999999999</v>
      </c>
      <c r="Q107">
        <f t="shared" si="31"/>
        <v>60.558309999999999</v>
      </c>
      <c r="R107">
        <f t="shared" si="31"/>
        <v>60.558309999999999</v>
      </c>
      <c r="S107">
        <f t="shared" si="31"/>
        <v>60.558309999999999</v>
      </c>
      <c r="T107">
        <f t="shared" si="31"/>
        <v>60.558309999999999</v>
      </c>
      <c r="U107">
        <f t="shared" si="31"/>
        <v>60.558309999999999</v>
      </c>
      <c r="V107">
        <f t="shared" si="31"/>
        <v>60.558309999999999</v>
      </c>
      <c r="W107">
        <f t="shared" si="31"/>
        <v>60.558309999999999</v>
      </c>
      <c r="X107">
        <f t="shared" si="31"/>
        <v>60.558309999999999</v>
      </c>
      <c r="Y107">
        <f t="shared" si="31"/>
        <v>60.558309999999999</v>
      </c>
      <c r="Z107">
        <f t="shared" si="31"/>
        <v>60.558309999999999</v>
      </c>
    </row>
    <row r="108" spans="1:26" x14ac:dyDescent="0.15">
      <c r="A108" s="9" t="s">
        <v>11</v>
      </c>
      <c r="B108">
        <f t="shared" ref="B108:Z108" si="32">B102-B105-B107</f>
        <v>800.60421000000008</v>
      </c>
      <c r="C108">
        <f t="shared" si="32"/>
        <v>800.60421000000008</v>
      </c>
      <c r="D108">
        <f t="shared" si="32"/>
        <v>800.60421000000008</v>
      </c>
      <c r="E108">
        <f t="shared" si="32"/>
        <v>800.60421000000008</v>
      </c>
      <c r="F108">
        <f t="shared" si="32"/>
        <v>897.65853000000004</v>
      </c>
      <c r="G108">
        <f t="shared" si="32"/>
        <v>897.65853000000004</v>
      </c>
      <c r="H108">
        <f t="shared" si="32"/>
        <v>897.65853000000004</v>
      </c>
      <c r="I108">
        <f t="shared" si="32"/>
        <v>897.65853000000004</v>
      </c>
      <c r="J108">
        <f t="shared" si="32"/>
        <v>897.65853000000004</v>
      </c>
      <c r="K108">
        <f t="shared" si="32"/>
        <v>897.65853000000004</v>
      </c>
      <c r="L108">
        <f t="shared" si="32"/>
        <v>897.65853000000004</v>
      </c>
      <c r="M108">
        <f t="shared" si="32"/>
        <v>897.65853000000004</v>
      </c>
      <c r="N108">
        <f t="shared" si="32"/>
        <v>897.65853000000004</v>
      </c>
      <c r="O108">
        <f t="shared" si="32"/>
        <v>897.65853000000004</v>
      </c>
      <c r="P108">
        <f t="shared" si="32"/>
        <v>897.65853000000004</v>
      </c>
      <c r="Q108">
        <f t="shared" si="32"/>
        <v>897.65853000000004</v>
      </c>
      <c r="R108">
        <f t="shared" si="32"/>
        <v>897.65853000000004</v>
      </c>
      <c r="S108">
        <f t="shared" si="32"/>
        <v>897.65853000000004</v>
      </c>
      <c r="T108">
        <f t="shared" si="32"/>
        <v>897.65853000000004</v>
      </c>
      <c r="U108">
        <f t="shared" si="32"/>
        <v>897.65853000000004</v>
      </c>
      <c r="V108">
        <f t="shared" si="32"/>
        <v>897.65853000000004</v>
      </c>
      <c r="W108">
        <f t="shared" si="32"/>
        <v>897.65853000000004</v>
      </c>
      <c r="X108">
        <f t="shared" si="32"/>
        <v>897.65853000000004</v>
      </c>
      <c r="Y108">
        <f t="shared" si="32"/>
        <v>897.65853000000004</v>
      </c>
      <c r="Z108">
        <f t="shared" si="32"/>
        <v>897.65853000000004</v>
      </c>
    </row>
    <row r="110" spans="1:26" x14ac:dyDescent="0.15">
      <c r="A110" t="s">
        <v>27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0.13</v>
      </c>
      <c r="K110">
        <v>0.13</v>
      </c>
      <c r="L110">
        <v>0.13</v>
      </c>
      <c r="M110">
        <v>0.13</v>
      </c>
      <c r="N110">
        <v>0.13</v>
      </c>
      <c r="O110">
        <v>0.13</v>
      </c>
      <c r="P110">
        <v>0.13</v>
      </c>
      <c r="Q110">
        <v>0.13</v>
      </c>
      <c r="R110">
        <v>0.13</v>
      </c>
      <c r="S110">
        <v>0.13</v>
      </c>
      <c r="T110">
        <v>0.13</v>
      </c>
      <c r="U110">
        <v>0.13</v>
      </c>
      <c r="V110">
        <v>0.13</v>
      </c>
      <c r="W110">
        <v>0.13</v>
      </c>
      <c r="X110">
        <v>0.13</v>
      </c>
      <c r="Y110">
        <v>0.13</v>
      </c>
      <c r="Z110">
        <v>0.13</v>
      </c>
    </row>
    <row r="111" spans="1:26" x14ac:dyDescent="0.15">
      <c r="A111" s="9" t="s">
        <v>28</v>
      </c>
      <c r="B111">
        <f t="shared" ref="B111:Z111" si="33">B110/100*B100</f>
        <v>0</v>
      </c>
      <c r="C111">
        <f t="shared" si="33"/>
        <v>0</v>
      </c>
      <c r="D111">
        <f t="shared" ref="D111:I111" si="34">D110/100*D100</f>
        <v>0</v>
      </c>
      <c r="E111">
        <f t="shared" si="34"/>
        <v>0</v>
      </c>
      <c r="F111">
        <f t="shared" si="34"/>
        <v>0</v>
      </c>
      <c r="G111">
        <f t="shared" si="34"/>
        <v>0</v>
      </c>
      <c r="H111">
        <f t="shared" si="34"/>
        <v>0</v>
      </c>
      <c r="I111">
        <f t="shared" si="34"/>
        <v>0</v>
      </c>
      <c r="J111">
        <f t="shared" si="33"/>
        <v>28.016299999999998</v>
      </c>
      <c r="K111">
        <f t="shared" si="33"/>
        <v>28.016299999999998</v>
      </c>
      <c r="L111">
        <f t="shared" si="33"/>
        <v>28.016299999999998</v>
      </c>
      <c r="M111">
        <f t="shared" si="33"/>
        <v>28.016299999999998</v>
      </c>
      <c r="N111">
        <f t="shared" si="33"/>
        <v>28.016299999999998</v>
      </c>
      <c r="O111">
        <f t="shared" si="33"/>
        <v>28.016299999999998</v>
      </c>
      <c r="P111">
        <f t="shared" si="33"/>
        <v>28.016299999999998</v>
      </c>
      <c r="Q111">
        <f t="shared" si="33"/>
        <v>28.016299999999998</v>
      </c>
      <c r="R111">
        <f t="shared" si="33"/>
        <v>28.016299999999998</v>
      </c>
      <c r="S111">
        <f t="shared" si="33"/>
        <v>28.016299999999998</v>
      </c>
      <c r="T111">
        <f t="shared" si="33"/>
        <v>28.016299999999998</v>
      </c>
      <c r="U111">
        <f t="shared" si="33"/>
        <v>28.016299999999998</v>
      </c>
      <c r="V111">
        <f t="shared" si="33"/>
        <v>28.016299999999998</v>
      </c>
      <c r="W111">
        <f t="shared" si="33"/>
        <v>28.016299999999998</v>
      </c>
      <c r="X111">
        <f t="shared" si="33"/>
        <v>28.016299999999998</v>
      </c>
      <c r="Y111">
        <f t="shared" si="33"/>
        <v>28.016299999999998</v>
      </c>
      <c r="Z111">
        <f t="shared" si="33"/>
        <v>28.016299999999998</v>
      </c>
    </row>
    <row r="112" spans="1:26" x14ac:dyDescent="0.15">
      <c r="A112" s="4" t="s">
        <v>29</v>
      </c>
      <c r="B112" s="2">
        <v>0</v>
      </c>
      <c r="C112" s="2">
        <v>0</v>
      </c>
      <c r="D112" s="2">
        <v>0</v>
      </c>
      <c r="E112" s="2">
        <v>0</v>
      </c>
      <c r="F112" s="2">
        <v>0</v>
      </c>
      <c r="G112" s="2">
        <v>0</v>
      </c>
      <c r="H112" s="2">
        <v>0</v>
      </c>
      <c r="I112" s="2">
        <v>0</v>
      </c>
      <c r="J112" s="2">
        <v>0.02</v>
      </c>
      <c r="K112" s="2">
        <v>0.02</v>
      </c>
      <c r="L112" s="2">
        <v>0.02</v>
      </c>
      <c r="M112" s="2">
        <v>0.02</v>
      </c>
      <c r="N112" s="2">
        <v>0.02</v>
      </c>
      <c r="O112" s="2">
        <v>0.02</v>
      </c>
      <c r="P112" s="2">
        <v>0.02</v>
      </c>
      <c r="Q112" s="2">
        <v>0.02</v>
      </c>
      <c r="R112" s="2">
        <v>0.02</v>
      </c>
      <c r="S112" s="2">
        <v>0.02</v>
      </c>
      <c r="T112" s="2">
        <v>0.02</v>
      </c>
      <c r="U112" s="2">
        <v>0.02</v>
      </c>
      <c r="V112" s="2">
        <v>0.02</v>
      </c>
      <c r="W112" s="2">
        <v>0.02</v>
      </c>
      <c r="X112" s="2">
        <v>0.02</v>
      </c>
      <c r="Y112" s="2">
        <v>0.02</v>
      </c>
      <c r="Z112" s="2">
        <v>0.02</v>
      </c>
    </row>
    <row r="113" spans="1:26" x14ac:dyDescent="0.15">
      <c r="A113" s="9" t="s">
        <v>30</v>
      </c>
      <c r="B113" s="4">
        <f t="shared" ref="B113:Z113" si="35">B112*B102</f>
        <v>0</v>
      </c>
      <c r="C113" s="4">
        <f t="shared" si="35"/>
        <v>0</v>
      </c>
      <c r="D113" s="4">
        <f t="shared" ref="D113:I113" si="36">D112*D102</f>
        <v>0</v>
      </c>
      <c r="E113" s="4">
        <f t="shared" si="36"/>
        <v>0</v>
      </c>
      <c r="F113" s="4">
        <f t="shared" si="36"/>
        <v>0</v>
      </c>
      <c r="G113" s="4">
        <f t="shared" si="36"/>
        <v>0</v>
      </c>
      <c r="H113" s="4">
        <f t="shared" si="36"/>
        <v>0</v>
      </c>
      <c r="I113" s="4">
        <f t="shared" si="36"/>
        <v>0</v>
      </c>
      <c r="J113" s="4">
        <f t="shared" si="35"/>
        <v>24.137119999999999</v>
      </c>
      <c r="K113" s="4">
        <f t="shared" si="35"/>
        <v>24.137119999999999</v>
      </c>
      <c r="L113" s="4">
        <f t="shared" si="35"/>
        <v>24.137119999999999</v>
      </c>
      <c r="M113" s="4">
        <f t="shared" si="35"/>
        <v>24.137119999999999</v>
      </c>
      <c r="N113" s="4">
        <f t="shared" si="35"/>
        <v>24.137119999999999</v>
      </c>
      <c r="O113" s="4">
        <f t="shared" si="35"/>
        <v>24.137119999999999</v>
      </c>
      <c r="P113" s="4">
        <f t="shared" si="35"/>
        <v>24.137119999999999</v>
      </c>
      <c r="Q113" s="4">
        <f t="shared" si="35"/>
        <v>24.137119999999999</v>
      </c>
      <c r="R113" s="4">
        <f t="shared" si="35"/>
        <v>24.137119999999999</v>
      </c>
      <c r="S113" s="4">
        <f t="shared" si="35"/>
        <v>24.137119999999999</v>
      </c>
      <c r="T113" s="4">
        <f t="shared" si="35"/>
        <v>24.137119999999999</v>
      </c>
      <c r="U113" s="4">
        <f t="shared" si="35"/>
        <v>24.137119999999999</v>
      </c>
      <c r="V113" s="4">
        <f t="shared" si="35"/>
        <v>24.137119999999999</v>
      </c>
      <c r="W113" s="4">
        <f t="shared" si="35"/>
        <v>24.137119999999999</v>
      </c>
      <c r="X113" s="4">
        <f t="shared" si="35"/>
        <v>24.137119999999999</v>
      </c>
      <c r="Y113" s="4">
        <f t="shared" si="35"/>
        <v>24.137119999999999</v>
      </c>
      <c r="Z113" s="4">
        <f t="shared" si="35"/>
        <v>24.137119999999999</v>
      </c>
    </row>
    <row r="114" spans="1:26" x14ac:dyDescent="0.15">
      <c r="A114" s="9" t="s">
        <v>31</v>
      </c>
      <c r="B114" s="4">
        <f t="shared" ref="B114:Z114" si="37">B111+B113</f>
        <v>0</v>
      </c>
      <c r="C114" s="4">
        <f t="shared" si="37"/>
        <v>0</v>
      </c>
      <c r="D114" s="4">
        <f t="shared" ref="D114:I114" si="38">D111+D113</f>
        <v>0</v>
      </c>
      <c r="E114" s="4">
        <f t="shared" si="38"/>
        <v>0</v>
      </c>
      <c r="F114" s="4">
        <f t="shared" si="38"/>
        <v>0</v>
      </c>
      <c r="G114" s="4">
        <f t="shared" si="38"/>
        <v>0</v>
      </c>
      <c r="H114" s="4">
        <f t="shared" si="38"/>
        <v>0</v>
      </c>
      <c r="I114" s="4">
        <f t="shared" si="38"/>
        <v>0</v>
      </c>
      <c r="J114" s="4">
        <f t="shared" si="37"/>
        <v>52.153419999999997</v>
      </c>
      <c r="K114" s="4">
        <f t="shared" si="37"/>
        <v>52.153419999999997</v>
      </c>
      <c r="L114" s="4">
        <f t="shared" si="37"/>
        <v>52.153419999999997</v>
      </c>
      <c r="M114" s="4">
        <f t="shared" si="37"/>
        <v>52.153419999999997</v>
      </c>
      <c r="N114" s="4">
        <f t="shared" si="37"/>
        <v>52.153419999999997</v>
      </c>
      <c r="O114" s="4">
        <f t="shared" si="37"/>
        <v>52.153419999999997</v>
      </c>
      <c r="P114" s="4">
        <f t="shared" si="37"/>
        <v>52.153419999999997</v>
      </c>
      <c r="Q114" s="4">
        <f t="shared" si="37"/>
        <v>52.153419999999997</v>
      </c>
      <c r="R114" s="4">
        <f t="shared" si="37"/>
        <v>52.153419999999997</v>
      </c>
      <c r="S114" s="4">
        <f t="shared" si="37"/>
        <v>52.153419999999997</v>
      </c>
      <c r="T114" s="4">
        <f t="shared" si="37"/>
        <v>52.153419999999997</v>
      </c>
      <c r="U114" s="4">
        <f t="shared" si="37"/>
        <v>52.153419999999997</v>
      </c>
      <c r="V114" s="4">
        <f t="shared" si="37"/>
        <v>52.153419999999997</v>
      </c>
      <c r="W114" s="4">
        <f t="shared" si="37"/>
        <v>52.153419999999997</v>
      </c>
      <c r="X114" s="4">
        <f t="shared" si="37"/>
        <v>52.153419999999997</v>
      </c>
      <c r="Y114" s="4">
        <f t="shared" si="37"/>
        <v>52.153419999999997</v>
      </c>
      <c r="Z114" s="4">
        <f t="shared" si="37"/>
        <v>52.153419999999997</v>
      </c>
    </row>
    <row r="115" spans="1:26" x14ac:dyDescent="0.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x14ac:dyDescent="0.15">
      <c r="A116" s="9" t="s">
        <v>32</v>
      </c>
      <c r="B116">
        <v>0</v>
      </c>
      <c r="C116">
        <v>0</v>
      </c>
      <c r="D116">
        <v>0</v>
      </c>
      <c r="E116" s="4">
        <v>0</v>
      </c>
      <c r="F116" s="4">
        <v>0</v>
      </c>
      <c r="G116" s="4">
        <v>143.85</v>
      </c>
      <c r="H116" s="4">
        <v>503.61</v>
      </c>
      <c r="I116" s="4">
        <v>71.97</v>
      </c>
      <c r="J116" s="4">
        <v>0</v>
      </c>
      <c r="K116" s="4">
        <v>0</v>
      </c>
      <c r="L116" s="4">
        <v>0</v>
      </c>
      <c r="M116" s="4">
        <v>0</v>
      </c>
      <c r="N116" s="4">
        <v>0</v>
      </c>
      <c r="O116" s="4">
        <v>0</v>
      </c>
      <c r="P116" s="4">
        <v>0</v>
      </c>
      <c r="Q116" s="4">
        <v>0</v>
      </c>
      <c r="R116" s="4">
        <v>0</v>
      </c>
      <c r="S116" s="4">
        <v>0</v>
      </c>
      <c r="T116" s="4">
        <v>0</v>
      </c>
      <c r="U116" s="4">
        <v>0</v>
      </c>
      <c r="V116" s="4">
        <v>0</v>
      </c>
      <c r="W116" s="4">
        <v>0</v>
      </c>
      <c r="X116" s="4">
        <v>0</v>
      </c>
      <c r="Y116" s="4">
        <v>0</v>
      </c>
      <c r="Z116" s="4">
        <v>0</v>
      </c>
    </row>
    <row r="117" spans="1:26" x14ac:dyDescent="0.1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x14ac:dyDescent="0.15">
      <c r="A118" s="4" t="s">
        <v>33</v>
      </c>
      <c r="B118" s="4">
        <f>SUM(G116:I116)</f>
        <v>719.43000000000006</v>
      </c>
      <c r="C118" s="4">
        <f t="shared" ref="C118:Z118" si="39">B118</f>
        <v>719.43000000000006</v>
      </c>
      <c r="D118" s="4">
        <f t="shared" si="39"/>
        <v>719.43000000000006</v>
      </c>
      <c r="E118" s="4">
        <f t="shared" si="39"/>
        <v>719.43000000000006</v>
      </c>
      <c r="F118" s="4">
        <f t="shared" si="39"/>
        <v>719.43000000000006</v>
      </c>
      <c r="G118" s="4">
        <f t="shared" si="39"/>
        <v>719.43000000000006</v>
      </c>
      <c r="H118" s="4">
        <f t="shared" si="39"/>
        <v>719.43000000000006</v>
      </c>
      <c r="I118" s="4">
        <f t="shared" si="39"/>
        <v>719.43000000000006</v>
      </c>
      <c r="J118" s="4">
        <f t="shared" si="39"/>
        <v>719.43000000000006</v>
      </c>
      <c r="K118" s="4">
        <f t="shared" si="39"/>
        <v>719.43000000000006</v>
      </c>
      <c r="L118" s="4">
        <f t="shared" si="39"/>
        <v>719.43000000000006</v>
      </c>
      <c r="M118" s="4">
        <f t="shared" si="39"/>
        <v>719.43000000000006</v>
      </c>
      <c r="N118" s="4">
        <f t="shared" si="39"/>
        <v>719.43000000000006</v>
      </c>
      <c r="O118" s="4">
        <f t="shared" si="39"/>
        <v>719.43000000000006</v>
      </c>
      <c r="P118" s="4">
        <f t="shared" si="39"/>
        <v>719.43000000000006</v>
      </c>
      <c r="Q118" s="4">
        <f t="shared" si="39"/>
        <v>719.43000000000006</v>
      </c>
      <c r="R118" s="4">
        <f t="shared" si="39"/>
        <v>719.43000000000006</v>
      </c>
      <c r="S118" s="4">
        <f t="shared" si="39"/>
        <v>719.43000000000006</v>
      </c>
      <c r="T118" s="4">
        <f t="shared" si="39"/>
        <v>719.43000000000006</v>
      </c>
      <c r="U118" s="4">
        <f t="shared" si="39"/>
        <v>719.43000000000006</v>
      </c>
      <c r="V118" s="4">
        <f t="shared" si="39"/>
        <v>719.43000000000006</v>
      </c>
      <c r="W118" s="4">
        <f t="shared" si="39"/>
        <v>719.43000000000006</v>
      </c>
      <c r="X118" s="4">
        <f t="shared" si="39"/>
        <v>719.43000000000006</v>
      </c>
      <c r="Y118" s="4">
        <f t="shared" si="39"/>
        <v>719.43000000000006</v>
      </c>
      <c r="Z118" s="4">
        <f t="shared" si="39"/>
        <v>719.43000000000006</v>
      </c>
    </row>
    <row r="119" spans="1:26" x14ac:dyDescent="0.15">
      <c r="A119" s="4" t="s">
        <v>34</v>
      </c>
      <c r="B119" s="2">
        <v>0</v>
      </c>
      <c r="C119" s="2">
        <v>0</v>
      </c>
      <c r="D119" s="2">
        <v>0</v>
      </c>
      <c r="E119" s="2">
        <v>0</v>
      </c>
      <c r="F119" s="2">
        <v>0</v>
      </c>
      <c r="G119" s="2">
        <v>0</v>
      </c>
      <c r="H119" s="2">
        <v>0</v>
      </c>
      <c r="I119" s="2">
        <v>0</v>
      </c>
      <c r="J119" s="2">
        <v>0.14000000000000001</v>
      </c>
      <c r="K119" s="2">
        <v>0.14000000000000001</v>
      </c>
      <c r="L119" s="2">
        <v>0.14000000000000001</v>
      </c>
      <c r="M119" s="2">
        <v>0.14000000000000001</v>
      </c>
      <c r="N119" s="2">
        <v>0.14000000000000001</v>
      </c>
      <c r="O119" s="2">
        <v>0.02</v>
      </c>
      <c r="P119" s="2">
        <v>0.02</v>
      </c>
      <c r="Q119" s="2">
        <v>0.02</v>
      </c>
      <c r="R119" s="2">
        <v>0.02</v>
      </c>
      <c r="S119" s="2">
        <v>0.02</v>
      </c>
      <c r="T119" s="2">
        <v>0.02</v>
      </c>
      <c r="U119" s="2">
        <v>0.02</v>
      </c>
      <c r="V119" s="2">
        <v>0.02</v>
      </c>
      <c r="W119" s="2">
        <v>0.02</v>
      </c>
      <c r="X119" s="2">
        <v>0.02</v>
      </c>
      <c r="Y119" s="2">
        <v>0.02</v>
      </c>
      <c r="Z119" s="2">
        <v>0.02</v>
      </c>
    </row>
    <row r="120" spans="1:26" x14ac:dyDescent="0.15">
      <c r="A120" s="9" t="s">
        <v>35</v>
      </c>
      <c r="B120" s="4">
        <f t="shared" ref="B120:Z120" si="40">B118*B119</f>
        <v>0</v>
      </c>
      <c r="C120" s="4">
        <f t="shared" si="40"/>
        <v>0</v>
      </c>
      <c r="D120" s="4">
        <f t="shared" si="40"/>
        <v>0</v>
      </c>
      <c r="E120" s="4">
        <f t="shared" si="40"/>
        <v>0</v>
      </c>
      <c r="F120" s="4">
        <f t="shared" si="40"/>
        <v>0</v>
      </c>
      <c r="G120" s="4">
        <f t="shared" si="40"/>
        <v>0</v>
      </c>
      <c r="H120" s="4">
        <f t="shared" si="40"/>
        <v>0</v>
      </c>
      <c r="I120" s="4">
        <f t="shared" si="40"/>
        <v>0</v>
      </c>
      <c r="J120" s="4">
        <f t="shared" si="40"/>
        <v>100.72020000000002</v>
      </c>
      <c r="K120" s="4">
        <f t="shared" si="40"/>
        <v>100.72020000000002</v>
      </c>
      <c r="L120" s="4">
        <f t="shared" si="40"/>
        <v>100.72020000000002</v>
      </c>
      <c r="M120" s="4">
        <f t="shared" si="40"/>
        <v>100.72020000000002</v>
      </c>
      <c r="N120" s="4">
        <f t="shared" si="40"/>
        <v>100.72020000000002</v>
      </c>
      <c r="O120" s="4">
        <f t="shared" si="40"/>
        <v>14.388600000000002</v>
      </c>
      <c r="P120" s="4">
        <f t="shared" si="40"/>
        <v>14.388600000000002</v>
      </c>
      <c r="Q120" s="4">
        <f t="shared" si="40"/>
        <v>14.388600000000002</v>
      </c>
      <c r="R120" s="4">
        <f t="shared" si="40"/>
        <v>14.388600000000002</v>
      </c>
      <c r="S120" s="4">
        <f t="shared" si="40"/>
        <v>14.388600000000002</v>
      </c>
      <c r="T120" s="4">
        <f t="shared" si="40"/>
        <v>14.388600000000002</v>
      </c>
      <c r="U120" s="4">
        <f t="shared" si="40"/>
        <v>14.388600000000002</v>
      </c>
      <c r="V120" s="4">
        <f t="shared" si="40"/>
        <v>14.388600000000002</v>
      </c>
      <c r="W120" s="4">
        <f t="shared" si="40"/>
        <v>14.388600000000002</v>
      </c>
      <c r="X120" s="4">
        <f t="shared" si="40"/>
        <v>14.388600000000002</v>
      </c>
      <c r="Y120" s="4">
        <f t="shared" si="40"/>
        <v>14.388600000000002</v>
      </c>
      <c r="Z120" s="4">
        <f t="shared" si="40"/>
        <v>14.388600000000002</v>
      </c>
    </row>
    <row r="122" spans="1:26" x14ac:dyDescent="0.15">
      <c r="A122" t="s">
        <v>12</v>
      </c>
      <c r="B122">
        <v>266550</v>
      </c>
      <c r="C122">
        <v>266550</v>
      </c>
      <c r="D122">
        <v>266550</v>
      </c>
      <c r="E122">
        <v>266550</v>
      </c>
      <c r="F122">
        <v>266550</v>
      </c>
      <c r="G122">
        <v>266550</v>
      </c>
      <c r="H122">
        <v>266550</v>
      </c>
      <c r="I122">
        <v>266550</v>
      </c>
      <c r="J122">
        <v>26655</v>
      </c>
      <c r="K122">
        <v>26655</v>
      </c>
      <c r="L122">
        <v>26655</v>
      </c>
      <c r="M122">
        <v>26655</v>
      </c>
      <c r="N122">
        <v>26655</v>
      </c>
      <c r="O122">
        <v>26655</v>
      </c>
      <c r="P122">
        <v>26655</v>
      </c>
      <c r="Q122">
        <v>26655</v>
      </c>
      <c r="R122">
        <v>26655</v>
      </c>
      <c r="S122">
        <v>26655</v>
      </c>
      <c r="T122">
        <v>26655</v>
      </c>
      <c r="U122">
        <v>26655</v>
      </c>
      <c r="V122">
        <v>26655</v>
      </c>
      <c r="W122">
        <v>26655</v>
      </c>
      <c r="X122">
        <v>26655</v>
      </c>
      <c r="Y122">
        <v>26655</v>
      </c>
      <c r="Z122">
        <v>26655</v>
      </c>
    </row>
    <row r="123" spans="1:26" x14ac:dyDescent="0.15">
      <c r="A123" t="s">
        <v>13</v>
      </c>
      <c r="B123">
        <v>266550</v>
      </c>
      <c r="C123">
        <v>266550</v>
      </c>
      <c r="D123">
        <v>266550</v>
      </c>
      <c r="E123">
        <v>254580</v>
      </c>
      <c r="F123">
        <v>254580</v>
      </c>
      <c r="G123">
        <v>254580</v>
      </c>
      <c r="H123">
        <v>254580</v>
      </c>
      <c r="I123">
        <v>254580</v>
      </c>
      <c r="J123">
        <v>122198</v>
      </c>
      <c r="K123">
        <v>122198</v>
      </c>
      <c r="L123">
        <v>122198</v>
      </c>
      <c r="M123">
        <v>122198</v>
      </c>
      <c r="N123">
        <v>122198</v>
      </c>
      <c r="O123">
        <v>122198</v>
      </c>
      <c r="P123">
        <v>122198</v>
      </c>
      <c r="Q123">
        <v>122198</v>
      </c>
      <c r="R123">
        <v>122198</v>
      </c>
      <c r="S123">
        <v>122198</v>
      </c>
      <c r="T123">
        <v>122198</v>
      </c>
      <c r="U123">
        <v>122198</v>
      </c>
      <c r="V123">
        <v>122198</v>
      </c>
      <c r="W123">
        <v>122198</v>
      </c>
      <c r="X123">
        <v>122198</v>
      </c>
      <c r="Y123">
        <v>122198</v>
      </c>
      <c r="Z123">
        <v>122198</v>
      </c>
    </row>
    <row r="124" spans="1:26" x14ac:dyDescent="0.15">
      <c r="A124" t="s">
        <v>14</v>
      </c>
      <c r="B124">
        <f t="shared" ref="B124:Z124" si="41">B122-B123</f>
        <v>0</v>
      </c>
      <c r="C124">
        <f t="shared" si="41"/>
        <v>0</v>
      </c>
      <c r="D124">
        <f t="shared" si="41"/>
        <v>0</v>
      </c>
      <c r="E124">
        <f t="shared" si="41"/>
        <v>11970</v>
      </c>
      <c r="F124">
        <f t="shared" si="41"/>
        <v>11970</v>
      </c>
      <c r="G124">
        <f t="shared" si="41"/>
        <v>11970</v>
      </c>
      <c r="H124">
        <f t="shared" si="41"/>
        <v>11970</v>
      </c>
      <c r="I124">
        <f t="shared" si="41"/>
        <v>11970</v>
      </c>
      <c r="J124">
        <f t="shared" si="41"/>
        <v>-95543</v>
      </c>
      <c r="K124">
        <f t="shared" si="41"/>
        <v>-95543</v>
      </c>
      <c r="L124">
        <f t="shared" si="41"/>
        <v>-95543</v>
      </c>
      <c r="M124">
        <f t="shared" si="41"/>
        <v>-95543</v>
      </c>
      <c r="N124">
        <f t="shared" si="41"/>
        <v>-95543</v>
      </c>
      <c r="O124">
        <f t="shared" si="41"/>
        <v>-95543</v>
      </c>
      <c r="P124">
        <f t="shared" si="41"/>
        <v>-95543</v>
      </c>
      <c r="Q124">
        <f t="shared" si="41"/>
        <v>-95543</v>
      </c>
      <c r="R124">
        <f t="shared" si="41"/>
        <v>-95543</v>
      </c>
      <c r="S124">
        <f t="shared" si="41"/>
        <v>-95543</v>
      </c>
      <c r="T124">
        <f t="shared" si="41"/>
        <v>-95543</v>
      </c>
      <c r="U124">
        <f t="shared" si="41"/>
        <v>-95543</v>
      </c>
      <c r="V124">
        <f t="shared" si="41"/>
        <v>-95543</v>
      </c>
      <c r="W124">
        <f t="shared" si="41"/>
        <v>-95543</v>
      </c>
      <c r="X124">
        <f t="shared" si="41"/>
        <v>-95543</v>
      </c>
      <c r="Y124">
        <f t="shared" si="41"/>
        <v>-95543</v>
      </c>
      <c r="Z124">
        <f t="shared" si="41"/>
        <v>-95543</v>
      </c>
    </row>
    <row r="125" spans="1:26" x14ac:dyDescent="0.15">
      <c r="A125" t="s">
        <v>15</v>
      </c>
      <c r="C125" s="2">
        <v>0.1</v>
      </c>
      <c r="D125" s="2">
        <v>0.1</v>
      </c>
      <c r="E125" s="2">
        <v>0.1</v>
      </c>
      <c r="F125" s="2">
        <v>0.1</v>
      </c>
      <c r="G125" s="2">
        <v>0.1</v>
      </c>
      <c r="H125" s="2">
        <v>0.1</v>
      </c>
      <c r="I125" s="2">
        <v>0.1</v>
      </c>
      <c r="J125" s="2">
        <v>0.1</v>
      </c>
      <c r="K125" s="2">
        <v>0.1</v>
      </c>
      <c r="L125" s="2">
        <v>0.1</v>
      </c>
      <c r="M125" s="2">
        <v>0.1</v>
      </c>
      <c r="N125" s="2">
        <v>0.1</v>
      </c>
      <c r="O125" s="2">
        <v>0.1</v>
      </c>
      <c r="P125" s="2">
        <v>0.1</v>
      </c>
      <c r="Q125" s="2">
        <v>0.1</v>
      </c>
      <c r="R125" s="2">
        <v>0.1</v>
      </c>
      <c r="S125" s="2">
        <v>0.1</v>
      </c>
      <c r="T125" s="2">
        <v>0.1</v>
      </c>
      <c r="U125" s="2">
        <v>0</v>
      </c>
      <c r="V125" s="2">
        <v>0</v>
      </c>
      <c r="W125" s="2">
        <v>0</v>
      </c>
      <c r="X125" s="2">
        <v>0</v>
      </c>
      <c r="Y125" s="2">
        <v>0</v>
      </c>
      <c r="Z125" s="2">
        <v>0</v>
      </c>
    </row>
    <row r="126" spans="1:26" x14ac:dyDescent="0.15">
      <c r="A126" t="s">
        <v>16</v>
      </c>
      <c r="B126">
        <v>250</v>
      </c>
      <c r="C126">
        <f t="shared" ref="C126:Z126" si="42">B126*(1+C125)</f>
        <v>275</v>
      </c>
      <c r="D126">
        <f t="shared" si="42"/>
        <v>302.5</v>
      </c>
      <c r="E126">
        <f t="shared" si="42"/>
        <v>332.75</v>
      </c>
      <c r="F126">
        <f t="shared" si="42"/>
        <v>366.02500000000003</v>
      </c>
      <c r="G126">
        <f t="shared" si="42"/>
        <v>402.62750000000005</v>
      </c>
      <c r="H126">
        <f t="shared" si="42"/>
        <v>442.89025000000009</v>
      </c>
      <c r="I126">
        <f t="shared" si="42"/>
        <v>487.17927500000013</v>
      </c>
      <c r="J126">
        <f t="shared" si="42"/>
        <v>535.89720250000016</v>
      </c>
      <c r="K126">
        <f t="shared" si="42"/>
        <v>589.48692275000019</v>
      </c>
      <c r="L126">
        <f t="shared" si="42"/>
        <v>648.43561502500029</v>
      </c>
      <c r="M126">
        <f t="shared" si="42"/>
        <v>713.27917652750034</v>
      </c>
      <c r="N126">
        <f t="shared" si="42"/>
        <v>784.60709418025044</v>
      </c>
      <c r="O126">
        <f t="shared" si="42"/>
        <v>863.06780359827553</v>
      </c>
      <c r="P126">
        <f t="shared" si="42"/>
        <v>949.37458395810313</v>
      </c>
      <c r="Q126">
        <f t="shared" si="42"/>
        <v>1044.3120423539135</v>
      </c>
      <c r="R126">
        <f t="shared" si="42"/>
        <v>1148.743246589305</v>
      </c>
      <c r="S126">
        <f t="shared" si="42"/>
        <v>1263.6175712482357</v>
      </c>
      <c r="T126">
        <f t="shared" si="42"/>
        <v>1389.9793283730594</v>
      </c>
      <c r="U126">
        <f t="shared" si="42"/>
        <v>1389.9793283730594</v>
      </c>
      <c r="V126">
        <f t="shared" si="42"/>
        <v>1389.9793283730594</v>
      </c>
      <c r="W126">
        <f t="shared" si="42"/>
        <v>1389.9793283730594</v>
      </c>
      <c r="X126">
        <f t="shared" si="42"/>
        <v>1389.9793283730594</v>
      </c>
      <c r="Y126">
        <f t="shared" si="42"/>
        <v>1389.9793283730594</v>
      </c>
      <c r="Z126">
        <f t="shared" si="42"/>
        <v>1389.9793283730594</v>
      </c>
    </row>
    <row r="127" spans="1:26" x14ac:dyDescent="0.15">
      <c r="A127" s="9" t="s">
        <v>17</v>
      </c>
      <c r="B127">
        <f t="shared" ref="B127:Z127" si="43">B124*B126</f>
        <v>0</v>
      </c>
      <c r="C127">
        <f t="shared" si="43"/>
        <v>0</v>
      </c>
      <c r="D127">
        <f t="shared" si="43"/>
        <v>0</v>
      </c>
      <c r="E127">
        <f t="shared" si="43"/>
        <v>3983017.5</v>
      </c>
      <c r="F127">
        <f t="shared" si="43"/>
        <v>4381319.25</v>
      </c>
      <c r="G127">
        <f t="shared" si="43"/>
        <v>4819451.1750000007</v>
      </c>
      <c r="H127">
        <f t="shared" si="43"/>
        <v>5301396.2925000014</v>
      </c>
      <c r="I127">
        <f t="shared" si="43"/>
        <v>5831535.9217500016</v>
      </c>
      <c r="J127">
        <f t="shared" si="43"/>
        <v>-51201226.418457516</v>
      </c>
      <c r="K127">
        <f t="shared" si="43"/>
        <v>-56321349.060303271</v>
      </c>
      <c r="L127">
        <f t="shared" si="43"/>
        <v>-61953483.966333605</v>
      </c>
      <c r="M127">
        <f t="shared" si="43"/>
        <v>-68148832.36296697</v>
      </c>
      <c r="N127">
        <f t="shared" si="43"/>
        <v>-74963715.599263668</v>
      </c>
      <c r="O127">
        <f t="shared" si="43"/>
        <v>-82460087.159190044</v>
      </c>
      <c r="P127">
        <f t="shared" si="43"/>
        <v>-90706095.875109047</v>
      </c>
      <c r="Q127">
        <f t="shared" si="43"/>
        <v>-99776705.46261996</v>
      </c>
      <c r="R127">
        <f t="shared" si="43"/>
        <v>-109754376.00888197</v>
      </c>
      <c r="S127">
        <f t="shared" si="43"/>
        <v>-120729813.60977018</v>
      </c>
      <c r="T127">
        <f t="shared" si="43"/>
        <v>-132802794.97074722</v>
      </c>
      <c r="U127">
        <f t="shared" si="43"/>
        <v>-132802794.97074722</v>
      </c>
      <c r="V127">
        <f t="shared" si="43"/>
        <v>-132802794.97074722</v>
      </c>
      <c r="W127">
        <f t="shared" si="43"/>
        <v>-132802794.97074722</v>
      </c>
      <c r="X127">
        <f t="shared" si="43"/>
        <v>-132802794.97074722</v>
      </c>
      <c r="Y127">
        <f t="shared" si="43"/>
        <v>-132802794.97074722</v>
      </c>
      <c r="Z127">
        <f t="shared" si="43"/>
        <v>-132802794.97074722</v>
      </c>
    </row>
    <row r="129" spans="1:26" x14ac:dyDescent="0.15">
      <c r="A129" t="s">
        <v>18</v>
      </c>
      <c r="B129">
        <f t="shared" ref="B129:Z129" si="44">B108-B114-B127/1000000</f>
        <v>800.60421000000008</v>
      </c>
      <c r="C129">
        <f t="shared" si="44"/>
        <v>800.60421000000008</v>
      </c>
      <c r="D129">
        <f t="shared" si="44"/>
        <v>800.60421000000008</v>
      </c>
      <c r="E129">
        <f t="shared" si="44"/>
        <v>796.62119250000012</v>
      </c>
      <c r="F129">
        <f t="shared" si="44"/>
        <v>893.27721074999999</v>
      </c>
      <c r="G129">
        <f t="shared" si="44"/>
        <v>892.839078825</v>
      </c>
      <c r="H129">
        <f t="shared" si="44"/>
        <v>892.3571337075</v>
      </c>
      <c r="I129">
        <f t="shared" si="44"/>
        <v>891.8269940782501</v>
      </c>
      <c r="J129">
        <f t="shared" si="44"/>
        <v>896.70633641845757</v>
      </c>
      <c r="K129">
        <f t="shared" si="44"/>
        <v>901.82645906030336</v>
      </c>
      <c r="L129">
        <f t="shared" si="44"/>
        <v>907.45859396633364</v>
      </c>
      <c r="M129">
        <f t="shared" si="44"/>
        <v>913.65394236296697</v>
      </c>
      <c r="N129">
        <f t="shared" si="44"/>
        <v>920.46882559926371</v>
      </c>
      <c r="O129">
        <f t="shared" si="44"/>
        <v>927.9651971591901</v>
      </c>
      <c r="P129">
        <f t="shared" si="44"/>
        <v>936.21120587510904</v>
      </c>
      <c r="Q129">
        <f t="shared" si="44"/>
        <v>945.28181546261999</v>
      </c>
      <c r="R129">
        <f t="shared" si="44"/>
        <v>955.25948600888205</v>
      </c>
      <c r="S129">
        <f t="shared" si="44"/>
        <v>966.23492360977025</v>
      </c>
      <c r="T129">
        <f t="shared" si="44"/>
        <v>978.30790497074724</v>
      </c>
      <c r="U129">
        <f t="shared" si="44"/>
        <v>978.30790497074724</v>
      </c>
      <c r="V129">
        <f t="shared" si="44"/>
        <v>978.30790497074724</v>
      </c>
      <c r="W129">
        <f t="shared" si="44"/>
        <v>978.30790497074724</v>
      </c>
      <c r="X129">
        <f t="shared" si="44"/>
        <v>978.30790497074724</v>
      </c>
      <c r="Y129">
        <f t="shared" si="44"/>
        <v>978.30790497074724</v>
      </c>
      <c r="Z129">
        <f t="shared" si="44"/>
        <v>978.30790497074724</v>
      </c>
    </row>
    <row r="130" spans="1:26" x14ac:dyDescent="0.15">
      <c r="A130" t="s">
        <v>19</v>
      </c>
      <c r="B130" s="3">
        <v>0.377</v>
      </c>
      <c r="C130" s="3">
        <v>0.377</v>
      </c>
      <c r="D130" s="3">
        <v>0.377</v>
      </c>
      <c r="E130" s="3">
        <v>0.377</v>
      </c>
      <c r="F130" s="3">
        <v>0.377</v>
      </c>
      <c r="G130" s="3">
        <v>0.377</v>
      </c>
      <c r="H130" s="3">
        <v>0.377</v>
      </c>
      <c r="I130" s="3">
        <v>0.377</v>
      </c>
      <c r="J130" s="3">
        <v>0.377</v>
      </c>
      <c r="K130" s="3">
        <v>0.377</v>
      </c>
      <c r="L130" s="3">
        <v>0.377</v>
      </c>
      <c r="M130" s="3">
        <v>0.377</v>
      </c>
      <c r="N130" s="3">
        <v>0.377</v>
      </c>
      <c r="O130" s="3">
        <v>0.377</v>
      </c>
      <c r="P130" s="3">
        <v>0.377</v>
      </c>
      <c r="Q130" s="3">
        <v>0.377</v>
      </c>
      <c r="R130" s="3">
        <v>0.377</v>
      </c>
      <c r="S130" s="3">
        <v>0.377</v>
      </c>
      <c r="T130" s="3">
        <v>0.377</v>
      </c>
      <c r="U130" s="3">
        <v>0.377</v>
      </c>
      <c r="V130" s="3">
        <v>0.377</v>
      </c>
      <c r="W130" s="3">
        <v>0.377</v>
      </c>
      <c r="X130" s="3">
        <v>0.377</v>
      </c>
      <c r="Y130" s="3">
        <v>0.377</v>
      </c>
      <c r="Z130" s="3">
        <v>0.377</v>
      </c>
    </row>
    <row r="131" spans="1:26" x14ac:dyDescent="0.15">
      <c r="A131" t="s">
        <v>20</v>
      </c>
      <c r="B131" s="4">
        <f t="shared" ref="B131:Z131" si="45">B129*B130</f>
        <v>301.82778717000002</v>
      </c>
      <c r="C131" s="4">
        <f t="shared" si="45"/>
        <v>301.82778717000002</v>
      </c>
      <c r="D131" s="4">
        <f t="shared" si="45"/>
        <v>301.82778717000002</v>
      </c>
      <c r="E131" s="4">
        <f t="shared" si="45"/>
        <v>300.32618957250003</v>
      </c>
      <c r="F131" s="4">
        <f t="shared" si="45"/>
        <v>336.76550845275</v>
      </c>
      <c r="G131" s="4">
        <f t="shared" si="45"/>
        <v>336.60033271702503</v>
      </c>
      <c r="H131" s="4">
        <f t="shared" si="45"/>
        <v>336.41863940772748</v>
      </c>
      <c r="I131" s="4">
        <f t="shared" si="45"/>
        <v>336.21877676750029</v>
      </c>
      <c r="J131" s="4">
        <f t="shared" si="45"/>
        <v>338.05828882975851</v>
      </c>
      <c r="K131" s="4">
        <f t="shared" si="45"/>
        <v>339.98857506573438</v>
      </c>
      <c r="L131" s="4">
        <f t="shared" si="45"/>
        <v>342.11188992530776</v>
      </c>
      <c r="M131" s="4">
        <f t="shared" si="45"/>
        <v>344.44753627083855</v>
      </c>
      <c r="N131" s="4">
        <f t="shared" si="45"/>
        <v>347.01674725092244</v>
      </c>
      <c r="O131" s="4">
        <f t="shared" si="45"/>
        <v>349.84287932901469</v>
      </c>
      <c r="P131" s="4">
        <f t="shared" si="45"/>
        <v>352.95162461491611</v>
      </c>
      <c r="Q131" s="4">
        <f t="shared" si="45"/>
        <v>356.37124442940774</v>
      </c>
      <c r="R131" s="4">
        <f t="shared" si="45"/>
        <v>360.13282622534854</v>
      </c>
      <c r="S131" s="4">
        <f t="shared" si="45"/>
        <v>364.27056620088337</v>
      </c>
      <c r="T131" s="4">
        <f t="shared" si="45"/>
        <v>368.8220801739717</v>
      </c>
      <c r="U131" s="4">
        <f t="shared" si="45"/>
        <v>368.8220801739717</v>
      </c>
      <c r="V131" s="4">
        <f t="shared" si="45"/>
        <v>368.8220801739717</v>
      </c>
      <c r="W131" s="4">
        <f t="shared" si="45"/>
        <v>368.8220801739717</v>
      </c>
      <c r="X131" s="4">
        <f t="shared" si="45"/>
        <v>368.8220801739717</v>
      </c>
      <c r="Y131" s="4">
        <f t="shared" si="45"/>
        <v>368.8220801739717</v>
      </c>
      <c r="Z131" s="4">
        <f t="shared" si="45"/>
        <v>368.8220801739717</v>
      </c>
    </row>
    <row r="132" spans="1:26" x14ac:dyDescent="0.15">
      <c r="A132" s="9" t="s">
        <v>21</v>
      </c>
      <c r="B132">
        <f t="shared" ref="B132:Z132" si="46">B129-B131</f>
        <v>498.77642283000006</v>
      </c>
      <c r="C132">
        <f t="shared" si="46"/>
        <v>498.77642283000006</v>
      </c>
      <c r="D132">
        <f t="shared" si="46"/>
        <v>498.77642283000006</v>
      </c>
      <c r="E132">
        <f t="shared" si="46"/>
        <v>496.29500292750009</v>
      </c>
      <c r="F132">
        <f t="shared" si="46"/>
        <v>556.51170229724994</v>
      </c>
      <c r="G132">
        <f t="shared" si="46"/>
        <v>556.23874610797498</v>
      </c>
      <c r="H132">
        <f t="shared" si="46"/>
        <v>555.93849429977251</v>
      </c>
      <c r="I132">
        <f t="shared" si="46"/>
        <v>555.60821731074975</v>
      </c>
      <c r="J132">
        <f t="shared" si="46"/>
        <v>558.648047588699</v>
      </c>
      <c r="K132">
        <f t="shared" si="46"/>
        <v>561.83788399456898</v>
      </c>
      <c r="L132">
        <f t="shared" si="46"/>
        <v>565.34670404102587</v>
      </c>
      <c r="M132">
        <f t="shared" si="46"/>
        <v>569.20640609212842</v>
      </c>
      <c r="N132">
        <f t="shared" si="46"/>
        <v>573.45207834834127</v>
      </c>
      <c r="O132">
        <f t="shared" si="46"/>
        <v>578.12231783017546</v>
      </c>
      <c r="P132">
        <f t="shared" si="46"/>
        <v>583.25958126019293</v>
      </c>
      <c r="Q132">
        <f t="shared" si="46"/>
        <v>588.91057103321225</v>
      </c>
      <c r="R132">
        <f t="shared" si="46"/>
        <v>595.12665978353357</v>
      </c>
      <c r="S132">
        <f t="shared" si="46"/>
        <v>601.96435740888683</v>
      </c>
      <c r="T132">
        <f t="shared" si="46"/>
        <v>609.48582479677555</v>
      </c>
      <c r="U132">
        <f t="shared" si="46"/>
        <v>609.48582479677555</v>
      </c>
      <c r="V132">
        <f t="shared" si="46"/>
        <v>609.48582479677555</v>
      </c>
      <c r="W132">
        <f t="shared" si="46"/>
        <v>609.48582479677555</v>
      </c>
      <c r="X132">
        <f t="shared" si="46"/>
        <v>609.48582479677555</v>
      </c>
      <c r="Y132">
        <f t="shared" si="46"/>
        <v>609.48582479677555</v>
      </c>
      <c r="Z132">
        <f t="shared" si="46"/>
        <v>609.48582479677555</v>
      </c>
    </row>
    <row r="134" spans="1:26" x14ac:dyDescent="0.15">
      <c r="A134" s="9" t="s">
        <v>36</v>
      </c>
      <c r="B134">
        <f t="shared" ref="B134:Z134" si="47">B120*B130</f>
        <v>0</v>
      </c>
      <c r="C134">
        <f t="shared" si="47"/>
        <v>0</v>
      </c>
      <c r="D134">
        <f t="shared" si="47"/>
        <v>0</v>
      </c>
      <c r="E134">
        <f t="shared" si="47"/>
        <v>0</v>
      </c>
      <c r="F134">
        <f t="shared" si="47"/>
        <v>0</v>
      </c>
      <c r="G134">
        <f t="shared" si="47"/>
        <v>0</v>
      </c>
      <c r="H134">
        <f t="shared" si="47"/>
        <v>0</v>
      </c>
      <c r="I134">
        <f t="shared" si="47"/>
        <v>0</v>
      </c>
      <c r="J134">
        <f t="shared" si="47"/>
        <v>37.971515400000008</v>
      </c>
      <c r="K134">
        <f t="shared" si="47"/>
        <v>37.971515400000008</v>
      </c>
      <c r="L134">
        <f t="shared" si="47"/>
        <v>37.971515400000008</v>
      </c>
      <c r="M134">
        <f t="shared" si="47"/>
        <v>37.971515400000008</v>
      </c>
      <c r="N134">
        <f t="shared" si="47"/>
        <v>37.971515400000008</v>
      </c>
      <c r="O134">
        <f t="shared" si="47"/>
        <v>5.4245022000000009</v>
      </c>
      <c r="P134">
        <f t="shared" si="47"/>
        <v>5.4245022000000009</v>
      </c>
      <c r="Q134">
        <f t="shared" si="47"/>
        <v>5.4245022000000009</v>
      </c>
      <c r="R134">
        <f t="shared" si="47"/>
        <v>5.4245022000000009</v>
      </c>
      <c r="S134">
        <f t="shared" si="47"/>
        <v>5.4245022000000009</v>
      </c>
      <c r="T134">
        <f t="shared" si="47"/>
        <v>5.4245022000000009</v>
      </c>
      <c r="U134">
        <f t="shared" si="47"/>
        <v>5.4245022000000009</v>
      </c>
      <c r="V134">
        <f t="shared" si="47"/>
        <v>5.4245022000000009</v>
      </c>
      <c r="W134">
        <f t="shared" si="47"/>
        <v>5.4245022000000009</v>
      </c>
      <c r="X134">
        <f t="shared" si="47"/>
        <v>5.4245022000000009</v>
      </c>
      <c r="Y134">
        <f t="shared" si="47"/>
        <v>5.4245022000000009</v>
      </c>
      <c r="Z134">
        <f t="shared" si="47"/>
        <v>5.4245022000000009</v>
      </c>
    </row>
    <row r="136" spans="1:26" x14ac:dyDescent="0.15">
      <c r="A136" s="9" t="s">
        <v>22</v>
      </c>
      <c r="B136">
        <f>B132-B116+B134</f>
        <v>498.77642283000006</v>
      </c>
      <c r="C136">
        <f>C132-C116+C134</f>
        <v>498.77642283000006</v>
      </c>
      <c r="D136">
        <f>D132-D116+D134</f>
        <v>498.77642283000006</v>
      </c>
      <c r="E136">
        <f t="shared" ref="E136:Z136" si="48">E132-E116+E134</f>
        <v>496.29500292750009</v>
      </c>
      <c r="F136">
        <f t="shared" si="48"/>
        <v>556.51170229724994</v>
      </c>
      <c r="G136">
        <f t="shared" si="48"/>
        <v>412.38874610797495</v>
      </c>
      <c r="H136">
        <f t="shared" si="48"/>
        <v>52.328494299772501</v>
      </c>
      <c r="I136">
        <f t="shared" si="48"/>
        <v>483.63821731074972</v>
      </c>
      <c r="J136">
        <f t="shared" si="48"/>
        <v>596.61956298869904</v>
      </c>
      <c r="K136">
        <f t="shared" si="48"/>
        <v>599.80939939456903</v>
      </c>
      <c r="L136">
        <f t="shared" si="48"/>
        <v>603.31821944102592</v>
      </c>
      <c r="M136">
        <f t="shared" si="48"/>
        <v>607.17792149212846</v>
      </c>
      <c r="N136">
        <f t="shared" si="48"/>
        <v>611.42359374834132</v>
      </c>
      <c r="O136">
        <f t="shared" si="48"/>
        <v>583.54682003017547</v>
      </c>
      <c r="P136">
        <f t="shared" si="48"/>
        <v>588.68408346019294</v>
      </c>
      <c r="Q136">
        <f t="shared" si="48"/>
        <v>594.33507323321226</v>
      </c>
      <c r="R136">
        <f t="shared" si="48"/>
        <v>600.55116198353358</v>
      </c>
      <c r="S136">
        <f t="shared" si="48"/>
        <v>607.38885960888683</v>
      </c>
      <c r="T136">
        <f t="shared" si="48"/>
        <v>614.91032699677555</v>
      </c>
      <c r="U136">
        <f t="shared" si="48"/>
        <v>614.91032699677555</v>
      </c>
      <c r="V136">
        <f t="shared" si="48"/>
        <v>614.91032699677555</v>
      </c>
      <c r="W136">
        <f t="shared" si="48"/>
        <v>614.91032699677555</v>
      </c>
      <c r="X136">
        <f t="shared" si="48"/>
        <v>614.91032699677555</v>
      </c>
      <c r="Y136">
        <f t="shared" si="48"/>
        <v>614.91032699677555</v>
      </c>
      <c r="Z136">
        <f t="shared" si="48"/>
        <v>614.91032699677555</v>
      </c>
    </row>
    <row r="137" spans="1:26" x14ac:dyDescent="0.15">
      <c r="A137" t="s">
        <v>23</v>
      </c>
      <c r="B137" s="2">
        <v>0.1</v>
      </c>
      <c r="C137" s="2">
        <v>0.1</v>
      </c>
      <c r="D137" s="2">
        <v>0.1</v>
      </c>
      <c r="E137" s="2">
        <v>0.1</v>
      </c>
      <c r="F137" s="2">
        <v>0.1</v>
      </c>
      <c r="G137" s="2">
        <v>0.1</v>
      </c>
      <c r="H137" s="2">
        <v>0.1</v>
      </c>
      <c r="I137" s="2">
        <v>0.1</v>
      </c>
      <c r="J137" s="2">
        <v>0.1</v>
      </c>
      <c r="K137" s="2">
        <v>0.1</v>
      </c>
      <c r="L137" s="2">
        <v>0.1</v>
      </c>
      <c r="M137" s="2">
        <v>0.1</v>
      </c>
      <c r="N137" s="2">
        <v>0.1</v>
      </c>
      <c r="O137" s="2">
        <v>0.1</v>
      </c>
      <c r="P137" s="2">
        <v>0.1</v>
      </c>
      <c r="Q137" s="2">
        <v>0.1</v>
      </c>
      <c r="R137" s="2">
        <v>0.1</v>
      </c>
      <c r="S137" s="2">
        <v>0.1</v>
      </c>
      <c r="T137" s="2">
        <v>0.1</v>
      </c>
      <c r="U137" s="2">
        <v>0.1</v>
      </c>
      <c r="V137" s="2">
        <v>0.1</v>
      </c>
      <c r="W137" s="2">
        <v>0.1</v>
      </c>
      <c r="X137" s="2">
        <v>0.1</v>
      </c>
      <c r="Y137" s="2">
        <v>0.1</v>
      </c>
      <c r="Z137" s="2">
        <v>0.1</v>
      </c>
    </row>
    <row r="138" spans="1:26" x14ac:dyDescent="0.15">
      <c r="A138" s="9" t="s">
        <v>24</v>
      </c>
      <c r="B138">
        <f t="shared" ref="B138:Z138" si="49">B136/(1+B137)^(B99-$B$3)</f>
        <v>498.77642283000006</v>
      </c>
      <c r="C138">
        <f t="shared" si="49"/>
        <v>453.4331116636364</v>
      </c>
      <c r="D138">
        <f t="shared" si="49"/>
        <v>412.21191969421488</v>
      </c>
      <c r="E138">
        <f t="shared" si="49"/>
        <v>372.87378131292257</v>
      </c>
      <c r="F138">
        <f t="shared" si="49"/>
        <v>380.10498073714211</v>
      </c>
      <c r="G138">
        <f t="shared" si="49"/>
        <v>256.06096584806977</v>
      </c>
      <c r="H138">
        <f t="shared" si="49"/>
        <v>29.538070831189259</v>
      </c>
      <c r="I138">
        <f t="shared" si="49"/>
        <v>248.18287749963781</v>
      </c>
      <c r="J138">
        <f t="shared" si="49"/>
        <v>278.32742931173385</v>
      </c>
      <c r="K138">
        <f t="shared" si="49"/>
        <v>254.37773776066717</v>
      </c>
      <c r="L138">
        <f t="shared" si="49"/>
        <v>232.60529089606104</v>
      </c>
      <c r="M138">
        <f t="shared" si="49"/>
        <v>212.81215738278271</v>
      </c>
      <c r="N138">
        <f t="shared" si="49"/>
        <v>194.81839964343885</v>
      </c>
      <c r="O138">
        <f t="shared" si="49"/>
        <v>169.03272767135735</v>
      </c>
      <c r="P138">
        <f t="shared" si="49"/>
        <v>155.01891808759754</v>
      </c>
      <c r="Q138">
        <f t="shared" si="49"/>
        <v>142.27909119327049</v>
      </c>
      <c r="R138">
        <f t="shared" si="49"/>
        <v>130.69743038024592</v>
      </c>
      <c r="S138">
        <f t="shared" si="49"/>
        <v>120.16864782295082</v>
      </c>
      <c r="T138">
        <f t="shared" si="49"/>
        <v>110.59702731631891</v>
      </c>
      <c r="U138">
        <f t="shared" si="49"/>
        <v>100.54275210574446</v>
      </c>
      <c r="V138">
        <f t="shared" si="49"/>
        <v>91.402501914313149</v>
      </c>
      <c r="W138">
        <f t="shared" si="49"/>
        <v>83.093183558466478</v>
      </c>
      <c r="X138">
        <f t="shared" si="49"/>
        <v>75.539257780424066</v>
      </c>
      <c r="Y138">
        <f t="shared" si="49"/>
        <v>68.672052527658238</v>
      </c>
      <c r="Z138">
        <f t="shared" si="49"/>
        <v>62.429138661507494</v>
      </c>
    </row>
    <row r="140" spans="1:26" x14ac:dyDescent="0.15">
      <c r="A140" s="9" t="s">
        <v>40</v>
      </c>
      <c r="B140">
        <f>SUM(B138:Z138)</f>
        <v>5133.5958744313511</v>
      </c>
    </row>
    <row r="145" spans="1:26" ht="25.5" x14ac:dyDescent="0.15">
      <c r="A145" s="5" t="s">
        <v>41</v>
      </c>
    </row>
    <row r="146" spans="1:26" ht="20.25" x14ac:dyDescent="0.15">
      <c r="A146" s="6" t="s">
        <v>42</v>
      </c>
      <c r="B146" s="4"/>
      <c r="C146" s="4"/>
      <c r="D146" s="4"/>
      <c r="E146" s="4"/>
      <c r="F146" s="4"/>
    </row>
    <row r="147" spans="1:26" x14ac:dyDescent="0.15">
      <c r="A147" t="s">
        <v>2</v>
      </c>
      <c r="B147">
        <v>1992</v>
      </c>
      <c r="C147">
        <v>1993</v>
      </c>
      <c r="D147">
        <v>1994</v>
      </c>
      <c r="E147">
        <v>1995</v>
      </c>
      <c r="F147">
        <v>1996</v>
      </c>
      <c r="G147">
        <v>1997</v>
      </c>
      <c r="H147">
        <v>1998</v>
      </c>
      <c r="I147">
        <v>1999</v>
      </c>
      <c r="J147">
        <v>2000</v>
      </c>
      <c r="K147">
        <v>2001</v>
      </c>
      <c r="L147">
        <v>2002</v>
      </c>
      <c r="M147">
        <v>2003</v>
      </c>
      <c r="N147">
        <v>2004</v>
      </c>
      <c r="O147">
        <v>2005</v>
      </c>
      <c r="P147">
        <v>2006</v>
      </c>
      <c r="Q147">
        <v>2007</v>
      </c>
      <c r="R147">
        <v>2008</v>
      </c>
      <c r="S147">
        <v>2009</v>
      </c>
      <c r="T147">
        <v>2010</v>
      </c>
      <c r="U147">
        <v>2011</v>
      </c>
      <c r="V147">
        <v>2012</v>
      </c>
      <c r="W147">
        <v>2013</v>
      </c>
      <c r="X147">
        <v>2014</v>
      </c>
      <c r="Y147">
        <v>2015</v>
      </c>
      <c r="Z147">
        <v>2016</v>
      </c>
    </row>
    <row r="148" spans="1:26" x14ac:dyDescent="0.15">
      <c r="A148" t="s">
        <v>3</v>
      </c>
      <c r="B148">
        <v>21551</v>
      </c>
      <c r="C148">
        <v>21551</v>
      </c>
      <c r="D148">
        <v>21551</v>
      </c>
      <c r="E148">
        <v>21551</v>
      </c>
      <c r="F148">
        <v>21551</v>
      </c>
      <c r="G148">
        <v>21551</v>
      </c>
      <c r="H148">
        <v>21551</v>
      </c>
      <c r="I148">
        <v>21551</v>
      </c>
      <c r="J148">
        <v>21551</v>
      </c>
      <c r="K148">
        <v>21551</v>
      </c>
      <c r="L148">
        <v>21551</v>
      </c>
      <c r="M148">
        <v>21551</v>
      </c>
      <c r="N148">
        <v>21551</v>
      </c>
      <c r="O148">
        <v>21551</v>
      </c>
      <c r="P148">
        <v>21551</v>
      </c>
      <c r="Q148">
        <v>21551</v>
      </c>
      <c r="R148">
        <v>21551</v>
      </c>
      <c r="S148">
        <v>21551</v>
      </c>
      <c r="T148">
        <v>21551</v>
      </c>
      <c r="U148">
        <v>21551</v>
      </c>
      <c r="V148">
        <v>21551</v>
      </c>
      <c r="W148">
        <v>21551</v>
      </c>
      <c r="X148">
        <v>21551</v>
      </c>
      <c r="Y148">
        <v>21551</v>
      </c>
      <c r="Z148">
        <v>21551</v>
      </c>
    </row>
    <row r="149" spans="1:26" x14ac:dyDescent="0.15">
      <c r="A149" t="s">
        <v>4</v>
      </c>
      <c r="B149">
        <v>5.6000000000000001E-2</v>
      </c>
      <c r="C149">
        <v>5.6000000000000001E-2</v>
      </c>
      <c r="D149">
        <v>5.6000000000000001E-2</v>
      </c>
      <c r="E149">
        <v>5.6000000000000001E-2</v>
      </c>
      <c r="F149">
        <v>5.6000000000000001E-2</v>
      </c>
      <c r="G149">
        <v>5.6000000000000001E-2</v>
      </c>
      <c r="H149">
        <v>5.6000000000000001E-2</v>
      </c>
      <c r="I149">
        <v>5.6000000000000001E-2</v>
      </c>
      <c r="J149">
        <v>5.6000000000000001E-2</v>
      </c>
      <c r="K149">
        <v>5.6000000000000001E-2</v>
      </c>
      <c r="L149">
        <v>5.6000000000000001E-2</v>
      </c>
      <c r="M149">
        <v>5.6000000000000001E-2</v>
      </c>
      <c r="N149">
        <v>5.6000000000000001E-2</v>
      </c>
      <c r="O149">
        <v>5.6000000000000001E-2</v>
      </c>
      <c r="P149">
        <v>5.6000000000000001E-2</v>
      </c>
      <c r="Q149">
        <v>5.6000000000000001E-2</v>
      </c>
      <c r="R149">
        <v>5.6000000000000001E-2</v>
      </c>
      <c r="S149">
        <v>5.6000000000000001E-2</v>
      </c>
      <c r="T149">
        <v>5.6000000000000001E-2</v>
      </c>
      <c r="U149">
        <v>5.6000000000000001E-2</v>
      </c>
      <c r="V149">
        <v>5.6000000000000001E-2</v>
      </c>
      <c r="W149">
        <v>5.6000000000000001E-2</v>
      </c>
      <c r="X149">
        <v>5.6000000000000001E-2</v>
      </c>
      <c r="Y149">
        <v>5.6000000000000001E-2</v>
      </c>
      <c r="Z149">
        <v>5.6000000000000001E-2</v>
      </c>
    </row>
    <row r="150" spans="1:26" x14ac:dyDescent="0.15">
      <c r="A150" s="9" t="s">
        <v>5</v>
      </c>
      <c r="B150">
        <f t="shared" ref="B150:Z150" si="50">B148*B149</f>
        <v>1206.856</v>
      </c>
      <c r="C150">
        <f t="shared" si="50"/>
        <v>1206.856</v>
      </c>
      <c r="D150">
        <f t="shared" si="50"/>
        <v>1206.856</v>
      </c>
      <c r="E150">
        <f t="shared" si="50"/>
        <v>1206.856</v>
      </c>
      <c r="F150">
        <f t="shared" si="50"/>
        <v>1206.856</v>
      </c>
      <c r="G150">
        <f t="shared" si="50"/>
        <v>1206.856</v>
      </c>
      <c r="H150">
        <f t="shared" si="50"/>
        <v>1206.856</v>
      </c>
      <c r="I150">
        <f t="shared" si="50"/>
        <v>1206.856</v>
      </c>
      <c r="J150">
        <f t="shared" si="50"/>
        <v>1206.856</v>
      </c>
      <c r="K150">
        <f t="shared" si="50"/>
        <v>1206.856</v>
      </c>
      <c r="L150">
        <f t="shared" si="50"/>
        <v>1206.856</v>
      </c>
      <c r="M150">
        <f t="shared" si="50"/>
        <v>1206.856</v>
      </c>
      <c r="N150">
        <f t="shared" si="50"/>
        <v>1206.856</v>
      </c>
      <c r="O150">
        <f t="shared" si="50"/>
        <v>1206.856</v>
      </c>
      <c r="P150">
        <f t="shared" si="50"/>
        <v>1206.856</v>
      </c>
      <c r="Q150">
        <f t="shared" si="50"/>
        <v>1206.856</v>
      </c>
      <c r="R150">
        <f t="shared" si="50"/>
        <v>1206.856</v>
      </c>
      <c r="S150">
        <f t="shared" si="50"/>
        <v>1206.856</v>
      </c>
      <c r="T150">
        <f t="shared" si="50"/>
        <v>1206.856</v>
      </c>
      <c r="U150">
        <f t="shared" si="50"/>
        <v>1206.856</v>
      </c>
      <c r="V150">
        <f t="shared" si="50"/>
        <v>1206.856</v>
      </c>
      <c r="W150">
        <f t="shared" si="50"/>
        <v>1206.856</v>
      </c>
      <c r="X150">
        <f t="shared" si="50"/>
        <v>1206.856</v>
      </c>
      <c r="Y150">
        <f t="shared" si="50"/>
        <v>1206.856</v>
      </c>
      <c r="Z150">
        <f t="shared" si="50"/>
        <v>1206.856</v>
      </c>
    </row>
    <row r="151" spans="1:26" x14ac:dyDescent="0.15">
      <c r="A151" t="s">
        <v>6</v>
      </c>
      <c r="B151">
        <v>41.46</v>
      </c>
      <c r="C151">
        <v>41.46</v>
      </c>
      <c r="D151">
        <v>41.46</v>
      </c>
      <c r="E151">
        <v>41.46</v>
      </c>
      <c r="F151">
        <v>30.37</v>
      </c>
      <c r="G151">
        <v>30.37</v>
      </c>
      <c r="H151">
        <v>30.37</v>
      </c>
      <c r="I151">
        <v>30.37</v>
      </c>
      <c r="J151">
        <v>34.92</v>
      </c>
      <c r="K151">
        <v>34.92</v>
      </c>
      <c r="L151">
        <v>34.92</v>
      </c>
      <c r="M151">
        <v>34.92</v>
      </c>
      <c r="N151">
        <v>34.92</v>
      </c>
      <c r="O151">
        <v>34.92</v>
      </c>
      <c r="P151">
        <v>34.92</v>
      </c>
      <c r="Q151">
        <v>34.92</v>
      </c>
      <c r="R151">
        <v>34.92</v>
      </c>
      <c r="S151">
        <v>34.92</v>
      </c>
      <c r="T151">
        <v>34.92</v>
      </c>
      <c r="U151">
        <v>34.92</v>
      </c>
      <c r="V151">
        <v>34.92</v>
      </c>
      <c r="W151">
        <v>34.92</v>
      </c>
      <c r="X151">
        <v>34.92</v>
      </c>
      <c r="Y151">
        <v>34.92</v>
      </c>
      <c r="Z151">
        <v>34.92</v>
      </c>
    </row>
    <row r="152" spans="1:26" x14ac:dyDescent="0.15">
      <c r="A152" t="s">
        <v>7</v>
      </c>
      <c r="B152">
        <v>8.3379999999999992</v>
      </c>
      <c r="C152">
        <v>8.3379999999999992</v>
      </c>
      <c r="D152">
        <v>8.3379999999999992</v>
      </c>
      <c r="E152">
        <v>8.3379999999999992</v>
      </c>
      <c r="F152">
        <v>8.391</v>
      </c>
      <c r="G152">
        <v>8.391</v>
      </c>
      <c r="H152">
        <v>8.391</v>
      </c>
      <c r="I152">
        <v>8.391</v>
      </c>
      <c r="J152">
        <v>8.391</v>
      </c>
      <c r="K152">
        <v>8.391</v>
      </c>
      <c r="L152">
        <v>8.391</v>
      </c>
      <c r="M152">
        <v>8.391</v>
      </c>
      <c r="N152">
        <v>8.391</v>
      </c>
      <c r="O152">
        <v>8.391</v>
      </c>
      <c r="P152">
        <v>8.391</v>
      </c>
      <c r="Q152">
        <v>8.391</v>
      </c>
      <c r="R152">
        <v>8.391</v>
      </c>
      <c r="S152">
        <v>8.391</v>
      </c>
      <c r="T152">
        <v>8.391</v>
      </c>
      <c r="U152">
        <v>8.391</v>
      </c>
      <c r="V152">
        <v>8.391</v>
      </c>
      <c r="W152">
        <v>8.391</v>
      </c>
      <c r="X152">
        <v>8.391</v>
      </c>
      <c r="Y152">
        <v>8.391</v>
      </c>
      <c r="Z152">
        <v>8.391</v>
      </c>
    </row>
    <row r="153" spans="1:26" x14ac:dyDescent="0.15">
      <c r="A153" s="9" t="s">
        <v>8</v>
      </c>
      <c r="B153">
        <f t="shared" ref="B153:Z153" si="51">B151*B152</f>
        <v>345.69347999999997</v>
      </c>
      <c r="C153">
        <f t="shared" si="51"/>
        <v>345.69347999999997</v>
      </c>
      <c r="D153">
        <f t="shared" si="51"/>
        <v>345.69347999999997</v>
      </c>
      <c r="E153">
        <f t="shared" si="51"/>
        <v>345.69347999999997</v>
      </c>
      <c r="F153">
        <f t="shared" si="51"/>
        <v>254.83467000000002</v>
      </c>
      <c r="G153">
        <f t="shared" si="51"/>
        <v>254.83467000000002</v>
      </c>
      <c r="H153">
        <f t="shared" si="51"/>
        <v>254.83467000000002</v>
      </c>
      <c r="I153">
        <f t="shared" si="51"/>
        <v>254.83467000000002</v>
      </c>
      <c r="J153">
        <f t="shared" si="51"/>
        <v>293.01372000000003</v>
      </c>
      <c r="K153">
        <f t="shared" si="51"/>
        <v>293.01372000000003</v>
      </c>
      <c r="L153">
        <f t="shared" si="51"/>
        <v>293.01372000000003</v>
      </c>
      <c r="M153">
        <f t="shared" si="51"/>
        <v>293.01372000000003</v>
      </c>
      <c r="N153">
        <f t="shared" si="51"/>
        <v>293.01372000000003</v>
      </c>
      <c r="O153">
        <f t="shared" si="51"/>
        <v>293.01372000000003</v>
      </c>
      <c r="P153">
        <f t="shared" si="51"/>
        <v>293.01372000000003</v>
      </c>
      <c r="Q153">
        <f t="shared" si="51"/>
        <v>293.01372000000003</v>
      </c>
      <c r="R153">
        <f t="shared" si="51"/>
        <v>293.01372000000003</v>
      </c>
      <c r="S153">
        <f t="shared" si="51"/>
        <v>293.01372000000003</v>
      </c>
      <c r="T153">
        <f t="shared" si="51"/>
        <v>293.01372000000003</v>
      </c>
      <c r="U153">
        <f t="shared" si="51"/>
        <v>293.01372000000003</v>
      </c>
      <c r="V153">
        <f t="shared" si="51"/>
        <v>293.01372000000003</v>
      </c>
      <c r="W153">
        <f t="shared" si="51"/>
        <v>293.01372000000003</v>
      </c>
      <c r="X153">
        <f t="shared" si="51"/>
        <v>293.01372000000003</v>
      </c>
      <c r="Y153">
        <f t="shared" si="51"/>
        <v>293.01372000000003</v>
      </c>
      <c r="Z153">
        <f t="shared" si="51"/>
        <v>293.01372000000003</v>
      </c>
    </row>
    <row r="154" spans="1:26" x14ac:dyDescent="0.15">
      <c r="A154" t="s">
        <v>9</v>
      </c>
      <c r="B154">
        <v>2.81E-3</v>
      </c>
      <c r="C154">
        <v>2.81E-3</v>
      </c>
      <c r="D154">
        <v>2.81E-3</v>
      </c>
      <c r="E154">
        <v>2.81E-3</v>
      </c>
      <c r="F154">
        <v>2.81E-3</v>
      </c>
      <c r="G154">
        <v>2.81E-3</v>
      </c>
      <c r="H154">
        <v>2.81E-3</v>
      </c>
      <c r="I154">
        <v>2.81E-3</v>
      </c>
      <c r="J154">
        <v>2.81E-3</v>
      </c>
      <c r="K154">
        <v>2.81E-3</v>
      </c>
      <c r="L154">
        <v>2.81E-3</v>
      </c>
      <c r="M154">
        <v>2.81E-3</v>
      </c>
      <c r="N154">
        <v>2.81E-3</v>
      </c>
      <c r="O154">
        <v>2.81E-3</v>
      </c>
      <c r="P154">
        <v>2.81E-3</v>
      </c>
      <c r="Q154">
        <v>2.81E-3</v>
      </c>
      <c r="R154">
        <v>2.81E-3</v>
      </c>
      <c r="S154">
        <v>2.81E-3</v>
      </c>
      <c r="T154">
        <v>2.81E-3</v>
      </c>
      <c r="U154">
        <v>2.81E-3</v>
      </c>
      <c r="V154">
        <v>2.81E-3</v>
      </c>
      <c r="W154">
        <v>2.81E-3</v>
      </c>
      <c r="X154">
        <v>2.81E-3</v>
      </c>
      <c r="Y154">
        <v>2.81E-3</v>
      </c>
      <c r="Z154">
        <v>2.81E-3</v>
      </c>
    </row>
    <row r="155" spans="1:26" x14ac:dyDescent="0.15">
      <c r="A155" s="1" t="s">
        <v>10</v>
      </c>
      <c r="B155">
        <f t="shared" ref="B155:Z155" si="52">B148*B154</f>
        <v>60.558309999999999</v>
      </c>
      <c r="C155">
        <f t="shared" si="52"/>
        <v>60.558309999999999</v>
      </c>
      <c r="D155">
        <f t="shared" si="52"/>
        <v>60.558309999999999</v>
      </c>
      <c r="E155">
        <f t="shared" si="52"/>
        <v>60.558309999999999</v>
      </c>
      <c r="F155">
        <f t="shared" si="52"/>
        <v>60.558309999999999</v>
      </c>
      <c r="G155">
        <f t="shared" si="52"/>
        <v>60.558309999999999</v>
      </c>
      <c r="H155">
        <f t="shared" si="52"/>
        <v>60.558309999999999</v>
      </c>
      <c r="I155">
        <f t="shared" si="52"/>
        <v>60.558309999999999</v>
      </c>
      <c r="J155">
        <f t="shared" si="52"/>
        <v>60.558309999999999</v>
      </c>
      <c r="K155">
        <f t="shared" si="52"/>
        <v>60.558309999999999</v>
      </c>
      <c r="L155">
        <f t="shared" si="52"/>
        <v>60.558309999999999</v>
      </c>
      <c r="M155">
        <f t="shared" si="52"/>
        <v>60.558309999999999</v>
      </c>
      <c r="N155">
        <f t="shared" si="52"/>
        <v>60.558309999999999</v>
      </c>
      <c r="O155">
        <f t="shared" si="52"/>
        <v>60.558309999999999</v>
      </c>
      <c r="P155">
        <f t="shared" si="52"/>
        <v>60.558309999999999</v>
      </c>
      <c r="Q155">
        <f t="shared" si="52"/>
        <v>60.558309999999999</v>
      </c>
      <c r="R155">
        <f t="shared" si="52"/>
        <v>60.558309999999999</v>
      </c>
      <c r="S155">
        <f t="shared" si="52"/>
        <v>60.558309999999999</v>
      </c>
      <c r="T155">
        <f t="shared" si="52"/>
        <v>60.558309999999999</v>
      </c>
      <c r="U155">
        <f t="shared" si="52"/>
        <v>60.558309999999999</v>
      </c>
      <c r="V155">
        <f t="shared" si="52"/>
        <v>60.558309999999999</v>
      </c>
      <c r="W155">
        <f t="shared" si="52"/>
        <v>60.558309999999999</v>
      </c>
      <c r="X155">
        <f t="shared" si="52"/>
        <v>60.558309999999999</v>
      </c>
      <c r="Y155">
        <f t="shared" si="52"/>
        <v>60.558309999999999</v>
      </c>
      <c r="Z155">
        <f t="shared" si="52"/>
        <v>60.558309999999999</v>
      </c>
    </row>
    <row r="156" spans="1:26" x14ac:dyDescent="0.15">
      <c r="A156" s="9" t="s">
        <v>11</v>
      </c>
      <c r="B156">
        <f t="shared" ref="B156:Z156" si="53">B150-B153-B155</f>
        <v>800.60421000000008</v>
      </c>
      <c r="C156">
        <f t="shared" si="53"/>
        <v>800.60421000000008</v>
      </c>
      <c r="D156">
        <f t="shared" si="53"/>
        <v>800.60421000000008</v>
      </c>
      <c r="E156">
        <f t="shared" si="53"/>
        <v>800.60421000000008</v>
      </c>
      <c r="F156">
        <f t="shared" si="53"/>
        <v>891.46302000000003</v>
      </c>
      <c r="G156">
        <f t="shared" si="53"/>
        <v>891.46302000000003</v>
      </c>
      <c r="H156">
        <f t="shared" si="53"/>
        <v>891.46302000000003</v>
      </c>
      <c r="I156">
        <f t="shared" si="53"/>
        <v>891.46302000000003</v>
      </c>
      <c r="J156">
        <f t="shared" si="53"/>
        <v>853.28396999999995</v>
      </c>
      <c r="K156">
        <f t="shared" si="53"/>
        <v>853.28396999999995</v>
      </c>
      <c r="L156">
        <f t="shared" si="53"/>
        <v>853.28396999999995</v>
      </c>
      <c r="M156">
        <f t="shared" si="53"/>
        <v>853.28396999999995</v>
      </c>
      <c r="N156">
        <f t="shared" si="53"/>
        <v>853.28396999999995</v>
      </c>
      <c r="O156">
        <f t="shared" si="53"/>
        <v>853.28396999999995</v>
      </c>
      <c r="P156">
        <f t="shared" si="53"/>
        <v>853.28396999999995</v>
      </c>
      <c r="Q156">
        <f t="shared" si="53"/>
        <v>853.28396999999995</v>
      </c>
      <c r="R156">
        <f t="shared" si="53"/>
        <v>853.28396999999995</v>
      </c>
      <c r="S156">
        <f t="shared" si="53"/>
        <v>853.28396999999995</v>
      </c>
      <c r="T156">
        <f t="shared" si="53"/>
        <v>853.28396999999995</v>
      </c>
      <c r="U156">
        <f t="shared" si="53"/>
        <v>853.28396999999995</v>
      </c>
      <c r="V156">
        <f t="shared" si="53"/>
        <v>853.28396999999995</v>
      </c>
      <c r="W156">
        <f t="shared" si="53"/>
        <v>853.28396999999995</v>
      </c>
      <c r="X156">
        <f t="shared" si="53"/>
        <v>853.28396999999995</v>
      </c>
      <c r="Y156">
        <f t="shared" si="53"/>
        <v>853.28396999999995</v>
      </c>
      <c r="Z156">
        <f t="shared" si="53"/>
        <v>853.28396999999995</v>
      </c>
    </row>
    <row r="158" spans="1:26" x14ac:dyDescent="0.15">
      <c r="A158" s="9" t="s">
        <v>32</v>
      </c>
      <c r="B158">
        <v>0</v>
      </c>
      <c r="C158">
        <v>0</v>
      </c>
      <c r="D158">
        <v>0</v>
      </c>
      <c r="E158" s="4">
        <v>0</v>
      </c>
      <c r="F158" s="4">
        <v>22.1</v>
      </c>
      <c r="G158" s="4">
        <v>0</v>
      </c>
      <c r="H158" s="4">
        <v>0</v>
      </c>
      <c r="I158" s="4">
        <v>0</v>
      </c>
      <c r="J158" s="4">
        <v>0</v>
      </c>
      <c r="K158" s="4">
        <v>0</v>
      </c>
      <c r="L158" s="4">
        <v>0</v>
      </c>
      <c r="M158" s="4">
        <v>0</v>
      </c>
      <c r="N158" s="4">
        <v>0</v>
      </c>
      <c r="O158" s="4">
        <v>0</v>
      </c>
      <c r="P158" s="4">
        <v>0</v>
      </c>
      <c r="Q158" s="4">
        <v>0</v>
      </c>
      <c r="R158" s="4">
        <v>0</v>
      </c>
      <c r="S158" s="4">
        <v>0</v>
      </c>
      <c r="T158" s="4">
        <v>0</v>
      </c>
      <c r="U158" s="4">
        <v>0</v>
      </c>
      <c r="V158" s="4">
        <v>0</v>
      </c>
      <c r="W158" s="4">
        <v>0</v>
      </c>
      <c r="X158" s="4">
        <v>0</v>
      </c>
      <c r="Y158" s="4">
        <v>0</v>
      </c>
      <c r="Z158" s="4">
        <v>0</v>
      </c>
    </row>
    <row r="159" spans="1:26" x14ac:dyDescent="0.1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x14ac:dyDescent="0.15">
      <c r="A160" s="4" t="s">
        <v>33</v>
      </c>
      <c r="B160" s="4">
        <v>22.1</v>
      </c>
      <c r="C160" s="4">
        <f t="shared" ref="C160:Z160" si="54">B160</f>
        <v>22.1</v>
      </c>
      <c r="D160" s="4">
        <f t="shared" si="54"/>
        <v>22.1</v>
      </c>
      <c r="E160" s="4">
        <f t="shared" si="54"/>
        <v>22.1</v>
      </c>
      <c r="F160" s="4">
        <f t="shared" si="54"/>
        <v>22.1</v>
      </c>
      <c r="G160" s="4">
        <f t="shared" si="54"/>
        <v>22.1</v>
      </c>
      <c r="H160" s="4">
        <f t="shared" si="54"/>
        <v>22.1</v>
      </c>
      <c r="I160" s="4">
        <f t="shared" si="54"/>
        <v>22.1</v>
      </c>
      <c r="J160" s="4">
        <f t="shared" si="54"/>
        <v>22.1</v>
      </c>
      <c r="K160" s="4">
        <f t="shared" si="54"/>
        <v>22.1</v>
      </c>
      <c r="L160" s="4">
        <f t="shared" si="54"/>
        <v>22.1</v>
      </c>
      <c r="M160" s="4">
        <f t="shared" si="54"/>
        <v>22.1</v>
      </c>
      <c r="N160" s="4">
        <f t="shared" si="54"/>
        <v>22.1</v>
      </c>
      <c r="O160" s="4">
        <f t="shared" si="54"/>
        <v>22.1</v>
      </c>
      <c r="P160" s="4">
        <f t="shared" si="54"/>
        <v>22.1</v>
      </c>
      <c r="Q160" s="4">
        <f t="shared" si="54"/>
        <v>22.1</v>
      </c>
      <c r="R160" s="4">
        <f t="shared" si="54"/>
        <v>22.1</v>
      </c>
      <c r="S160" s="4">
        <f t="shared" si="54"/>
        <v>22.1</v>
      </c>
      <c r="T160" s="4">
        <f t="shared" si="54"/>
        <v>22.1</v>
      </c>
      <c r="U160" s="4">
        <f t="shared" si="54"/>
        <v>22.1</v>
      </c>
      <c r="V160" s="4">
        <f t="shared" si="54"/>
        <v>22.1</v>
      </c>
      <c r="W160" s="4">
        <f t="shared" si="54"/>
        <v>22.1</v>
      </c>
      <c r="X160" s="4">
        <f t="shared" si="54"/>
        <v>22.1</v>
      </c>
      <c r="Y160" s="4">
        <f t="shared" si="54"/>
        <v>22.1</v>
      </c>
      <c r="Z160" s="4">
        <f t="shared" si="54"/>
        <v>22.1</v>
      </c>
    </row>
    <row r="161" spans="1:26" x14ac:dyDescent="0.15">
      <c r="A161" s="4" t="s">
        <v>34</v>
      </c>
      <c r="B161" s="2">
        <v>0</v>
      </c>
      <c r="C161" s="2">
        <v>0</v>
      </c>
      <c r="D161" s="2">
        <v>0</v>
      </c>
      <c r="E161" s="2">
        <v>0</v>
      </c>
      <c r="F161" s="2">
        <v>0.14000000000000001</v>
      </c>
      <c r="G161" s="2">
        <v>0.14000000000000001</v>
      </c>
      <c r="H161" s="2">
        <v>0.14000000000000001</v>
      </c>
      <c r="I161" s="2">
        <v>0.14000000000000001</v>
      </c>
      <c r="J161" s="2">
        <v>0.14000000000000001</v>
      </c>
      <c r="K161" s="2">
        <v>0.02</v>
      </c>
      <c r="L161" s="2">
        <v>0.02</v>
      </c>
      <c r="M161" s="2">
        <v>0.02</v>
      </c>
      <c r="N161" s="2">
        <v>0.02</v>
      </c>
      <c r="O161" s="2">
        <v>0.02</v>
      </c>
      <c r="P161" s="2">
        <v>0.02</v>
      </c>
      <c r="Q161" s="2">
        <v>0.02</v>
      </c>
      <c r="R161" s="2">
        <v>0.02</v>
      </c>
      <c r="S161" s="2">
        <v>0.02</v>
      </c>
      <c r="T161" s="2">
        <v>0.02</v>
      </c>
      <c r="U161" s="2">
        <v>0.02</v>
      </c>
      <c r="V161" s="2">
        <v>0.02</v>
      </c>
      <c r="W161" s="2">
        <v>0.02</v>
      </c>
      <c r="X161" s="2">
        <v>0.02</v>
      </c>
      <c r="Y161" s="2">
        <v>0.02</v>
      </c>
      <c r="Z161" s="2">
        <v>0</v>
      </c>
    </row>
    <row r="162" spans="1:26" x14ac:dyDescent="0.15">
      <c r="A162" s="9" t="s">
        <v>35</v>
      </c>
      <c r="B162" s="4">
        <f t="shared" ref="B162:Z162" si="55">B160*B161</f>
        <v>0</v>
      </c>
      <c r="C162" s="4">
        <f t="shared" si="55"/>
        <v>0</v>
      </c>
      <c r="D162" s="4">
        <f t="shared" si="55"/>
        <v>0</v>
      </c>
      <c r="E162" s="4">
        <f t="shared" si="55"/>
        <v>0</v>
      </c>
      <c r="F162" s="4">
        <f t="shared" si="55"/>
        <v>3.0940000000000003</v>
      </c>
      <c r="G162" s="4">
        <f t="shared" si="55"/>
        <v>3.0940000000000003</v>
      </c>
      <c r="H162" s="4">
        <f t="shared" si="55"/>
        <v>3.0940000000000003</v>
      </c>
      <c r="I162" s="4">
        <f t="shared" si="55"/>
        <v>3.0940000000000003</v>
      </c>
      <c r="J162" s="4">
        <f t="shared" si="55"/>
        <v>3.0940000000000003</v>
      </c>
      <c r="K162" s="4">
        <f t="shared" si="55"/>
        <v>0.44200000000000006</v>
      </c>
      <c r="L162" s="4">
        <f t="shared" si="55"/>
        <v>0.44200000000000006</v>
      </c>
      <c r="M162" s="4">
        <f t="shared" si="55"/>
        <v>0.44200000000000006</v>
      </c>
      <c r="N162" s="4">
        <f t="shared" si="55"/>
        <v>0.44200000000000006</v>
      </c>
      <c r="O162" s="4">
        <f t="shared" si="55"/>
        <v>0.44200000000000006</v>
      </c>
      <c r="P162" s="4">
        <f t="shared" si="55"/>
        <v>0.44200000000000006</v>
      </c>
      <c r="Q162" s="4">
        <f t="shared" si="55"/>
        <v>0.44200000000000006</v>
      </c>
      <c r="R162" s="4">
        <f t="shared" si="55"/>
        <v>0.44200000000000006</v>
      </c>
      <c r="S162" s="4">
        <f t="shared" si="55"/>
        <v>0.44200000000000006</v>
      </c>
      <c r="T162" s="4">
        <f t="shared" si="55"/>
        <v>0.44200000000000006</v>
      </c>
      <c r="U162" s="4">
        <f t="shared" si="55"/>
        <v>0.44200000000000006</v>
      </c>
      <c r="V162" s="4">
        <f t="shared" si="55"/>
        <v>0.44200000000000006</v>
      </c>
      <c r="W162" s="4">
        <f t="shared" si="55"/>
        <v>0.44200000000000006</v>
      </c>
      <c r="X162" s="4">
        <f t="shared" si="55"/>
        <v>0.44200000000000006</v>
      </c>
      <c r="Y162" s="4">
        <f t="shared" si="55"/>
        <v>0.44200000000000006</v>
      </c>
      <c r="Z162" s="4">
        <f t="shared" si="55"/>
        <v>0</v>
      </c>
    </row>
    <row r="164" spans="1:26" x14ac:dyDescent="0.15">
      <c r="A164" t="s">
        <v>12</v>
      </c>
      <c r="B164">
        <v>266550</v>
      </c>
      <c r="C164">
        <v>266550</v>
      </c>
      <c r="D164">
        <v>266550</v>
      </c>
      <c r="E164">
        <v>266550</v>
      </c>
      <c r="F164">
        <v>167650</v>
      </c>
      <c r="G164">
        <v>167650</v>
      </c>
      <c r="H164">
        <v>167650</v>
      </c>
      <c r="I164">
        <v>167650</v>
      </c>
      <c r="J164">
        <v>167650</v>
      </c>
      <c r="K164">
        <v>167650</v>
      </c>
      <c r="L164">
        <v>167650</v>
      </c>
      <c r="M164">
        <v>167650</v>
      </c>
      <c r="N164">
        <v>167650</v>
      </c>
      <c r="O164">
        <v>167650</v>
      </c>
      <c r="P164">
        <v>167650</v>
      </c>
      <c r="Q164">
        <v>167650</v>
      </c>
      <c r="R164">
        <v>167650</v>
      </c>
      <c r="S164">
        <v>167650</v>
      </c>
      <c r="T164">
        <v>167650</v>
      </c>
      <c r="U164">
        <v>167650</v>
      </c>
      <c r="V164">
        <v>167650</v>
      </c>
      <c r="W164">
        <v>167650</v>
      </c>
      <c r="X164">
        <v>167650</v>
      </c>
      <c r="Y164">
        <v>167650</v>
      </c>
      <c r="Z164">
        <v>167650</v>
      </c>
    </row>
    <row r="165" spans="1:26" x14ac:dyDescent="0.15">
      <c r="A165" t="s">
        <v>13</v>
      </c>
      <c r="B165">
        <v>266550</v>
      </c>
      <c r="C165">
        <v>266550</v>
      </c>
      <c r="D165">
        <v>266550</v>
      </c>
      <c r="E165">
        <v>254580</v>
      </c>
      <c r="F165">
        <v>254580</v>
      </c>
      <c r="G165">
        <v>254580</v>
      </c>
      <c r="H165">
        <v>254580</v>
      </c>
      <c r="I165">
        <v>254580</v>
      </c>
      <c r="J165">
        <v>122198</v>
      </c>
      <c r="K165">
        <v>122198</v>
      </c>
      <c r="L165">
        <v>122198</v>
      </c>
      <c r="M165">
        <v>122198</v>
      </c>
      <c r="N165">
        <v>122198</v>
      </c>
      <c r="O165">
        <v>122198</v>
      </c>
      <c r="P165">
        <v>122198</v>
      </c>
      <c r="Q165">
        <v>122198</v>
      </c>
      <c r="R165">
        <v>122198</v>
      </c>
      <c r="S165">
        <v>122198</v>
      </c>
      <c r="T165">
        <v>122198</v>
      </c>
      <c r="U165">
        <v>122198</v>
      </c>
      <c r="V165">
        <v>122198</v>
      </c>
      <c r="W165">
        <v>122198</v>
      </c>
      <c r="X165">
        <v>122198</v>
      </c>
      <c r="Y165">
        <v>122198</v>
      </c>
      <c r="Z165">
        <v>122198</v>
      </c>
    </row>
    <row r="166" spans="1:26" x14ac:dyDescent="0.15">
      <c r="A166" t="s">
        <v>14</v>
      </c>
      <c r="B166">
        <f t="shared" ref="B166:Z166" si="56">B164-B165</f>
        <v>0</v>
      </c>
      <c r="C166">
        <f t="shared" si="56"/>
        <v>0</v>
      </c>
      <c r="D166">
        <f t="shared" si="56"/>
        <v>0</v>
      </c>
      <c r="E166">
        <f t="shared" si="56"/>
        <v>11970</v>
      </c>
      <c r="F166">
        <f t="shared" si="56"/>
        <v>-86930</v>
      </c>
      <c r="G166">
        <f t="shared" si="56"/>
        <v>-86930</v>
      </c>
      <c r="H166">
        <f t="shared" si="56"/>
        <v>-86930</v>
      </c>
      <c r="I166">
        <f t="shared" si="56"/>
        <v>-86930</v>
      </c>
      <c r="J166">
        <f t="shared" si="56"/>
        <v>45452</v>
      </c>
      <c r="K166">
        <f t="shared" si="56"/>
        <v>45452</v>
      </c>
      <c r="L166">
        <f t="shared" si="56"/>
        <v>45452</v>
      </c>
      <c r="M166">
        <f t="shared" si="56"/>
        <v>45452</v>
      </c>
      <c r="N166">
        <f t="shared" si="56"/>
        <v>45452</v>
      </c>
      <c r="O166">
        <f t="shared" si="56"/>
        <v>45452</v>
      </c>
      <c r="P166">
        <f t="shared" si="56"/>
        <v>45452</v>
      </c>
      <c r="Q166">
        <f t="shared" si="56"/>
        <v>45452</v>
      </c>
      <c r="R166">
        <f t="shared" si="56"/>
        <v>45452</v>
      </c>
      <c r="S166">
        <f t="shared" si="56"/>
        <v>45452</v>
      </c>
      <c r="T166">
        <f t="shared" si="56"/>
        <v>45452</v>
      </c>
      <c r="U166">
        <f t="shared" si="56"/>
        <v>45452</v>
      </c>
      <c r="V166">
        <f t="shared" si="56"/>
        <v>45452</v>
      </c>
      <c r="W166">
        <f t="shared" si="56"/>
        <v>45452</v>
      </c>
      <c r="X166">
        <f t="shared" si="56"/>
        <v>45452</v>
      </c>
      <c r="Y166">
        <f t="shared" si="56"/>
        <v>45452</v>
      </c>
      <c r="Z166">
        <f t="shared" si="56"/>
        <v>45452</v>
      </c>
    </row>
    <row r="167" spans="1:26" x14ac:dyDescent="0.15">
      <c r="A167" t="s">
        <v>15</v>
      </c>
      <c r="C167" s="2">
        <v>0.1</v>
      </c>
      <c r="D167" s="2">
        <v>0.1</v>
      </c>
      <c r="E167" s="2">
        <v>0.1</v>
      </c>
      <c r="F167" s="2">
        <v>0.1</v>
      </c>
      <c r="G167" s="2">
        <v>0.1</v>
      </c>
      <c r="H167" s="2">
        <v>0.1</v>
      </c>
      <c r="I167" s="2">
        <v>0.1</v>
      </c>
      <c r="J167" s="2">
        <v>0.1</v>
      </c>
      <c r="K167" s="2">
        <v>0.1</v>
      </c>
      <c r="L167" s="2">
        <v>0.1</v>
      </c>
      <c r="M167" s="2">
        <v>0.1</v>
      </c>
      <c r="N167" s="2">
        <v>0.1</v>
      </c>
      <c r="O167" s="2">
        <v>0.1</v>
      </c>
      <c r="P167" s="2">
        <v>0.1</v>
      </c>
      <c r="Q167" s="2">
        <v>0.1</v>
      </c>
      <c r="R167" s="2">
        <v>0.1</v>
      </c>
      <c r="S167" s="2">
        <v>0.1</v>
      </c>
      <c r="T167" s="2">
        <v>0.1</v>
      </c>
      <c r="U167" s="2">
        <v>0</v>
      </c>
      <c r="V167" s="2">
        <v>0</v>
      </c>
      <c r="W167" s="2">
        <v>0</v>
      </c>
      <c r="X167" s="2">
        <v>0</v>
      </c>
      <c r="Y167" s="2">
        <v>0</v>
      </c>
      <c r="Z167" s="2">
        <v>0</v>
      </c>
    </row>
    <row r="168" spans="1:26" x14ac:dyDescent="0.15">
      <c r="A168" t="s">
        <v>16</v>
      </c>
      <c r="B168">
        <v>250</v>
      </c>
      <c r="C168">
        <f t="shared" ref="C168:Z168" si="57">B168*(1+C167)</f>
        <v>275</v>
      </c>
      <c r="D168">
        <f t="shared" si="57"/>
        <v>302.5</v>
      </c>
      <c r="E168">
        <f t="shared" si="57"/>
        <v>332.75</v>
      </c>
      <c r="F168">
        <f t="shared" si="57"/>
        <v>366.02500000000003</v>
      </c>
      <c r="G168">
        <f t="shared" si="57"/>
        <v>402.62750000000005</v>
      </c>
      <c r="H168">
        <f t="shared" si="57"/>
        <v>442.89025000000009</v>
      </c>
      <c r="I168">
        <f t="shared" si="57"/>
        <v>487.17927500000013</v>
      </c>
      <c r="J168">
        <f t="shared" si="57"/>
        <v>535.89720250000016</v>
      </c>
      <c r="K168">
        <f t="shared" si="57"/>
        <v>589.48692275000019</v>
      </c>
      <c r="L168">
        <f t="shared" si="57"/>
        <v>648.43561502500029</v>
      </c>
      <c r="M168">
        <f t="shared" si="57"/>
        <v>713.27917652750034</v>
      </c>
      <c r="N168">
        <f t="shared" si="57"/>
        <v>784.60709418025044</v>
      </c>
      <c r="O168">
        <f t="shared" si="57"/>
        <v>863.06780359827553</v>
      </c>
      <c r="P168">
        <f t="shared" si="57"/>
        <v>949.37458395810313</v>
      </c>
      <c r="Q168">
        <f t="shared" si="57"/>
        <v>1044.3120423539135</v>
      </c>
      <c r="R168">
        <f t="shared" si="57"/>
        <v>1148.743246589305</v>
      </c>
      <c r="S168">
        <f t="shared" si="57"/>
        <v>1263.6175712482357</v>
      </c>
      <c r="T168">
        <f t="shared" si="57"/>
        <v>1389.9793283730594</v>
      </c>
      <c r="U168">
        <f t="shared" si="57"/>
        <v>1389.9793283730594</v>
      </c>
      <c r="V168">
        <f t="shared" si="57"/>
        <v>1389.9793283730594</v>
      </c>
      <c r="W168">
        <f t="shared" si="57"/>
        <v>1389.9793283730594</v>
      </c>
      <c r="X168">
        <f t="shared" si="57"/>
        <v>1389.9793283730594</v>
      </c>
      <c r="Y168">
        <f t="shared" si="57"/>
        <v>1389.9793283730594</v>
      </c>
      <c r="Z168">
        <f t="shared" si="57"/>
        <v>1389.9793283730594</v>
      </c>
    </row>
    <row r="169" spans="1:26" x14ac:dyDescent="0.15">
      <c r="A169" s="9" t="s">
        <v>17</v>
      </c>
      <c r="B169">
        <f t="shared" ref="B169:Z169" si="58">B166*B168</f>
        <v>0</v>
      </c>
      <c r="C169">
        <f t="shared" si="58"/>
        <v>0</v>
      </c>
      <c r="D169">
        <f t="shared" si="58"/>
        <v>0</v>
      </c>
      <c r="E169">
        <f t="shared" si="58"/>
        <v>3983017.5</v>
      </c>
      <c r="F169">
        <f t="shared" si="58"/>
        <v>-31818553.250000004</v>
      </c>
      <c r="G169">
        <f t="shared" si="58"/>
        <v>-35000408.575000003</v>
      </c>
      <c r="H169">
        <f t="shared" si="58"/>
        <v>-38500449.432500005</v>
      </c>
      <c r="I169">
        <f t="shared" si="58"/>
        <v>-42350494.375750013</v>
      </c>
      <c r="J169">
        <f t="shared" si="58"/>
        <v>24357599.648030009</v>
      </c>
      <c r="K169">
        <f t="shared" si="58"/>
        <v>26793359.612833008</v>
      </c>
      <c r="L169">
        <f t="shared" si="58"/>
        <v>29472695.574116312</v>
      </c>
      <c r="M169">
        <f t="shared" si="58"/>
        <v>32419965.131527945</v>
      </c>
      <c r="N169">
        <f t="shared" si="58"/>
        <v>35661961.644680746</v>
      </c>
      <c r="O169">
        <f t="shared" si="58"/>
        <v>39228157.809148818</v>
      </c>
      <c r="P169">
        <f t="shared" si="58"/>
        <v>43150973.590063706</v>
      </c>
      <c r="Q169">
        <f t="shared" si="58"/>
        <v>47466070.949070074</v>
      </c>
      <c r="R169">
        <f t="shared" si="58"/>
        <v>52212678.043977089</v>
      </c>
      <c r="S169">
        <f t="shared" si="58"/>
        <v>57433945.848374806</v>
      </c>
      <c r="T169">
        <f t="shared" si="58"/>
        <v>63177340.433212295</v>
      </c>
      <c r="U169">
        <f t="shared" si="58"/>
        <v>63177340.433212295</v>
      </c>
      <c r="V169">
        <f t="shared" si="58"/>
        <v>63177340.433212295</v>
      </c>
      <c r="W169">
        <f t="shared" si="58"/>
        <v>63177340.433212295</v>
      </c>
      <c r="X169">
        <f t="shared" si="58"/>
        <v>63177340.433212295</v>
      </c>
      <c r="Y169">
        <f t="shared" si="58"/>
        <v>63177340.433212295</v>
      </c>
      <c r="Z169">
        <f t="shared" si="58"/>
        <v>63177340.433212295</v>
      </c>
    </row>
    <row r="171" spans="1:26" x14ac:dyDescent="0.15">
      <c r="A171" t="s">
        <v>18</v>
      </c>
      <c r="B171">
        <f>B156-B169/1000000</f>
        <v>800.60421000000008</v>
      </c>
      <c r="C171">
        <f>C156-C169/1000000</f>
        <v>800.60421000000008</v>
      </c>
      <c r="D171">
        <f>D156-D169/1000000</f>
        <v>800.60421000000008</v>
      </c>
      <c r="E171">
        <f t="shared" ref="E171:Z171" si="59">E156-E169/1000000</f>
        <v>796.62119250000012</v>
      </c>
      <c r="F171">
        <f t="shared" si="59"/>
        <v>923.28157325000006</v>
      </c>
      <c r="G171">
        <f t="shared" si="59"/>
        <v>926.46342857500008</v>
      </c>
      <c r="H171">
        <f t="shared" si="59"/>
        <v>929.96346943250001</v>
      </c>
      <c r="I171">
        <f t="shared" si="59"/>
        <v>933.81351437575006</v>
      </c>
      <c r="J171">
        <f t="shared" si="59"/>
        <v>828.92637035196992</v>
      </c>
      <c r="K171">
        <f t="shared" si="59"/>
        <v>826.49061038716695</v>
      </c>
      <c r="L171">
        <f t="shared" si="59"/>
        <v>823.81127442588365</v>
      </c>
      <c r="M171">
        <f t="shared" si="59"/>
        <v>820.86400486847197</v>
      </c>
      <c r="N171">
        <f t="shared" si="59"/>
        <v>817.62200835531917</v>
      </c>
      <c r="O171">
        <f t="shared" si="59"/>
        <v>814.05581219085116</v>
      </c>
      <c r="P171">
        <f t="shared" si="59"/>
        <v>810.13299640993625</v>
      </c>
      <c r="Q171">
        <f t="shared" si="59"/>
        <v>805.8178990509299</v>
      </c>
      <c r="R171">
        <f t="shared" si="59"/>
        <v>801.07129195602283</v>
      </c>
      <c r="S171">
        <f t="shared" si="59"/>
        <v>795.85002415162512</v>
      </c>
      <c r="T171">
        <f t="shared" si="59"/>
        <v>790.10662956678766</v>
      </c>
      <c r="U171">
        <f t="shared" si="59"/>
        <v>790.10662956678766</v>
      </c>
      <c r="V171">
        <f t="shared" si="59"/>
        <v>790.10662956678766</v>
      </c>
      <c r="W171">
        <f t="shared" si="59"/>
        <v>790.10662956678766</v>
      </c>
      <c r="X171">
        <f t="shared" si="59"/>
        <v>790.10662956678766</v>
      </c>
      <c r="Y171">
        <f t="shared" si="59"/>
        <v>790.10662956678766</v>
      </c>
      <c r="Z171">
        <f t="shared" si="59"/>
        <v>790.10662956678766</v>
      </c>
    </row>
    <row r="172" spans="1:26" x14ac:dyDescent="0.15">
      <c r="A172" t="s">
        <v>19</v>
      </c>
      <c r="B172" s="3">
        <v>0.377</v>
      </c>
      <c r="C172" s="3">
        <v>0.377</v>
      </c>
      <c r="D172" s="3">
        <v>0.377</v>
      </c>
      <c r="E172" s="3">
        <v>0.377</v>
      </c>
      <c r="F172" s="3">
        <v>0.377</v>
      </c>
      <c r="G172" s="3">
        <v>0.377</v>
      </c>
      <c r="H172" s="3">
        <v>0.377</v>
      </c>
      <c r="I172" s="3">
        <v>0.377</v>
      </c>
      <c r="J172" s="3">
        <v>0.377</v>
      </c>
      <c r="K172" s="3">
        <v>0.377</v>
      </c>
      <c r="L172" s="3">
        <v>0.377</v>
      </c>
      <c r="M172" s="3">
        <v>0.377</v>
      </c>
      <c r="N172" s="3">
        <v>0.377</v>
      </c>
      <c r="O172" s="3">
        <v>0.377</v>
      </c>
      <c r="P172" s="3">
        <v>0.377</v>
      </c>
      <c r="Q172" s="3">
        <v>0.377</v>
      </c>
      <c r="R172" s="3">
        <v>0.377</v>
      </c>
      <c r="S172" s="3">
        <v>0.377</v>
      </c>
      <c r="T172" s="3">
        <v>0.377</v>
      </c>
      <c r="U172" s="3">
        <v>0.377</v>
      </c>
      <c r="V172" s="3">
        <v>0.377</v>
      </c>
      <c r="W172" s="3">
        <v>0.377</v>
      </c>
      <c r="X172" s="3">
        <v>0.377</v>
      </c>
      <c r="Y172" s="3">
        <v>0.377</v>
      </c>
      <c r="Z172" s="3">
        <v>0.377</v>
      </c>
    </row>
    <row r="173" spans="1:26" x14ac:dyDescent="0.15">
      <c r="A173" t="s">
        <v>20</v>
      </c>
      <c r="B173" s="4">
        <f t="shared" ref="B173:Z173" si="60">B171*B172</f>
        <v>301.82778717000002</v>
      </c>
      <c r="C173" s="4">
        <f t="shared" si="60"/>
        <v>301.82778717000002</v>
      </c>
      <c r="D173" s="4">
        <f t="shared" si="60"/>
        <v>301.82778717000002</v>
      </c>
      <c r="E173" s="4">
        <f t="shared" si="60"/>
        <v>300.32618957250003</v>
      </c>
      <c r="F173" s="4">
        <f t="shared" si="60"/>
        <v>348.07715311525004</v>
      </c>
      <c r="G173" s="4">
        <f t="shared" si="60"/>
        <v>349.27671257277501</v>
      </c>
      <c r="H173" s="4">
        <f t="shared" si="60"/>
        <v>350.59622797605249</v>
      </c>
      <c r="I173" s="4">
        <f t="shared" si="60"/>
        <v>352.04769491965777</v>
      </c>
      <c r="J173" s="4">
        <f t="shared" si="60"/>
        <v>312.50524162269267</v>
      </c>
      <c r="K173" s="4">
        <f t="shared" si="60"/>
        <v>311.58696011596192</v>
      </c>
      <c r="L173" s="4">
        <f t="shared" si="60"/>
        <v>310.57685045855811</v>
      </c>
      <c r="M173" s="4">
        <f t="shared" si="60"/>
        <v>309.46572983541392</v>
      </c>
      <c r="N173" s="4">
        <f t="shared" si="60"/>
        <v>308.24349714995532</v>
      </c>
      <c r="O173" s="4">
        <f t="shared" si="60"/>
        <v>306.89904119595087</v>
      </c>
      <c r="P173" s="4">
        <f t="shared" si="60"/>
        <v>305.42013964654598</v>
      </c>
      <c r="Q173" s="4">
        <f t="shared" si="60"/>
        <v>303.79334794220057</v>
      </c>
      <c r="R173" s="4">
        <f t="shared" si="60"/>
        <v>302.0038770674206</v>
      </c>
      <c r="S173" s="4">
        <f t="shared" si="60"/>
        <v>300.03545910516266</v>
      </c>
      <c r="T173" s="4">
        <f t="shared" si="60"/>
        <v>297.87019934667893</v>
      </c>
      <c r="U173" s="4">
        <f t="shared" si="60"/>
        <v>297.87019934667893</v>
      </c>
      <c r="V173" s="4">
        <f t="shared" si="60"/>
        <v>297.87019934667893</v>
      </c>
      <c r="W173" s="4">
        <f t="shared" si="60"/>
        <v>297.87019934667893</v>
      </c>
      <c r="X173" s="4">
        <f t="shared" si="60"/>
        <v>297.87019934667893</v>
      </c>
      <c r="Y173" s="4">
        <f t="shared" si="60"/>
        <v>297.87019934667893</v>
      </c>
      <c r="Z173" s="4">
        <f t="shared" si="60"/>
        <v>297.87019934667893</v>
      </c>
    </row>
    <row r="174" spans="1:26" x14ac:dyDescent="0.15">
      <c r="A174" s="9" t="s">
        <v>21</v>
      </c>
      <c r="B174">
        <f t="shared" ref="B174:Z174" si="61">B171-B173</f>
        <v>498.77642283000006</v>
      </c>
      <c r="C174">
        <f t="shared" si="61"/>
        <v>498.77642283000006</v>
      </c>
      <c r="D174">
        <f t="shared" si="61"/>
        <v>498.77642283000006</v>
      </c>
      <c r="E174">
        <f t="shared" si="61"/>
        <v>496.29500292750009</v>
      </c>
      <c r="F174">
        <f t="shared" si="61"/>
        <v>575.20442013475008</v>
      </c>
      <c r="G174">
        <f t="shared" si="61"/>
        <v>577.18671600222501</v>
      </c>
      <c r="H174">
        <f t="shared" si="61"/>
        <v>579.36724145644757</v>
      </c>
      <c r="I174">
        <f t="shared" si="61"/>
        <v>581.76581945609223</v>
      </c>
      <c r="J174">
        <f t="shared" si="61"/>
        <v>516.42112872927726</v>
      </c>
      <c r="K174">
        <f t="shared" si="61"/>
        <v>514.90365027120504</v>
      </c>
      <c r="L174">
        <f t="shared" si="61"/>
        <v>513.23442396732548</v>
      </c>
      <c r="M174">
        <f t="shared" si="61"/>
        <v>511.39827503305804</v>
      </c>
      <c r="N174">
        <f t="shared" si="61"/>
        <v>509.37851120536385</v>
      </c>
      <c r="O174">
        <f t="shared" si="61"/>
        <v>507.15677099490028</v>
      </c>
      <c r="P174">
        <f t="shared" si="61"/>
        <v>504.71285676339028</v>
      </c>
      <c r="Q174">
        <f t="shared" si="61"/>
        <v>502.02455110872933</v>
      </c>
      <c r="R174">
        <f t="shared" si="61"/>
        <v>499.06741488860223</v>
      </c>
      <c r="S174">
        <f t="shared" si="61"/>
        <v>495.81456504646246</v>
      </c>
      <c r="T174">
        <f t="shared" si="61"/>
        <v>492.23643022010873</v>
      </c>
      <c r="U174">
        <f t="shared" si="61"/>
        <v>492.23643022010873</v>
      </c>
      <c r="V174">
        <f t="shared" si="61"/>
        <v>492.23643022010873</v>
      </c>
      <c r="W174">
        <f t="shared" si="61"/>
        <v>492.23643022010873</v>
      </c>
      <c r="X174">
        <f t="shared" si="61"/>
        <v>492.23643022010873</v>
      </c>
      <c r="Y174">
        <f t="shared" si="61"/>
        <v>492.23643022010873</v>
      </c>
      <c r="Z174">
        <f t="shared" si="61"/>
        <v>492.23643022010873</v>
      </c>
    </row>
    <row r="176" spans="1:26" x14ac:dyDescent="0.15">
      <c r="A176" s="9" t="s">
        <v>36</v>
      </c>
      <c r="B176">
        <f t="shared" ref="B176:Z176" si="62">B162*B172</f>
        <v>0</v>
      </c>
      <c r="C176">
        <f t="shared" si="62"/>
        <v>0</v>
      </c>
      <c r="D176">
        <f t="shared" si="62"/>
        <v>0</v>
      </c>
      <c r="E176">
        <f t="shared" si="62"/>
        <v>0</v>
      </c>
      <c r="F176">
        <f t="shared" si="62"/>
        <v>1.1664380000000001</v>
      </c>
      <c r="G176">
        <f t="shared" si="62"/>
        <v>1.1664380000000001</v>
      </c>
      <c r="H176">
        <f t="shared" si="62"/>
        <v>1.1664380000000001</v>
      </c>
      <c r="I176">
        <f t="shared" si="62"/>
        <v>1.1664380000000001</v>
      </c>
      <c r="J176">
        <f t="shared" si="62"/>
        <v>1.1664380000000001</v>
      </c>
      <c r="K176">
        <f t="shared" si="62"/>
        <v>0.16663400000000003</v>
      </c>
      <c r="L176">
        <f t="shared" si="62"/>
        <v>0.16663400000000003</v>
      </c>
      <c r="M176">
        <f t="shared" si="62"/>
        <v>0.16663400000000003</v>
      </c>
      <c r="N176">
        <f t="shared" si="62"/>
        <v>0.16663400000000003</v>
      </c>
      <c r="O176">
        <f t="shared" si="62"/>
        <v>0.16663400000000003</v>
      </c>
      <c r="P176">
        <f t="shared" si="62"/>
        <v>0.16663400000000003</v>
      </c>
      <c r="Q176">
        <f t="shared" si="62"/>
        <v>0.16663400000000003</v>
      </c>
      <c r="R176">
        <f t="shared" si="62"/>
        <v>0.16663400000000003</v>
      </c>
      <c r="S176">
        <f t="shared" si="62"/>
        <v>0.16663400000000003</v>
      </c>
      <c r="T176">
        <f t="shared" si="62"/>
        <v>0.16663400000000003</v>
      </c>
      <c r="U176">
        <f t="shared" si="62"/>
        <v>0.16663400000000003</v>
      </c>
      <c r="V176">
        <f t="shared" si="62"/>
        <v>0.16663400000000003</v>
      </c>
      <c r="W176">
        <f t="shared" si="62"/>
        <v>0.16663400000000003</v>
      </c>
      <c r="X176">
        <f t="shared" si="62"/>
        <v>0.16663400000000003</v>
      </c>
      <c r="Y176">
        <f t="shared" si="62"/>
        <v>0.16663400000000003</v>
      </c>
      <c r="Z176">
        <f t="shared" si="62"/>
        <v>0</v>
      </c>
    </row>
    <row r="178" spans="1:26" x14ac:dyDescent="0.15">
      <c r="A178" s="9" t="s">
        <v>22</v>
      </c>
      <c r="B178">
        <f t="shared" ref="B178:Z178" si="63">B174-B158+B176</f>
        <v>498.77642283000006</v>
      </c>
      <c r="C178">
        <f t="shared" si="63"/>
        <v>498.77642283000006</v>
      </c>
      <c r="D178">
        <f t="shared" si="63"/>
        <v>498.77642283000006</v>
      </c>
      <c r="E178">
        <f t="shared" si="63"/>
        <v>496.29500292750009</v>
      </c>
      <c r="F178">
        <f t="shared" si="63"/>
        <v>554.27085813475003</v>
      </c>
      <c r="G178">
        <f t="shared" si="63"/>
        <v>578.35315400222498</v>
      </c>
      <c r="H178">
        <f t="shared" si="63"/>
        <v>580.53367945644754</v>
      </c>
      <c r="I178">
        <f t="shared" si="63"/>
        <v>582.9322574560922</v>
      </c>
      <c r="J178">
        <f t="shared" si="63"/>
        <v>517.58756672927723</v>
      </c>
      <c r="K178">
        <f t="shared" si="63"/>
        <v>515.07028427120508</v>
      </c>
      <c r="L178">
        <f t="shared" si="63"/>
        <v>513.40105796732553</v>
      </c>
      <c r="M178">
        <f t="shared" si="63"/>
        <v>511.56490903305803</v>
      </c>
      <c r="N178">
        <f t="shared" si="63"/>
        <v>509.54514520536384</v>
      </c>
      <c r="O178">
        <f t="shared" si="63"/>
        <v>507.32340499490027</v>
      </c>
      <c r="P178">
        <f t="shared" si="63"/>
        <v>504.87949076339027</v>
      </c>
      <c r="Q178">
        <f t="shared" si="63"/>
        <v>502.19118510872931</v>
      </c>
      <c r="R178">
        <f t="shared" si="63"/>
        <v>499.23404888860222</v>
      </c>
      <c r="S178">
        <f t="shared" si="63"/>
        <v>495.98119904646245</v>
      </c>
      <c r="T178">
        <f t="shared" si="63"/>
        <v>492.40306422010872</v>
      </c>
      <c r="U178">
        <f t="shared" si="63"/>
        <v>492.40306422010872</v>
      </c>
      <c r="V178">
        <f t="shared" si="63"/>
        <v>492.40306422010872</v>
      </c>
      <c r="W178">
        <f t="shared" si="63"/>
        <v>492.40306422010872</v>
      </c>
      <c r="X178">
        <f t="shared" si="63"/>
        <v>492.40306422010872</v>
      </c>
      <c r="Y178">
        <f t="shared" si="63"/>
        <v>492.40306422010872</v>
      </c>
      <c r="Z178">
        <f t="shared" si="63"/>
        <v>492.23643022010873</v>
      </c>
    </row>
    <row r="179" spans="1:26" x14ac:dyDescent="0.15">
      <c r="A179" t="s">
        <v>23</v>
      </c>
      <c r="B179" s="2">
        <v>0.1</v>
      </c>
      <c r="C179" s="2">
        <v>0.1</v>
      </c>
      <c r="D179" s="2">
        <v>0.1</v>
      </c>
      <c r="E179" s="2">
        <v>0.1</v>
      </c>
      <c r="F179" s="2">
        <v>0.1</v>
      </c>
      <c r="G179" s="2">
        <v>0.1</v>
      </c>
      <c r="H179" s="2">
        <v>0.1</v>
      </c>
      <c r="I179" s="2">
        <v>0.1</v>
      </c>
      <c r="J179" s="2">
        <v>0.1</v>
      </c>
      <c r="K179" s="2">
        <v>0.1</v>
      </c>
      <c r="L179" s="2">
        <v>0.1</v>
      </c>
      <c r="M179" s="2">
        <v>0.1</v>
      </c>
      <c r="N179" s="2">
        <v>0.1</v>
      </c>
      <c r="O179" s="2">
        <v>0.1</v>
      </c>
      <c r="P179" s="2">
        <v>0.1</v>
      </c>
      <c r="Q179" s="2">
        <v>0.1</v>
      </c>
      <c r="R179" s="2">
        <v>0.1</v>
      </c>
      <c r="S179" s="2">
        <v>0.1</v>
      </c>
      <c r="T179" s="2">
        <v>0.1</v>
      </c>
      <c r="U179" s="2">
        <v>0.1</v>
      </c>
      <c r="V179" s="2">
        <v>0.1</v>
      </c>
      <c r="W179" s="2">
        <v>0.1</v>
      </c>
      <c r="X179" s="2">
        <v>0.1</v>
      </c>
      <c r="Y179" s="2">
        <v>0.1</v>
      </c>
      <c r="Z179" s="2">
        <v>0.1</v>
      </c>
    </row>
    <row r="180" spans="1:26" x14ac:dyDescent="0.15">
      <c r="A180" s="9" t="s">
        <v>24</v>
      </c>
      <c r="B180">
        <f t="shared" ref="B180:Z180" si="64">B178/(1+B179)^(B147-$B$3)</f>
        <v>498.77642283000006</v>
      </c>
      <c r="C180">
        <f t="shared" si="64"/>
        <v>453.4331116636364</v>
      </c>
      <c r="D180">
        <f t="shared" si="64"/>
        <v>412.21191969421488</v>
      </c>
      <c r="E180">
        <f t="shared" si="64"/>
        <v>372.87378131292257</v>
      </c>
      <c r="F180">
        <f t="shared" si="64"/>
        <v>378.57445402277841</v>
      </c>
      <c r="G180">
        <f t="shared" si="64"/>
        <v>359.11180557849673</v>
      </c>
      <c r="H180">
        <f t="shared" si="64"/>
        <v>327.69612757136065</v>
      </c>
      <c r="I180">
        <f t="shared" si="64"/>
        <v>299.13642029214594</v>
      </c>
      <c r="J180">
        <f t="shared" si="64"/>
        <v>241.45841978400557</v>
      </c>
      <c r="K180">
        <f t="shared" si="64"/>
        <v>218.44008085385673</v>
      </c>
      <c r="L180">
        <f t="shared" si="64"/>
        <v>197.93833268532424</v>
      </c>
      <c r="M180">
        <f t="shared" si="64"/>
        <v>179.30037980484019</v>
      </c>
      <c r="N180">
        <f t="shared" si="64"/>
        <v>162.35678627712744</v>
      </c>
      <c r="O180">
        <f t="shared" si="64"/>
        <v>146.95351943375223</v>
      </c>
      <c r="P180">
        <f t="shared" si="64"/>
        <v>132.95054957613837</v>
      </c>
      <c r="Q180">
        <f t="shared" si="64"/>
        <v>120.22057697830761</v>
      </c>
      <c r="R180">
        <f t="shared" si="64"/>
        <v>108.64787461664326</v>
      </c>
      <c r="S180">
        <f t="shared" si="64"/>
        <v>98.127236106039334</v>
      </c>
      <c r="T180">
        <f t="shared" si="64"/>
        <v>88.563019278217567</v>
      </c>
      <c r="U180">
        <f t="shared" si="64"/>
        <v>80.511835707470496</v>
      </c>
      <c r="V180">
        <f t="shared" si="64"/>
        <v>73.192577915882282</v>
      </c>
      <c r="W180">
        <f t="shared" si="64"/>
        <v>66.53870719625661</v>
      </c>
      <c r="X180">
        <f t="shared" si="64"/>
        <v>60.489733814778724</v>
      </c>
      <c r="Y180">
        <f t="shared" si="64"/>
        <v>54.99066710434429</v>
      </c>
      <c r="Z180">
        <f t="shared" si="64"/>
        <v>49.974597932907649</v>
      </c>
    </row>
    <row r="182" spans="1:26" x14ac:dyDescent="0.15">
      <c r="A182" s="9" t="s">
        <v>43</v>
      </c>
      <c r="B182">
        <f>SUM(B180:Z180)</f>
        <v>5182.4689380314485</v>
      </c>
    </row>
  </sheetData>
  <phoneticPr fontId="5" type="noConversion"/>
  <pageMargins left="0.75" right="0.75" top="1" bottom="1" header="0.51180555555555596" footer="0.5118055555555559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5642A-8936-461B-8D9A-7B2BF085E309}">
  <dimension ref="A1:AB44"/>
  <sheetViews>
    <sheetView topLeftCell="A34" workbookViewId="0">
      <selection sqref="A1:A2"/>
    </sheetView>
  </sheetViews>
  <sheetFormatPr defaultRowHeight="14.25" x14ac:dyDescent="0.15"/>
  <sheetData>
    <row r="1" spans="1:28" ht="25.5" x14ac:dyDescent="0.15">
      <c r="A1" s="16" t="s">
        <v>25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</row>
    <row r="2" spans="1:28" ht="20.25" x14ac:dyDescent="0.15">
      <c r="A2" s="17" t="s">
        <v>26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</row>
    <row r="3" spans="1:28" ht="15.75" x14ac:dyDescent="0.15">
      <c r="A3" s="11" t="s">
        <v>2</v>
      </c>
      <c r="B3" s="11">
        <v>1992</v>
      </c>
      <c r="C3" s="11">
        <v>1993</v>
      </c>
      <c r="D3" s="11">
        <v>1994</v>
      </c>
      <c r="E3" s="11">
        <v>1995</v>
      </c>
      <c r="F3" s="11">
        <v>1996</v>
      </c>
      <c r="G3" s="11">
        <v>1997</v>
      </c>
      <c r="H3" s="11">
        <v>1998</v>
      </c>
      <c r="I3" s="11">
        <v>1999</v>
      </c>
      <c r="J3" s="11">
        <v>2000</v>
      </c>
      <c r="K3" s="11">
        <v>2001</v>
      </c>
      <c r="L3" s="11">
        <v>2002</v>
      </c>
      <c r="M3" s="11">
        <v>2003</v>
      </c>
      <c r="N3" s="11">
        <v>2004</v>
      </c>
      <c r="O3" s="11">
        <v>2005</v>
      </c>
      <c r="P3" s="11">
        <v>2006</v>
      </c>
      <c r="Q3" s="11">
        <v>2007</v>
      </c>
      <c r="R3" s="11">
        <v>2008</v>
      </c>
      <c r="S3" s="11">
        <v>2009</v>
      </c>
      <c r="T3" s="11">
        <v>2010</v>
      </c>
      <c r="U3" s="11">
        <v>2011</v>
      </c>
      <c r="V3" s="11">
        <v>2012</v>
      </c>
      <c r="W3" s="11">
        <v>2013</v>
      </c>
      <c r="X3" s="11">
        <v>2014</v>
      </c>
      <c r="Y3" s="11">
        <v>2015</v>
      </c>
      <c r="Z3" s="11">
        <v>2016</v>
      </c>
      <c r="AA3" s="11"/>
      <c r="AB3" s="11"/>
    </row>
    <row r="4" spans="1:28" ht="15.75" x14ac:dyDescent="0.15">
      <c r="A4" s="11" t="s">
        <v>3</v>
      </c>
      <c r="B4" s="11">
        <v>21551</v>
      </c>
      <c r="C4" s="11">
        <v>21551</v>
      </c>
      <c r="D4" s="11">
        <v>21551</v>
      </c>
      <c r="E4" s="11">
        <v>21551</v>
      </c>
      <c r="F4" s="11">
        <v>21551</v>
      </c>
      <c r="G4" s="11">
        <v>21551</v>
      </c>
      <c r="H4" s="11">
        <v>21551</v>
      </c>
      <c r="I4" s="11">
        <v>21551</v>
      </c>
      <c r="J4" s="11">
        <v>21551</v>
      </c>
      <c r="K4" s="11">
        <v>21551</v>
      </c>
      <c r="L4" s="11">
        <v>21551</v>
      </c>
      <c r="M4" s="11">
        <v>21551</v>
      </c>
      <c r="N4" s="11">
        <v>21551</v>
      </c>
      <c r="O4" s="11">
        <v>21551</v>
      </c>
      <c r="P4" s="11">
        <v>21551</v>
      </c>
      <c r="Q4" s="11">
        <v>21551</v>
      </c>
      <c r="R4" s="11">
        <v>21551</v>
      </c>
      <c r="S4" s="11">
        <v>21551</v>
      </c>
      <c r="T4" s="11">
        <v>21551</v>
      </c>
      <c r="U4" s="11">
        <v>21551</v>
      </c>
      <c r="V4" s="11">
        <v>21551</v>
      </c>
      <c r="W4" s="11">
        <v>21551</v>
      </c>
      <c r="X4" s="11">
        <v>21551</v>
      </c>
      <c r="Y4" s="11">
        <v>21551</v>
      </c>
      <c r="Z4" s="11">
        <v>21551</v>
      </c>
      <c r="AA4" s="11"/>
      <c r="AB4" s="11"/>
    </row>
    <row r="5" spans="1:28" ht="15.75" x14ac:dyDescent="0.15">
      <c r="A5" s="11" t="s">
        <v>4</v>
      </c>
      <c r="B5" s="11">
        <v>5.6000000000000001E-2</v>
      </c>
      <c r="C5" s="11">
        <v>5.6000000000000001E-2</v>
      </c>
      <c r="D5" s="11">
        <v>5.6000000000000001E-2</v>
      </c>
      <c r="E5" s="11">
        <v>5.6000000000000001E-2</v>
      </c>
      <c r="F5" s="11">
        <v>5.6000000000000001E-2</v>
      </c>
      <c r="G5" s="11">
        <v>5.6000000000000001E-2</v>
      </c>
      <c r="H5" s="11">
        <v>5.6000000000000001E-2</v>
      </c>
      <c r="I5" s="11">
        <v>5.6000000000000001E-2</v>
      </c>
      <c r="J5" s="11">
        <v>5.6000000000000001E-2</v>
      </c>
      <c r="K5" s="11">
        <v>5.6000000000000001E-2</v>
      </c>
      <c r="L5" s="11">
        <v>5.6000000000000001E-2</v>
      </c>
      <c r="M5" s="11">
        <v>5.6000000000000001E-2</v>
      </c>
      <c r="N5" s="11">
        <v>5.6000000000000001E-2</v>
      </c>
      <c r="O5" s="11">
        <v>5.6000000000000001E-2</v>
      </c>
      <c r="P5" s="11">
        <v>5.6000000000000001E-2</v>
      </c>
      <c r="Q5" s="11">
        <v>5.6000000000000001E-2</v>
      </c>
      <c r="R5" s="11">
        <v>5.6000000000000001E-2</v>
      </c>
      <c r="S5" s="11">
        <v>5.6000000000000001E-2</v>
      </c>
      <c r="T5" s="11">
        <v>5.6000000000000001E-2</v>
      </c>
      <c r="U5" s="11">
        <v>5.6000000000000001E-2</v>
      </c>
      <c r="V5" s="11">
        <v>5.6000000000000001E-2</v>
      </c>
      <c r="W5" s="11">
        <v>5.6000000000000001E-2</v>
      </c>
      <c r="X5" s="11">
        <v>5.6000000000000001E-2</v>
      </c>
      <c r="Y5" s="11">
        <v>5.6000000000000001E-2</v>
      </c>
      <c r="Z5" s="11">
        <v>5.6000000000000001E-2</v>
      </c>
      <c r="AA5" s="11"/>
      <c r="AB5" s="11"/>
    </row>
    <row r="6" spans="1:28" ht="15.75" x14ac:dyDescent="0.15">
      <c r="A6" s="12" t="s">
        <v>5</v>
      </c>
      <c r="B6" s="11">
        <f t="shared" ref="B6:Z6" si="0">B4*B5</f>
        <v>1206.856</v>
      </c>
      <c r="C6" s="11">
        <f t="shared" si="0"/>
        <v>1206.856</v>
      </c>
      <c r="D6" s="11">
        <f t="shared" si="0"/>
        <v>1206.856</v>
      </c>
      <c r="E6" s="11">
        <f t="shared" si="0"/>
        <v>1206.856</v>
      </c>
      <c r="F6" s="11">
        <f t="shared" si="0"/>
        <v>1206.856</v>
      </c>
      <c r="G6" s="11">
        <f t="shared" si="0"/>
        <v>1206.856</v>
      </c>
      <c r="H6" s="11">
        <f t="shared" si="0"/>
        <v>1206.856</v>
      </c>
      <c r="I6" s="11">
        <f t="shared" si="0"/>
        <v>1206.856</v>
      </c>
      <c r="J6" s="11">
        <f t="shared" si="0"/>
        <v>1206.856</v>
      </c>
      <c r="K6" s="11">
        <f t="shared" si="0"/>
        <v>1206.856</v>
      </c>
      <c r="L6" s="11">
        <f t="shared" si="0"/>
        <v>1206.856</v>
      </c>
      <c r="M6" s="11">
        <f t="shared" si="0"/>
        <v>1206.856</v>
      </c>
      <c r="N6" s="11">
        <f t="shared" si="0"/>
        <v>1206.856</v>
      </c>
      <c r="O6" s="11">
        <f t="shared" si="0"/>
        <v>1206.856</v>
      </c>
      <c r="P6" s="11">
        <f t="shared" si="0"/>
        <v>1206.856</v>
      </c>
      <c r="Q6" s="11">
        <f t="shared" si="0"/>
        <v>1206.856</v>
      </c>
      <c r="R6" s="11">
        <f t="shared" si="0"/>
        <v>1206.856</v>
      </c>
      <c r="S6" s="11">
        <f t="shared" si="0"/>
        <v>1206.856</v>
      </c>
      <c r="T6" s="11">
        <f t="shared" si="0"/>
        <v>1206.856</v>
      </c>
      <c r="U6" s="11">
        <f t="shared" si="0"/>
        <v>1206.856</v>
      </c>
      <c r="V6" s="11">
        <f t="shared" si="0"/>
        <v>1206.856</v>
      </c>
      <c r="W6" s="11">
        <f t="shared" si="0"/>
        <v>1206.856</v>
      </c>
      <c r="X6" s="11">
        <f t="shared" si="0"/>
        <v>1206.856</v>
      </c>
      <c r="Y6" s="11">
        <f t="shared" si="0"/>
        <v>1206.856</v>
      </c>
      <c r="Z6" s="11">
        <f t="shared" si="0"/>
        <v>1206.856</v>
      </c>
      <c r="AA6" s="11"/>
      <c r="AB6" s="11"/>
    </row>
    <row r="7" spans="1:28" ht="15.75" x14ac:dyDescent="0.15">
      <c r="A7" s="11" t="s">
        <v>6</v>
      </c>
      <c r="B7" s="11">
        <v>41.46</v>
      </c>
      <c r="C7" s="11">
        <v>41.46</v>
      </c>
      <c r="D7" s="11">
        <v>41.46</v>
      </c>
      <c r="E7" s="11">
        <v>41.46</v>
      </c>
      <c r="F7" s="11">
        <v>29.82</v>
      </c>
      <c r="G7" s="11">
        <v>29.82</v>
      </c>
      <c r="H7" s="11">
        <v>29.82</v>
      </c>
      <c r="I7" s="11">
        <v>29.82</v>
      </c>
      <c r="J7" s="11">
        <v>29.82</v>
      </c>
      <c r="K7" s="11">
        <v>29.82</v>
      </c>
      <c r="L7" s="11">
        <v>29.82</v>
      </c>
      <c r="M7" s="11">
        <v>29.82</v>
      </c>
      <c r="N7" s="11">
        <v>29.82</v>
      </c>
      <c r="O7" s="11">
        <v>29.82</v>
      </c>
      <c r="P7" s="11">
        <v>29.82</v>
      </c>
      <c r="Q7" s="11">
        <v>29.82</v>
      </c>
      <c r="R7" s="11">
        <v>29.82</v>
      </c>
      <c r="S7" s="11">
        <v>29.82</v>
      </c>
      <c r="T7" s="11">
        <v>29.82</v>
      </c>
      <c r="U7" s="11">
        <v>29.82</v>
      </c>
      <c r="V7" s="11">
        <v>29.82</v>
      </c>
      <c r="W7" s="11">
        <v>29.82</v>
      </c>
      <c r="X7" s="11">
        <v>29.82</v>
      </c>
      <c r="Y7" s="11">
        <v>29.82</v>
      </c>
      <c r="Z7" s="11">
        <v>29.82</v>
      </c>
      <c r="AA7" s="11"/>
      <c r="AB7" s="11"/>
    </row>
    <row r="8" spans="1:28" ht="15.75" x14ac:dyDescent="0.15">
      <c r="A8" s="11" t="s">
        <v>7</v>
      </c>
      <c r="B8" s="11">
        <v>8.3379999999999992</v>
      </c>
      <c r="C8" s="11">
        <v>8.3379999999999992</v>
      </c>
      <c r="D8" s="11">
        <v>8.3379999999999992</v>
      </c>
      <c r="E8" s="11">
        <v>8.3379999999999992</v>
      </c>
      <c r="F8" s="11">
        <v>8.3379999999999992</v>
      </c>
      <c r="G8" s="11">
        <v>8.3379999999999992</v>
      </c>
      <c r="H8" s="11">
        <v>8.3379999999999992</v>
      </c>
      <c r="I8" s="11">
        <v>8.3379999999999992</v>
      </c>
      <c r="J8" s="11">
        <v>8.3379999999999992</v>
      </c>
      <c r="K8" s="11">
        <v>8.3379999999999992</v>
      </c>
      <c r="L8" s="11">
        <v>8.3379999999999992</v>
      </c>
      <c r="M8" s="11">
        <v>8.3379999999999992</v>
      </c>
      <c r="N8" s="11">
        <v>8.3379999999999992</v>
      </c>
      <c r="O8" s="11">
        <v>8.3379999999999992</v>
      </c>
      <c r="P8" s="11">
        <v>8.3379999999999992</v>
      </c>
      <c r="Q8" s="11">
        <v>8.3379999999999992</v>
      </c>
      <c r="R8" s="11">
        <v>8.3379999999999992</v>
      </c>
      <c r="S8" s="11">
        <v>8.3379999999999992</v>
      </c>
      <c r="T8" s="11">
        <v>8.3379999999999992</v>
      </c>
      <c r="U8" s="11">
        <v>8.3379999999999992</v>
      </c>
      <c r="V8" s="11">
        <v>8.3379999999999992</v>
      </c>
      <c r="W8" s="11">
        <v>8.3379999999999992</v>
      </c>
      <c r="X8" s="11">
        <v>8.3379999999999992</v>
      </c>
      <c r="Y8" s="11">
        <v>8.3379999999999992</v>
      </c>
      <c r="Z8" s="11">
        <v>8.3379999999999992</v>
      </c>
      <c r="AA8" s="11"/>
      <c r="AB8" s="11"/>
    </row>
    <row r="9" spans="1:28" ht="15.75" x14ac:dyDescent="0.15">
      <c r="A9" s="12" t="s">
        <v>8</v>
      </c>
      <c r="B9" s="11">
        <f t="shared" ref="B9:Z9" si="1">B7*B8</f>
        <v>345.69347999999997</v>
      </c>
      <c r="C9" s="11">
        <f t="shared" si="1"/>
        <v>345.69347999999997</v>
      </c>
      <c r="D9" s="11">
        <f t="shared" si="1"/>
        <v>345.69347999999997</v>
      </c>
      <c r="E9" s="11">
        <f t="shared" si="1"/>
        <v>345.69347999999997</v>
      </c>
      <c r="F9" s="11">
        <f t="shared" si="1"/>
        <v>248.63915999999998</v>
      </c>
      <c r="G9" s="11">
        <f t="shared" si="1"/>
        <v>248.63915999999998</v>
      </c>
      <c r="H9" s="11">
        <f t="shared" si="1"/>
        <v>248.63915999999998</v>
      </c>
      <c r="I9" s="11">
        <f t="shared" si="1"/>
        <v>248.63915999999998</v>
      </c>
      <c r="J9" s="11">
        <f t="shared" si="1"/>
        <v>248.63915999999998</v>
      </c>
      <c r="K9" s="11">
        <f t="shared" si="1"/>
        <v>248.63915999999998</v>
      </c>
      <c r="L9" s="11">
        <f t="shared" si="1"/>
        <v>248.63915999999998</v>
      </c>
      <c r="M9" s="11">
        <f t="shared" si="1"/>
        <v>248.63915999999998</v>
      </c>
      <c r="N9" s="11">
        <f t="shared" si="1"/>
        <v>248.63915999999998</v>
      </c>
      <c r="O9" s="11">
        <f t="shared" si="1"/>
        <v>248.63915999999998</v>
      </c>
      <c r="P9" s="11">
        <f t="shared" si="1"/>
        <v>248.63915999999998</v>
      </c>
      <c r="Q9" s="11">
        <f t="shared" si="1"/>
        <v>248.63915999999998</v>
      </c>
      <c r="R9" s="11">
        <f t="shared" si="1"/>
        <v>248.63915999999998</v>
      </c>
      <c r="S9" s="11">
        <f t="shared" si="1"/>
        <v>248.63915999999998</v>
      </c>
      <c r="T9" s="11">
        <f t="shared" si="1"/>
        <v>248.63915999999998</v>
      </c>
      <c r="U9" s="11">
        <f t="shared" si="1"/>
        <v>248.63915999999998</v>
      </c>
      <c r="V9" s="11">
        <f t="shared" si="1"/>
        <v>248.63915999999998</v>
      </c>
      <c r="W9" s="11">
        <f t="shared" si="1"/>
        <v>248.63915999999998</v>
      </c>
      <c r="X9" s="11">
        <f t="shared" si="1"/>
        <v>248.63915999999998</v>
      </c>
      <c r="Y9" s="11">
        <f t="shared" si="1"/>
        <v>248.63915999999998</v>
      </c>
      <c r="Z9" s="11">
        <f t="shared" si="1"/>
        <v>248.63915999999998</v>
      </c>
      <c r="AA9" s="11"/>
      <c r="AB9" s="11"/>
    </row>
    <row r="10" spans="1:28" ht="15.75" x14ac:dyDescent="0.15">
      <c r="A10" s="11" t="s">
        <v>9</v>
      </c>
      <c r="B10" s="11">
        <v>2.81E-3</v>
      </c>
      <c r="C10" s="11">
        <v>2.81E-3</v>
      </c>
      <c r="D10" s="11">
        <v>2.81E-3</v>
      </c>
      <c r="E10" s="11">
        <v>2.81E-3</v>
      </c>
      <c r="F10" s="11">
        <v>2.81E-3</v>
      </c>
      <c r="G10" s="11">
        <v>2.81E-3</v>
      </c>
      <c r="H10" s="11">
        <v>2.81E-3</v>
      </c>
      <c r="I10" s="11">
        <v>2.81E-3</v>
      </c>
      <c r="J10" s="11">
        <v>2.81E-3</v>
      </c>
      <c r="K10" s="11">
        <v>2.81E-3</v>
      </c>
      <c r="L10" s="11">
        <v>2.81E-3</v>
      </c>
      <c r="M10" s="11">
        <v>2.81E-3</v>
      </c>
      <c r="N10" s="11">
        <v>2.81E-3</v>
      </c>
      <c r="O10" s="11">
        <v>2.81E-3</v>
      </c>
      <c r="P10" s="11">
        <v>2.81E-3</v>
      </c>
      <c r="Q10" s="11">
        <v>2.81E-3</v>
      </c>
      <c r="R10" s="11">
        <v>2.81E-3</v>
      </c>
      <c r="S10" s="11">
        <v>2.81E-3</v>
      </c>
      <c r="T10" s="11">
        <v>2.81E-3</v>
      </c>
      <c r="U10" s="11">
        <v>2.81E-3</v>
      </c>
      <c r="V10" s="11">
        <v>2.81E-3</v>
      </c>
      <c r="W10" s="11">
        <v>2.81E-3</v>
      </c>
      <c r="X10" s="11">
        <v>2.81E-3</v>
      </c>
      <c r="Y10" s="11">
        <v>2.81E-3</v>
      </c>
      <c r="Z10" s="11">
        <v>2.81E-3</v>
      </c>
      <c r="AA10" s="11"/>
      <c r="AB10" s="11"/>
    </row>
    <row r="11" spans="1:28" ht="15.75" x14ac:dyDescent="0.15">
      <c r="A11" s="11" t="s">
        <v>10</v>
      </c>
      <c r="B11" s="11">
        <f t="shared" ref="B11:Z11" si="2">B4*B10</f>
        <v>60.558309999999999</v>
      </c>
      <c r="C11" s="11">
        <f t="shared" si="2"/>
        <v>60.558309999999999</v>
      </c>
      <c r="D11" s="11">
        <f t="shared" si="2"/>
        <v>60.558309999999999</v>
      </c>
      <c r="E11" s="11">
        <f t="shared" si="2"/>
        <v>60.558309999999999</v>
      </c>
      <c r="F11" s="11">
        <f t="shared" si="2"/>
        <v>60.558309999999999</v>
      </c>
      <c r="G11" s="11">
        <f t="shared" si="2"/>
        <v>60.558309999999999</v>
      </c>
      <c r="H11" s="11">
        <f t="shared" si="2"/>
        <v>60.558309999999999</v>
      </c>
      <c r="I11" s="11">
        <f t="shared" si="2"/>
        <v>60.558309999999999</v>
      </c>
      <c r="J11" s="11">
        <f t="shared" si="2"/>
        <v>60.558309999999999</v>
      </c>
      <c r="K11" s="11">
        <f t="shared" si="2"/>
        <v>60.558309999999999</v>
      </c>
      <c r="L11" s="11">
        <f t="shared" si="2"/>
        <v>60.558309999999999</v>
      </c>
      <c r="M11" s="11">
        <f t="shared" si="2"/>
        <v>60.558309999999999</v>
      </c>
      <c r="N11" s="11">
        <f t="shared" si="2"/>
        <v>60.558309999999999</v>
      </c>
      <c r="O11" s="11">
        <f t="shared" si="2"/>
        <v>60.558309999999999</v>
      </c>
      <c r="P11" s="11">
        <f t="shared" si="2"/>
        <v>60.558309999999999</v>
      </c>
      <c r="Q11" s="11">
        <f t="shared" si="2"/>
        <v>60.558309999999999</v>
      </c>
      <c r="R11" s="11">
        <f t="shared" si="2"/>
        <v>60.558309999999999</v>
      </c>
      <c r="S11" s="11">
        <f t="shared" si="2"/>
        <v>60.558309999999999</v>
      </c>
      <c r="T11" s="11">
        <f t="shared" si="2"/>
        <v>60.558309999999999</v>
      </c>
      <c r="U11" s="11">
        <f t="shared" si="2"/>
        <v>60.558309999999999</v>
      </c>
      <c r="V11" s="11">
        <f t="shared" si="2"/>
        <v>60.558309999999999</v>
      </c>
      <c r="W11" s="11">
        <f t="shared" si="2"/>
        <v>60.558309999999999</v>
      </c>
      <c r="X11" s="11">
        <f t="shared" si="2"/>
        <v>60.558309999999999</v>
      </c>
      <c r="Y11" s="11">
        <f t="shared" si="2"/>
        <v>60.558309999999999</v>
      </c>
      <c r="Z11" s="11">
        <f t="shared" si="2"/>
        <v>60.558309999999999</v>
      </c>
      <c r="AA11" s="11"/>
      <c r="AB11" s="11"/>
    </row>
    <row r="12" spans="1:28" ht="15.75" x14ac:dyDescent="0.15">
      <c r="A12" s="12" t="s">
        <v>11</v>
      </c>
      <c r="B12" s="11">
        <f t="shared" ref="B12:Z12" si="3">B6-B9-B11</f>
        <v>800.60421000000008</v>
      </c>
      <c r="C12" s="11">
        <f t="shared" si="3"/>
        <v>800.60421000000008</v>
      </c>
      <c r="D12" s="11">
        <f t="shared" si="3"/>
        <v>800.60421000000008</v>
      </c>
      <c r="E12" s="11">
        <f t="shared" si="3"/>
        <v>800.60421000000008</v>
      </c>
      <c r="F12" s="11">
        <f t="shared" si="3"/>
        <v>897.65853000000004</v>
      </c>
      <c r="G12" s="11">
        <f t="shared" si="3"/>
        <v>897.65853000000004</v>
      </c>
      <c r="H12" s="11">
        <f t="shared" si="3"/>
        <v>897.65853000000004</v>
      </c>
      <c r="I12" s="11">
        <f t="shared" si="3"/>
        <v>897.65853000000004</v>
      </c>
      <c r="J12" s="11">
        <f t="shared" si="3"/>
        <v>897.65853000000004</v>
      </c>
      <c r="K12" s="11">
        <f t="shared" si="3"/>
        <v>897.65853000000004</v>
      </c>
      <c r="L12" s="11">
        <f t="shared" si="3"/>
        <v>897.65853000000004</v>
      </c>
      <c r="M12" s="11">
        <f t="shared" si="3"/>
        <v>897.65853000000004</v>
      </c>
      <c r="N12" s="11">
        <f t="shared" si="3"/>
        <v>897.65853000000004</v>
      </c>
      <c r="O12" s="11">
        <f t="shared" si="3"/>
        <v>897.65853000000004</v>
      </c>
      <c r="P12" s="11">
        <f t="shared" si="3"/>
        <v>897.65853000000004</v>
      </c>
      <c r="Q12" s="11">
        <f t="shared" si="3"/>
        <v>897.65853000000004</v>
      </c>
      <c r="R12" s="11">
        <f t="shared" si="3"/>
        <v>897.65853000000004</v>
      </c>
      <c r="S12" s="11">
        <f t="shared" si="3"/>
        <v>897.65853000000004</v>
      </c>
      <c r="T12" s="11">
        <f t="shared" si="3"/>
        <v>897.65853000000004</v>
      </c>
      <c r="U12" s="11">
        <f t="shared" si="3"/>
        <v>897.65853000000004</v>
      </c>
      <c r="V12" s="11">
        <f t="shared" si="3"/>
        <v>897.65853000000004</v>
      </c>
      <c r="W12" s="11">
        <f t="shared" si="3"/>
        <v>897.65853000000004</v>
      </c>
      <c r="X12" s="11">
        <f t="shared" si="3"/>
        <v>897.65853000000004</v>
      </c>
      <c r="Y12" s="11">
        <f t="shared" si="3"/>
        <v>897.65853000000004</v>
      </c>
      <c r="Z12" s="11">
        <f t="shared" si="3"/>
        <v>897.65853000000004</v>
      </c>
      <c r="AA12" s="11"/>
      <c r="AB12" s="11"/>
    </row>
    <row r="13" spans="1:28" ht="15.75" x14ac:dyDescent="0.15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</row>
    <row r="14" spans="1:28" ht="15.75" x14ac:dyDescent="0.15">
      <c r="A14" s="11" t="s">
        <v>50</v>
      </c>
      <c r="B14" s="11">
        <v>0</v>
      </c>
      <c r="C14" s="11">
        <v>0</v>
      </c>
      <c r="D14" s="11">
        <v>0</v>
      </c>
      <c r="E14" s="11">
        <v>0.13</v>
      </c>
      <c r="F14" s="11">
        <v>0.13</v>
      </c>
      <c r="G14" s="11">
        <v>0.13</v>
      </c>
      <c r="H14" s="11">
        <v>0.13</v>
      </c>
      <c r="I14" s="11">
        <v>0.13</v>
      </c>
      <c r="J14" s="11">
        <v>0.13</v>
      </c>
      <c r="K14" s="11">
        <v>0.13</v>
      </c>
      <c r="L14" s="11">
        <v>0.13</v>
      </c>
      <c r="M14" s="11">
        <v>0.13</v>
      </c>
      <c r="N14" s="11">
        <v>0.13</v>
      </c>
      <c r="O14" s="11">
        <v>0.13</v>
      </c>
      <c r="P14" s="11">
        <v>0.13</v>
      </c>
      <c r="Q14" s="11">
        <v>0.13</v>
      </c>
      <c r="R14" s="11">
        <v>0.13</v>
      </c>
      <c r="S14" s="11">
        <v>0.13</v>
      </c>
      <c r="T14" s="11">
        <v>0.13</v>
      </c>
      <c r="U14" s="11">
        <v>0.13</v>
      </c>
      <c r="V14" s="11">
        <v>0.13</v>
      </c>
      <c r="W14" s="11">
        <v>0.13</v>
      </c>
      <c r="X14" s="11">
        <v>0.13</v>
      </c>
      <c r="Y14" s="11">
        <v>0.13</v>
      </c>
      <c r="Z14" s="11">
        <v>0.13</v>
      </c>
      <c r="AA14" s="11"/>
      <c r="AB14" s="11"/>
    </row>
    <row r="15" spans="1:28" ht="15.75" x14ac:dyDescent="0.15">
      <c r="A15" s="12" t="s">
        <v>51</v>
      </c>
      <c r="B15" s="11">
        <f>B14/100*B4</f>
        <v>0</v>
      </c>
      <c r="C15" s="11">
        <f>C14/100*C4</f>
        <v>0</v>
      </c>
      <c r="D15" s="11">
        <f t="shared" ref="D15:Z15" si="4">D14/100*D4</f>
        <v>0</v>
      </c>
      <c r="E15" s="11">
        <f t="shared" si="4"/>
        <v>28.016299999999998</v>
      </c>
      <c r="F15" s="11">
        <f t="shared" si="4"/>
        <v>28.016299999999998</v>
      </c>
      <c r="G15" s="11">
        <f t="shared" si="4"/>
        <v>28.016299999999998</v>
      </c>
      <c r="H15" s="11">
        <f t="shared" si="4"/>
        <v>28.016299999999998</v>
      </c>
      <c r="I15" s="11">
        <f t="shared" si="4"/>
        <v>28.016299999999998</v>
      </c>
      <c r="J15" s="11">
        <f t="shared" si="4"/>
        <v>28.016299999999998</v>
      </c>
      <c r="K15" s="11">
        <f t="shared" si="4"/>
        <v>28.016299999999998</v>
      </c>
      <c r="L15" s="11">
        <f t="shared" si="4"/>
        <v>28.016299999999998</v>
      </c>
      <c r="M15" s="11">
        <f t="shared" si="4"/>
        <v>28.016299999999998</v>
      </c>
      <c r="N15" s="11">
        <f t="shared" si="4"/>
        <v>28.016299999999998</v>
      </c>
      <c r="O15" s="11">
        <f t="shared" si="4"/>
        <v>28.016299999999998</v>
      </c>
      <c r="P15" s="11">
        <f t="shared" si="4"/>
        <v>28.016299999999998</v>
      </c>
      <c r="Q15" s="11">
        <f t="shared" si="4"/>
        <v>28.016299999999998</v>
      </c>
      <c r="R15" s="11">
        <f t="shared" si="4"/>
        <v>28.016299999999998</v>
      </c>
      <c r="S15" s="11">
        <f t="shared" si="4"/>
        <v>28.016299999999998</v>
      </c>
      <c r="T15" s="11">
        <f t="shared" si="4"/>
        <v>28.016299999999998</v>
      </c>
      <c r="U15" s="11">
        <f t="shared" si="4"/>
        <v>28.016299999999998</v>
      </c>
      <c r="V15" s="11">
        <f t="shared" si="4"/>
        <v>28.016299999999998</v>
      </c>
      <c r="W15" s="11">
        <f t="shared" si="4"/>
        <v>28.016299999999998</v>
      </c>
      <c r="X15" s="11">
        <f t="shared" si="4"/>
        <v>28.016299999999998</v>
      </c>
      <c r="Y15" s="11">
        <f t="shared" si="4"/>
        <v>28.016299999999998</v>
      </c>
      <c r="Z15" s="11">
        <f t="shared" si="4"/>
        <v>28.016299999999998</v>
      </c>
      <c r="AA15" s="11"/>
      <c r="AB15" s="11"/>
    </row>
    <row r="16" spans="1:28" ht="94.5" x14ac:dyDescent="0.15">
      <c r="A16" s="18" t="s">
        <v>29</v>
      </c>
      <c r="B16" s="14">
        <v>0</v>
      </c>
      <c r="C16" s="14">
        <v>0</v>
      </c>
      <c r="D16" s="14">
        <v>0</v>
      </c>
      <c r="E16" s="14">
        <v>0.02</v>
      </c>
      <c r="F16" s="14">
        <v>0.02</v>
      </c>
      <c r="G16" s="14">
        <v>0.02</v>
      </c>
      <c r="H16" s="14">
        <v>0.02</v>
      </c>
      <c r="I16" s="14">
        <v>0.02</v>
      </c>
      <c r="J16" s="14">
        <v>0.02</v>
      </c>
      <c r="K16" s="14">
        <v>0.02</v>
      </c>
      <c r="L16" s="14">
        <v>0.02</v>
      </c>
      <c r="M16" s="14">
        <v>0.02</v>
      </c>
      <c r="N16" s="14">
        <v>0.02</v>
      </c>
      <c r="O16" s="14">
        <v>0.02</v>
      </c>
      <c r="P16" s="14">
        <v>0.02</v>
      </c>
      <c r="Q16" s="14">
        <v>0.02</v>
      </c>
      <c r="R16" s="14">
        <v>0.02</v>
      </c>
      <c r="S16" s="14">
        <v>0.02</v>
      </c>
      <c r="T16" s="14">
        <v>0.02</v>
      </c>
      <c r="U16" s="14">
        <v>0.02</v>
      </c>
      <c r="V16" s="14">
        <v>0.02</v>
      </c>
      <c r="W16" s="14">
        <v>0.02</v>
      </c>
      <c r="X16" s="14">
        <v>0.02</v>
      </c>
      <c r="Y16" s="14">
        <v>0.02</v>
      </c>
      <c r="Z16" s="14">
        <v>0.02</v>
      </c>
      <c r="AA16" s="11"/>
      <c r="AB16" s="11"/>
    </row>
    <row r="17" spans="1:28" ht="47.25" x14ac:dyDescent="0.15">
      <c r="A17" s="19" t="s">
        <v>30</v>
      </c>
      <c r="B17" s="11">
        <f>B16*B6</f>
        <v>0</v>
      </c>
      <c r="C17" s="11">
        <f>C16*C6</f>
        <v>0</v>
      </c>
      <c r="D17" s="11">
        <f t="shared" ref="D17:Z17" si="5">D16*D6</f>
        <v>0</v>
      </c>
      <c r="E17" s="11">
        <f t="shared" si="5"/>
        <v>24.137119999999999</v>
      </c>
      <c r="F17" s="11">
        <f t="shared" si="5"/>
        <v>24.137119999999999</v>
      </c>
      <c r="G17" s="11">
        <f t="shared" si="5"/>
        <v>24.137119999999999</v>
      </c>
      <c r="H17" s="11">
        <f t="shared" si="5"/>
        <v>24.137119999999999</v>
      </c>
      <c r="I17" s="11">
        <f t="shared" si="5"/>
        <v>24.137119999999999</v>
      </c>
      <c r="J17" s="11">
        <f t="shared" si="5"/>
        <v>24.137119999999999</v>
      </c>
      <c r="K17" s="11">
        <f t="shared" si="5"/>
        <v>24.137119999999999</v>
      </c>
      <c r="L17" s="11">
        <f t="shared" si="5"/>
        <v>24.137119999999999</v>
      </c>
      <c r="M17" s="11">
        <f t="shared" si="5"/>
        <v>24.137119999999999</v>
      </c>
      <c r="N17" s="11">
        <f t="shared" si="5"/>
        <v>24.137119999999999</v>
      </c>
      <c r="O17" s="11">
        <f t="shared" si="5"/>
        <v>24.137119999999999</v>
      </c>
      <c r="P17" s="11">
        <f t="shared" si="5"/>
        <v>24.137119999999999</v>
      </c>
      <c r="Q17" s="11">
        <f t="shared" si="5"/>
        <v>24.137119999999999</v>
      </c>
      <c r="R17" s="11">
        <f t="shared" si="5"/>
        <v>24.137119999999999</v>
      </c>
      <c r="S17" s="11">
        <f t="shared" si="5"/>
        <v>24.137119999999999</v>
      </c>
      <c r="T17" s="11">
        <f t="shared" si="5"/>
        <v>24.137119999999999</v>
      </c>
      <c r="U17" s="11">
        <f t="shared" si="5"/>
        <v>24.137119999999999</v>
      </c>
      <c r="V17" s="11">
        <f t="shared" si="5"/>
        <v>24.137119999999999</v>
      </c>
      <c r="W17" s="11">
        <f t="shared" si="5"/>
        <v>24.137119999999999</v>
      </c>
      <c r="X17" s="11">
        <f t="shared" si="5"/>
        <v>24.137119999999999</v>
      </c>
      <c r="Y17" s="11">
        <f t="shared" si="5"/>
        <v>24.137119999999999</v>
      </c>
      <c r="Z17" s="11">
        <f t="shared" si="5"/>
        <v>24.137119999999999</v>
      </c>
      <c r="AA17" s="11"/>
      <c r="AB17" s="11"/>
    </row>
    <row r="18" spans="1:28" ht="78.75" x14ac:dyDescent="0.15">
      <c r="A18" s="19" t="s">
        <v>52</v>
      </c>
      <c r="B18" s="11">
        <f>B15+B17</f>
        <v>0</v>
      </c>
      <c r="C18" s="11">
        <f>C15+C17</f>
        <v>0</v>
      </c>
      <c r="D18" s="11">
        <f t="shared" ref="D18:Z18" si="6">D15+D17</f>
        <v>0</v>
      </c>
      <c r="E18" s="11">
        <f t="shared" si="6"/>
        <v>52.153419999999997</v>
      </c>
      <c r="F18" s="11">
        <f t="shared" si="6"/>
        <v>52.153419999999997</v>
      </c>
      <c r="G18" s="11">
        <f t="shared" si="6"/>
        <v>52.153419999999997</v>
      </c>
      <c r="H18" s="11">
        <f t="shared" si="6"/>
        <v>52.153419999999997</v>
      </c>
      <c r="I18" s="11">
        <f t="shared" si="6"/>
        <v>52.153419999999997</v>
      </c>
      <c r="J18" s="11">
        <f t="shared" si="6"/>
        <v>52.153419999999997</v>
      </c>
      <c r="K18" s="11">
        <f t="shared" si="6"/>
        <v>52.153419999999997</v>
      </c>
      <c r="L18" s="11">
        <f t="shared" si="6"/>
        <v>52.153419999999997</v>
      </c>
      <c r="M18" s="11">
        <f t="shared" si="6"/>
        <v>52.153419999999997</v>
      </c>
      <c r="N18" s="11">
        <f t="shared" si="6"/>
        <v>52.153419999999997</v>
      </c>
      <c r="O18" s="11">
        <f t="shared" si="6"/>
        <v>52.153419999999997</v>
      </c>
      <c r="P18" s="11">
        <f t="shared" si="6"/>
        <v>52.153419999999997</v>
      </c>
      <c r="Q18" s="11">
        <f t="shared" si="6"/>
        <v>52.153419999999997</v>
      </c>
      <c r="R18" s="11">
        <f t="shared" si="6"/>
        <v>52.153419999999997</v>
      </c>
      <c r="S18" s="11">
        <f t="shared" si="6"/>
        <v>52.153419999999997</v>
      </c>
      <c r="T18" s="11">
        <f t="shared" si="6"/>
        <v>52.153419999999997</v>
      </c>
      <c r="U18" s="11">
        <f t="shared" si="6"/>
        <v>52.153419999999997</v>
      </c>
      <c r="V18" s="11">
        <f t="shared" si="6"/>
        <v>52.153419999999997</v>
      </c>
      <c r="W18" s="11">
        <f t="shared" si="6"/>
        <v>52.153419999999997</v>
      </c>
      <c r="X18" s="11">
        <f t="shared" si="6"/>
        <v>52.153419999999997</v>
      </c>
      <c r="Y18" s="11">
        <f t="shared" si="6"/>
        <v>52.153419999999997</v>
      </c>
      <c r="Z18" s="11">
        <f t="shared" si="6"/>
        <v>52.153419999999997</v>
      </c>
      <c r="AA18" s="11"/>
      <c r="AB18" s="11"/>
    </row>
    <row r="19" spans="1:28" ht="15.75" x14ac:dyDescent="0.15">
      <c r="A19" s="18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</row>
    <row r="20" spans="1:28" ht="63" x14ac:dyDescent="0.15">
      <c r="A20" s="19" t="s">
        <v>32</v>
      </c>
      <c r="B20" s="11">
        <v>143.85</v>
      </c>
      <c r="C20" s="11">
        <v>503.61</v>
      </c>
      <c r="D20" s="11">
        <v>71.97</v>
      </c>
      <c r="E20" s="11">
        <v>0</v>
      </c>
      <c r="F20" s="11">
        <v>0</v>
      </c>
      <c r="G20" s="11">
        <v>0</v>
      </c>
      <c r="H20" s="11">
        <v>0</v>
      </c>
      <c r="I20" s="11">
        <v>0</v>
      </c>
      <c r="J20" s="11">
        <v>0</v>
      </c>
      <c r="K20" s="11">
        <v>0</v>
      </c>
      <c r="L20" s="11">
        <v>0</v>
      </c>
      <c r="M20" s="11">
        <v>0</v>
      </c>
      <c r="N20" s="11">
        <v>0</v>
      </c>
      <c r="O20" s="11">
        <v>0</v>
      </c>
      <c r="P20" s="11">
        <v>0</v>
      </c>
      <c r="Q20" s="11">
        <v>0</v>
      </c>
      <c r="R20" s="11">
        <v>0</v>
      </c>
      <c r="S20" s="11">
        <v>0</v>
      </c>
      <c r="T20" s="11">
        <v>0</v>
      </c>
      <c r="U20" s="11">
        <v>0</v>
      </c>
      <c r="V20" s="11">
        <v>0</v>
      </c>
      <c r="W20" s="11">
        <v>0</v>
      </c>
      <c r="X20" s="11">
        <v>0</v>
      </c>
      <c r="Y20" s="11">
        <v>0</v>
      </c>
      <c r="Z20" s="11">
        <v>0</v>
      </c>
      <c r="AA20" s="11"/>
      <c r="AB20" s="11"/>
    </row>
    <row r="21" spans="1:28" ht="15.75" x14ac:dyDescent="0.15">
      <c r="A21" s="18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</row>
    <row r="22" spans="1:28" ht="47.25" x14ac:dyDescent="0.15">
      <c r="A22" s="18" t="s">
        <v>33</v>
      </c>
      <c r="B22" s="11">
        <f>B20*1.1^2+C20*1.1+D20</f>
        <v>799.99950000000001</v>
      </c>
      <c r="C22" s="11">
        <f>B22</f>
        <v>799.99950000000001</v>
      </c>
      <c r="D22" s="11">
        <f>C22</f>
        <v>799.99950000000001</v>
      </c>
      <c r="E22" s="11">
        <f>D22</f>
        <v>799.99950000000001</v>
      </c>
      <c r="F22" s="11">
        <f t="shared" ref="F22:Z22" si="7">E22</f>
        <v>799.99950000000001</v>
      </c>
      <c r="G22" s="11">
        <f t="shared" si="7"/>
        <v>799.99950000000001</v>
      </c>
      <c r="H22" s="11">
        <f t="shared" si="7"/>
        <v>799.99950000000001</v>
      </c>
      <c r="I22" s="11">
        <f t="shared" si="7"/>
        <v>799.99950000000001</v>
      </c>
      <c r="J22" s="11">
        <f t="shared" si="7"/>
        <v>799.99950000000001</v>
      </c>
      <c r="K22" s="11">
        <f t="shared" si="7"/>
        <v>799.99950000000001</v>
      </c>
      <c r="L22" s="11">
        <f t="shared" si="7"/>
        <v>799.99950000000001</v>
      </c>
      <c r="M22" s="11">
        <f t="shared" si="7"/>
        <v>799.99950000000001</v>
      </c>
      <c r="N22" s="11">
        <f t="shared" si="7"/>
        <v>799.99950000000001</v>
      </c>
      <c r="O22" s="11">
        <f t="shared" si="7"/>
        <v>799.99950000000001</v>
      </c>
      <c r="P22" s="11">
        <f t="shared" si="7"/>
        <v>799.99950000000001</v>
      </c>
      <c r="Q22" s="11">
        <f t="shared" si="7"/>
        <v>799.99950000000001</v>
      </c>
      <c r="R22" s="11">
        <f t="shared" si="7"/>
        <v>799.99950000000001</v>
      </c>
      <c r="S22" s="11">
        <f t="shared" si="7"/>
        <v>799.99950000000001</v>
      </c>
      <c r="T22" s="11">
        <f t="shared" si="7"/>
        <v>799.99950000000001</v>
      </c>
      <c r="U22" s="11">
        <f t="shared" si="7"/>
        <v>799.99950000000001</v>
      </c>
      <c r="V22" s="11">
        <f t="shared" si="7"/>
        <v>799.99950000000001</v>
      </c>
      <c r="W22" s="11">
        <f t="shared" si="7"/>
        <v>799.99950000000001</v>
      </c>
      <c r="X22" s="11">
        <f t="shared" si="7"/>
        <v>799.99950000000001</v>
      </c>
      <c r="Y22" s="11">
        <f t="shared" si="7"/>
        <v>799.99950000000001</v>
      </c>
      <c r="Z22" s="11">
        <f t="shared" si="7"/>
        <v>799.99950000000001</v>
      </c>
      <c r="AA22" s="11"/>
      <c r="AB22" s="11"/>
    </row>
    <row r="23" spans="1:28" ht="47.25" x14ac:dyDescent="0.15">
      <c r="A23" s="18" t="s">
        <v>34</v>
      </c>
      <c r="B23" s="14">
        <v>0</v>
      </c>
      <c r="C23" s="14">
        <v>0</v>
      </c>
      <c r="D23" s="14">
        <v>0</v>
      </c>
      <c r="E23" s="14">
        <v>0.14000000000000001</v>
      </c>
      <c r="F23" s="14">
        <v>0.14000000000000001</v>
      </c>
      <c r="G23" s="14">
        <v>0.14000000000000001</v>
      </c>
      <c r="H23" s="14">
        <v>0.14000000000000001</v>
      </c>
      <c r="I23" s="14">
        <v>0.14000000000000001</v>
      </c>
      <c r="J23" s="14">
        <v>0.02</v>
      </c>
      <c r="K23" s="14">
        <v>0.02</v>
      </c>
      <c r="L23" s="14">
        <v>0.02</v>
      </c>
      <c r="M23" s="14">
        <v>0.02</v>
      </c>
      <c r="N23" s="14">
        <v>0.02</v>
      </c>
      <c r="O23" s="14">
        <v>0.02</v>
      </c>
      <c r="P23" s="14">
        <v>0.02</v>
      </c>
      <c r="Q23" s="14">
        <v>0.02</v>
      </c>
      <c r="R23" s="14">
        <v>0.02</v>
      </c>
      <c r="S23" s="14">
        <v>0.02</v>
      </c>
      <c r="T23" s="14">
        <v>0.02</v>
      </c>
      <c r="U23" s="14">
        <v>0.02</v>
      </c>
      <c r="V23" s="14">
        <v>0.02</v>
      </c>
      <c r="W23" s="14">
        <v>0.02</v>
      </c>
      <c r="X23" s="14">
        <v>0.02</v>
      </c>
      <c r="Y23" s="14">
        <v>0</v>
      </c>
      <c r="Z23" s="14">
        <v>0</v>
      </c>
      <c r="AA23" s="11"/>
      <c r="AB23" s="11"/>
    </row>
    <row r="24" spans="1:28" ht="94.5" x14ac:dyDescent="0.15">
      <c r="A24" s="19" t="s">
        <v>53</v>
      </c>
      <c r="B24" s="11">
        <f t="shared" ref="B24:Z24" si="8">B22*B23</f>
        <v>0</v>
      </c>
      <c r="C24" s="11">
        <f t="shared" si="8"/>
        <v>0</v>
      </c>
      <c r="D24" s="11">
        <f t="shared" si="8"/>
        <v>0</v>
      </c>
      <c r="E24" s="11">
        <f t="shared" si="8"/>
        <v>111.99993000000001</v>
      </c>
      <c r="F24" s="11">
        <f t="shared" si="8"/>
        <v>111.99993000000001</v>
      </c>
      <c r="G24" s="11">
        <f t="shared" si="8"/>
        <v>111.99993000000001</v>
      </c>
      <c r="H24" s="11">
        <f t="shared" si="8"/>
        <v>111.99993000000001</v>
      </c>
      <c r="I24" s="11">
        <f t="shared" si="8"/>
        <v>111.99993000000001</v>
      </c>
      <c r="J24" s="11">
        <f t="shared" si="8"/>
        <v>15.99999</v>
      </c>
      <c r="K24" s="11">
        <f t="shared" si="8"/>
        <v>15.99999</v>
      </c>
      <c r="L24" s="11">
        <f t="shared" si="8"/>
        <v>15.99999</v>
      </c>
      <c r="M24" s="11">
        <f t="shared" si="8"/>
        <v>15.99999</v>
      </c>
      <c r="N24" s="11">
        <f t="shared" si="8"/>
        <v>15.99999</v>
      </c>
      <c r="O24" s="11">
        <f t="shared" si="8"/>
        <v>15.99999</v>
      </c>
      <c r="P24" s="11">
        <f t="shared" si="8"/>
        <v>15.99999</v>
      </c>
      <c r="Q24" s="11">
        <f t="shared" si="8"/>
        <v>15.99999</v>
      </c>
      <c r="R24" s="11">
        <f t="shared" si="8"/>
        <v>15.99999</v>
      </c>
      <c r="S24" s="11">
        <f t="shared" si="8"/>
        <v>15.99999</v>
      </c>
      <c r="T24" s="11">
        <f t="shared" si="8"/>
        <v>15.99999</v>
      </c>
      <c r="U24" s="11">
        <f t="shared" si="8"/>
        <v>15.99999</v>
      </c>
      <c r="V24" s="11">
        <f t="shared" si="8"/>
        <v>15.99999</v>
      </c>
      <c r="W24" s="11">
        <f t="shared" si="8"/>
        <v>15.99999</v>
      </c>
      <c r="X24" s="11">
        <f t="shared" si="8"/>
        <v>15.99999</v>
      </c>
      <c r="Y24" s="11">
        <f t="shared" si="8"/>
        <v>0</v>
      </c>
      <c r="Z24" s="11">
        <f t="shared" si="8"/>
        <v>0</v>
      </c>
      <c r="AA24" s="11"/>
      <c r="AB24" s="11"/>
    </row>
    <row r="25" spans="1:28" ht="15.75" x14ac:dyDescent="0.15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</row>
    <row r="26" spans="1:28" ht="15.75" x14ac:dyDescent="0.15">
      <c r="A26" s="11" t="s">
        <v>12</v>
      </c>
      <c r="B26" s="11">
        <v>266550</v>
      </c>
      <c r="C26" s="11">
        <v>266550</v>
      </c>
      <c r="D26" s="11">
        <v>266550</v>
      </c>
      <c r="E26" s="11">
        <v>26655</v>
      </c>
      <c r="F26" s="11">
        <v>26655</v>
      </c>
      <c r="G26" s="11">
        <v>26655</v>
      </c>
      <c r="H26" s="11">
        <v>26655</v>
      </c>
      <c r="I26" s="11">
        <v>26655</v>
      </c>
      <c r="J26" s="11">
        <v>26655</v>
      </c>
      <c r="K26" s="11">
        <v>26655</v>
      </c>
      <c r="L26" s="11">
        <v>26655</v>
      </c>
      <c r="M26" s="11">
        <v>26655</v>
      </c>
      <c r="N26" s="11">
        <v>26655</v>
      </c>
      <c r="O26" s="11">
        <v>26655</v>
      </c>
      <c r="P26" s="11">
        <v>26655</v>
      </c>
      <c r="Q26" s="11">
        <v>26655</v>
      </c>
      <c r="R26" s="11">
        <v>26655</v>
      </c>
      <c r="S26" s="11">
        <v>26655</v>
      </c>
      <c r="T26" s="11">
        <v>26655</v>
      </c>
      <c r="U26" s="11">
        <v>26655</v>
      </c>
      <c r="V26" s="11">
        <v>26655</v>
      </c>
      <c r="W26" s="11">
        <v>26655</v>
      </c>
      <c r="X26" s="11">
        <v>26655</v>
      </c>
      <c r="Y26" s="11">
        <v>26655</v>
      </c>
      <c r="Z26" s="11">
        <v>26655</v>
      </c>
      <c r="AA26" s="11"/>
      <c r="AB26" s="11"/>
    </row>
    <row r="27" spans="1:28" ht="15.75" x14ac:dyDescent="0.15">
      <c r="A27" s="11" t="s">
        <v>13</v>
      </c>
      <c r="B27" s="11">
        <v>266550</v>
      </c>
      <c r="C27" s="11">
        <v>266550</v>
      </c>
      <c r="D27" s="11">
        <v>266550</v>
      </c>
      <c r="E27" s="11">
        <v>254580</v>
      </c>
      <c r="F27" s="11">
        <v>254580</v>
      </c>
      <c r="G27" s="11">
        <v>254580</v>
      </c>
      <c r="H27" s="11">
        <v>254580</v>
      </c>
      <c r="I27" s="11">
        <v>254580</v>
      </c>
      <c r="J27" s="11">
        <v>122198</v>
      </c>
      <c r="K27" s="11">
        <v>122198</v>
      </c>
      <c r="L27" s="11">
        <v>122198</v>
      </c>
      <c r="M27" s="11">
        <v>122198</v>
      </c>
      <c r="N27" s="11">
        <v>122198</v>
      </c>
      <c r="O27" s="11">
        <v>122198</v>
      </c>
      <c r="P27" s="11">
        <v>122198</v>
      </c>
      <c r="Q27" s="11">
        <v>122198</v>
      </c>
      <c r="R27" s="11">
        <v>122198</v>
      </c>
      <c r="S27" s="11">
        <v>122198</v>
      </c>
      <c r="T27" s="11">
        <v>122198</v>
      </c>
      <c r="U27" s="11">
        <v>122198</v>
      </c>
      <c r="V27" s="11">
        <v>122198</v>
      </c>
      <c r="W27" s="11">
        <v>122198</v>
      </c>
      <c r="X27" s="11">
        <v>122198</v>
      </c>
      <c r="Y27" s="11">
        <v>122198</v>
      </c>
      <c r="Z27" s="11">
        <v>122198</v>
      </c>
      <c r="AA27" s="11"/>
      <c r="AB27" s="11"/>
    </row>
    <row r="28" spans="1:28" ht="15.75" x14ac:dyDescent="0.15">
      <c r="A28" s="11" t="s">
        <v>14</v>
      </c>
      <c r="B28" s="11">
        <f t="shared" ref="B28:Z28" si="9">B26-B27</f>
        <v>0</v>
      </c>
      <c r="C28" s="11">
        <f t="shared" si="9"/>
        <v>0</v>
      </c>
      <c r="D28" s="11">
        <f t="shared" si="9"/>
        <v>0</v>
      </c>
      <c r="E28" s="11">
        <f t="shared" si="9"/>
        <v>-227925</v>
      </c>
      <c r="F28" s="11">
        <f t="shared" si="9"/>
        <v>-227925</v>
      </c>
      <c r="G28" s="11">
        <f t="shared" si="9"/>
        <v>-227925</v>
      </c>
      <c r="H28" s="11">
        <f t="shared" si="9"/>
        <v>-227925</v>
      </c>
      <c r="I28" s="11">
        <f t="shared" si="9"/>
        <v>-227925</v>
      </c>
      <c r="J28" s="11">
        <f t="shared" si="9"/>
        <v>-95543</v>
      </c>
      <c r="K28" s="11">
        <f t="shared" si="9"/>
        <v>-95543</v>
      </c>
      <c r="L28" s="11">
        <f t="shared" si="9"/>
        <v>-95543</v>
      </c>
      <c r="M28" s="11">
        <f t="shared" si="9"/>
        <v>-95543</v>
      </c>
      <c r="N28" s="11">
        <f t="shared" si="9"/>
        <v>-95543</v>
      </c>
      <c r="O28" s="11">
        <f t="shared" si="9"/>
        <v>-95543</v>
      </c>
      <c r="P28" s="11">
        <f t="shared" si="9"/>
        <v>-95543</v>
      </c>
      <c r="Q28" s="11">
        <f t="shared" si="9"/>
        <v>-95543</v>
      </c>
      <c r="R28" s="11">
        <f t="shared" si="9"/>
        <v>-95543</v>
      </c>
      <c r="S28" s="11">
        <f t="shared" si="9"/>
        <v>-95543</v>
      </c>
      <c r="T28" s="11">
        <f t="shared" si="9"/>
        <v>-95543</v>
      </c>
      <c r="U28" s="11">
        <f t="shared" si="9"/>
        <v>-95543</v>
      </c>
      <c r="V28" s="11">
        <f t="shared" si="9"/>
        <v>-95543</v>
      </c>
      <c r="W28" s="11">
        <f t="shared" si="9"/>
        <v>-95543</v>
      </c>
      <c r="X28" s="11">
        <f t="shared" si="9"/>
        <v>-95543</v>
      </c>
      <c r="Y28" s="11">
        <f t="shared" si="9"/>
        <v>-95543</v>
      </c>
      <c r="Z28" s="11">
        <f t="shared" si="9"/>
        <v>-95543</v>
      </c>
      <c r="AA28" s="11"/>
      <c r="AB28" s="11"/>
    </row>
    <row r="29" spans="1:28" ht="15.75" x14ac:dyDescent="0.15">
      <c r="A29" s="11" t="s">
        <v>15</v>
      </c>
      <c r="B29" s="11"/>
      <c r="C29" s="14">
        <v>0.1</v>
      </c>
      <c r="D29" s="14">
        <v>0.1</v>
      </c>
      <c r="E29" s="14">
        <v>0.1</v>
      </c>
      <c r="F29" s="14">
        <v>0.1</v>
      </c>
      <c r="G29" s="14">
        <v>0.1</v>
      </c>
      <c r="H29" s="14">
        <v>0.1</v>
      </c>
      <c r="I29" s="14">
        <v>0.1</v>
      </c>
      <c r="J29" s="14">
        <v>0.1</v>
      </c>
      <c r="K29" s="14">
        <v>0.1</v>
      </c>
      <c r="L29" s="14">
        <v>0.1</v>
      </c>
      <c r="M29" s="14">
        <v>0.1</v>
      </c>
      <c r="N29" s="14">
        <v>0.1</v>
      </c>
      <c r="O29" s="14">
        <v>0.1</v>
      </c>
      <c r="P29" s="14">
        <v>0.1</v>
      </c>
      <c r="Q29" s="14">
        <v>0.1</v>
      </c>
      <c r="R29" s="14">
        <v>0.1</v>
      </c>
      <c r="S29" s="14">
        <v>0.1</v>
      </c>
      <c r="T29" s="14">
        <v>0.1</v>
      </c>
      <c r="U29" s="14">
        <v>0</v>
      </c>
      <c r="V29" s="14">
        <v>0</v>
      </c>
      <c r="W29" s="14">
        <v>0</v>
      </c>
      <c r="X29" s="14">
        <v>0</v>
      </c>
      <c r="Y29" s="14">
        <v>0</v>
      </c>
      <c r="Z29" s="14">
        <v>0</v>
      </c>
      <c r="AA29" s="11"/>
      <c r="AB29" s="11"/>
    </row>
    <row r="30" spans="1:28" ht="15.75" x14ac:dyDescent="0.15">
      <c r="A30" s="11" t="s">
        <v>16</v>
      </c>
      <c r="B30" s="11"/>
      <c r="C30" s="11"/>
      <c r="D30" s="11"/>
      <c r="E30" s="11">
        <v>250</v>
      </c>
      <c r="F30" s="11">
        <f t="shared" ref="F30:Z30" si="10">E30*(1+F29)</f>
        <v>275</v>
      </c>
      <c r="G30" s="11">
        <f t="shared" si="10"/>
        <v>302.5</v>
      </c>
      <c r="H30" s="11">
        <f t="shared" si="10"/>
        <v>332.75</v>
      </c>
      <c r="I30" s="11">
        <f t="shared" si="10"/>
        <v>366.02500000000003</v>
      </c>
      <c r="J30" s="11">
        <f t="shared" si="10"/>
        <v>402.62750000000005</v>
      </c>
      <c r="K30" s="11">
        <f t="shared" si="10"/>
        <v>442.89025000000009</v>
      </c>
      <c r="L30" s="11">
        <f t="shared" si="10"/>
        <v>487.17927500000013</v>
      </c>
      <c r="M30" s="11">
        <f t="shared" si="10"/>
        <v>535.89720250000016</v>
      </c>
      <c r="N30" s="11">
        <f t="shared" si="10"/>
        <v>589.48692275000019</v>
      </c>
      <c r="O30" s="11">
        <f t="shared" si="10"/>
        <v>648.43561502500029</v>
      </c>
      <c r="P30" s="11">
        <f t="shared" si="10"/>
        <v>713.27917652750034</v>
      </c>
      <c r="Q30" s="11">
        <f t="shared" si="10"/>
        <v>784.60709418025044</v>
      </c>
      <c r="R30" s="11">
        <f t="shared" si="10"/>
        <v>863.06780359827553</v>
      </c>
      <c r="S30" s="11">
        <f t="shared" si="10"/>
        <v>949.37458395810313</v>
      </c>
      <c r="T30" s="11">
        <f t="shared" si="10"/>
        <v>1044.3120423539135</v>
      </c>
      <c r="U30" s="11">
        <f t="shared" si="10"/>
        <v>1044.3120423539135</v>
      </c>
      <c r="V30" s="11">
        <f t="shared" si="10"/>
        <v>1044.3120423539135</v>
      </c>
      <c r="W30" s="11">
        <f t="shared" si="10"/>
        <v>1044.3120423539135</v>
      </c>
      <c r="X30" s="11">
        <f t="shared" si="10"/>
        <v>1044.3120423539135</v>
      </c>
      <c r="Y30" s="11">
        <f t="shared" si="10"/>
        <v>1044.3120423539135</v>
      </c>
      <c r="Z30" s="11">
        <f t="shared" si="10"/>
        <v>1044.3120423539135</v>
      </c>
      <c r="AA30" s="11"/>
      <c r="AB30" s="11"/>
    </row>
    <row r="31" spans="1:28" ht="15.75" x14ac:dyDescent="0.15">
      <c r="A31" s="12" t="s">
        <v>54</v>
      </c>
      <c r="B31" s="11">
        <f t="shared" ref="B31:D31" si="11">B28*B30</f>
        <v>0</v>
      </c>
      <c r="C31" s="11">
        <f t="shared" si="11"/>
        <v>0</v>
      </c>
      <c r="D31" s="11">
        <f t="shared" si="11"/>
        <v>0</v>
      </c>
      <c r="E31" s="11">
        <f>E28*E30/1000000</f>
        <v>-56.981250000000003</v>
      </c>
      <c r="F31" s="11">
        <f t="shared" ref="F31:Z31" si="12">F28*F30/1000000</f>
        <v>-62.679375</v>
      </c>
      <c r="G31" s="11">
        <f t="shared" si="12"/>
        <v>-68.947312499999995</v>
      </c>
      <c r="H31" s="11">
        <f t="shared" si="12"/>
        <v>-75.842043750000002</v>
      </c>
      <c r="I31" s="11">
        <f t="shared" si="12"/>
        <v>-83.426248125000015</v>
      </c>
      <c r="J31" s="11">
        <f t="shared" si="12"/>
        <v>-38.468239232500004</v>
      </c>
      <c r="K31" s="11">
        <f t="shared" si="12"/>
        <v>-42.315063155750003</v>
      </c>
      <c r="L31" s="11">
        <f t="shared" si="12"/>
        <v>-46.546569471325007</v>
      </c>
      <c r="M31" s="11">
        <f t="shared" si="12"/>
        <v>-51.201226418457516</v>
      </c>
      <c r="N31" s="11">
        <f t="shared" si="12"/>
        <v>-56.32134906030327</v>
      </c>
      <c r="O31" s="11">
        <f t="shared" si="12"/>
        <v>-61.953483966333607</v>
      </c>
      <c r="P31" s="11">
        <f t="shared" si="12"/>
        <v>-68.148832362966971</v>
      </c>
      <c r="Q31" s="11">
        <f t="shared" si="12"/>
        <v>-74.963715599263665</v>
      </c>
      <c r="R31" s="11">
        <f t="shared" si="12"/>
        <v>-82.460087159190039</v>
      </c>
      <c r="S31" s="11">
        <f t="shared" si="12"/>
        <v>-90.706095875109042</v>
      </c>
      <c r="T31" s="11">
        <f t="shared" si="12"/>
        <v>-99.776705462619958</v>
      </c>
      <c r="U31" s="11">
        <f t="shared" si="12"/>
        <v>-99.776705462619958</v>
      </c>
      <c r="V31" s="11">
        <f t="shared" si="12"/>
        <v>-99.776705462619958</v>
      </c>
      <c r="W31" s="11">
        <f t="shared" si="12"/>
        <v>-99.776705462619958</v>
      </c>
      <c r="X31" s="11">
        <f t="shared" si="12"/>
        <v>-99.776705462619958</v>
      </c>
      <c r="Y31" s="11">
        <f t="shared" si="12"/>
        <v>-99.776705462619958</v>
      </c>
      <c r="Z31" s="11">
        <f t="shared" si="12"/>
        <v>-99.776705462619958</v>
      </c>
      <c r="AA31" s="11"/>
      <c r="AB31" s="11"/>
    </row>
    <row r="32" spans="1:28" ht="15.75" x14ac:dyDescent="0.1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</row>
    <row r="33" spans="1:28" ht="15.75" x14ac:dyDescent="0.15">
      <c r="A33" s="11" t="s">
        <v>55</v>
      </c>
      <c r="B33" s="11">
        <f>B18-B31</f>
        <v>0</v>
      </c>
      <c r="C33" s="11">
        <f t="shared" ref="C33:D33" si="13">C18-C31</f>
        <v>0</v>
      </c>
      <c r="D33" s="11">
        <f t="shared" si="13"/>
        <v>0</v>
      </c>
      <c r="E33" s="11">
        <f>-E18-E31</f>
        <v>4.8278300000000058</v>
      </c>
      <c r="F33" s="11">
        <f t="shared" ref="F33:Z33" si="14">-F18-F31</f>
        <v>10.525955000000003</v>
      </c>
      <c r="G33" s="11">
        <f t="shared" si="14"/>
        <v>16.793892499999998</v>
      </c>
      <c r="H33" s="11">
        <f t="shared" si="14"/>
        <v>23.688623750000005</v>
      </c>
      <c r="I33" s="11">
        <f t="shared" si="14"/>
        <v>31.272828125000018</v>
      </c>
      <c r="J33" s="11">
        <f t="shared" si="14"/>
        <v>-13.685180767499993</v>
      </c>
      <c r="K33" s="11">
        <f t="shared" si="14"/>
        <v>-9.8383568442499936</v>
      </c>
      <c r="L33" s="11">
        <f t="shared" si="14"/>
        <v>-5.6068505286749897</v>
      </c>
      <c r="M33" s="11">
        <f t="shared" si="14"/>
        <v>-0.95219358154248113</v>
      </c>
      <c r="N33" s="11">
        <f t="shared" si="14"/>
        <v>4.1679290603032726</v>
      </c>
      <c r="O33" s="11">
        <f t="shared" si="14"/>
        <v>9.8000639663336102</v>
      </c>
      <c r="P33" s="11">
        <f t="shared" si="14"/>
        <v>15.995412362966974</v>
      </c>
      <c r="Q33" s="11">
        <f t="shared" si="14"/>
        <v>22.810295599263668</v>
      </c>
      <c r="R33" s="11">
        <f t="shared" si="14"/>
        <v>30.306667159190042</v>
      </c>
      <c r="S33" s="11">
        <f t="shared" si="14"/>
        <v>38.552675875109045</v>
      </c>
      <c r="T33" s="11">
        <f t="shared" si="14"/>
        <v>47.623285462619961</v>
      </c>
      <c r="U33" s="11">
        <f t="shared" si="14"/>
        <v>47.623285462619961</v>
      </c>
      <c r="V33" s="11">
        <f t="shared" si="14"/>
        <v>47.623285462619961</v>
      </c>
      <c r="W33" s="11">
        <f t="shared" si="14"/>
        <v>47.623285462619961</v>
      </c>
      <c r="X33" s="11">
        <f t="shared" si="14"/>
        <v>47.623285462619961</v>
      </c>
      <c r="Y33" s="11">
        <f t="shared" si="14"/>
        <v>47.623285462619961</v>
      </c>
      <c r="Z33" s="11">
        <f t="shared" si="14"/>
        <v>47.623285462619961</v>
      </c>
      <c r="AA33" s="11"/>
      <c r="AB33" s="11"/>
    </row>
    <row r="34" spans="1:28" ht="15.75" x14ac:dyDescent="0.15">
      <c r="A34" s="11" t="s">
        <v>19</v>
      </c>
      <c r="B34" s="15">
        <v>0.377</v>
      </c>
      <c r="C34" s="15">
        <v>0.377</v>
      </c>
      <c r="D34" s="15">
        <v>0.377</v>
      </c>
      <c r="E34" s="15">
        <v>0.377</v>
      </c>
      <c r="F34" s="15">
        <v>0.377</v>
      </c>
      <c r="G34" s="15">
        <v>0.377</v>
      </c>
      <c r="H34" s="15">
        <v>0.377</v>
      </c>
      <c r="I34" s="15">
        <v>0.377</v>
      </c>
      <c r="J34" s="15">
        <v>0.377</v>
      </c>
      <c r="K34" s="15">
        <v>0.377</v>
      </c>
      <c r="L34" s="15">
        <v>0.377</v>
      </c>
      <c r="M34" s="15">
        <v>0.377</v>
      </c>
      <c r="N34" s="15">
        <v>0.377</v>
      </c>
      <c r="O34" s="15">
        <v>0.377</v>
      </c>
      <c r="P34" s="15">
        <v>0.377</v>
      </c>
      <c r="Q34" s="15">
        <v>0.377</v>
      </c>
      <c r="R34" s="15">
        <v>0.377</v>
      </c>
      <c r="S34" s="15">
        <v>0.377</v>
      </c>
      <c r="T34" s="15">
        <v>0.377</v>
      </c>
      <c r="U34" s="15">
        <v>0.377</v>
      </c>
      <c r="V34" s="15">
        <v>0.377</v>
      </c>
      <c r="W34" s="15">
        <v>0.377</v>
      </c>
      <c r="X34" s="15">
        <v>0.377</v>
      </c>
      <c r="Y34" s="15">
        <v>0.377</v>
      </c>
      <c r="Z34" s="15">
        <v>0.377</v>
      </c>
      <c r="AA34" s="11"/>
      <c r="AB34" s="11"/>
    </row>
    <row r="35" spans="1:28" ht="15.75" x14ac:dyDescent="0.15">
      <c r="A35" s="11" t="s">
        <v>20</v>
      </c>
      <c r="B35" s="11">
        <f t="shared" ref="B35:Z35" si="15">B33*B34</f>
        <v>0</v>
      </c>
      <c r="C35" s="11">
        <f t="shared" si="15"/>
        <v>0</v>
      </c>
      <c r="D35" s="11">
        <f t="shared" si="15"/>
        <v>0</v>
      </c>
      <c r="E35" s="11">
        <f>E33*E34</f>
        <v>1.8200919100000021</v>
      </c>
      <c r="F35" s="11">
        <f t="shared" si="15"/>
        <v>3.9682850350000014</v>
      </c>
      <c r="G35" s="11">
        <f t="shared" si="15"/>
        <v>6.3312974724999993</v>
      </c>
      <c r="H35" s="11">
        <f t="shared" si="15"/>
        <v>8.9306111537500019</v>
      </c>
      <c r="I35" s="11">
        <f t="shared" si="15"/>
        <v>11.789856203125007</v>
      </c>
      <c r="J35" s="11">
        <f t="shared" si="15"/>
        <v>-5.1593131493474971</v>
      </c>
      <c r="K35" s="11">
        <f t="shared" si="15"/>
        <v>-3.7090605302822475</v>
      </c>
      <c r="L35" s="11">
        <f t="shared" si="15"/>
        <v>-2.1137826493104712</v>
      </c>
      <c r="M35" s="11">
        <f t="shared" si="15"/>
        <v>-0.35897698024151536</v>
      </c>
      <c r="N35" s="11">
        <f t="shared" si="15"/>
        <v>1.5713092557343338</v>
      </c>
      <c r="O35" s="11">
        <f t="shared" si="15"/>
        <v>3.694624115307771</v>
      </c>
      <c r="P35" s="11">
        <f t="shared" si="15"/>
        <v>6.0302704608385493</v>
      </c>
      <c r="Q35" s="11">
        <f t="shared" si="15"/>
        <v>8.5994814409224034</v>
      </c>
      <c r="R35" s="11">
        <f t="shared" si="15"/>
        <v>11.425613519014647</v>
      </c>
      <c r="S35" s="11">
        <f t="shared" si="15"/>
        <v>14.53435880491611</v>
      </c>
      <c r="T35" s="11">
        <f t="shared" si="15"/>
        <v>17.953978619407724</v>
      </c>
      <c r="U35" s="11">
        <f t="shared" si="15"/>
        <v>17.953978619407724</v>
      </c>
      <c r="V35" s="11">
        <f t="shared" si="15"/>
        <v>17.953978619407724</v>
      </c>
      <c r="W35" s="11">
        <f t="shared" si="15"/>
        <v>17.953978619407724</v>
      </c>
      <c r="X35" s="11">
        <f t="shared" si="15"/>
        <v>17.953978619407724</v>
      </c>
      <c r="Y35" s="11">
        <f t="shared" si="15"/>
        <v>17.953978619407724</v>
      </c>
      <c r="Z35" s="11">
        <f t="shared" si="15"/>
        <v>17.953978619407724</v>
      </c>
      <c r="AA35" s="11"/>
      <c r="AB35" s="11"/>
    </row>
    <row r="36" spans="1:28" ht="15.75" x14ac:dyDescent="0.15">
      <c r="A36" s="12" t="s">
        <v>56</v>
      </c>
      <c r="B36" s="11">
        <f t="shared" ref="B36:Z36" si="16">B33-B35</f>
        <v>0</v>
      </c>
      <c r="C36" s="11">
        <f t="shared" si="16"/>
        <v>0</v>
      </c>
      <c r="D36" s="11">
        <f t="shared" si="16"/>
        <v>0</v>
      </c>
      <c r="E36" s="11">
        <f>E33-E35</f>
        <v>3.0077380900000037</v>
      </c>
      <c r="F36" s="11">
        <f t="shared" si="16"/>
        <v>6.5576699650000023</v>
      </c>
      <c r="G36" s="11">
        <f t="shared" si="16"/>
        <v>10.462595027499999</v>
      </c>
      <c r="H36" s="11">
        <f t="shared" si="16"/>
        <v>14.758012596250003</v>
      </c>
      <c r="I36" s="11">
        <f t="shared" si="16"/>
        <v>19.482971921875013</v>
      </c>
      <c r="J36" s="11">
        <f t="shared" si="16"/>
        <v>-8.5258676181524962</v>
      </c>
      <c r="K36" s="11">
        <f t="shared" si="16"/>
        <v>-6.1292963139677461</v>
      </c>
      <c r="L36" s="11">
        <f t="shared" si="16"/>
        <v>-3.4930678793645185</v>
      </c>
      <c r="M36" s="11">
        <f t="shared" si="16"/>
        <v>-0.59321660130096576</v>
      </c>
      <c r="N36" s="11">
        <f t="shared" si="16"/>
        <v>2.596619804568939</v>
      </c>
      <c r="O36" s="11">
        <f t="shared" si="16"/>
        <v>6.1054398510258387</v>
      </c>
      <c r="P36" s="11">
        <f t="shared" si="16"/>
        <v>9.9651419021284244</v>
      </c>
      <c r="Q36" s="11">
        <f t="shared" si="16"/>
        <v>14.210814158341265</v>
      </c>
      <c r="R36" s="11">
        <f t="shared" si="16"/>
        <v>18.881053640175395</v>
      </c>
      <c r="S36" s="11">
        <f t="shared" si="16"/>
        <v>24.018317070192936</v>
      </c>
      <c r="T36" s="11">
        <f t="shared" si="16"/>
        <v>29.669306843212237</v>
      </c>
      <c r="U36" s="11">
        <f t="shared" si="16"/>
        <v>29.669306843212237</v>
      </c>
      <c r="V36" s="11">
        <f t="shared" si="16"/>
        <v>29.669306843212237</v>
      </c>
      <c r="W36" s="11">
        <f t="shared" si="16"/>
        <v>29.669306843212237</v>
      </c>
      <c r="X36" s="11">
        <f t="shared" si="16"/>
        <v>29.669306843212237</v>
      </c>
      <c r="Y36" s="11">
        <f t="shared" si="16"/>
        <v>29.669306843212237</v>
      </c>
      <c r="Z36" s="11">
        <f t="shared" si="16"/>
        <v>29.669306843212237</v>
      </c>
      <c r="AA36" s="11"/>
      <c r="AB36" s="11"/>
    </row>
    <row r="37" spans="1:28" ht="15.75" x14ac:dyDescent="0.15">
      <c r="A37" s="12" t="s">
        <v>57</v>
      </c>
      <c r="B37" s="11">
        <f t="shared" ref="B37:Z37" si="17">B24*B34</f>
        <v>0</v>
      </c>
      <c r="C37" s="11">
        <f t="shared" si="17"/>
        <v>0</v>
      </c>
      <c r="D37" s="11">
        <f t="shared" si="17"/>
        <v>0</v>
      </c>
      <c r="E37" s="11">
        <f t="shared" si="17"/>
        <v>42.223973610000002</v>
      </c>
      <c r="F37" s="11">
        <f t="shared" si="17"/>
        <v>42.223973610000002</v>
      </c>
      <c r="G37" s="11">
        <f t="shared" si="17"/>
        <v>42.223973610000002</v>
      </c>
      <c r="H37" s="11">
        <f t="shared" si="17"/>
        <v>42.223973610000002</v>
      </c>
      <c r="I37" s="11">
        <f t="shared" si="17"/>
        <v>42.223973610000002</v>
      </c>
      <c r="J37" s="11">
        <f t="shared" si="17"/>
        <v>6.0319962299999998</v>
      </c>
      <c r="K37" s="11">
        <f t="shared" si="17"/>
        <v>6.0319962299999998</v>
      </c>
      <c r="L37" s="11">
        <f t="shared" si="17"/>
        <v>6.0319962299999998</v>
      </c>
      <c r="M37" s="11">
        <f t="shared" si="17"/>
        <v>6.0319962299999998</v>
      </c>
      <c r="N37" s="11">
        <f t="shared" si="17"/>
        <v>6.0319962299999998</v>
      </c>
      <c r="O37" s="11">
        <f t="shared" si="17"/>
        <v>6.0319962299999998</v>
      </c>
      <c r="P37" s="11">
        <f t="shared" si="17"/>
        <v>6.0319962299999998</v>
      </c>
      <c r="Q37" s="11">
        <f t="shared" si="17"/>
        <v>6.0319962299999998</v>
      </c>
      <c r="R37" s="11">
        <f t="shared" si="17"/>
        <v>6.0319962299999998</v>
      </c>
      <c r="S37" s="11">
        <f t="shared" si="17"/>
        <v>6.0319962299999998</v>
      </c>
      <c r="T37" s="11">
        <f t="shared" si="17"/>
        <v>6.0319962299999998</v>
      </c>
      <c r="U37" s="11">
        <f t="shared" si="17"/>
        <v>6.0319962299999998</v>
      </c>
      <c r="V37" s="11">
        <f t="shared" si="17"/>
        <v>6.0319962299999998</v>
      </c>
      <c r="W37" s="11">
        <f t="shared" si="17"/>
        <v>6.0319962299999998</v>
      </c>
      <c r="X37" s="11">
        <f t="shared" si="17"/>
        <v>6.0319962299999998</v>
      </c>
      <c r="Y37" s="11">
        <f t="shared" si="17"/>
        <v>0</v>
      </c>
      <c r="Z37" s="11">
        <f t="shared" si="17"/>
        <v>0</v>
      </c>
      <c r="AA37" s="11"/>
      <c r="AB37" s="11"/>
    </row>
    <row r="38" spans="1:28" ht="15.75" x14ac:dyDescent="0.15">
      <c r="A38" s="12" t="s">
        <v>22</v>
      </c>
      <c r="B38" s="11">
        <f t="shared" ref="B38:Z38" si="18">B36-B20+B37</f>
        <v>-143.85</v>
      </c>
      <c r="C38" s="11">
        <f t="shared" si="18"/>
        <v>-503.61</v>
      </c>
      <c r="D38" s="11">
        <f t="shared" si="18"/>
        <v>-71.97</v>
      </c>
      <c r="E38" s="11">
        <f t="shared" si="18"/>
        <v>45.231711700000005</v>
      </c>
      <c r="F38" s="11">
        <f t="shared" si="18"/>
        <v>48.781643575000004</v>
      </c>
      <c r="G38" s="11">
        <f t="shared" si="18"/>
        <v>52.686568637500002</v>
      </c>
      <c r="H38" s="11">
        <f t="shared" si="18"/>
        <v>56.981986206250006</v>
      </c>
      <c r="I38" s="11">
        <f t="shared" si="18"/>
        <v>61.706945531875014</v>
      </c>
      <c r="J38" s="11">
        <f t="shared" si="18"/>
        <v>-2.4938713881524963</v>
      </c>
      <c r="K38" s="11">
        <f t="shared" si="18"/>
        <v>-9.7300083967746254E-2</v>
      </c>
      <c r="L38" s="11">
        <f t="shared" si="18"/>
        <v>2.5389283506354814</v>
      </c>
      <c r="M38" s="11">
        <f t="shared" si="18"/>
        <v>5.4387796286990344</v>
      </c>
      <c r="N38" s="11">
        <f t="shared" si="18"/>
        <v>8.6286160345689389</v>
      </c>
      <c r="O38" s="11">
        <f t="shared" si="18"/>
        <v>12.137436081025839</v>
      </c>
      <c r="P38" s="11">
        <f t="shared" si="18"/>
        <v>15.997138132128423</v>
      </c>
      <c r="Q38" s="11">
        <f t="shared" si="18"/>
        <v>20.242810388341265</v>
      </c>
      <c r="R38" s="11">
        <f t="shared" si="18"/>
        <v>24.913049870175396</v>
      </c>
      <c r="S38" s="11">
        <f t="shared" si="18"/>
        <v>30.050313300192936</v>
      </c>
      <c r="T38" s="11">
        <f t="shared" si="18"/>
        <v>35.701303073212237</v>
      </c>
      <c r="U38" s="11">
        <f t="shared" si="18"/>
        <v>35.701303073212237</v>
      </c>
      <c r="V38" s="11">
        <f t="shared" si="18"/>
        <v>35.701303073212237</v>
      </c>
      <c r="W38" s="11">
        <f t="shared" si="18"/>
        <v>35.701303073212237</v>
      </c>
      <c r="X38" s="11">
        <f t="shared" si="18"/>
        <v>35.701303073212237</v>
      </c>
      <c r="Y38" s="11">
        <f t="shared" si="18"/>
        <v>29.669306843212237</v>
      </c>
      <c r="Z38" s="11">
        <f t="shared" si="18"/>
        <v>29.669306843212237</v>
      </c>
      <c r="AA38" s="11"/>
      <c r="AB38" s="11"/>
    </row>
    <row r="39" spans="1:28" ht="15.75" x14ac:dyDescent="0.15">
      <c r="A39" s="11" t="s">
        <v>23</v>
      </c>
      <c r="B39" s="14">
        <v>0.1</v>
      </c>
      <c r="C39" s="14">
        <v>0.1</v>
      </c>
      <c r="D39" s="14">
        <v>0.1</v>
      </c>
      <c r="E39" s="14">
        <v>0.1</v>
      </c>
      <c r="F39" s="14">
        <v>0.1</v>
      </c>
      <c r="G39" s="14">
        <v>0.1</v>
      </c>
      <c r="H39" s="14">
        <v>0.1</v>
      </c>
      <c r="I39" s="14">
        <v>0.1</v>
      </c>
      <c r="J39" s="14">
        <v>0.1</v>
      </c>
      <c r="K39" s="14">
        <v>0.1</v>
      </c>
      <c r="L39" s="14">
        <v>0.1</v>
      </c>
      <c r="M39" s="14">
        <v>0.1</v>
      </c>
      <c r="N39" s="14">
        <v>0.1</v>
      </c>
      <c r="O39" s="14">
        <v>0.1</v>
      </c>
      <c r="P39" s="14">
        <v>0.1</v>
      </c>
      <c r="Q39" s="14">
        <v>0.1</v>
      </c>
      <c r="R39" s="14">
        <v>0.1</v>
      </c>
      <c r="S39" s="14">
        <v>0.1</v>
      </c>
      <c r="T39" s="14">
        <v>0.1</v>
      </c>
      <c r="U39" s="14">
        <v>0.1</v>
      </c>
      <c r="V39" s="14">
        <v>0.1</v>
      </c>
      <c r="W39" s="14">
        <v>0.1</v>
      </c>
      <c r="X39" s="14">
        <v>0.1</v>
      </c>
      <c r="Y39" s="14">
        <v>0.1</v>
      </c>
      <c r="Z39" s="14">
        <v>0.1</v>
      </c>
      <c r="AA39" s="11"/>
      <c r="AB39" s="11"/>
    </row>
    <row r="40" spans="1:28" ht="15.75" x14ac:dyDescent="0.15">
      <c r="A40" s="12" t="s">
        <v>24</v>
      </c>
      <c r="B40" s="11">
        <f t="shared" ref="B40:Z40" si="19">B38/(1+B39)^(B3-$B$3)</f>
        <v>-143.85</v>
      </c>
      <c r="C40" s="11">
        <f t="shared" si="19"/>
        <v>-457.82727272727271</v>
      </c>
      <c r="D40" s="11">
        <f t="shared" si="19"/>
        <v>-59.479338842975196</v>
      </c>
      <c r="E40" s="11">
        <f t="shared" si="19"/>
        <v>33.983254470323061</v>
      </c>
      <c r="F40" s="11">
        <f t="shared" si="19"/>
        <v>33.318518936548045</v>
      </c>
      <c r="G40" s="11">
        <f t="shared" si="19"/>
        <v>32.714213905843479</v>
      </c>
      <c r="H40" s="11">
        <f t="shared" si="19"/>
        <v>32.16484569611206</v>
      </c>
      <c r="I40" s="11">
        <f t="shared" si="19"/>
        <v>31.66542005090168</v>
      </c>
      <c r="J40" s="11">
        <f t="shared" si="19"/>
        <v>-1.1634094078670316</v>
      </c>
      <c r="K40" s="11">
        <f t="shared" si="19"/>
        <v>-4.1264733878163963E-2</v>
      </c>
      <c r="L40" s="11">
        <f t="shared" si="19"/>
        <v>0.97886678792989834</v>
      </c>
      <c r="M40" s="11">
        <f t="shared" si="19"/>
        <v>1.9062590804826829</v>
      </c>
      <c r="N40" s="11">
        <f t="shared" si="19"/>
        <v>2.7493429828033951</v>
      </c>
      <c r="O40" s="11">
        <f t="shared" si="19"/>
        <v>3.5157828940040443</v>
      </c>
      <c r="P40" s="11">
        <f t="shared" si="19"/>
        <v>4.2125464496409952</v>
      </c>
      <c r="Q40" s="11">
        <f t="shared" si="19"/>
        <v>4.8459678638564059</v>
      </c>
      <c r="R40" s="11">
        <f t="shared" si="19"/>
        <v>5.421805513143144</v>
      </c>
      <c r="S40" s="11">
        <f t="shared" si="19"/>
        <v>5.9452942852219959</v>
      </c>
      <c r="T40" s="11">
        <f t="shared" si="19"/>
        <v>6.4211931689300439</v>
      </c>
      <c r="U40" s="11">
        <f t="shared" si="19"/>
        <v>5.8374483353909472</v>
      </c>
      <c r="V40" s="11">
        <f t="shared" si="19"/>
        <v>5.3067712139917704</v>
      </c>
      <c r="W40" s="11">
        <f t="shared" si="19"/>
        <v>4.824337467265245</v>
      </c>
      <c r="X40" s="11">
        <f t="shared" si="19"/>
        <v>4.385761333877495</v>
      </c>
      <c r="Y40" s="11">
        <f t="shared" si="19"/>
        <v>3.3134135312822037</v>
      </c>
      <c r="Z40" s="11">
        <f t="shared" si="19"/>
        <v>3.0121941193474582</v>
      </c>
      <c r="AA40" s="11"/>
      <c r="AB40" s="11"/>
    </row>
    <row r="41" spans="1:28" ht="15.75" x14ac:dyDescent="0.15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</row>
    <row r="42" spans="1:28" ht="15.75" x14ac:dyDescent="0.15">
      <c r="A42" s="12" t="s">
        <v>37</v>
      </c>
      <c r="B42" s="11">
        <f>SUM(B40:Z40)</f>
        <v>-435.83804762509698</v>
      </c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</row>
    <row r="43" spans="1:28" ht="15.75" x14ac:dyDescent="0.15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</row>
    <row r="44" spans="1:28" ht="15.75" x14ac:dyDescent="0.15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97C4C-8F8D-4297-B455-BDE3D1DD9882}">
  <dimension ref="A1:Z57"/>
  <sheetViews>
    <sheetView topLeftCell="A30" workbookViewId="0">
      <selection activeCell="E52" sqref="E52:Z52"/>
    </sheetView>
  </sheetViews>
  <sheetFormatPr defaultRowHeight="14.25" x14ac:dyDescent="0.15"/>
  <cols>
    <col min="1" max="1" width="22" customWidth="1"/>
    <col min="2" max="2" width="13.875" bestFit="1" customWidth="1"/>
    <col min="3" max="9" width="9.125" bestFit="1" customWidth="1"/>
    <col min="10" max="14" width="12.5" bestFit="1" customWidth="1"/>
    <col min="15" max="15" width="13.625" bestFit="1" customWidth="1"/>
    <col min="16" max="26" width="12.5" bestFit="1" customWidth="1"/>
  </cols>
  <sheetData>
    <row r="1" spans="1:26" ht="25.5" x14ac:dyDescent="0.15">
      <c r="A1" s="16" t="s">
        <v>38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spans="1:26" ht="20.25" x14ac:dyDescent="0.15">
      <c r="A2" s="17" t="s">
        <v>39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spans="1:26" ht="15.75" x14ac:dyDescent="0.15">
      <c r="A3" s="11" t="s">
        <v>2</v>
      </c>
      <c r="B3" s="11">
        <v>1992</v>
      </c>
      <c r="C3" s="11">
        <v>1993</v>
      </c>
      <c r="D3" s="11">
        <v>1994</v>
      </c>
      <c r="E3" s="11">
        <v>1995</v>
      </c>
      <c r="F3" s="11">
        <v>1996</v>
      </c>
      <c r="G3" s="11">
        <v>1997</v>
      </c>
      <c r="H3" s="11">
        <v>1998</v>
      </c>
      <c r="I3" s="11">
        <v>1999</v>
      </c>
      <c r="J3" s="11">
        <v>2000</v>
      </c>
      <c r="K3" s="11">
        <v>2001</v>
      </c>
      <c r="L3" s="11">
        <v>2002</v>
      </c>
      <c r="M3" s="11">
        <v>2003</v>
      </c>
      <c r="N3" s="11">
        <v>2004</v>
      </c>
      <c r="O3" s="11">
        <v>2005</v>
      </c>
      <c r="P3" s="11">
        <v>2006</v>
      </c>
      <c r="Q3" s="11">
        <v>2007</v>
      </c>
      <c r="R3" s="11">
        <v>2008</v>
      </c>
      <c r="S3" s="11">
        <v>2009</v>
      </c>
      <c r="T3" s="11">
        <v>2010</v>
      </c>
      <c r="U3" s="11">
        <v>2011</v>
      </c>
      <c r="V3" s="11">
        <v>2012</v>
      </c>
      <c r="W3" s="11">
        <v>2013</v>
      </c>
      <c r="X3" s="11">
        <v>2014</v>
      </c>
      <c r="Y3" s="11">
        <v>2015</v>
      </c>
      <c r="Z3" s="11">
        <v>2016</v>
      </c>
    </row>
    <row r="4" spans="1:26" ht="15.75" x14ac:dyDescent="0.15">
      <c r="A4" s="11" t="s">
        <v>3</v>
      </c>
      <c r="B4" s="11">
        <v>21551</v>
      </c>
      <c r="C4" s="11">
        <v>21551</v>
      </c>
      <c r="D4" s="11">
        <v>21551</v>
      </c>
      <c r="E4" s="11">
        <v>21551</v>
      </c>
      <c r="F4" s="11">
        <v>21551</v>
      </c>
      <c r="G4" s="11">
        <v>21551</v>
      </c>
      <c r="H4" s="11">
        <v>21551</v>
      </c>
      <c r="I4" s="11">
        <v>21551</v>
      </c>
      <c r="J4" s="11">
        <v>21551</v>
      </c>
      <c r="K4" s="11">
        <v>21551</v>
      </c>
      <c r="L4" s="11">
        <v>21551</v>
      </c>
      <c r="M4" s="11">
        <v>21551</v>
      </c>
      <c r="N4" s="11">
        <v>21551</v>
      </c>
      <c r="O4" s="11">
        <v>21551</v>
      </c>
      <c r="P4" s="11">
        <v>21551</v>
      </c>
      <c r="Q4" s="11">
        <v>21551</v>
      </c>
      <c r="R4" s="11">
        <v>21551</v>
      </c>
      <c r="S4" s="11">
        <v>21551</v>
      </c>
      <c r="T4" s="11">
        <v>21551</v>
      </c>
      <c r="U4" s="11">
        <v>21551</v>
      </c>
      <c r="V4" s="11">
        <v>21551</v>
      </c>
      <c r="W4" s="11">
        <v>21551</v>
      </c>
      <c r="X4" s="11">
        <v>21551</v>
      </c>
      <c r="Y4" s="11">
        <v>21551</v>
      </c>
      <c r="Z4" s="11">
        <v>21551</v>
      </c>
    </row>
    <row r="5" spans="1:26" ht="15.75" x14ac:dyDescent="0.15">
      <c r="A5" s="11" t="s">
        <v>4</v>
      </c>
      <c r="B5" s="11">
        <v>5.6000000000000001E-2</v>
      </c>
      <c r="C5" s="11">
        <v>5.6000000000000001E-2</v>
      </c>
      <c r="D5" s="11">
        <v>5.6000000000000001E-2</v>
      </c>
      <c r="E5" s="11">
        <v>5.6000000000000001E-2</v>
      </c>
      <c r="F5" s="11">
        <v>5.6000000000000001E-2</v>
      </c>
      <c r="G5" s="11">
        <v>5.6000000000000001E-2</v>
      </c>
      <c r="H5" s="11">
        <v>5.6000000000000001E-2</v>
      </c>
      <c r="I5" s="11">
        <v>5.6000000000000001E-2</v>
      </c>
      <c r="J5" s="11">
        <v>5.6000000000000001E-2</v>
      </c>
      <c r="K5" s="11">
        <v>5.6000000000000001E-2</v>
      </c>
      <c r="L5" s="11">
        <v>5.6000000000000001E-2</v>
      </c>
      <c r="M5" s="11">
        <v>5.6000000000000001E-2</v>
      </c>
      <c r="N5" s="11">
        <v>5.6000000000000001E-2</v>
      </c>
      <c r="O5" s="11">
        <v>5.6000000000000001E-2</v>
      </c>
      <c r="P5" s="11">
        <v>5.6000000000000001E-2</v>
      </c>
      <c r="Q5" s="11">
        <v>5.6000000000000001E-2</v>
      </c>
      <c r="R5" s="11">
        <v>5.6000000000000001E-2</v>
      </c>
      <c r="S5" s="11">
        <v>5.6000000000000001E-2</v>
      </c>
      <c r="T5" s="11">
        <v>5.6000000000000001E-2</v>
      </c>
      <c r="U5" s="11">
        <v>5.6000000000000001E-2</v>
      </c>
      <c r="V5" s="11">
        <v>5.6000000000000001E-2</v>
      </c>
      <c r="W5" s="11">
        <v>5.6000000000000001E-2</v>
      </c>
      <c r="X5" s="11">
        <v>5.6000000000000001E-2</v>
      </c>
      <c r="Y5" s="11">
        <v>5.6000000000000001E-2</v>
      </c>
      <c r="Z5" s="11">
        <v>5.6000000000000001E-2</v>
      </c>
    </row>
    <row r="6" spans="1:26" ht="15.75" x14ac:dyDescent="0.15">
      <c r="A6" s="12" t="s">
        <v>5</v>
      </c>
      <c r="B6" s="11">
        <f t="shared" ref="B6:Z6" si="0">B4*B5</f>
        <v>1206.856</v>
      </c>
      <c r="C6" s="11">
        <f t="shared" si="0"/>
        <v>1206.856</v>
      </c>
      <c r="D6" s="11">
        <f t="shared" si="0"/>
        <v>1206.856</v>
      </c>
      <c r="E6" s="11">
        <f t="shared" si="0"/>
        <v>1206.856</v>
      </c>
      <c r="F6" s="11">
        <f t="shared" si="0"/>
        <v>1206.856</v>
      </c>
      <c r="G6" s="11">
        <f t="shared" si="0"/>
        <v>1206.856</v>
      </c>
      <c r="H6" s="11">
        <f t="shared" si="0"/>
        <v>1206.856</v>
      </c>
      <c r="I6" s="11">
        <f t="shared" si="0"/>
        <v>1206.856</v>
      </c>
      <c r="J6" s="11">
        <f t="shared" si="0"/>
        <v>1206.856</v>
      </c>
      <c r="K6" s="11">
        <f t="shared" si="0"/>
        <v>1206.856</v>
      </c>
      <c r="L6" s="11">
        <f t="shared" si="0"/>
        <v>1206.856</v>
      </c>
      <c r="M6" s="11">
        <f t="shared" si="0"/>
        <v>1206.856</v>
      </c>
      <c r="N6" s="11">
        <f t="shared" si="0"/>
        <v>1206.856</v>
      </c>
      <c r="O6" s="11">
        <f t="shared" si="0"/>
        <v>1206.856</v>
      </c>
      <c r="P6" s="11">
        <f t="shared" si="0"/>
        <v>1206.856</v>
      </c>
      <c r="Q6" s="11">
        <f t="shared" si="0"/>
        <v>1206.856</v>
      </c>
      <c r="R6" s="11">
        <f t="shared" si="0"/>
        <v>1206.856</v>
      </c>
      <c r="S6" s="11">
        <f t="shared" si="0"/>
        <v>1206.856</v>
      </c>
      <c r="T6" s="11">
        <f t="shared" si="0"/>
        <v>1206.856</v>
      </c>
      <c r="U6" s="11">
        <f t="shared" si="0"/>
        <v>1206.856</v>
      </c>
      <c r="V6" s="11">
        <f t="shared" si="0"/>
        <v>1206.856</v>
      </c>
      <c r="W6" s="11">
        <f t="shared" si="0"/>
        <v>1206.856</v>
      </c>
      <c r="X6" s="11">
        <f t="shared" si="0"/>
        <v>1206.856</v>
      </c>
      <c r="Y6" s="11">
        <f t="shared" si="0"/>
        <v>1206.856</v>
      </c>
      <c r="Z6" s="11">
        <f t="shared" si="0"/>
        <v>1206.856</v>
      </c>
    </row>
    <row r="7" spans="1:26" ht="15.75" x14ac:dyDescent="0.15">
      <c r="A7" s="11" t="s">
        <v>6</v>
      </c>
      <c r="B7" s="11">
        <v>41.46</v>
      </c>
      <c r="C7" s="11">
        <v>41.46</v>
      </c>
      <c r="D7" s="11">
        <v>41.46</v>
      </c>
      <c r="E7" s="11">
        <v>41.46</v>
      </c>
      <c r="F7" s="11">
        <v>29.82</v>
      </c>
      <c r="G7" s="11">
        <v>29.82</v>
      </c>
      <c r="H7" s="11">
        <v>29.82</v>
      </c>
      <c r="I7" s="11">
        <v>29.82</v>
      </c>
      <c r="J7" s="11">
        <v>29.82</v>
      </c>
      <c r="K7" s="11">
        <v>29.82</v>
      </c>
      <c r="L7" s="11">
        <v>29.82</v>
      </c>
      <c r="M7" s="11">
        <v>29.82</v>
      </c>
      <c r="N7" s="11">
        <v>29.82</v>
      </c>
      <c r="O7" s="11">
        <v>29.82</v>
      </c>
      <c r="P7" s="11">
        <v>29.82</v>
      </c>
      <c r="Q7" s="11">
        <v>29.82</v>
      </c>
      <c r="R7" s="11">
        <v>29.82</v>
      </c>
      <c r="S7" s="11">
        <v>29.82</v>
      </c>
      <c r="T7" s="11">
        <v>29.82</v>
      </c>
      <c r="U7" s="11">
        <v>29.82</v>
      </c>
      <c r="V7" s="11">
        <v>29.82</v>
      </c>
      <c r="W7" s="11">
        <v>29.82</v>
      </c>
      <c r="X7" s="11">
        <v>29.82</v>
      </c>
      <c r="Y7" s="11">
        <v>29.82</v>
      </c>
      <c r="Z7" s="11">
        <v>29.82</v>
      </c>
    </row>
    <row r="8" spans="1:26" ht="15.75" x14ac:dyDescent="0.15">
      <c r="A8" s="11" t="s">
        <v>7</v>
      </c>
      <c r="B8" s="11">
        <v>8.3379999999999992</v>
      </c>
      <c r="C8" s="11">
        <v>8.3379999999999992</v>
      </c>
      <c r="D8" s="11">
        <v>8.3379999999999992</v>
      </c>
      <c r="E8" s="11">
        <v>8.3379999999999992</v>
      </c>
      <c r="F8" s="11">
        <v>8.3379999999999992</v>
      </c>
      <c r="G8" s="11">
        <v>8.3379999999999992</v>
      </c>
      <c r="H8" s="11">
        <v>8.3379999999999992</v>
      </c>
      <c r="I8" s="11">
        <v>8.3379999999999992</v>
      </c>
      <c r="J8" s="11">
        <v>8.3379999999999992</v>
      </c>
      <c r="K8" s="11">
        <v>8.3379999999999992</v>
      </c>
      <c r="L8" s="11">
        <v>8.3379999999999992</v>
      </c>
      <c r="M8" s="11">
        <v>8.3379999999999992</v>
      </c>
      <c r="N8" s="11">
        <v>8.3379999999999992</v>
      </c>
      <c r="O8" s="11">
        <v>8.3379999999999992</v>
      </c>
      <c r="P8" s="11">
        <v>8.3379999999999992</v>
      </c>
      <c r="Q8" s="11">
        <v>8.3379999999999992</v>
      </c>
      <c r="R8" s="11">
        <v>8.3379999999999992</v>
      </c>
      <c r="S8" s="11">
        <v>8.3379999999999992</v>
      </c>
      <c r="T8" s="11">
        <v>8.3379999999999992</v>
      </c>
      <c r="U8" s="11">
        <v>8.3379999999999992</v>
      </c>
      <c r="V8" s="11">
        <v>8.3379999999999992</v>
      </c>
      <c r="W8" s="11">
        <v>8.3379999999999992</v>
      </c>
      <c r="X8" s="11">
        <v>8.3379999999999992</v>
      </c>
      <c r="Y8" s="11">
        <v>8.3379999999999992</v>
      </c>
      <c r="Z8" s="11">
        <v>8.3379999999999992</v>
      </c>
    </row>
    <row r="9" spans="1:26" ht="15.75" x14ac:dyDescent="0.15">
      <c r="A9" s="12" t="s">
        <v>8</v>
      </c>
      <c r="B9" s="11">
        <f t="shared" ref="B9:Z9" si="1">B7*B8</f>
        <v>345.69347999999997</v>
      </c>
      <c r="C9" s="11">
        <f t="shared" si="1"/>
        <v>345.69347999999997</v>
      </c>
      <c r="D9" s="11">
        <f t="shared" si="1"/>
        <v>345.69347999999997</v>
      </c>
      <c r="E9" s="11">
        <f t="shared" si="1"/>
        <v>345.69347999999997</v>
      </c>
      <c r="F9" s="11">
        <f t="shared" si="1"/>
        <v>248.63915999999998</v>
      </c>
      <c r="G9" s="11">
        <f t="shared" si="1"/>
        <v>248.63915999999998</v>
      </c>
      <c r="H9" s="11">
        <f t="shared" si="1"/>
        <v>248.63915999999998</v>
      </c>
      <c r="I9" s="11">
        <f t="shared" si="1"/>
        <v>248.63915999999998</v>
      </c>
      <c r="J9" s="11">
        <f t="shared" si="1"/>
        <v>248.63915999999998</v>
      </c>
      <c r="K9" s="11">
        <f t="shared" si="1"/>
        <v>248.63915999999998</v>
      </c>
      <c r="L9" s="11">
        <f t="shared" si="1"/>
        <v>248.63915999999998</v>
      </c>
      <c r="M9" s="11">
        <f t="shared" si="1"/>
        <v>248.63915999999998</v>
      </c>
      <c r="N9" s="11">
        <f t="shared" si="1"/>
        <v>248.63915999999998</v>
      </c>
      <c r="O9" s="11">
        <f t="shared" si="1"/>
        <v>248.63915999999998</v>
      </c>
      <c r="P9" s="11">
        <f t="shared" si="1"/>
        <v>248.63915999999998</v>
      </c>
      <c r="Q9" s="11">
        <f t="shared" si="1"/>
        <v>248.63915999999998</v>
      </c>
      <c r="R9" s="11">
        <f t="shared" si="1"/>
        <v>248.63915999999998</v>
      </c>
      <c r="S9" s="11">
        <f t="shared" si="1"/>
        <v>248.63915999999998</v>
      </c>
      <c r="T9" s="11">
        <f t="shared" si="1"/>
        <v>248.63915999999998</v>
      </c>
      <c r="U9" s="11">
        <f t="shared" si="1"/>
        <v>248.63915999999998</v>
      </c>
      <c r="V9" s="11">
        <f t="shared" si="1"/>
        <v>248.63915999999998</v>
      </c>
      <c r="W9" s="11">
        <f t="shared" si="1"/>
        <v>248.63915999999998</v>
      </c>
      <c r="X9" s="11">
        <f t="shared" si="1"/>
        <v>248.63915999999998</v>
      </c>
      <c r="Y9" s="11">
        <f t="shared" si="1"/>
        <v>248.63915999999998</v>
      </c>
      <c r="Z9" s="11">
        <f t="shared" si="1"/>
        <v>248.63915999999998</v>
      </c>
    </row>
    <row r="10" spans="1:26" ht="15.75" x14ac:dyDescent="0.15">
      <c r="A10" s="11" t="s">
        <v>9</v>
      </c>
      <c r="B10" s="11">
        <v>2.81E-3</v>
      </c>
      <c r="C10" s="11">
        <v>2.81E-3</v>
      </c>
      <c r="D10" s="11">
        <v>2.81E-3</v>
      </c>
      <c r="E10" s="11">
        <v>2.81E-3</v>
      </c>
      <c r="F10" s="11">
        <v>2.81E-3</v>
      </c>
      <c r="G10" s="11">
        <v>2.81E-3</v>
      </c>
      <c r="H10" s="11">
        <v>2.81E-3</v>
      </c>
      <c r="I10" s="11">
        <v>2.81E-3</v>
      </c>
      <c r="J10" s="11">
        <v>2.81E-3</v>
      </c>
      <c r="K10" s="11">
        <v>2.81E-3</v>
      </c>
      <c r="L10" s="11">
        <v>2.81E-3</v>
      </c>
      <c r="M10" s="11">
        <v>2.81E-3</v>
      </c>
      <c r="N10" s="11">
        <v>2.81E-3</v>
      </c>
      <c r="O10" s="11">
        <v>2.81E-3</v>
      </c>
      <c r="P10" s="11">
        <v>2.81E-3</v>
      </c>
      <c r="Q10" s="11">
        <v>2.81E-3</v>
      </c>
      <c r="R10" s="11">
        <v>2.81E-3</v>
      </c>
      <c r="S10" s="11">
        <v>2.81E-3</v>
      </c>
      <c r="T10" s="11">
        <v>2.81E-3</v>
      </c>
      <c r="U10" s="11">
        <v>2.81E-3</v>
      </c>
      <c r="V10" s="11">
        <v>2.81E-3</v>
      </c>
      <c r="W10" s="11">
        <v>2.81E-3</v>
      </c>
      <c r="X10" s="11">
        <v>2.81E-3</v>
      </c>
      <c r="Y10" s="11">
        <v>2.81E-3</v>
      </c>
      <c r="Z10" s="11">
        <v>2.81E-3</v>
      </c>
    </row>
    <row r="11" spans="1:26" ht="15.75" x14ac:dyDescent="0.15">
      <c r="A11" s="12" t="s">
        <v>10</v>
      </c>
      <c r="B11" s="11">
        <f t="shared" ref="B11:Z11" si="2">B4*B10</f>
        <v>60.558309999999999</v>
      </c>
      <c r="C11" s="11">
        <f t="shared" si="2"/>
        <v>60.558309999999999</v>
      </c>
      <c r="D11" s="11">
        <f t="shared" si="2"/>
        <v>60.558309999999999</v>
      </c>
      <c r="E11" s="11">
        <f t="shared" si="2"/>
        <v>60.558309999999999</v>
      </c>
      <c r="F11" s="11">
        <f t="shared" si="2"/>
        <v>60.558309999999999</v>
      </c>
      <c r="G11" s="11">
        <f t="shared" si="2"/>
        <v>60.558309999999999</v>
      </c>
      <c r="H11" s="11">
        <f t="shared" si="2"/>
        <v>60.558309999999999</v>
      </c>
      <c r="I11" s="11">
        <f t="shared" si="2"/>
        <v>60.558309999999999</v>
      </c>
      <c r="J11" s="11">
        <f t="shared" si="2"/>
        <v>60.558309999999999</v>
      </c>
      <c r="K11" s="11">
        <f t="shared" si="2"/>
        <v>60.558309999999999</v>
      </c>
      <c r="L11" s="11">
        <f t="shared" si="2"/>
        <v>60.558309999999999</v>
      </c>
      <c r="M11" s="11">
        <f t="shared" si="2"/>
        <v>60.558309999999999</v>
      </c>
      <c r="N11" s="11">
        <f t="shared" si="2"/>
        <v>60.558309999999999</v>
      </c>
      <c r="O11" s="11">
        <f t="shared" si="2"/>
        <v>60.558309999999999</v>
      </c>
      <c r="P11" s="11">
        <f t="shared" si="2"/>
        <v>60.558309999999999</v>
      </c>
      <c r="Q11" s="11">
        <f t="shared" si="2"/>
        <v>60.558309999999999</v>
      </c>
      <c r="R11" s="11">
        <f t="shared" si="2"/>
        <v>60.558309999999999</v>
      </c>
      <c r="S11" s="11">
        <f t="shared" si="2"/>
        <v>60.558309999999999</v>
      </c>
      <c r="T11" s="11">
        <f t="shared" si="2"/>
        <v>60.558309999999999</v>
      </c>
      <c r="U11" s="11">
        <f t="shared" si="2"/>
        <v>60.558309999999999</v>
      </c>
      <c r="V11" s="11">
        <f t="shared" si="2"/>
        <v>60.558309999999999</v>
      </c>
      <c r="W11" s="11">
        <f t="shared" si="2"/>
        <v>60.558309999999999</v>
      </c>
      <c r="X11" s="11">
        <f t="shared" si="2"/>
        <v>60.558309999999999</v>
      </c>
      <c r="Y11" s="11">
        <f t="shared" si="2"/>
        <v>60.558309999999999</v>
      </c>
      <c r="Z11" s="11">
        <f t="shared" si="2"/>
        <v>60.558309999999999</v>
      </c>
    </row>
    <row r="12" spans="1:26" ht="15.75" x14ac:dyDescent="0.15">
      <c r="A12" s="12" t="s">
        <v>11</v>
      </c>
      <c r="B12" s="11">
        <f t="shared" ref="B12:Z12" si="3">B6-B9-B11</f>
        <v>800.60421000000008</v>
      </c>
      <c r="C12" s="11">
        <f t="shared" si="3"/>
        <v>800.60421000000008</v>
      </c>
      <c r="D12" s="11">
        <f t="shared" si="3"/>
        <v>800.60421000000008</v>
      </c>
      <c r="E12" s="11">
        <f t="shared" si="3"/>
        <v>800.60421000000008</v>
      </c>
      <c r="F12" s="11">
        <f t="shared" si="3"/>
        <v>897.65853000000004</v>
      </c>
      <c r="G12" s="11">
        <f t="shared" si="3"/>
        <v>897.65853000000004</v>
      </c>
      <c r="H12" s="11">
        <f t="shared" si="3"/>
        <v>897.65853000000004</v>
      </c>
      <c r="I12" s="11">
        <f t="shared" si="3"/>
        <v>897.65853000000004</v>
      </c>
      <c r="J12" s="11">
        <f t="shared" si="3"/>
        <v>897.65853000000004</v>
      </c>
      <c r="K12" s="11">
        <f t="shared" si="3"/>
        <v>897.65853000000004</v>
      </c>
      <c r="L12" s="11">
        <f t="shared" si="3"/>
        <v>897.65853000000004</v>
      </c>
      <c r="M12" s="11">
        <f t="shared" si="3"/>
        <v>897.65853000000004</v>
      </c>
      <c r="N12" s="11">
        <f t="shared" si="3"/>
        <v>897.65853000000004</v>
      </c>
      <c r="O12" s="11">
        <f t="shared" si="3"/>
        <v>897.65853000000004</v>
      </c>
      <c r="P12" s="11">
        <f t="shared" si="3"/>
        <v>897.65853000000004</v>
      </c>
      <c r="Q12" s="11">
        <f t="shared" si="3"/>
        <v>897.65853000000004</v>
      </c>
      <c r="R12" s="11">
        <f t="shared" si="3"/>
        <v>897.65853000000004</v>
      </c>
      <c r="S12" s="11">
        <f t="shared" si="3"/>
        <v>897.65853000000004</v>
      </c>
      <c r="T12" s="11">
        <f t="shared" si="3"/>
        <v>897.65853000000004</v>
      </c>
      <c r="U12" s="11">
        <f t="shared" si="3"/>
        <v>897.65853000000004</v>
      </c>
      <c r="V12" s="11">
        <f t="shared" si="3"/>
        <v>897.65853000000004</v>
      </c>
      <c r="W12" s="11">
        <f t="shared" si="3"/>
        <v>897.65853000000004</v>
      </c>
      <c r="X12" s="11">
        <f t="shared" si="3"/>
        <v>897.65853000000004</v>
      </c>
      <c r="Y12" s="11">
        <f t="shared" si="3"/>
        <v>897.65853000000004</v>
      </c>
      <c r="Z12" s="11">
        <f t="shared" si="3"/>
        <v>897.65853000000004</v>
      </c>
    </row>
    <row r="13" spans="1:26" ht="15.75" x14ac:dyDescent="0.15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spans="1:26" ht="15.75" x14ac:dyDescent="0.15">
      <c r="A14" s="11" t="s">
        <v>27</v>
      </c>
      <c r="B14" s="11">
        <v>0</v>
      </c>
      <c r="C14" s="11">
        <v>0</v>
      </c>
      <c r="D14" s="11">
        <v>0</v>
      </c>
      <c r="E14" s="11">
        <v>0</v>
      </c>
      <c r="F14" s="11">
        <v>0</v>
      </c>
      <c r="G14" s="11">
        <v>0</v>
      </c>
      <c r="H14" s="11">
        <v>0</v>
      </c>
      <c r="I14" s="11">
        <v>0</v>
      </c>
      <c r="J14" s="11">
        <v>0.13</v>
      </c>
      <c r="K14" s="11">
        <v>0.13</v>
      </c>
      <c r="L14" s="11">
        <v>0.13</v>
      </c>
      <c r="M14" s="11">
        <v>0.13</v>
      </c>
      <c r="N14" s="11">
        <v>0.13</v>
      </c>
      <c r="O14" s="11">
        <v>0.13</v>
      </c>
      <c r="P14" s="11">
        <v>0.13</v>
      </c>
      <c r="Q14" s="11">
        <v>0.13</v>
      </c>
      <c r="R14" s="11">
        <v>0.13</v>
      </c>
      <c r="S14" s="11">
        <v>0.13</v>
      </c>
      <c r="T14" s="11">
        <v>0.13</v>
      </c>
      <c r="U14" s="11">
        <v>0.13</v>
      </c>
      <c r="V14" s="11">
        <v>0.13</v>
      </c>
      <c r="W14" s="11">
        <v>0.13</v>
      </c>
      <c r="X14" s="11">
        <v>0.13</v>
      </c>
      <c r="Y14" s="11">
        <v>0.13</v>
      </c>
      <c r="Z14" s="11">
        <v>0.13</v>
      </c>
    </row>
    <row r="15" spans="1:26" ht="15.75" x14ac:dyDescent="0.15">
      <c r="A15" s="12" t="s">
        <v>28</v>
      </c>
      <c r="B15" s="11">
        <f t="shared" ref="B15:Z15" si="4">B14/100*B4</f>
        <v>0</v>
      </c>
      <c r="C15" s="11">
        <f t="shared" si="4"/>
        <v>0</v>
      </c>
      <c r="D15" s="11">
        <f t="shared" si="4"/>
        <v>0</v>
      </c>
      <c r="E15" s="11">
        <f t="shared" si="4"/>
        <v>0</v>
      </c>
      <c r="F15" s="11">
        <f t="shared" si="4"/>
        <v>0</v>
      </c>
      <c r="G15" s="11">
        <f t="shared" si="4"/>
        <v>0</v>
      </c>
      <c r="H15" s="11">
        <f t="shared" si="4"/>
        <v>0</v>
      </c>
      <c r="I15" s="11">
        <f t="shared" si="4"/>
        <v>0</v>
      </c>
      <c r="J15" s="11">
        <f t="shared" si="4"/>
        <v>28.016299999999998</v>
      </c>
      <c r="K15" s="11">
        <f t="shared" si="4"/>
        <v>28.016299999999998</v>
      </c>
      <c r="L15" s="11">
        <f t="shared" si="4"/>
        <v>28.016299999999998</v>
      </c>
      <c r="M15" s="11">
        <f t="shared" si="4"/>
        <v>28.016299999999998</v>
      </c>
      <c r="N15" s="11">
        <f t="shared" si="4"/>
        <v>28.016299999999998</v>
      </c>
      <c r="O15" s="11">
        <f t="shared" si="4"/>
        <v>28.016299999999998</v>
      </c>
      <c r="P15" s="11">
        <f t="shared" si="4"/>
        <v>28.016299999999998</v>
      </c>
      <c r="Q15" s="11">
        <f t="shared" si="4"/>
        <v>28.016299999999998</v>
      </c>
      <c r="R15" s="11">
        <f t="shared" si="4"/>
        <v>28.016299999999998</v>
      </c>
      <c r="S15" s="11">
        <f t="shared" si="4"/>
        <v>28.016299999999998</v>
      </c>
      <c r="T15" s="11">
        <f t="shared" si="4"/>
        <v>28.016299999999998</v>
      </c>
      <c r="U15" s="11">
        <f t="shared" si="4"/>
        <v>28.016299999999998</v>
      </c>
      <c r="V15" s="11">
        <f t="shared" si="4"/>
        <v>28.016299999999998</v>
      </c>
      <c r="W15" s="11">
        <f t="shared" si="4"/>
        <v>28.016299999999998</v>
      </c>
      <c r="X15" s="11">
        <f t="shared" si="4"/>
        <v>28.016299999999998</v>
      </c>
      <c r="Y15" s="11">
        <f t="shared" si="4"/>
        <v>28.016299999999998</v>
      </c>
      <c r="Z15" s="11">
        <f t="shared" si="4"/>
        <v>28.016299999999998</v>
      </c>
    </row>
    <row r="16" spans="1:26" ht="15.75" x14ac:dyDescent="0.15">
      <c r="A16" s="11" t="s">
        <v>29</v>
      </c>
      <c r="B16" s="14">
        <v>0</v>
      </c>
      <c r="C16" s="14">
        <v>0</v>
      </c>
      <c r="D16" s="14">
        <v>0</v>
      </c>
      <c r="E16" s="14">
        <v>0</v>
      </c>
      <c r="F16" s="14">
        <v>0</v>
      </c>
      <c r="G16" s="14">
        <v>0</v>
      </c>
      <c r="H16" s="14">
        <v>0</v>
      </c>
      <c r="I16" s="14">
        <v>0</v>
      </c>
      <c r="J16" s="14">
        <v>0.02</v>
      </c>
      <c r="K16" s="14">
        <v>0.02</v>
      </c>
      <c r="L16" s="14">
        <v>0.02</v>
      </c>
      <c r="M16" s="14">
        <v>0.02</v>
      </c>
      <c r="N16" s="14">
        <v>0.02</v>
      </c>
      <c r="O16" s="14">
        <v>0.02</v>
      </c>
      <c r="P16" s="14">
        <v>0.02</v>
      </c>
      <c r="Q16" s="14">
        <v>0.02</v>
      </c>
      <c r="R16" s="14">
        <v>0.02</v>
      </c>
      <c r="S16" s="14">
        <v>0.02</v>
      </c>
      <c r="T16" s="14">
        <v>0.02</v>
      </c>
      <c r="U16" s="14">
        <v>0.02</v>
      </c>
      <c r="V16" s="14">
        <v>0.02</v>
      </c>
      <c r="W16" s="14">
        <v>0.02</v>
      </c>
      <c r="X16" s="14">
        <v>0.02</v>
      </c>
      <c r="Y16" s="14">
        <v>0.02</v>
      </c>
      <c r="Z16" s="14">
        <v>0.02</v>
      </c>
    </row>
    <row r="17" spans="1:26" ht="15.75" x14ac:dyDescent="0.15">
      <c r="A17" s="12" t="s">
        <v>30</v>
      </c>
      <c r="B17" s="11">
        <f t="shared" ref="B17:Z17" si="5">B16*B6</f>
        <v>0</v>
      </c>
      <c r="C17" s="11">
        <f t="shared" si="5"/>
        <v>0</v>
      </c>
      <c r="D17" s="11">
        <f t="shared" si="5"/>
        <v>0</v>
      </c>
      <c r="E17" s="11">
        <f t="shared" si="5"/>
        <v>0</v>
      </c>
      <c r="F17" s="11">
        <f t="shared" si="5"/>
        <v>0</v>
      </c>
      <c r="G17" s="11">
        <f t="shared" si="5"/>
        <v>0</v>
      </c>
      <c r="H17" s="11">
        <f t="shared" si="5"/>
        <v>0</v>
      </c>
      <c r="I17" s="11">
        <f t="shared" si="5"/>
        <v>0</v>
      </c>
      <c r="J17" s="11">
        <f t="shared" si="5"/>
        <v>24.137119999999999</v>
      </c>
      <c r="K17" s="11">
        <f t="shared" si="5"/>
        <v>24.137119999999999</v>
      </c>
      <c r="L17" s="11">
        <f t="shared" si="5"/>
        <v>24.137119999999999</v>
      </c>
      <c r="M17" s="11">
        <f t="shared" si="5"/>
        <v>24.137119999999999</v>
      </c>
      <c r="N17" s="11">
        <f t="shared" si="5"/>
        <v>24.137119999999999</v>
      </c>
      <c r="O17" s="11">
        <f t="shared" si="5"/>
        <v>24.137119999999999</v>
      </c>
      <c r="P17" s="11">
        <f t="shared" si="5"/>
        <v>24.137119999999999</v>
      </c>
      <c r="Q17" s="11">
        <f t="shared" si="5"/>
        <v>24.137119999999999</v>
      </c>
      <c r="R17" s="11">
        <f t="shared" si="5"/>
        <v>24.137119999999999</v>
      </c>
      <c r="S17" s="11">
        <f t="shared" si="5"/>
        <v>24.137119999999999</v>
      </c>
      <c r="T17" s="11">
        <f t="shared" si="5"/>
        <v>24.137119999999999</v>
      </c>
      <c r="U17" s="11">
        <f t="shared" si="5"/>
        <v>24.137119999999999</v>
      </c>
      <c r="V17" s="11">
        <f t="shared" si="5"/>
        <v>24.137119999999999</v>
      </c>
      <c r="W17" s="11">
        <f t="shared" si="5"/>
        <v>24.137119999999999</v>
      </c>
      <c r="X17" s="11">
        <f t="shared" si="5"/>
        <v>24.137119999999999</v>
      </c>
      <c r="Y17" s="11">
        <f t="shared" si="5"/>
        <v>24.137119999999999</v>
      </c>
      <c r="Z17" s="11">
        <f t="shared" si="5"/>
        <v>24.137119999999999</v>
      </c>
    </row>
    <row r="18" spans="1:26" ht="15.75" x14ac:dyDescent="0.15">
      <c r="A18" s="12" t="s">
        <v>31</v>
      </c>
      <c r="B18" s="11">
        <f t="shared" ref="B18:Z18" si="6">B15+B17</f>
        <v>0</v>
      </c>
      <c r="C18" s="11">
        <f t="shared" si="6"/>
        <v>0</v>
      </c>
      <c r="D18" s="11">
        <f t="shared" si="6"/>
        <v>0</v>
      </c>
      <c r="E18" s="11">
        <f t="shared" si="6"/>
        <v>0</v>
      </c>
      <c r="F18" s="11">
        <f t="shared" si="6"/>
        <v>0</v>
      </c>
      <c r="G18" s="11">
        <f t="shared" si="6"/>
        <v>0</v>
      </c>
      <c r="H18" s="11">
        <f t="shared" si="6"/>
        <v>0</v>
      </c>
      <c r="I18" s="11">
        <f t="shared" si="6"/>
        <v>0</v>
      </c>
      <c r="J18" s="11">
        <f t="shared" si="6"/>
        <v>52.153419999999997</v>
      </c>
      <c r="K18" s="11">
        <f t="shared" si="6"/>
        <v>52.153419999999997</v>
      </c>
      <c r="L18" s="11">
        <f t="shared" si="6"/>
        <v>52.153419999999997</v>
      </c>
      <c r="M18" s="11">
        <f t="shared" si="6"/>
        <v>52.153419999999997</v>
      </c>
      <c r="N18" s="11">
        <f t="shared" si="6"/>
        <v>52.153419999999997</v>
      </c>
      <c r="O18" s="11">
        <f t="shared" si="6"/>
        <v>52.153419999999997</v>
      </c>
      <c r="P18" s="11">
        <f t="shared" si="6"/>
        <v>52.153419999999997</v>
      </c>
      <c r="Q18" s="11">
        <f t="shared" si="6"/>
        <v>52.153419999999997</v>
      </c>
      <c r="R18" s="11">
        <f t="shared" si="6"/>
        <v>52.153419999999997</v>
      </c>
      <c r="S18" s="11">
        <f t="shared" si="6"/>
        <v>52.153419999999997</v>
      </c>
      <c r="T18" s="11">
        <f t="shared" si="6"/>
        <v>52.153419999999997</v>
      </c>
      <c r="U18" s="11">
        <f t="shared" si="6"/>
        <v>52.153419999999997</v>
      </c>
      <c r="V18" s="11">
        <f t="shared" si="6"/>
        <v>52.153419999999997</v>
      </c>
      <c r="W18" s="11">
        <f t="shared" si="6"/>
        <v>52.153419999999997</v>
      </c>
      <c r="X18" s="11">
        <f t="shared" si="6"/>
        <v>52.153419999999997</v>
      </c>
      <c r="Y18" s="11">
        <f t="shared" si="6"/>
        <v>52.153419999999997</v>
      </c>
      <c r="Z18" s="11">
        <f t="shared" si="6"/>
        <v>52.153419999999997</v>
      </c>
    </row>
    <row r="19" spans="1:26" ht="15.75" x14ac:dyDescent="0.15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spans="1:26" ht="15.75" x14ac:dyDescent="0.15">
      <c r="A20" s="12" t="s">
        <v>32</v>
      </c>
      <c r="B20" s="11">
        <v>0</v>
      </c>
      <c r="C20" s="11">
        <v>0</v>
      </c>
      <c r="D20" s="11">
        <v>0</v>
      </c>
      <c r="E20" s="11">
        <v>0</v>
      </c>
      <c r="F20" s="11">
        <v>0</v>
      </c>
      <c r="G20" s="11">
        <v>143.85</v>
      </c>
      <c r="H20" s="11">
        <v>503.61</v>
      </c>
      <c r="I20" s="11">
        <v>71.97</v>
      </c>
      <c r="J20" s="11">
        <v>0</v>
      </c>
      <c r="K20" s="11">
        <v>0</v>
      </c>
      <c r="L20" s="11">
        <v>0</v>
      </c>
      <c r="M20" s="11">
        <v>0</v>
      </c>
      <c r="N20" s="11">
        <v>0</v>
      </c>
      <c r="O20" s="11">
        <v>0</v>
      </c>
      <c r="P20" s="11">
        <v>0</v>
      </c>
      <c r="Q20" s="11">
        <v>0</v>
      </c>
      <c r="R20" s="11">
        <v>0</v>
      </c>
      <c r="S20" s="11">
        <v>0</v>
      </c>
      <c r="T20" s="11">
        <v>0</v>
      </c>
      <c r="U20" s="11">
        <v>0</v>
      </c>
      <c r="V20" s="11">
        <v>0</v>
      </c>
      <c r="W20" s="11">
        <v>0</v>
      </c>
      <c r="X20" s="11">
        <v>0</v>
      </c>
      <c r="Y20" s="11">
        <v>0</v>
      </c>
      <c r="Z20" s="11">
        <v>0</v>
      </c>
    </row>
    <row r="21" spans="1:26" ht="15.75" x14ac:dyDescent="0.15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spans="1:26" ht="15.75" x14ac:dyDescent="0.15">
      <c r="A22" s="11" t="s">
        <v>33</v>
      </c>
      <c r="B22" s="11">
        <f>G20*1.1^2+H20*1.1+I20*1</f>
        <v>799.99950000000001</v>
      </c>
      <c r="C22" s="11">
        <f t="shared" ref="C22:Z22" si="7">B22</f>
        <v>799.99950000000001</v>
      </c>
      <c r="D22" s="11">
        <f t="shared" si="7"/>
        <v>799.99950000000001</v>
      </c>
      <c r="E22" s="11">
        <f t="shared" si="7"/>
        <v>799.99950000000001</v>
      </c>
      <c r="F22" s="11">
        <f t="shared" si="7"/>
        <v>799.99950000000001</v>
      </c>
      <c r="G22" s="11">
        <f t="shared" si="7"/>
        <v>799.99950000000001</v>
      </c>
      <c r="H22" s="11">
        <f t="shared" si="7"/>
        <v>799.99950000000001</v>
      </c>
      <c r="I22" s="11">
        <f t="shared" si="7"/>
        <v>799.99950000000001</v>
      </c>
      <c r="J22" s="11">
        <f t="shared" si="7"/>
        <v>799.99950000000001</v>
      </c>
      <c r="K22" s="11">
        <f t="shared" si="7"/>
        <v>799.99950000000001</v>
      </c>
      <c r="L22" s="11">
        <f t="shared" si="7"/>
        <v>799.99950000000001</v>
      </c>
      <c r="M22" s="11">
        <f t="shared" si="7"/>
        <v>799.99950000000001</v>
      </c>
      <c r="N22" s="11">
        <f t="shared" si="7"/>
        <v>799.99950000000001</v>
      </c>
      <c r="O22" s="11">
        <f t="shared" si="7"/>
        <v>799.99950000000001</v>
      </c>
      <c r="P22" s="11">
        <f t="shared" si="7"/>
        <v>799.99950000000001</v>
      </c>
      <c r="Q22" s="11">
        <f t="shared" si="7"/>
        <v>799.99950000000001</v>
      </c>
      <c r="R22" s="11">
        <f t="shared" si="7"/>
        <v>799.99950000000001</v>
      </c>
      <c r="S22" s="11">
        <f t="shared" si="7"/>
        <v>799.99950000000001</v>
      </c>
      <c r="T22" s="11">
        <f t="shared" si="7"/>
        <v>799.99950000000001</v>
      </c>
      <c r="U22" s="11">
        <f t="shared" si="7"/>
        <v>799.99950000000001</v>
      </c>
      <c r="V22" s="11">
        <f t="shared" si="7"/>
        <v>799.99950000000001</v>
      </c>
      <c r="W22" s="11">
        <f t="shared" si="7"/>
        <v>799.99950000000001</v>
      </c>
      <c r="X22" s="11">
        <f t="shared" si="7"/>
        <v>799.99950000000001</v>
      </c>
      <c r="Y22" s="11">
        <f t="shared" si="7"/>
        <v>799.99950000000001</v>
      </c>
      <c r="Z22" s="11">
        <f t="shared" si="7"/>
        <v>799.99950000000001</v>
      </c>
    </row>
    <row r="23" spans="1:26" ht="15.75" x14ac:dyDescent="0.15">
      <c r="A23" s="11" t="s">
        <v>34</v>
      </c>
      <c r="B23" s="14">
        <v>0</v>
      </c>
      <c r="C23" s="14">
        <v>0</v>
      </c>
      <c r="D23" s="14">
        <v>0</v>
      </c>
      <c r="E23" s="14">
        <v>0</v>
      </c>
      <c r="F23" s="14">
        <v>0</v>
      </c>
      <c r="G23" s="14">
        <v>0</v>
      </c>
      <c r="H23" s="14">
        <v>0</v>
      </c>
      <c r="I23" s="14">
        <v>0</v>
      </c>
      <c r="J23" s="14">
        <v>0.14000000000000001</v>
      </c>
      <c r="K23" s="14">
        <v>0.14000000000000001</v>
      </c>
      <c r="L23" s="14">
        <v>0.14000000000000001</v>
      </c>
      <c r="M23" s="14">
        <v>0.14000000000000001</v>
      </c>
      <c r="N23" s="14">
        <v>0.14000000000000001</v>
      </c>
      <c r="O23" s="14">
        <v>0.02</v>
      </c>
      <c r="P23" s="14">
        <v>0.02</v>
      </c>
      <c r="Q23" s="14">
        <v>0.02</v>
      </c>
      <c r="R23" s="14">
        <v>0.02</v>
      </c>
      <c r="S23" s="14">
        <v>0.02</v>
      </c>
      <c r="T23" s="14">
        <v>0.02</v>
      </c>
      <c r="U23" s="14">
        <v>0.02</v>
      </c>
      <c r="V23" s="14">
        <v>0.02</v>
      </c>
      <c r="W23" s="14">
        <v>0.02</v>
      </c>
      <c r="X23" s="14">
        <v>0.02</v>
      </c>
      <c r="Y23" s="14">
        <v>0.02</v>
      </c>
      <c r="Z23" s="14">
        <v>0.02</v>
      </c>
    </row>
    <row r="24" spans="1:26" ht="15.75" x14ac:dyDescent="0.15">
      <c r="A24" s="12" t="s">
        <v>35</v>
      </c>
      <c r="B24" s="11">
        <f t="shared" ref="B24:Z24" si="8">B22*B23</f>
        <v>0</v>
      </c>
      <c r="C24" s="11">
        <f t="shared" si="8"/>
        <v>0</v>
      </c>
      <c r="D24" s="11">
        <f t="shared" si="8"/>
        <v>0</v>
      </c>
      <c r="E24" s="11">
        <f t="shared" si="8"/>
        <v>0</v>
      </c>
      <c r="F24" s="11">
        <f t="shared" si="8"/>
        <v>0</v>
      </c>
      <c r="G24" s="11">
        <f t="shared" si="8"/>
        <v>0</v>
      </c>
      <c r="H24" s="11">
        <f t="shared" si="8"/>
        <v>0</v>
      </c>
      <c r="I24" s="11">
        <f t="shared" si="8"/>
        <v>0</v>
      </c>
      <c r="J24" s="11">
        <f t="shared" si="8"/>
        <v>111.99993000000001</v>
      </c>
      <c r="K24" s="11">
        <f t="shared" si="8"/>
        <v>111.99993000000001</v>
      </c>
      <c r="L24" s="11">
        <f t="shared" si="8"/>
        <v>111.99993000000001</v>
      </c>
      <c r="M24" s="11">
        <f t="shared" si="8"/>
        <v>111.99993000000001</v>
      </c>
      <c r="N24" s="11">
        <f t="shared" si="8"/>
        <v>111.99993000000001</v>
      </c>
      <c r="O24" s="11">
        <f t="shared" si="8"/>
        <v>15.99999</v>
      </c>
      <c r="P24" s="11">
        <f t="shared" si="8"/>
        <v>15.99999</v>
      </c>
      <c r="Q24" s="11">
        <f t="shared" si="8"/>
        <v>15.99999</v>
      </c>
      <c r="R24" s="11">
        <f t="shared" si="8"/>
        <v>15.99999</v>
      </c>
      <c r="S24" s="11">
        <f t="shared" si="8"/>
        <v>15.99999</v>
      </c>
      <c r="T24" s="11">
        <f t="shared" si="8"/>
        <v>15.99999</v>
      </c>
      <c r="U24" s="11">
        <f t="shared" si="8"/>
        <v>15.99999</v>
      </c>
      <c r="V24" s="11">
        <f t="shared" si="8"/>
        <v>15.99999</v>
      </c>
      <c r="W24" s="11">
        <f t="shared" si="8"/>
        <v>15.99999</v>
      </c>
      <c r="X24" s="11">
        <f t="shared" si="8"/>
        <v>15.99999</v>
      </c>
      <c r="Y24" s="11">
        <f t="shared" si="8"/>
        <v>15.99999</v>
      </c>
      <c r="Z24" s="11">
        <f t="shared" si="8"/>
        <v>15.99999</v>
      </c>
    </row>
    <row r="25" spans="1:26" ht="15.75" x14ac:dyDescent="0.15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spans="1:26" ht="15.75" x14ac:dyDescent="0.15">
      <c r="A26" s="11" t="s">
        <v>12</v>
      </c>
      <c r="B26" s="11">
        <v>266550</v>
      </c>
      <c r="C26" s="11">
        <v>266550</v>
      </c>
      <c r="D26" s="11">
        <v>266550</v>
      </c>
      <c r="E26" s="11">
        <v>266550</v>
      </c>
      <c r="F26" s="11">
        <v>266550</v>
      </c>
      <c r="G26" s="11">
        <v>266550</v>
      </c>
      <c r="H26" s="11">
        <v>266550</v>
      </c>
      <c r="I26" s="11">
        <v>266550</v>
      </c>
      <c r="J26" s="11">
        <v>26655</v>
      </c>
      <c r="K26" s="11">
        <v>26655</v>
      </c>
      <c r="L26" s="11">
        <v>26655</v>
      </c>
      <c r="M26" s="11">
        <v>26655</v>
      </c>
      <c r="N26" s="11">
        <v>26655</v>
      </c>
      <c r="O26" s="11">
        <v>26655</v>
      </c>
      <c r="P26" s="11">
        <v>26655</v>
      </c>
      <c r="Q26" s="11">
        <v>26655</v>
      </c>
      <c r="R26" s="11">
        <v>26655</v>
      </c>
      <c r="S26" s="11">
        <v>26655</v>
      </c>
      <c r="T26" s="11">
        <v>26655</v>
      </c>
      <c r="U26" s="11">
        <v>26655</v>
      </c>
      <c r="V26" s="11">
        <v>26655</v>
      </c>
      <c r="W26" s="11">
        <v>26655</v>
      </c>
      <c r="X26" s="11">
        <v>26655</v>
      </c>
      <c r="Y26" s="11">
        <v>26655</v>
      </c>
      <c r="Z26" s="11">
        <v>26655</v>
      </c>
    </row>
    <row r="27" spans="1:26" ht="15.75" x14ac:dyDescent="0.15">
      <c r="A27" s="11" t="s">
        <v>13</v>
      </c>
      <c r="B27" s="11">
        <v>266550</v>
      </c>
      <c r="C27" s="11">
        <v>266550</v>
      </c>
      <c r="D27" s="11">
        <v>266550</v>
      </c>
      <c r="E27" s="11">
        <v>254580</v>
      </c>
      <c r="F27" s="11">
        <v>254580</v>
      </c>
      <c r="G27" s="11">
        <v>254580</v>
      </c>
      <c r="H27" s="11">
        <v>254580</v>
      </c>
      <c r="I27" s="11">
        <v>254580</v>
      </c>
      <c r="J27" s="11">
        <v>122198</v>
      </c>
      <c r="K27" s="11">
        <v>122198</v>
      </c>
      <c r="L27" s="11">
        <v>122198</v>
      </c>
      <c r="M27" s="11">
        <v>122198</v>
      </c>
      <c r="N27" s="11">
        <v>122198</v>
      </c>
      <c r="O27" s="11">
        <v>122198</v>
      </c>
      <c r="P27" s="11">
        <v>122198</v>
      </c>
      <c r="Q27" s="11">
        <v>122198</v>
      </c>
      <c r="R27" s="11">
        <v>122198</v>
      </c>
      <c r="S27" s="11">
        <v>122198</v>
      </c>
      <c r="T27" s="11">
        <v>122198</v>
      </c>
      <c r="U27" s="11">
        <v>122198</v>
      </c>
      <c r="V27" s="11">
        <v>122198</v>
      </c>
      <c r="W27" s="11">
        <v>122198</v>
      </c>
      <c r="X27" s="11">
        <v>122198</v>
      </c>
      <c r="Y27" s="11">
        <v>122198</v>
      </c>
      <c r="Z27" s="11">
        <v>122198</v>
      </c>
    </row>
    <row r="28" spans="1:26" ht="15.75" x14ac:dyDescent="0.15">
      <c r="A28" s="11" t="s">
        <v>14</v>
      </c>
      <c r="B28" s="11">
        <f t="shared" ref="B28:Z28" si="9">B26-B27</f>
        <v>0</v>
      </c>
      <c r="C28" s="11">
        <f t="shared" si="9"/>
        <v>0</v>
      </c>
      <c r="D28" s="11">
        <f t="shared" si="9"/>
        <v>0</v>
      </c>
      <c r="E28" s="11">
        <f t="shared" si="9"/>
        <v>11970</v>
      </c>
      <c r="F28" s="11">
        <f t="shared" si="9"/>
        <v>11970</v>
      </c>
      <c r="G28" s="11">
        <f t="shared" si="9"/>
        <v>11970</v>
      </c>
      <c r="H28" s="11">
        <f t="shared" si="9"/>
        <v>11970</v>
      </c>
      <c r="I28" s="11">
        <f t="shared" si="9"/>
        <v>11970</v>
      </c>
      <c r="J28" s="11">
        <f t="shared" si="9"/>
        <v>-95543</v>
      </c>
      <c r="K28" s="11">
        <f t="shared" si="9"/>
        <v>-95543</v>
      </c>
      <c r="L28" s="11">
        <f t="shared" si="9"/>
        <v>-95543</v>
      </c>
      <c r="M28" s="11">
        <f t="shared" si="9"/>
        <v>-95543</v>
      </c>
      <c r="N28" s="11">
        <f t="shared" si="9"/>
        <v>-95543</v>
      </c>
      <c r="O28" s="11">
        <f t="shared" si="9"/>
        <v>-95543</v>
      </c>
      <c r="P28" s="11">
        <f t="shared" si="9"/>
        <v>-95543</v>
      </c>
      <c r="Q28" s="11">
        <f t="shared" si="9"/>
        <v>-95543</v>
      </c>
      <c r="R28" s="11">
        <f t="shared" si="9"/>
        <v>-95543</v>
      </c>
      <c r="S28" s="11">
        <f t="shared" si="9"/>
        <v>-95543</v>
      </c>
      <c r="T28" s="11">
        <f t="shared" si="9"/>
        <v>-95543</v>
      </c>
      <c r="U28" s="11">
        <f t="shared" si="9"/>
        <v>-95543</v>
      </c>
      <c r="V28" s="11">
        <f t="shared" si="9"/>
        <v>-95543</v>
      </c>
      <c r="W28" s="11">
        <f t="shared" si="9"/>
        <v>-95543</v>
      </c>
      <c r="X28" s="11">
        <f t="shared" si="9"/>
        <v>-95543</v>
      </c>
      <c r="Y28" s="11">
        <f t="shared" si="9"/>
        <v>-95543</v>
      </c>
      <c r="Z28" s="11">
        <f t="shared" si="9"/>
        <v>-95543</v>
      </c>
    </row>
    <row r="29" spans="1:26" ht="15.75" x14ac:dyDescent="0.15">
      <c r="A29" s="11" t="s">
        <v>15</v>
      </c>
      <c r="B29" s="11"/>
      <c r="C29" s="14">
        <v>0.1</v>
      </c>
      <c r="D29" s="14">
        <v>0.1</v>
      </c>
      <c r="E29" s="14">
        <v>0.1</v>
      </c>
      <c r="F29" s="14">
        <v>0.1</v>
      </c>
      <c r="G29" s="14">
        <v>0.1</v>
      </c>
      <c r="H29" s="14">
        <v>0.1</v>
      </c>
      <c r="I29" s="14">
        <v>0.1</v>
      </c>
      <c r="J29" s="14">
        <v>0.1</v>
      </c>
      <c r="K29" s="14">
        <v>0.1</v>
      </c>
      <c r="L29" s="14">
        <v>0.1</v>
      </c>
      <c r="M29" s="14">
        <v>0.1</v>
      </c>
      <c r="N29" s="14">
        <v>0.1</v>
      </c>
      <c r="O29" s="14">
        <v>0.1</v>
      </c>
      <c r="P29" s="14">
        <v>0.1</v>
      </c>
      <c r="Q29" s="14">
        <v>0.1</v>
      </c>
      <c r="R29" s="14">
        <v>0.1</v>
      </c>
      <c r="S29" s="14">
        <v>0.1</v>
      </c>
      <c r="T29" s="14">
        <v>0.1</v>
      </c>
      <c r="U29" s="14">
        <v>0</v>
      </c>
      <c r="V29" s="14">
        <v>0</v>
      </c>
      <c r="W29" s="14">
        <v>0</v>
      </c>
      <c r="X29" s="14">
        <v>0</v>
      </c>
      <c r="Y29" s="14">
        <v>0</v>
      </c>
      <c r="Z29" s="14">
        <v>0</v>
      </c>
    </row>
    <row r="30" spans="1:26" ht="15.75" x14ac:dyDescent="0.15">
      <c r="A30" s="11" t="s">
        <v>16</v>
      </c>
      <c r="B30" s="11"/>
      <c r="C30" s="11"/>
      <c r="D30" s="11"/>
      <c r="E30" s="11">
        <v>250</v>
      </c>
      <c r="F30" s="11">
        <f t="shared" ref="F30:Z30" si="10">E30*(1+F29)</f>
        <v>275</v>
      </c>
      <c r="G30" s="11">
        <f t="shared" si="10"/>
        <v>302.5</v>
      </c>
      <c r="H30" s="11">
        <f t="shared" si="10"/>
        <v>332.75</v>
      </c>
      <c r="I30" s="11">
        <f t="shared" si="10"/>
        <v>366.02500000000003</v>
      </c>
      <c r="J30" s="11">
        <f t="shared" si="10"/>
        <v>402.62750000000005</v>
      </c>
      <c r="K30" s="11">
        <f t="shared" si="10"/>
        <v>442.89025000000009</v>
      </c>
      <c r="L30" s="11">
        <f t="shared" si="10"/>
        <v>487.17927500000013</v>
      </c>
      <c r="M30" s="11">
        <f t="shared" si="10"/>
        <v>535.89720250000016</v>
      </c>
      <c r="N30" s="11">
        <f t="shared" si="10"/>
        <v>589.48692275000019</v>
      </c>
      <c r="O30" s="11">
        <f t="shared" si="10"/>
        <v>648.43561502500029</v>
      </c>
      <c r="P30" s="11">
        <f t="shared" si="10"/>
        <v>713.27917652750034</v>
      </c>
      <c r="Q30" s="11">
        <f t="shared" si="10"/>
        <v>784.60709418025044</v>
      </c>
      <c r="R30" s="11">
        <f t="shared" si="10"/>
        <v>863.06780359827553</v>
      </c>
      <c r="S30" s="11">
        <f t="shared" si="10"/>
        <v>949.37458395810313</v>
      </c>
      <c r="T30" s="11">
        <f t="shared" si="10"/>
        <v>1044.3120423539135</v>
      </c>
      <c r="U30" s="11">
        <f t="shared" si="10"/>
        <v>1044.3120423539135</v>
      </c>
      <c r="V30" s="11">
        <f t="shared" si="10"/>
        <v>1044.3120423539135</v>
      </c>
      <c r="W30" s="11">
        <f t="shared" si="10"/>
        <v>1044.3120423539135</v>
      </c>
      <c r="X30" s="11">
        <f t="shared" si="10"/>
        <v>1044.3120423539135</v>
      </c>
      <c r="Y30" s="11">
        <f t="shared" si="10"/>
        <v>1044.3120423539135</v>
      </c>
      <c r="Z30" s="11">
        <f t="shared" si="10"/>
        <v>1044.3120423539135</v>
      </c>
    </row>
    <row r="31" spans="1:26" ht="15.75" x14ac:dyDescent="0.15">
      <c r="A31" s="12" t="s">
        <v>17</v>
      </c>
      <c r="B31" s="11">
        <f t="shared" ref="B31:Z31" si="11">B28*B30</f>
        <v>0</v>
      </c>
      <c r="C31" s="11">
        <f t="shared" si="11"/>
        <v>0</v>
      </c>
      <c r="D31" s="11">
        <f t="shared" si="11"/>
        <v>0</v>
      </c>
      <c r="E31" s="11">
        <f t="shared" si="11"/>
        <v>2992500</v>
      </c>
      <c r="F31" s="11">
        <f t="shared" si="11"/>
        <v>3291750</v>
      </c>
      <c r="G31" s="11">
        <f t="shared" si="11"/>
        <v>3620925</v>
      </c>
      <c r="H31" s="11">
        <f t="shared" si="11"/>
        <v>3983017.5</v>
      </c>
      <c r="I31" s="11">
        <f t="shared" si="11"/>
        <v>4381319.25</v>
      </c>
      <c r="J31" s="11">
        <f t="shared" si="11"/>
        <v>-38468239.232500002</v>
      </c>
      <c r="K31" s="11">
        <f t="shared" si="11"/>
        <v>-42315063.155750006</v>
      </c>
      <c r="L31" s="11">
        <f t="shared" si="11"/>
        <v>-46546569.47132501</v>
      </c>
      <c r="M31" s="11">
        <f t="shared" si="11"/>
        <v>-51201226.418457516</v>
      </c>
      <c r="N31" s="11">
        <f t="shared" si="11"/>
        <v>-56321349.060303271</v>
      </c>
      <c r="O31" s="11">
        <f t="shared" si="11"/>
        <v>-61953483.966333605</v>
      </c>
      <c r="P31" s="11">
        <f t="shared" si="11"/>
        <v>-68148832.36296697</v>
      </c>
      <c r="Q31" s="11">
        <f t="shared" si="11"/>
        <v>-74963715.599263668</v>
      </c>
      <c r="R31" s="11">
        <f t="shared" si="11"/>
        <v>-82460087.159190044</v>
      </c>
      <c r="S31" s="11">
        <f t="shared" si="11"/>
        <v>-90706095.875109047</v>
      </c>
      <c r="T31" s="11">
        <f t="shared" si="11"/>
        <v>-99776705.46261996</v>
      </c>
      <c r="U31" s="11">
        <f t="shared" si="11"/>
        <v>-99776705.46261996</v>
      </c>
      <c r="V31" s="11">
        <f t="shared" si="11"/>
        <v>-99776705.46261996</v>
      </c>
      <c r="W31" s="11">
        <f t="shared" si="11"/>
        <v>-99776705.46261996</v>
      </c>
      <c r="X31" s="11">
        <f t="shared" si="11"/>
        <v>-99776705.46261996</v>
      </c>
      <c r="Y31" s="11">
        <f t="shared" si="11"/>
        <v>-99776705.46261996</v>
      </c>
      <c r="Z31" s="11">
        <f t="shared" si="11"/>
        <v>-99776705.46261996</v>
      </c>
    </row>
    <row r="32" spans="1:26" ht="15.75" x14ac:dyDescent="0.1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spans="1:26" ht="15.75" x14ac:dyDescent="0.15">
      <c r="A33" s="11" t="s">
        <v>18</v>
      </c>
      <c r="B33" s="11">
        <f t="shared" ref="B33:Z33" si="12">B12-B18-B31/1000000</f>
        <v>800.60421000000008</v>
      </c>
      <c r="C33" s="11">
        <f t="shared" si="12"/>
        <v>800.60421000000008</v>
      </c>
      <c r="D33" s="11">
        <f t="shared" si="12"/>
        <v>800.60421000000008</v>
      </c>
      <c r="E33" s="11">
        <f t="shared" si="12"/>
        <v>797.61171000000013</v>
      </c>
      <c r="F33" s="11">
        <f t="shared" si="12"/>
        <v>894.36678000000006</v>
      </c>
      <c r="G33" s="11">
        <f t="shared" si="12"/>
        <v>894.03760499999999</v>
      </c>
      <c r="H33" s="11">
        <f t="shared" si="12"/>
        <v>893.67551250000008</v>
      </c>
      <c r="I33" s="11">
        <f t="shared" si="12"/>
        <v>893.27721074999999</v>
      </c>
      <c r="J33" s="11">
        <f t="shared" si="12"/>
        <v>883.97334923250003</v>
      </c>
      <c r="K33" s="11">
        <f t="shared" si="12"/>
        <v>887.82017315575001</v>
      </c>
      <c r="L33" s="11">
        <f t="shared" si="12"/>
        <v>892.05167947132509</v>
      </c>
      <c r="M33" s="11">
        <f t="shared" si="12"/>
        <v>896.70633641845757</v>
      </c>
      <c r="N33" s="11">
        <f t="shared" si="12"/>
        <v>901.82645906030336</v>
      </c>
      <c r="O33" s="11">
        <f t="shared" si="12"/>
        <v>907.45859396633364</v>
      </c>
      <c r="P33" s="11">
        <f t="shared" si="12"/>
        <v>913.65394236296697</v>
      </c>
      <c r="Q33" s="11">
        <f t="shared" si="12"/>
        <v>920.46882559926371</v>
      </c>
      <c r="R33" s="11">
        <f t="shared" si="12"/>
        <v>927.9651971591901</v>
      </c>
      <c r="S33" s="11">
        <f t="shared" si="12"/>
        <v>936.21120587510904</v>
      </c>
      <c r="T33" s="11">
        <f t="shared" si="12"/>
        <v>945.28181546261999</v>
      </c>
      <c r="U33" s="11">
        <f t="shared" si="12"/>
        <v>945.28181546261999</v>
      </c>
      <c r="V33" s="11">
        <f t="shared" si="12"/>
        <v>945.28181546261999</v>
      </c>
      <c r="W33" s="11">
        <f t="shared" si="12"/>
        <v>945.28181546261999</v>
      </c>
      <c r="X33" s="11">
        <f t="shared" si="12"/>
        <v>945.28181546261999</v>
      </c>
      <c r="Y33" s="11">
        <f t="shared" si="12"/>
        <v>945.28181546261999</v>
      </c>
      <c r="Z33" s="11">
        <f t="shared" si="12"/>
        <v>945.28181546261999</v>
      </c>
    </row>
    <row r="34" spans="1:26" ht="15.75" x14ac:dyDescent="0.15">
      <c r="A34" s="11" t="s">
        <v>19</v>
      </c>
      <c r="B34" s="15">
        <v>0.377</v>
      </c>
      <c r="C34" s="15">
        <v>0.377</v>
      </c>
      <c r="D34" s="15">
        <v>0.377</v>
      </c>
      <c r="E34" s="15">
        <v>0.377</v>
      </c>
      <c r="F34" s="15">
        <v>0.377</v>
      </c>
      <c r="G34" s="15">
        <v>0.377</v>
      </c>
      <c r="H34" s="15">
        <v>0.377</v>
      </c>
      <c r="I34" s="15">
        <v>0.377</v>
      </c>
      <c r="J34" s="15">
        <v>0.377</v>
      </c>
      <c r="K34" s="15">
        <v>0.377</v>
      </c>
      <c r="L34" s="15">
        <v>0.377</v>
      </c>
      <c r="M34" s="15">
        <v>0.377</v>
      </c>
      <c r="N34" s="15">
        <v>0.377</v>
      </c>
      <c r="O34" s="15">
        <v>0.377</v>
      </c>
      <c r="P34" s="15">
        <v>0.377</v>
      </c>
      <c r="Q34" s="15">
        <v>0.377</v>
      </c>
      <c r="R34" s="15">
        <v>0.377</v>
      </c>
      <c r="S34" s="15">
        <v>0.377</v>
      </c>
      <c r="T34" s="15">
        <v>0.377</v>
      </c>
      <c r="U34" s="15">
        <v>0.377</v>
      </c>
      <c r="V34" s="15">
        <v>0.377</v>
      </c>
      <c r="W34" s="15">
        <v>0.377</v>
      </c>
      <c r="X34" s="15">
        <v>0.377</v>
      </c>
      <c r="Y34" s="15">
        <v>0.377</v>
      </c>
      <c r="Z34" s="15">
        <v>0.377</v>
      </c>
    </row>
    <row r="35" spans="1:26" ht="15.75" x14ac:dyDescent="0.15">
      <c r="A35" s="11" t="s">
        <v>20</v>
      </c>
      <c r="B35" s="11">
        <f t="shared" ref="B35:Z35" si="13">B33*B34</f>
        <v>301.82778717000002</v>
      </c>
      <c r="C35" s="11">
        <f t="shared" si="13"/>
        <v>301.82778717000002</v>
      </c>
      <c r="D35" s="11">
        <f t="shared" si="13"/>
        <v>301.82778717000002</v>
      </c>
      <c r="E35" s="11">
        <f t="shared" si="13"/>
        <v>300.69961467000007</v>
      </c>
      <c r="F35" s="11">
        <f t="shared" si="13"/>
        <v>337.17627606000002</v>
      </c>
      <c r="G35" s="11">
        <f t="shared" si="13"/>
        <v>337.05217708499998</v>
      </c>
      <c r="H35" s="11">
        <f t="shared" si="13"/>
        <v>336.91566821250001</v>
      </c>
      <c r="I35" s="11">
        <f t="shared" si="13"/>
        <v>336.76550845275</v>
      </c>
      <c r="J35" s="11">
        <f t="shared" si="13"/>
        <v>333.25795266065251</v>
      </c>
      <c r="K35" s="11">
        <f t="shared" si="13"/>
        <v>334.70820527971773</v>
      </c>
      <c r="L35" s="11">
        <f t="shared" si="13"/>
        <v>336.30348316068955</v>
      </c>
      <c r="M35" s="11">
        <f t="shared" si="13"/>
        <v>338.05828882975851</v>
      </c>
      <c r="N35" s="11">
        <f t="shared" si="13"/>
        <v>339.98857506573438</v>
      </c>
      <c r="O35" s="11">
        <f t="shared" si="13"/>
        <v>342.11188992530776</v>
      </c>
      <c r="P35" s="11">
        <f t="shared" si="13"/>
        <v>344.44753627083855</v>
      </c>
      <c r="Q35" s="11">
        <f t="shared" si="13"/>
        <v>347.01674725092244</v>
      </c>
      <c r="R35" s="11">
        <f t="shared" si="13"/>
        <v>349.84287932901469</v>
      </c>
      <c r="S35" s="11">
        <f t="shared" si="13"/>
        <v>352.95162461491611</v>
      </c>
      <c r="T35" s="11">
        <f t="shared" si="13"/>
        <v>356.37124442940774</v>
      </c>
      <c r="U35" s="11">
        <f t="shared" si="13"/>
        <v>356.37124442940774</v>
      </c>
      <c r="V35" s="11">
        <f t="shared" si="13"/>
        <v>356.37124442940774</v>
      </c>
      <c r="W35" s="11">
        <f t="shared" si="13"/>
        <v>356.37124442940774</v>
      </c>
      <c r="X35" s="11">
        <f t="shared" si="13"/>
        <v>356.37124442940774</v>
      </c>
      <c r="Y35" s="11">
        <f t="shared" si="13"/>
        <v>356.37124442940774</v>
      </c>
      <c r="Z35" s="11">
        <f t="shared" si="13"/>
        <v>356.37124442940774</v>
      </c>
    </row>
    <row r="36" spans="1:26" ht="15.75" x14ac:dyDescent="0.15">
      <c r="A36" s="12" t="s">
        <v>21</v>
      </c>
      <c r="B36" s="11">
        <f t="shared" ref="B36:Z36" si="14">B33-B35</f>
        <v>498.77642283000006</v>
      </c>
      <c r="C36" s="11">
        <f t="shared" si="14"/>
        <v>498.77642283000006</v>
      </c>
      <c r="D36" s="11">
        <f t="shared" si="14"/>
        <v>498.77642283000006</v>
      </c>
      <c r="E36" s="11">
        <f t="shared" si="14"/>
        <v>496.91209533000006</v>
      </c>
      <c r="F36" s="11">
        <f t="shared" si="14"/>
        <v>557.1905039400001</v>
      </c>
      <c r="G36" s="11">
        <f t="shared" si="14"/>
        <v>556.98542791499995</v>
      </c>
      <c r="H36" s="11">
        <f t="shared" si="14"/>
        <v>556.75984428750007</v>
      </c>
      <c r="I36" s="11">
        <f t="shared" si="14"/>
        <v>556.51170229724994</v>
      </c>
      <c r="J36" s="11">
        <f t="shared" si="14"/>
        <v>550.71539657184758</v>
      </c>
      <c r="K36" s="11">
        <f t="shared" si="14"/>
        <v>553.11196787603228</v>
      </c>
      <c r="L36" s="11">
        <f t="shared" si="14"/>
        <v>555.74819631063554</v>
      </c>
      <c r="M36" s="11">
        <f t="shared" si="14"/>
        <v>558.648047588699</v>
      </c>
      <c r="N36" s="11">
        <f t="shared" si="14"/>
        <v>561.83788399456898</v>
      </c>
      <c r="O36" s="11">
        <f t="shared" si="14"/>
        <v>565.34670404102587</v>
      </c>
      <c r="P36" s="11">
        <f t="shared" si="14"/>
        <v>569.20640609212842</v>
      </c>
      <c r="Q36" s="11">
        <f t="shared" si="14"/>
        <v>573.45207834834127</v>
      </c>
      <c r="R36" s="11">
        <f t="shared" si="14"/>
        <v>578.12231783017546</v>
      </c>
      <c r="S36" s="11">
        <f t="shared" si="14"/>
        <v>583.25958126019293</v>
      </c>
      <c r="T36" s="11">
        <f t="shared" si="14"/>
        <v>588.91057103321225</v>
      </c>
      <c r="U36" s="11">
        <f t="shared" si="14"/>
        <v>588.91057103321225</v>
      </c>
      <c r="V36" s="11">
        <f t="shared" si="14"/>
        <v>588.91057103321225</v>
      </c>
      <c r="W36" s="11">
        <f t="shared" si="14"/>
        <v>588.91057103321225</v>
      </c>
      <c r="X36" s="11">
        <f t="shared" si="14"/>
        <v>588.91057103321225</v>
      </c>
      <c r="Y36" s="11">
        <f t="shared" si="14"/>
        <v>588.91057103321225</v>
      </c>
      <c r="Z36" s="11">
        <f t="shared" si="14"/>
        <v>588.91057103321225</v>
      </c>
    </row>
    <row r="37" spans="1:26" ht="15.75" x14ac:dyDescent="0.15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spans="1:26" ht="15.75" x14ac:dyDescent="0.15">
      <c r="A38" s="12" t="s">
        <v>36</v>
      </c>
      <c r="B38" s="11">
        <f t="shared" ref="B38:Z38" si="15">B24*B34</f>
        <v>0</v>
      </c>
      <c r="C38" s="11">
        <f t="shared" si="15"/>
        <v>0</v>
      </c>
      <c r="D38" s="11">
        <f t="shared" si="15"/>
        <v>0</v>
      </c>
      <c r="E38" s="11">
        <f t="shared" si="15"/>
        <v>0</v>
      </c>
      <c r="F38" s="11">
        <f t="shared" si="15"/>
        <v>0</v>
      </c>
      <c r="G38" s="11">
        <f t="shared" si="15"/>
        <v>0</v>
      </c>
      <c r="H38" s="11">
        <f t="shared" si="15"/>
        <v>0</v>
      </c>
      <c r="I38" s="11">
        <f t="shared" si="15"/>
        <v>0</v>
      </c>
      <c r="J38" s="11">
        <f t="shared" si="15"/>
        <v>42.223973610000002</v>
      </c>
      <c r="K38" s="11">
        <f t="shared" si="15"/>
        <v>42.223973610000002</v>
      </c>
      <c r="L38" s="11">
        <f t="shared" si="15"/>
        <v>42.223973610000002</v>
      </c>
      <c r="M38" s="11">
        <f t="shared" si="15"/>
        <v>42.223973610000002</v>
      </c>
      <c r="N38" s="11">
        <f t="shared" si="15"/>
        <v>42.223973610000002</v>
      </c>
      <c r="O38" s="11">
        <f t="shared" si="15"/>
        <v>6.0319962299999998</v>
      </c>
      <c r="P38" s="11">
        <f t="shared" si="15"/>
        <v>6.0319962299999998</v>
      </c>
      <c r="Q38" s="11">
        <f t="shared" si="15"/>
        <v>6.0319962299999998</v>
      </c>
      <c r="R38" s="11">
        <f t="shared" si="15"/>
        <v>6.0319962299999998</v>
      </c>
      <c r="S38" s="11">
        <f t="shared" si="15"/>
        <v>6.0319962299999998</v>
      </c>
      <c r="T38" s="11">
        <f t="shared" si="15"/>
        <v>6.0319962299999998</v>
      </c>
      <c r="U38" s="11">
        <f t="shared" si="15"/>
        <v>6.0319962299999998</v>
      </c>
      <c r="V38" s="11">
        <f t="shared" si="15"/>
        <v>6.0319962299999998</v>
      </c>
      <c r="W38" s="11">
        <f t="shared" si="15"/>
        <v>6.0319962299999998</v>
      </c>
      <c r="X38" s="11">
        <f t="shared" si="15"/>
        <v>6.0319962299999998</v>
      </c>
      <c r="Y38" s="11">
        <f t="shared" si="15"/>
        <v>6.0319962299999998</v>
      </c>
      <c r="Z38" s="11">
        <f t="shared" si="15"/>
        <v>6.0319962299999998</v>
      </c>
    </row>
    <row r="39" spans="1:26" ht="15.75" x14ac:dyDescent="0.15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spans="1:26" ht="15.75" x14ac:dyDescent="0.15">
      <c r="A40" s="12" t="s">
        <v>22</v>
      </c>
      <c r="B40" s="11">
        <f>B36-B20+B38</f>
        <v>498.77642283000006</v>
      </c>
      <c r="C40" s="11">
        <f>C36-C20+C38</f>
        <v>498.77642283000006</v>
      </c>
      <c r="D40" s="11">
        <f>D36-D20+D38</f>
        <v>498.77642283000006</v>
      </c>
      <c r="E40" s="11">
        <f t="shared" ref="E40:Z40" si="16">E36-E20+E38</f>
        <v>496.91209533000006</v>
      </c>
      <c r="F40" s="11">
        <f t="shared" si="16"/>
        <v>557.1905039400001</v>
      </c>
      <c r="G40" s="11">
        <f t="shared" si="16"/>
        <v>413.13542791499992</v>
      </c>
      <c r="H40" s="11">
        <f t="shared" si="16"/>
        <v>53.149844287500059</v>
      </c>
      <c r="I40" s="11">
        <f t="shared" si="16"/>
        <v>484.54170229724991</v>
      </c>
      <c r="J40" s="11">
        <f t="shared" si="16"/>
        <v>592.93937018184761</v>
      </c>
      <c r="K40" s="11">
        <f t="shared" si="16"/>
        <v>595.33594148603231</v>
      </c>
      <c r="L40" s="11">
        <f t="shared" si="16"/>
        <v>597.97216992063557</v>
      </c>
      <c r="M40" s="11">
        <f t="shared" si="16"/>
        <v>600.87202119869903</v>
      </c>
      <c r="N40" s="11">
        <f t="shared" si="16"/>
        <v>604.06185760456901</v>
      </c>
      <c r="O40" s="11">
        <f t="shared" si="16"/>
        <v>571.37870027102588</v>
      </c>
      <c r="P40" s="11">
        <f t="shared" si="16"/>
        <v>575.23840232212842</v>
      </c>
      <c r="Q40" s="11">
        <f t="shared" si="16"/>
        <v>579.48407457834128</v>
      </c>
      <c r="R40" s="11">
        <f t="shared" si="16"/>
        <v>584.15431406017547</v>
      </c>
      <c r="S40" s="11">
        <f t="shared" si="16"/>
        <v>589.29157749019294</v>
      </c>
      <c r="T40" s="11">
        <f t="shared" si="16"/>
        <v>594.94256726321225</v>
      </c>
      <c r="U40" s="11">
        <f t="shared" si="16"/>
        <v>594.94256726321225</v>
      </c>
      <c r="V40" s="11">
        <f t="shared" si="16"/>
        <v>594.94256726321225</v>
      </c>
      <c r="W40" s="11">
        <f t="shared" si="16"/>
        <v>594.94256726321225</v>
      </c>
      <c r="X40" s="11">
        <f t="shared" si="16"/>
        <v>594.94256726321225</v>
      </c>
      <c r="Y40" s="11">
        <f t="shared" si="16"/>
        <v>594.94256726321225</v>
      </c>
      <c r="Z40" s="11">
        <f t="shared" si="16"/>
        <v>594.94256726321225</v>
      </c>
    </row>
    <row r="41" spans="1:26" ht="15.75" x14ac:dyDescent="0.15">
      <c r="A41" s="11" t="s">
        <v>23</v>
      </c>
      <c r="B41" s="14">
        <v>0.1</v>
      </c>
      <c r="C41" s="14">
        <v>0.1</v>
      </c>
      <c r="D41" s="14">
        <v>0.1</v>
      </c>
      <c r="E41" s="14">
        <v>0.1</v>
      </c>
      <c r="F41" s="14">
        <v>0.1</v>
      </c>
      <c r="G41" s="14">
        <v>0.1</v>
      </c>
      <c r="H41" s="14">
        <v>0.1</v>
      </c>
      <c r="I41" s="14">
        <v>0.1</v>
      </c>
      <c r="J41" s="14">
        <v>0.1</v>
      </c>
      <c r="K41" s="14">
        <v>0.1</v>
      </c>
      <c r="L41" s="14">
        <v>0.1</v>
      </c>
      <c r="M41" s="14">
        <v>0.1</v>
      </c>
      <c r="N41" s="14">
        <v>0.1</v>
      </c>
      <c r="O41" s="14">
        <v>0.1</v>
      </c>
      <c r="P41" s="14">
        <v>0.1</v>
      </c>
      <c r="Q41" s="14">
        <v>0.1</v>
      </c>
      <c r="R41" s="14">
        <v>0.1</v>
      </c>
      <c r="S41" s="14">
        <v>0.1</v>
      </c>
      <c r="T41" s="14">
        <v>0.1</v>
      </c>
      <c r="U41" s="14">
        <v>0.1</v>
      </c>
      <c r="V41" s="14">
        <v>0.1</v>
      </c>
      <c r="W41" s="14">
        <v>0.1</v>
      </c>
      <c r="X41" s="14">
        <v>0.1</v>
      </c>
      <c r="Y41" s="14">
        <v>0.1</v>
      </c>
      <c r="Z41" s="14">
        <v>0.1</v>
      </c>
    </row>
    <row r="42" spans="1:26" ht="15.75" x14ac:dyDescent="0.15">
      <c r="A42" s="12" t="s">
        <v>24</v>
      </c>
      <c r="B42" s="11">
        <f t="shared" ref="B42:Z42" si="17">B40/(1+B41)^(B3-$B$3)</f>
        <v>498.77642283000006</v>
      </c>
      <c r="C42" s="11">
        <f t="shared" si="17"/>
        <v>453.4331116636364</v>
      </c>
      <c r="D42" s="11">
        <f t="shared" si="17"/>
        <v>412.21191969421488</v>
      </c>
      <c r="E42" s="11">
        <f t="shared" si="17"/>
        <v>373.33741196844471</v>
      </c>
      <c r="F42" s="11">
        <f t="shared" si="17"/>
        <v>380.56861139266442</v>
      </c>
      <c r="G42" s="11">
        <f t="shared" si="17"/>
        <v>256.52459650359191</v>
      </c>
      <c r="H42" s="11">
        <f t="shared" si="17"/>
        <v>30.001701486711458</v>
      </c>
      <c r="I42" s="11">
        <f t="shared" si="17"/>
        <v>248.64650815515992</v>
      </c>
      <c r="J42" s="11">
        <f t="shared" si="17"/>
        <v>276.61059220674292</v>
      </c>
      <c r="K42" s="11">
        <f t="shared" si="17"/>
        <v>252.48055491576719</v>
      </c>
      <c r="L42" s="11">
        <f t="shared" si="17"/>
        <v>230.54415737851656</v>
      </c>
      <c r="M42" s="11">
        <f t="shared" si="17"/>
        <v>210.60197779919778</v>
      </c>
      <c r="N42" s="11">
        <f t="shared" si="17"/>
        <v>192.47272363618077</v>
      </c>
      <c r="O42" s="11">
        <f t="shared" si="17"/>
        <v>165.50805680876155</v>
      </c>
      <c r="P42" s="11">
        <f t="shared" si="17"/>
        <v>151.47825000851142</v>
      </c>
      <c r="Q42" s="11">
        <f t="shared" si="17"/>
        <v>138.72388019010225</v>
      </c>
      <c r="R42" s="11">
        <f t="shared" si="17"/>
        <v>127.128998537003</v>
      </c>
      <c r="S42" s="11">
        <f t="shared" si="17"/>
        <v>116.58819703418548</v>
      </c>
      <c r="T42" s="11">
        <f t="shared" si="17"/>
        <v>107.00565021344231</v>
      </c>
      <c r="U42" s="11">
        <f t="shared" si="17"/>
        <v>97.277863830402069</v>
      </c>
      <c r="V42" s="11">
        <f t="shared" si="17"/>
        <v>88.434421664001889</v>
      </c>
      <c r="W42" s="11">
        <f t="shared" si="17"/>
        <v>80.394928785456258</v>
      </c>
      <c r="X42" s="11">
        <f t="shared" si="17"/>
        <v>73.086298895869305</v>
      </c>
      <c r="Y42" s="11">
        <f t="shared" si="17"/>
        <v>66.442089905335735</v>
      </c>
      <c r="Z42" s="11">
        <f t="shared" si="17"/>
        <v>60.401899913941584</v>
      </c>
    </row>
    <row r="43" spans="1:26" ht="15.75" x14ac:dyDescent="0.15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spans="1:26" ht="15.75" x14ac:dyDescent="0.15">
      <c r="A44" s="12" t="s">
        <v>40</v>
      </c>
      <c r="B44" s="11">
        <f>SUM(B42:Z42)</f>
        <v>5088.6808254178422</v>
      </c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spans="1:26" ht="15.75" x14ac:dyDescent="0.1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spans="1:26" ht="15.75" x14ac:dyDescent="0.15">
      <c r="A46" s="20" t="s">
        <v>58</v>
      </c>
      <c r="B46" s="11">
        <f>-B18-B31/1000000</f>
        <v>0</v>
      </c>
      <c r="C46" s="11">
        <f t="shared" ref="C46:Z46" si="18">-C18-C31/1000000</f>
        <v>0</v>
      </c>
      <c r="D46" s="11">
        <f t="shared" si="18"/>
        <v>0</v>
      </c>
      <c r="E46" s="11">
        <f t="shared" si="18"/>
        <v>-2.9925000000000002</v>
      </c>
      <c r="F46" s="11">
        <f t="shared" si="18"/>
        <v>-3.29175</v>
      </c>
      <c r="G46" s="11">
        <f t="shared" si="18"/>
        <v>-3.6209250000000002</v>
      </c>
      <c r="H46" s="11">
        <f t="shared" si="18"/>
        <v>-3.9830174999999999</v>
      </c>
      <c r="I46" s="11">
        <f t="shared" si="18"/>
        <v>-4.3813192499999998</v>
      </c>
      <c r="J46" s="11">
        <f t="shared" si="18"/>
        <v>-13.685180767499993</v>
      </c>
      <c r="K46" s="11">
        <f t="shared" si="18"/>
        <v>-9.8383568442499936</v>
      </c>
      <c r="L46" s="11">
        <f t="shared" si="18"/>
        <v>-5.6068505286749897</v>
      </c>
      <c r="M46" s="11">
        <f t="shared" si="18"/>
        <v>-0.95219358154248113</v>
      </c>
      <c r="N46" s="11">
        <f t="shared" si="18"/>
        <v>4.1679290603032726</v>
      </c>
      <c r="O46" s="11">
        <f t="shared" si="18"/>
        <v>9.8000639663336102</v>
      </c>
      <c r="P46" s="11">
        <f t="shared" si="18"/>
        <v>15.995412362966974</v>
      </c>
      <c r="Q46" s="11">
        <f t="shared" si="18"/>
        <v>22.810295599263668</v>
      </c>
      <c r="R46" s="11">
        <f t="shared" si="18"/>
        <v>30.306667159190042</v>
      </c>
      <c r="S46" s="11">
        <f t="shared" si="18"/>
        <v>38.552675875109045</v>
      </c>
      <c r="T46" s="11">
        <f t="shared" si="18"/>
        <v>47.623285462619961</v>
      </c>
      <c r="U46" s="11">
        <f t="shared" si="18"/>
        <v>47.623285462619961</v>
      </c>
      <c r="V46" s="11">
        <f t="shared" si="18"/>
        <v>47.623285462619961</v>
      </c>
      <c r="W46" s="11">
        <f t="shared" si="18"/>
        <v>47.623285462619961</v>
      </c>
      <c r="X46" s="11">
        <f t="shared" si="18"/>
        <v>47.623285462619961</v>
      </c>
      <c r="Y46" s="11">
        <f t="shared" si="18"/>
        <v>47.623285462619961</v>
      </c>
      <c r="Z46" s="11">
        <f t="shared" si="18"/>
        <v>47.623285462619961</v>
      </c>
    </row>
    <row r="47" spans="1:26" ht="15.75" x14ac:dyDescent="0.15">
      <c r="A47" s="20" t="s">
        <v>59</v>
      </c>
      <c r="B47" s="11">
        <f>B46*(1-37%)</f>
        <v>0</v>
      </c>
      <c r="C47" s="11">
        <f>C46*(1-37%)</f>
        <v>0</v>
      </c>
      <c r="D47" s="11">
        <f>D46*(1-37%)</f>
        <v>0</v>
      </c>
      <c r="E47" s="11">
        <f>E46*(1-37.7%)</f>
        <v>-1.8643275000000001</v>
      </c>
      <c r="F47" s="11">
        <f t="shared" ref="F47:Z47" si="19">F46*(1-37.7%)</f>
        <v>-2.0507602500000002</v>
      </c>
      <c r="G47" s="11">
        <f t="shared" si="19"/>
        <v>-2.2558362750000001</v>
      </c>
      <c r="H47" s="11">
        <f t="shared" si="19"/>
        <v>-2.4814199024999999</v>
      </c>
      <c r="I47" s="11">
        <f t="shared" si="19"/>
        <v>-2.7295618927500001</v>
      </c>
      <c r="J47" s="11">
        <f t="shared" si="19"/>
        <v>-8.5258676181524962</v>
      </c>
      <c r="K47" s="11">
        <f t="shared" si="19"/>
        <v>-6.1292963139677461</v>
      </c>
      <c r="L47" s="11">
        <f t="shared" si="19"/>
        <v>-3.4930678793645185</v>
      </c>
      <c r="M47" s="11">
        <f t="shared" si="19"/>
        <v>-0.59321660130096576</v>
      </c>
      <c r="N47" s="11">
        <f t="shared" si="19"/>
        <v>2.596619804568939</v>
      </c>
      <c r="O47" s="11">
        <f t="shared" si="19"/>
        <v>6.1054398510258387</v>
      </c>
      <c r="P47" s="11">
        <f t="shared" si="19"/>
        <v>9.9651419021284244</v>
      </c>
      <c r="Q47" s="11">
        <f t="shared" si="19"/>
        <v>14.210814158341265</v>
      </c>
      <c r="R47" s="11">
        <f t="shared" si="19"/>
        <v>18.881053640175395</v>
      </c>
      <c r="S47" s="11">
        <f t="shared" si="19"/>
        <v>24.018317070192936</v>
      </c>
      <c r="T47" s="11">
        <f t="shared" si="19"/>
        <v>29.669306843212237</v>
      </c>
      <c r="U47" s="11">
        <f t="shared" si="19"/>
        <v>29.669306843212237</v>
      </c>
      <c r="V47" s="11">
        <f t="shared" si="19"/>
        <v>29.669306843212237</v>
      </c>
      <c r="W47" s="11">
        <f t="shared" si="19"/>
        <v>29.669306843212237</v>
      </c>
      <c r="X47" s="11">
        <f t="shared" si="19"/>
        <v>29.669306843212237</v>
      </c>
      <c r="Y47" s="11">
        <f t="shared" si="19"/>
        <v>29.669306843212237</v>
      </c>
      <c r="Z47" s="11">
        <f t="shared" si="19"/>
        <v>29.669306843212237</v>
      </c>
    </row>
    <row r="48" spans="1:26" ht="15.75" x14ac:dyDescent="0.15">
      <c r="A48" s="20" t="s">
        <v>60</v>
      </c>
      <c r="B48" s="11">
        <f>B38</f>
        <v>0</v>
      </c>
      <c r="C48" s="11">
        <f t="shared" ref="C48:Z48" si="20">C38</f>
        <v>0</v>
      </c>
      <c r="D48" s="11">
        <f t="shared" si="20"/>
        <v>0</v>
      </c>
      <c r="E48" s="11">
        <f t="shared" si="20"/>
        <v>0</v>
      </c>
      <c r="F48" s="11">
        <f t="shared" si="20"/>
        <v>0</v>
      </c>
      <c r="G48" s="11">
        <f t="shared" si="20"/>
        <v>0</v>
      </c>
      <c r="H48" s="11">
        <f t="shared" si="20"/>
        <v>0</v>
      </c>
      <c r="I48" s="11">
        <f t="shared" si="20"/>
        <v>0</v>
      </c>
      <c r="J48" s="11">
        <f t="shared" si="20"/>
        <v>42.223973610000002</v>
      </c>
      <c r="K48" s="11">
        <f t="shared" si="20"/>
        <v>42.223973610000002</v>
      </c>
      <c r="L48" s="11">
        <f t="shared" si="20"/>
        <v>42.223973610000002</v>
      </c>
      <c r="M48" s="11">
        <f t="shared" si="20"/>
        <v>42.223973610000002</v>
      </c>
      <c r="N48" s="11">
        <f t="shared" si="20"/>
        <v>42.223973610000002</v>
      </c>
      <c r="O48" s="11">
        <f t="shared" si="20"/>
        <v>6.0319962299999998</v>
      </c>
      <c r="P48" s="11">
        <f t="shared" si="20"/>
        <v>6.0319962299999998</v>
      </c>
      <c r="Q48" s="11">
        <f t="shared" si="20"/>
        <v>6.0319962299999998</v>
      </c>
      <c r="R48" s="11">
        <f t="shared" si="20"/>
        <v>6.0319962299999998</v>
      </c>
      <c r="S48" s="11">
        <f t="shared" si="20"/>
        <v>6.0319962299999998</v>
      </c>
      <c r="T48" s="11">
        <f t="shared" si="20"/>
        <v>6.0319962299999998</v>
      </c>
      <c r="U48" s="11">
        <f t="shared" si="20"/>
        <v>6.0319962299999998</v>
      </c>
      <c r="V48" s="11">
        <f t="shared" si="20"/>
        <v>6.0319962299999998</v>
      </c>
      <c r="W48" s="11">
        <f t="shared" si="20"/>
        <v>6.0319962299999998</v>
      </c>
      <c r="X48" s="11">
        <f t="shared" si="20"/>
        <v>6.0319962299999998</v>
      </c>
      <c r="Y48" s="11">
        <f t="shared" si="20"/>
        <v>6.0319962299999998</v>
      </c>
      <c r="Z48" s="11">
        <f t="shared" si="20"/>
        <v>6.0319962299999998</v>
      </c>
    </row>
    <row r="49" spans="1:26" ht="15.75" x14ac:dyDescent="0.15">
      <c r="A49" s="20" t="s">
        <v>61</v>
      </c>
      <c r="B49" s="11">
        <f>B20</f>
        <v>0</v>
      </c>
      <c r="C49" s="11">
        <f t="shared" ref="C49:Z49" si="21">C20</f>
        <v>0</v>
      </c>
      <c r="D49" s="11">
        <f t="shared" si="21"/>
        <v>0</v>
      </c>
      <c r="E49" s="11">
        <f t="shared" si="21"/>
        <v>0</v>
      </c>
      <c r="F49" s="11">
        <f t="shared" si="21"/>
        <v>0</v>
      </c>
      <c r="G49" s="11">
        <f t="shared" si="21"/>
        <v>143.85</v>
      </c>
      <c r="H49" s="11">
        <f t="shared" si="21"/>
        <v>503.61</v>
      </c>
      <c r="I49" s="11">
        <f t="shared" si="21"/>
        <v>71.97</v>
      </c>
      <c r="J49" s="11">
        <f t="shared" si="21"/>
        <v>0</v>
      </c>
      <c r="K49" s="11">
        <f t="shared" si="21"/>
        <v>0</v>
      </c>
      <c r="L49" s="11">
        <f t="shared" si="21"/>
        <v>0</v>
      </c>
      <c r="M49" s="11">
        <f t="shared" si="21"/>
        <v>0</v>
      </c>
      <c r="N49" s="11">
        <f t="shared" si="21"/>
        <v>0</v>
      </c>
      <c r="O49" s="11">
        <f t="shared" si="21"/>
        <v>0</v>
      </c>
      <c r="P49" s="11">
        <f t="shared" si="21"/>
        <v>0</v>
      </c>
      <c r="Q49" s="11">
        <f t="shared" si="21"/>
        <v>0</v>
      </c>
      <c r="R49" s="11">
        <f t="shared" si="21"/>
        <v>0</v>
      </c>
      <c r="S49" s="11">
        <f t="shared" si="21"/>
        <v>0</v>
      </c>
      <c r="T49" s="11">
        <f t="shared" si="21"/>
        <v>0</v>
      </c>
      <c r="U49" s="11">
        <f t="shared" si="21"/>
        <v>0</v>
      </c>
      <c r="V49" s="11">
        <f t="shared" si="21"/>
        <v>0</v>
      </c>
      <c r="W49" s="11">
        <f t="shared" si="21"/>
        <v>0</v>
      </c>
      <c r="X49" s="11">
        <f t="shared" si="21"/>
        <v>0</v>
      </c>
      <c r="Y49" s="11">
        <f t="shared" si="21"/>
        <v>0</v>
      </c>
      <c r="Z49" s="11">
        <f t="shared" si="21"/>
        <v>0</v>
      </c>
    </row>
    <row r="50" spans="1:26" ht="15.75" x14ac:dyDescent="0.15">
      <c r="A50" s="20" t="s">
        <v>62</v>
      </c>
      <c r="B50" s="11">
        <f>B47+B48-B49</f>
        <v>0</v>
      </c>
      <c r="C50" s="11">
        <f t="shared" ref="C50:Z50" si="22">C47+C48-C49</f>
        <v>0</v>
      </c>
      <c r="D50" s="11">
        <f t="shared" si="22"/>
        <v>0</v>
      </c>
      <c r="E50" s="11">
        <f t="shared" si="22"/>
        <v>-1.8643275000000001</v>
      </c>
      <c r="F50" s="11">
        <f t="shared" si="22"/>
        <v>-2.0507602500000002</v>
      </c>
      <c r="G50" s="11">
        <f t="shared" si="22"/>
        <v>-146.105836275</v>
      </c>
      <c r="H50" s="11">
        <f t="shared" si="22"/>
        <v>-506.09141990250004</v>
      </c>
      <c r="I50" s="11">
        <f t="shared" si="22"/>
        <v>-74.699561892749998</v>
      </c>
      <c r="J50" s="11">
        <f t="shared" si="22"/>
        <v>33.698105991847505</v>
      </c>
      <c r="K50" s="11">
        <f t="shared" si="22"/>
        <v>36.094677296032259</v>
      </c>
      <c r="L50" s="11">
        <f t="shared" si="22"/>
        <v>38.730905730635484</v>
      </c>
      <c r="M50" s="11">
        <f t="shared" si="22"/>
        <v>41.630757008699035</v>
      </c>
      <c r="N50" s="11">
        <f t="shared" si="22"/>
        <v>44.82059341456894</v>
      </c>
      <c r="O50" s="11">
        <f t="shared" si="22"/>
        <v>12.137436081025839</v>
      </c>
      <c r="P50" s="11">
        <f t="shared" si="22"/>
        <v>15.997138132128423</v>
      </c>
      <c r="Q50" s="11">
        <f t="shared" si="22"/>
        <v>20.242810388341265</v>
      </c>
      <c r="R50" s="11">
        <f t="shared" si="22"/>
        <v>24.913049870175396</v>
      </c>
      <c r="S50" s="11">
        <f t="shared" si="22"/>
        <v>30.050313300192936</v>
      </c>
      <c r="T50" s="11">
        <f t="shared" si="22"/>
        <v>35.701303073212237</v>
      </c>
      <c r="U50" s="11">
        <f t="shared" si="22"/>
        <v>35.701303073212237</v>
      </c>
      <c r="V50" s="11">
        <f t="shared" si="22"/>
        <v>35.701303073212237</v>
      </c>
      <c r="W50" s="11">
        <f t="shared" si="22"/>
        <v>35.701303073212237</v>
      </c>
      <c r="X50" s="11">
        <f t="shared" si="22"/>
        <v>35.701303073212237</v>
      </c>
      <c r="Y50" s="11">
        <f t="shared" si="22"/>
        <v>35.701303073212237</v>
      </c>
      <c r="Z50" s="11">
        <f t="shared" si="22"/>
        <v>35.701303073212237</v>
      </c>
    </row>
    <row r="51" spans="1:26" ht="15.75" x14ac:dyDescent="0.15">
      <c r="A51" s="20" t="s">
        <v>23</v>
      </c>
      <c r="B51" s="11">
        <f>B41</f>
        <v>0.1</v>
      </c>
      <c r="C51" s="11">
        <f t="shared" ref="C51:Z51" si="23">C41</f>
        <v>0.1</v>
      </c>
      <c r="D51" s="11">
        <f t="shared" si="23"/>
        <v>0.1</v>
      </c>
      <c r="E51" s="11">
        <f t="shared" si="23"/>
        <v>0.1</v>
      </c>
      <c r="F51" s="11">
        <f t="shared" si="23"/>
        <v>0.1</v>
      </c>
      <c r="G51" s="11">
        <f t="shared" si="23"/>
        <v>0.1</v>
      </c>
      <c r="H51" s="11">
        <f t="shared" si="23"/>
        <v>0.1</v>
      </c>
      <c r="I51" s="11">
        <f t="shared" si="23"/>
        <v>0.1</v>
      </c>
      <c r="J51" s="11">
        <f t="shared" si="23"/>
        <v>0.1</v>
      </c>
      <c r="K51" s="11">
        <f t="shared" si="23"/>
        <v>0.1</v>
      </c>
      <c r="L51" s="11">
        <f t="shared" si="23"/>
        <v>0.1</v>
      </c>
      <c r="M51" s="11">
        <f t="shared" si="23"/>
        <v>0.1</v>
      </c>
      <c r="N51" s="11">
        <f t="shared" si="23"/>
        <v>0.1</v>
      </c>
      <c r="O51" s="11">
        <f t="shared" si="23"/>
        <v>0.1</v>
      </c>
      <c r="P51" s="11">
        <f t="shared" si="23"/>
        <v>0.1</v>
      </c>
      <c r="Q51" s="11">
        <f t="shared" si="23"/>
        <v>0.1</v>
      </c>
      <c r="R51" s="11">
        <f t="shared" si="23"/>
        <v>0.1</v>
      </c>
      <c r="S51" s="11">
        <f t="shared" si="23"/>
        <v>0.1</v>
      </c>
      <c r="T51" s="11">
        <f t="shared" si="23"/>
        <v>0.1</v>
      </c>
      <c r="U51" s="11">
        <f t="shared" si="23"/>
        <v>0.1</v>
      </c>
      <c r="V51" s="11">
        <f t="shared" si="23"/>
        <v>0.1</v>
      </c>
      <c r="W51" s="11">
        <f t="shared" si="23"/>
        <v>0.1</v>
      </c>
      <c r="X51" s="11">
        <f t="shared" si="23"/>
        <v>0.1</v>
      </c>
      <c r="Y51" s="11">
        <f t="shared" si="23"/>
        <v>0.1</v>
      </c>
      <c r="Z51" s="11">
        <f t="shared" si="23"/>
        <v>0.1</v>
      </c>
    </row>
    <row r="52" spans="1:26" ht="15.75" x14ac:dyDescent="0.15">
      <c r="A52" s="20" t="s">
        <v>63</v>
      </c>
      <c r="B52" s="11">
        <f>B50/(1+B51)^(B3-$B$86)</f>
        <v>0</v>
      </c>
      <c r="C52" s="11">
        <f t="shared" ref="C52:Z52" si="24">C50/(1+C51)^(C3-$B$86)</f>
        <v>0</v>
      </c>
      <c r="D52" s="11">
        <f t="shared" si="24"/>
        <v>0</v>
      </c>
      <c r="E52" s="11">
        <f>E50/(1+E51)^(E3-$B$3)</f>
        <v>-1.4006968444778358</v>
      </c>
      <c r="F52" s="11">
        <f t="shared" ref="F52:Z52" si="25">F50/(1+F51)^(F3-$B$3)</f>
        <v>-1.400696844477836</v>
      </c>
      <c r="G52" s="11">
        <f t="shared" si="25"/>
        <v>-90.72022916653728</v>
      </c>
      <c r="H52" s="11">
        <f t="shared" si="25"/>
        <v>-285.6754127588606</v>
      </c>
      <c r="I52" s="11">
        <f t="shared" si="25"/>
        <v>-38.332686613541775</v>
      </c>
      <c r="J52" s="11">
        <f t="shared" si="25"/>
        <v>15.720415144286692</v>
      </c>
      <c r="K52" s="11">
        <f t="shared" si="25"/>
        <v>15.307666677170676</v>
      </c>
      <c r="L52" s="11">
        <f t="shared" si="25"/>
        <v>14.932440797974296</v>
      </c>
      <c r="M52" s="11">
        <f t="shared" si="25"/>
        <v>14.591326362341224</v>
      </c>
      <c r="N52" s="11">
        <f t="shared" si="25"/>
        <v>14.281222329947523</v>
      </c>
      <c r="O52" s="11">
        <f t="shared" si="25"/>
        <v>3.5157828940040443</v>
      </c>
      <c r="P52" s="11">
        <f t="shared" si="25"/>
        <v>4.2125464496409952</v>
      </c>
      <c r="Q52" s="11">
        <f t="shared" si="25"/>
        <v>4.8459678638564059</v>
      </c>
      <c r="R52" s="11">
        <f t="shared" si="25"/>
        <v>5.421805513143144</v>
      </c>
      <c r="S52" s="11">
        <f t="shared" si="25"/>
        <v>5.9452942852219959</v>
      </c>
      <c r="T52" s="11">
        <f t="shared" si="25"/>
        <v>6.4211931689300439</v>
      </c>
      <c r="U52" s="11">
        <f t="shared" si="25"/>
        <v>5.8374483353909472</v>
      </c>
      <c r="V52" s="11">
        <f t="shared" si="25"/>
        <v>5.3067712139917704</v>
      </c>
      <c r="W52" s="11">
        <f t="shared" si="25"/>
        <v>4.824337467265245</v>
      </c>
      <c r="X52" s="11">
        <f t="shared" si="25"/>
        <v>4.385761333877495</v>
      </c>
      <c r="Y52" s="11">
        <f t="shared" si="25"/>
        <v>3.9870557580704498</v>
      </c>
      <c r="Z52" s="11">
        <f t="shared" si="25"/>
        <v>3.6245961437004093</v>
      </c>
    </row>
    <row r="53" spans="1:26" ht="15.75" x14ac:dyDescent="0.15">
      <c r="A53" s="20" t="s">
        <v>64</v>
      </c>
      <c r="B53" s="11">
        <f>SUM(B52:Z52)</f>
        <v>-284.36809048908202</v>
      </c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spans="1:26" ht="15.75" x14ac:dyDescent="0.15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spans="1:26" ht="15.75" x14ac:dyDescent="0.15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spans="1:26" ht="15.75" x14ac:dyDescent="0.15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spans="1:26" ht="15.75" x14ac:dyDescent="0.15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</sheetData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507CE-3660-451B-A24D-86C24977EB00}">
  <dimension ref="A1:Z44"/>
  <sheetViews>
    <sheetView tabSelected="1" workbookViewId="0">
      <selection activeCell="F14" sqref="F13:F14"/>
    </sheetView>
  </sheetViews>
  <sheetFormatPr defaultRowHeight="14.25" x14ac:dyDescent="0.15"/>
  <sheetData>
    <row r="1" spans="1:26" ht="25.5" x14ac:dyDescent="0.15">
      <c r="A1" s="16" t="s">
        <v>70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</row>
    <row r="2" spans="1:26" x14ac:dyDescent="0.15">
      <c r="A2" t="s">
        <v>2</v>
      </c>
      <c r="B2">
        <v>1992</v>
      </c>
      <c r="C2">
        <v>1993</v>
      </c>
      <c r="D2">
        <v>1994</v>
      </c>
      <c r="E2">
        <v>1995</v>
      </c>
      <c r="F2">
        <v>1996</v>
      </c>
      <c r="G2">
        <v>1997</v>
      </c>
      <c r="H2">
        <v>1998</v>
      </c>
      <c r="I2">
        <v>1999</v>
      </c>
      <c r="J2">
        <v>2000</v>
      </c>
      <c r="K2">
        <v>2001</v>
      </c>
      <c r="L2">
        <v>2002</v>
      </c>
      <c r="M2">
        <v>2003</v>
      </c>
      <c r="N2">
        <v>2004</v>
      </c>
      <c r="O2">
        <v>2005</v>
      </c>
      <c r="P2">
        <v>2006</v>
      </c>
      <c r="Q2">
        <v>2007</v>
      </c>
      <c r="R2">
        <v>2008</v>
      </c>
      <c r="S2">
        <v>2009</v>
      </c>
      <c r="T2">
        <v>2010</v>
      </c>
      <c r="U2">
        <v>2011</v>
      </c>
      <c r="V2">
        <v>2012</v>
      </c>
      <c r="W2">
        <v>2013</v>
      </c>
      <c r="X2">
        <v>2014</v>
      </c>
      <c r="Y2">
        <v>2015</v>
      </c>
      <c r="Z2">
        <v>2016</v>
      </c>
    </row>
    <row r="3" spans="1:26" x14ac:dyDescent="0.15">
      <c r="A3" t="s">
        <v>3</v>
      </c>
      <c r="B3">
        <v>21551</v>
      </c>
      <c r="C3">
        <v>21551</v>
      </c>
      <c r="D3">
        <v>21551</v>
      </c>
      <c r="E3">
        <v>21551</v>
      </c>
      <c r="F3">
        <v>21551</v>
      </c>
      <c r="G3">
        <v>21551</v>
      </c>
      <c r="H3">
        <v>21551</v>
      </c>
      <c r="I3">
        <v>21551</v>
      </c>
      <c r="J3">
        <v>21551</v>
      </c>
      <c r="K3">
        <v>21551</v>
      </c>
      <c r="L3">
        <v>21551</v>
      </c>
      <c r="M3">
        <v>21551</v>
      </c>
      <c r="N3">
        <v>21551</v>
      </c>
      <c r="O3">
        <v>21551</v>
      </c>
      <c r="P3">
        <v>21551</v>
      </c>
      <c r="Q3">
        <v>21551</v>
      </c>
      <c r="R3">
        <v>21551</v>
      </c>
      <c r="S3">
        <v>21551</v>
      </c>
      <c r="T3">
        <v>21551</v>
      </c>
      <c r="U3">
        <v>21551</v>
      </c>
      <c r="V3">
        <v>21551</v>
      </c>
      <c r="W3">
        <v>21551</v>
      </c>
      <c r="X3">
        <v>21551</v>
      </c>
      <c r="Y3">
        <v>21551</v>
      </c>
      <c r="Z3">
        <v>21551</v>
      </c>
    </row>
    <row r="4" spans="1:26" x14ac:dyDescent="0.15">
      <c r="A4" t="s">
        <v>4</v>
      </c>
      <c r="B4">
        <v>5.6000000000000001E-2</v>
      </c>
      <c r="C4">
        <v>5.6000000000000001E-2</v>
      </c>
      <c r="D4">
        <v>5.6000000000000001E-2</v>
      </c>
      <c r="E4">
        <v>5.6000000000000001E-2</v>
      </c>
      <c r="F4">
        <v>5.6000000000000001E-2</v>
      </c>
      <c r="G4">
        <v>5.6000000000000001E-2</v>
      </c>
      <c r="H4">
        <v>5.6000000000000001E-2</v>
      </c>
      <c r="I4">
        <v>5.6000000000000001E-2</v>
      </c>
      <c r="J4">
        <v>5.6000000000000001E-2</v>
      </c>
      <c r="K4">
        <v>5.6000000000000001E-2</v>
      </c>
      <c r="L4">
        <v>5.6000000000000001E-2</v>
      </c>
      <c r="M4">
        <v>5.6000000000000001E-2</v>
      </c>
      <c r="N4">
        <v>5.6000000000000001E-2</v>
      </c>
      <c r="O4">
        <v>5.6000000000000001E-2</v>
      </c>
      <c r="P4">
        <v>5.6000000000000001E-2</v>
      </c>
      <c r="Q4">
        <v>5.6000000000000001E-2</v>
      </c>
      <c r="R4">
        <v>5.6000000000000001E-2</v>
      </c>
      <c r="S4">
        <v>5.6000000000000001E-2</v>
      </c>
      <c r="T4">
        <v>5.6000000000000001E-2</v>
      </c>
      <c r="U4">
        <v>5.6000000000000001E-2</v>
      </c>
      <c r="V4">
        <v>5.6000000000000001E-2</v>
      </c>
      <c r="W4">
        <v>5.6000000000000001E-2</v>
      </c>
      <c r="X4">
        <v>5.6000000000000001E-2</v>
      </c>
      <c r="Y4">
        <v>5.6000000000000001E-2</v>
      </c>
      <c r="Z4">
        <v>5.6000000000000001E-2</v>
      </c>
    </row>
    <row r="5" spans="1:26" x14ac:dyDescent="0.15">
      <c r="A5" s="1" t="s">
        <v>5</v>
      </c>
      <c r="B5">
        <f t="shared" ref="B5:Z5" si="0">B3*B4</f>
        <v>1206.856</v>
      </c>
      <c r="C5">
        <f t="shared" si="0"/>
        <v>1206.856</v>
      </c>
      <c r="D5">
        <f t="shared" si="0"/>
        <v>1206.856</v>
      </c>
      <c r="E5">
        <f t="shared" si="0"/>
        <v>1206.856</v>
      </c>
      <c r="F5">
        <f t="shared" si="0"/>
        <v>1206.856</v>
      </c>
      <c r="G5">
        <f t="shared" si="0"/>
        <v>1206.856</v>
      </c>
      <c r="H5">
        <f t="shared" si="0"/>
        <v>1206.856</v>
      </c>
      <c r="I5">
        <f t="shared" si="0"/>
        <v>1206.856</v>
      </c>
      <c r="J5">
        <f t="shared" si="0"/>
        <v>1206.856</v>
      </c>
      <c r="K5">
        <f t="shared" si="0"/>
        <v>1206.856</v>
      </c>
      <c r="L5">
        <f t="shared" si="0"/>
        <v>1206.856</v>
      </c>
      <c r="M5">
        <f t="shared" si="0"/>
        <v>1206.856</v>
      </c>
      <c r="N5">
        <f t="shared" si="0"/>
        <v>1206.856</v>
      </c>
      <c r="O5">
        <f t="shared" si="0"/>
        <v>1206.856</v>
      </c>
      <c r="P5">
        <f t="shared" si="0"/>
        <v>1206.856</v>
      </c>
      <c r="Q5">
        <f t="shared" si="0"/>
        <v>1206.856</v>
      </c>
      <c r="R5">
        <f t="shared" si="0"/>
        <v>1206.856</v>
      </c>
      <c r="S5">
        <f t="shared" si="0"/>
        <v>1206.856</v>
      </c>
      <c r="T5">
        <f t="shared" si="0"/>
        <v>1206.856</v>
      </c>
      <c r="U5">
        <f t="shared" si="0"/>
        <v>1206.856</v>
      </c>
      <c r="V5">
        <f t="shared" si="0"/>
        <v>1206.856</v>
      </c>
      <c r="W5">
        <f t="shared" si="0"/>
        <v>1206.856</v>
      </c>
      <c r="X5">
        <f t="shared" si="0"/>
        <v>1206.856</v>
      </c>
      <c r="Y5">
        <f t="shared" si="0"/>
        <v>1206.856</v>
      </c>
      <c r="Z5">
        <f t="shared" si="0"/>
        <v>1206.856</v>
      </c>
    </row>
    <row r="6" spans="1:26" x14ac:dyDescent="0.15">
      <c r="A6" t="s">
        <v>6</v>
      </c>
      <c r="B6">
        <v>41.46</v>
      </c>
      <c r="C6">
        <v>41.46</v>
      </c>
      <c r="D6">
        <v>41.46</v>
      </c>
      <c r="E6">
        <v>41.46</v>
      </c>
      <c r="F6">
        <v>30.37</v>
      </c>
      <c r="G6">
        <v>30.37</v>
      </c>
      <c r="H6">
        <v>30.37</v>
      </c>
      <c r="I6">
        <v>30.37</v>
      </c>
      <c r="J6">
        <v>34.92</v>
      </c>
      <c r="K6">
        <v>34.92</v>
      </c>
      <c r="L6">
        <v>34.92</v>
      </c>
      <c r="M6">
        <v>34.92</v>
      </c>
      <c r="N6">
        <v>34.92</v>
      </c>
      <c r="O6">
        <v>34.92</v>
      </c>
      <c r="P6">
        <v>34.92</v>
      </c>
      <c r="Q6">
        <v>34.92</v>
      </c>
      <c r="R6">
        <v>34.92</v>
      </c>
      <c r="S6">
        <v>34.92</v>
      </c>
      <c r="T6">
        <v>34.92</v>
      </c>
      <c r="U6">
        <v>34.92</v>
      </c>
      <c r="V6">
        <v>34.92</v>
      </c>
      <c r="W6">
        <v>34.92</v>
      </c>
      <c r="X6">
        <v>34.92</v>
      </c>
      <c r="Y6">
        <v>34.92</v>
      </c>
      <c r="Z6">
        <v>34.92</v>
      </c>
    </row>
    <row r="7" spans="1:26" x14ac:dyDescent="0.15">
      <c r="A7" t="s">
        <v>7</v>
      </c>
      <c r="B7">
        <v>8.3379999999999992</v>
      </c>
      <c r="C7">
        <v>8.3379999999999992</v>
      </c>
      <c r="D7">
        <v>8.3379999999999992</v>
      </c>
      <c r="E7">
        <v>8.3379999999999992</v>
      </c>
      <c r="F7">
        <v>8.391</v>
      </c>
      <c r="G7">
        <v>8.391</v>
      </c>
      <c r="H7">
        <v>8.391</v>
      </c>
      <c r="I7">
        <v>8.391</v>
      </c>
      <c r="J7">
        <v>8.391</v>
      </c>
      <c r="K7">
        <v>8.391</v>
      </c>
      <c r="L7">
        <v>8.391</v>
      </c>
      <c r="M7">
        <v>8.391</v>
      </c>
      <c r="N7">
        <v>8.391</v>
      </c>
      <c r="O7">
        <v>8.391</v>
      </c>
      <c r="P7">
        <v>8.391</v>
      </c>
      <c r="Q7">
        <v>8.391</v>
      </c>
      <c r="R7">
        <v>8.391</v>
      </c>
      <c r="S7">
        <v>8.391</v>
      </c>
      <c r="T7">
        <v>8.391</v>
      </c>
      <c r="U7">
        <v>8.391</v>
      </c>
      <c r="V7">
        <v>8.391</v>
      </c>
      <c r="W7">
        <v>8.391</v>
      </c>
      <c r="X7">
        <v>8.391</v>
      </c>
      <c r="Y7">
        <v>8.391</v>
      </c>
      <c r="Z7">
        <v>8.391</v>
      </c>
    </row>
    <row r="8" spans="1:26" x14ac:dyDescent="0.15">
      <c r="A8" s="1" t="s">
        <v>8</v>
      </c>
      <c r="B8">
        <f t="shared" ref="B8:Z8" si="1">B6*B7</f>
        <v>345.69347999999997</v>
      </c>
      <c r="C8">
        <f t="shared" si="1"/>
        <v>345.69347999999997</v>
      </c>
      <c r="D8">
        <f t="shared" si="1"/>
        <v>345.69347999999997</v>
      </c>
      <c r="E8">
        <f t="shared" si="1"/>
        <v>345.69347999999997</v>
      </c>
      <c r="F8">
        <f t="shared" si="1"/>
        <v>254.83467000000002</v>
      </c>
      <c r="G8">
        <f t="shared" si="1"/>
        <v>254.83467000000002</v>
      </c>
      <c r="H8">
        <f t="shared" si="1"/>
        <v>254.83467000000002</v>
      </c>
      <c r="I8">
        <f t="shared" si="1"/>
        <v>254.83467000000002</v>
      </c>
      <c r="J8">
        <f t="shared" si="1"/>
        <v>293.01372000000003</v>
      </c>
      <c r="K8">
        <f t="shared" si="1"/>
        <v>293.01372000000003</v>
      </c>
      <c r="L8">
        <f t="shared" si="1"/>
        <v>293.01372000000003</v>
      </c>
      <c r="M8">
        <f t="shared" si="1"/>
        <v>293.01372000000003</v>
      </c>
      <c r="N8">
        <f t="shared" si="1"/>
        <v>293.01372000000003</v>
      </c>
      <c r="O8">
        <f t="shared" si="1"/>
        <v>293.01372000000003</v>
      </c>
      <c r="P8">
        <f t="shared" si="1"/>
        <v>293.01372000000003</v>
      </c>
      <c r="Q8">
        <f t="shared" si="1"/>
        <v>293.01372000000003</v>
      </c>
      <c r="R8">
        <f t="shared" si="1"/>
        <v>293.01372000000003</v>
      </c>
      <c r="S8">
        <f t="shared" si="1"/>
        <v>293.01372000000003</v>
      </c>
      <c r="T8">
        <f t="shared" si="1"/>
        <v>293.01372000000003</v>
      </c>
      <c r="U8">
        <f t="shared" si="1"/>
        <v>293.01372000000003</v>
      </c>
      <c r="V8">
        <f t="shared" si="1"/>
        <v>293.01372000000003</v>
      </c>
      <c r="W8">
        <f t="shared" si="1"/>
        <v>293.01372000000003</v>
      </c>
      <c r="X8">
        <f t="shared" si="1"/>
        <v>293.01372000000003</v>
      </c>
      <c r="Y8">
        <f t="shared" si="1"/>
        <v>293.01372000000003</v>
      </c>
      <c r="Z8">
        <f t="shared" si="1"/>
        <v>293.01372000000003</v>
      </c>
    </row>
    <row r="9" spans="1:26" x14ac:dyDescent="0.15">
      <c r="A9" s="10" t="s">
        <v>65</v>
      </c>
      <c r="B9">
        <v>345.69347999999997</v>
      </c>
      <c r="C9">
        <v>345.69347999999997</v>
      </c>
      <c r="D9">
        <v>345.69347999999997</v>
      </c>
      <c r="E9">
        <v>345.69347999999997</v>
      </c>
      <c r="F9">
        <v>248.63915999999998</v>
      </c>
      <c r="G9">
        <v>248.63915999999998</v>
      </c>
      <c r="H9">
        <v>248.63915999999998</v>
      </c>
      <c r="I9">
        <v>248.63915999999998</v>
      </c>
      <c r="J9">
        <v>248.63915999999998</v>
      </c>
      <c r="K9">
        <v>248.63915999999998</v>
      </c>
      <c r="L9">
        <v>248.63915999999998</v>
      </c>
      <c r="M9">
        <v>248.63915999999998</v>
      </c>
      <c r="N9">
        <v>248.63915999999998</v>
      </c>
      <c r="O9">
        <v>248.63915999999998</v>
      </c>
      <c r="P9">
        <v>248.63915999999998</v>
      </c>
      <c r="Q9">
        <v>248.63915999999998</v>
      </c>
      <c r="R9">
        <v>248.63915999999998</v>
      </c>
      <c r="S9">
        <v>248.63915999999998</v>
      </c>
      <c r="T9">
        <v>248.63915999999998</v>
      </c>
      <c r="U9">
        <v>248.63915999999998</v>
      </c>
      <c r="V9">
        <v>248.63915999999998</v>
      </c>
      <c r="W9">
        <v>248.63915999999998</v>
      </c>
      <c r="X9">
        <v>248.63915999999998</v>
      </c>
      <c r="Y9">
        <v>248.63915999999998</v>
      </c>
      <c r="Z9">
        <v>248.63915999999998</v>
      </c>
    </row>
    <row r="10" spans="1:26" x14ac:dyDescent="0.15">
      <c r="A10" s="21" t="s">
        <v>66</v>
      </c>
      <c r="B10" s="22">
        <f>B9-B8</f>
        <v>0</v>
      </c>
      <c r="C10" s="22">
        <f t="shared" ref="C10:Z10" si="2">C9-C8</f>
        <v>0</v>
      </c>
      <c r="D10" s="22">
        <f t="shared" si="2"/>
        <v>0</v>
      </c>
      <c r="E10" s="22">
        <f t="shared" si="2"/>
        <v>0</v>
      </c>
      <c r="F10" s="22">
        <f t="shared" si="2"/>
        <v>-6.1955100000000414</v>
      </c>
      <c r="G10" s="22">
        <f t="shared" si="2"/>
        <v>-6.1955100000000414</v>
      </c>
      <c r="H10" s="22">
        <f t="shared" si="2"/>
        <v>-6.1955100000000414</v>
      </c>
      <c r="I10" s="22">
        <f t="shared" si="2"/>
        <v>-6.1955100000000414</v>
      </c>
      <c r="J10" s="22">
        <f t="shared" si="2"/>
        <v>-44.374560000000059</v>
      </c>
      <c r="K10" s="22">
        <f t="shared" si="2"/>
        <v>-44.374560000000059</v>
      </c>
      <c r="L10" s="22">
        <f t="shared" si="2"/>
        <v>-44.374560000000059</v>
      </c>
      <c r="M10" s="22">
        <f t="shared" si="2"/>
        <v>-44.374560000000059</v>
      </c>
      <c r="N10" s="22">
        <f t="shared" si="2"/>
        <v>-44.374560000000059</v>
      </c>
      <c r="O10" s="22">
        <f t="shared" si="2"/>
        <v>-44.374560000000059</v>
      </c>
      <c r="P10" s="22">
        <f t="shared" si="2"/>
        <v>-44.374560000000059</v>
      </c>
      <c r="Q10" s="22">
        <f t="shared" si="2"/>
        <v>-44.374560000000059</v>
      </c>
      <c r="R10" s="22">
        <f t="shared" si="2"/>
        <v>-44.374560000000059</v>
      </c>
      <c r="S10" s="22">
        <f t="shared" si="2"/>
        <v>-44.374560000000059</v>
      </c>
      <c r="T10" s="22">
        <f t="shared" si="2"/>
        <v>-44.374560000000059</v>
      </c>
      <c r="U10" s="22">
        <f t="shared" si="2"/>
        <v>-44.374560000000059</v>
      </c>
      <c r="V10" s="22">
        <f t="shared" si="2"/>
        <v>-44.374560000000059</v>
      </c>
      <c r="W10" s="22">
        <f t="shared" si="2"/>
        <v>-44.374560000000059</v>
      </c>
      <c r="X10" s="22">
        <f t="shared" si="2"/>
        <v>-44.374560000000059</v>
      </c>
      <c r="Y10" s="22">
        <f t="shared" si="2"/>
        <v>-44.374560000000059</v>
      </c>
      <c r="Z10" s="22">
        <f t="shared" si="2"/>
        <v>-44.374560000000059</v>
      </c>
    </row>
    <row r="11" spans="1:26" x14ac:dyDescent="0.15">
      <c r="A11" t="s">
        <v>9</v>
      </c>
      <c r="B11">
        <v>2.81E-3</v>
      </c>
      <c r="C11">
        <v>2.81E-3</v>
      </c>
      <c r="D11">
        <v>2.81E-3</v>
      </c>
      <c r="E11">
        <v>2.81E-3</v>
      </c>
      <c r="F11">
        <v>2.81E-3</v>
      </c>
      <c r="G11">
        <v>2.81E-3</v>
      </c>
      <c r="H11">
        <v>2.81E-3</v>
      </c>
      <c r="I11">
        <v>2.81E-3</v>
      </c>
      <c r="J11">
        <v>2.81E-3</v>
      </c>
      <c r="K11">
        <v>2.81E-3</v>
      </c>
      <c r="L11">
        <v>2.81E-3</v>
      </c>
      <c r="M11">
        <v>2.81E-3</v>
      </c>
      <c r="N11">
        <v>2.81E-3</v>
      </c>
      <c r="O11">
        <v>2.81E-3</v>
      </c>
      <c r="P11">
        <v>2.81E-3</v>
      </c>
      <c r="Q11">
        <v>2.81E-3</v>
      </c>
      <c r="R11">
        <v>2.81E-3</v>
      </c>
      <c r="S11">
        <v>2.81E-3</v>
      </c>
      <c r="T11">
        <v>2.81E-3</v>
      </c>
      <c r="U11">
        <v>2.81E-3</v>
      </c>
      <c r="V11">
        <v>2.81E-3</v>
      </c>
      <c r="W11">
        <v>2.81E-3</v>
      </c>
      <c r="X11">
        <v>2.81E-3</v>
      </c>
      <c r="Y11">
        <v>2.81E-3</v>
      </c>
      <c r="Z11">
        <v>2.81E-3</v>
      </c>
    </row>
    <row r="12" spans="1:26" x14ac:dyDescent="0.15">
      <c r="A12" s="1" t="s">
        <v>10</v>
      </c>
      <c r="B12">
        <f t="shared" ref="B12:Z12" si="3">B3*B11</f>
        <v>60.558309999999999</v>
      </c>
      <c r="C12">
        <f t="shared" si="3"/>
        <v>60.558309999999999</v>
      </c>
      <c r="D12">
        <f t="shared" si="3"/>
        <v>60.558309999999999</v>
      </c>
      <c r="E12">
        <f t="shared" si="3"/>
        <v>60.558309999999999</v>
      </c>
      <c r="F12">
        <f t="shared" si="3"/>
        <v>60.558309999999999</v>
      </c>
      <c r="G12">
        <f t="shared" si="3"/>
        <v>60.558309999999999</v>
      </c>
      <c r="H12">
        <f t="shared" si="3"/>
        <v>60.558309999999999</v>
      </c>
      <c r="I12">
        <f t="shared" si="3"/>
        <v>60.558309999999999</v>
      </c>
      <c r="J12">
        <f t="shared" si="3"/>
        <v>60.558309999999999</v>
      </c>
      <c r="K12">
        <f t="shared" si="3"/>
        <v>60.558309999999999</v>
      </c>
      <c r="L12">
        <f t="shared" si="3"/>
        <v>60.558309999999999</v>
      </c>
      <c r="M12">
        <f t="shared" si="3"/>
        <v>60.558309999999999</v>
      </c>
      <c r="N12">
        <f t="shared" si="3"/>
        <v>60.558309999999999</v>
      </c>
      <c r="O12">
        <f t="shared" si="3"/>
        <v>60.558309999999999</v>
      </c>
      <c r="P12">
        <f t="shared" si="3"/>
        <v>60.558309999999999</v>
      </c>
      <c r="Q12">
        <f t="shared" si="3"/>
        <v>60.558309999999999</v>
      </c>
      <c r="R12">
        <f t="shared" si="3"/>
        <v>60.558309999999999</v>
      </c>
      <c r="S12">
        <f t="shared" si="3"/>
        <v>60.558309999999999</v>
      </c>
      <c r="T12">
        <f t="shared" si="3"/>
        <v>60.558309999999999</v>
      </c>
      <c r="U12">
        <f t="shared" si="3"/>
        <v>60.558309999999999</v>
      </c>
      <c r="V12">
        <f t="shared" si="3"/>
        <v>60.558309999999999</v>
      </c>
      <c r="W12">
        <f t="shared" si="3"/>
        <v>60.558309999999999</v>
      </c>
      <c r="X12">
        <f t="shared" si="3"/>
        <v>60.558309999999999</v>
      </c>
      <c r="Y12">
        <f t="shared" si="3"/>
        <v>60.558309999999999</v>
      </c>
      <c r="Z12">
        <f t="shared" si="3"/>
        <v>60.558309999999999</v>
      </c>
    </row>
    <row r="13" spans="1:26" x14ac:dyDescent="0.15">
      <c r="A13" s="1" t="s">
        <v>11</v>
      </c>
      <c r="B13">
        <f t="shared" ref="B13:Z13" si="4">B5-B8-B12</f>
        <v>800.60421000000008</v>
      </c>
      <c r="C13">
        <f t="shared" si="4"/>
        <v>800.60421000000008</v>
      </c>
      <c r="D13">
        <f t="shared" si="4"/>
        <v>800.60421000000008</v>
      </c>
      <c r="E13">
        <f t="shared" si="4"/>
        <v>800.60421000000008</v>
      </c>
      <c r="F13">
        <f t="shared" si="4"/>
        <v>891.46302000000003</v>
      </c>
      <c r="G13">
        <f t="shared" si="4"/>
        <v>891.46302000000003</v>
      </c>
      <c r="H13">
        <f t="shared" si="4"/>
        <v>891.46302000000003</v>
      </c>
      <c r="I13">
        <f t="shared" si="4"/>
        <v>891.46302000000003</v>
      </c>
      <c r="J13">
        <f t="shared" si="4"/>
        <v>853.28396999999995</v>
      </c>
      <c r="K13">
        <f t="shared" si="4"/>
        <v>853.28396999999995</v>
      </c>
      <c r="L13">
        <f t="shared" si="4"/>
        <v>853.28396999999995</v>
      </c>
      <c r="M13">
        <f t="shared" si="4"/>
        <v>853.28396999999995</v>
      </c>
      <c r="N13">
        <f t="shared" si="4"/>
        <v>853.28396999999995</v>
      </c>
      <c r="O13">
        <f t="shared" si="4"/>
        <v>853.28396999999995</v>
      </c>
      <c r="P13">
        <f t="shared" si="4"/>
        <v>853.28396999999995</v>
      </c>
      <c r="Q13">
        <f t="shared" si="4"/>
        <v>853.28396999999995</v>
      </c>
      <c r="R13">
        <f t="shared" si="4"/>
        <v>853.28396999999995</v>
      </c>
      <c r="S13">
        <f t="shared" si="4"/>
        <v>853.28396999999995</v>
      </c>
      <c r="T13">
        <f t="shared" si="4"/>
        <v>853.28396999999995</v>
      </c>
      <c r="U13">
        <f t="shared" si="4"/>
        <v>853.28396999999995</v>
      </c>
      <c r="V13">
        <f t="shared" si="4"/>
        <v>853.28396999999995</v>
      </c>
      <c r="W13">
        <f t="shared" si="4"/>
        <v>853.28396999999995</v>
      </c>
      <c r="X13">
        <f t="shared" si="4"/>
        <v>853.28396999999995</v>
      </c>
      <c r="Y13">
        <f t="shared" si="4"/>
        <v>853.28396999999995</v>
      </c>
      <c r="Z13">
        <f t="shared" si="4"/>
        <v>853.28396999999995</v>
      </c>
    </row>
    <row r="14" spans="1:26" x14ac:dyDescent="0.15">
      <c r="A14" s="23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</row>
    <row r="15" spans="1:26" x14ac:dyDescent="0.15">
      <c r="A15" s="24" t="s">
        <v>32</v>
      </c>
      <c r="B15" s="25">
        <v>0</v>
      </c>
      <c r="C15" s="25">
        <v>0</v>
      </c>
      <c r="D15" s="25">
        <v>0</v>
      </c>
      <c r="E15" s="25">
        <v>0</v>
      </c>
      <c r="F15" s="25">
        <v>22.1</v>
      </c>
      <c r="G15" s="25">
        <v>0</v>
      </c>
      <c r="H15" s="25">
        <v>0</v>
      </c>
      <c r="I15" s="25">
        <v>0</v>
      </c>
      <c r="J15" s="25">
        <v>0</v>
      </c>
      <c r="K15" s="25">
        <v>0</v>
      </c>
      <c r="L15" s="25">
        <v>0</v>
      </c>
      <c r="M15" s="25">
        <v>0</v>
      </c>
      <c r="N15" s="25">
        <v>0</v>
      </c>
      <c r="O15" s="25">
        <v>0</v>
      </c>
      <c r="P15" s="25">
        <v>0</v>
      </c>
      <c r="Q15" s="25">
        <v>0</v>
      </c>
      <c r="R15" s="25">
        <v>0</v>
      </c>
      <c r="S15" s="25">
        <v>0</v>
      </c>
      <c r="T15" s="25">
        <v>0</v>
      </c>
      <c r="U15" s="25">
        <v>0</v>
      </c>
      <c r="V15" s="25">
        <v>0</v>
      </c>
      <c r="W15" s="25">
        <v>0</v>
      </c>
      <c r="X15" s="25">
        <v>0</v>
      </c>
      <c r="Y15" s="25">
        <v>0</v>
      </c>
      <c r="Z15" s="25">
        <v>0</v>
      </c>
    </row>
    <row r="17" spans="1:26" x14ac:dyDescent="0.15">
      <c r="A17" t="s">
        <v>33</v>
      </c>
      <c r="B17">
        <v>22.1</v>
      </c>
      <c r="C17">
        <f t="shared" ref="C17:Z17" si="5">B17</f>
        <v>22.1</v>
      </c>
      <c r="D17">
        <f t="shared" si="5"/>
        <v>22.1</v>
      </c>
      <c r="E17">
        <f t="shared" si="5"/>
        <v>22.1</v>
      </c>
      <c r="F17">
        <f t="shared" si="5"/>
        <v>22.1</v>
      </c>
      <c r="G17">
        <f t="shared" si="5"/>
        <v>22.1</v>
      </c>
      <c r="H17">
        <f t="shared" si="5"/>
        <v>22.1</v>
      </c>
      <c r="I17">
        <f t="shared" si="5"/>
        <v>22.1</v>
      </c>
      <c r="J17">
        <f t="shared" si="5"/>
        <v>22.1</v>
      </c>
      <c r="K17">
        <f t="shared" si="5"/>
        <v>22.1</v>
      </c>
      <c r="L17">
        <f t="shared" si="5"/>
        <v>22.1</v>
      </c>
      <c r="M17">
        <f t="shared" si="5"/>
        <v>22.1</v>
      </c>
      <c r="N17">
        <f t="shared" si="5"/>
        <v>22.1</v>
      </c>
      <c r="O17">
        <f t="shared" si="5"/>
        <v>22.1</v>
      </c>
      <c r="P17">
        <f t="shared" si="5"/>
        <v>22.1</v>
      </c>
      <c r="Q17">
        <f t="shared" si="5"/>
        <v>22.1</v>
      </c>
      <c r="R17">
        <f t="shared" si="5"/>
        <v>22.1</v>
      </c>
      <c r="S17">
        <f t="shared" si="5"/>
        <v>22.1</v>
      </c>
      <c r="T17">
        <f t="shared" si="5"/>
        <v>22.1</v>
      </c>
      <c r="U17">
        <f t="shared" si="5"/>
        <v>22.1</v>
      </c>
      <c r="V17">
        <f t="shared" si="5"/>
        <v>22.1</v>
      </c>
      <c r="W17">
        <f t="shared" si="5"/>
        <v>22.1</v>
      </c>
      <c r="X17">
        <f t="shared" si="5"/>
        <v>22.1</v>
      </c>
      <c r="Y17">
        <f t="shared" si="5"/>
        <v>22.1</v>
      </c>
      <c r="Z17">
        <f t="shared" si="5"/>
        <v>22.1</v>
      </c>
    </row>
    <row r="18" spans="1:26" x14ac:dyDescent="0.15">
      <c r="A18" t="s">
        <v>34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0.14000000000000001</v>
      </c>
      <c r="H18" s="2">
        <v>0.14000000000000001</v>
      </c>
      <c r="I18" s="2">
        <v>0.14000000000000001</v>
      </c>
      <c r="J18" s="2">
        <v>0.14000000000000001</v>
      </c>
      <c r="K18" s="2">
        <v>0.14000000000000001</v>
      </c>
      <c r="L18" s="2">
        <v>0.02</v>
      </c>
      <c r="M18" s="2">
        <v>0.02</v>
      </c>
      <c r="N18" s="2">
        <v>0.02</v>
      </c>
      <c r="O18" s="2">
        <v>0.02</v>
      </c>
      <c r="P18" s="2">
        <v>0.02</v>
      </c>
      <c r="Q18" s="2">
        <v>0.02</v>
      </c>
      <c r="R18" s="2">
        <v>0.02</v>
      </c>
      <c r="S18" s="2">
        <v>0.02</v>
      </c>
      <c r="T18" s="2">
        <v>0.02</v>
      </c>
      <c r="U18" s="2">
        <v>0.02</v>
      </c>
      <c r="V18" s="2">
        <v>0.02</v>
      </c>
      <c r="W18" s="2">
        <v>0.02</v>
      </c>
      <c r="X18" s="2">
        <v>0.02</v>
      </c>
      <c r="Y18" s="2">
        <v>0.02</v>
      </c>
      <c r="Z18" s="2">
        <v>0.02</v>
      </c>
    </row>
    <row r="19" spans="1:26" x14ac:dyDescent="0.15">
      <c r="A19" s="1" t="s">
        <v>35</v>
      </c>
      <c r="B19">
        <f t="shared" ref="B19:Z19" si="6">B17*B18</f>
        <v>0</v>
      </c>
      <c r="C19">
        <f t="shared" si="6"/>
        <v>0</v>
      </c>
      <c r="D19">
        <f t="shared" si="6"/>
        <v>0</v>
      </c>
      <c r="E19">
        <f t="shared" si="6"/>
        <v>0</v>
      </c>
      <c r="F19">
        <f t="shared" si="6"/>
        <v>0</v>
      </c>
      <c r="G19">
        <f t="shared" si="6"/>
        <v>3.0940000000000003</v>
      </c>
      <c r="H19">
        <f t="shared" si="6"/>
        <v>3.0940000000000003</v>
      </c>
      <c r="I19">
        <f t="shared" si="6"/>
        <v>3.0940000000000003</v>
      </c>
      <c r="J19">
        <f t="shared" si="6"/>
        <v>3.0940000000000003</v>
      </c>
      <c r="K19">
        <f t="shared" si="6"/>
        <v>3.0940000000000003</v>
      </c>
      <c r="L19">
        <f t="shared" si="6"/>
        <v>0.44200000000000006</v>
      </c>
      <c r="M19">
        <f t="shared" si="6"/>
        <v>0.44200000000000006</v>
      </c>
      <c r="N19">
        <f t="shared" si="6"/>
        <v>0.44200000000000006</v>
      </c>
      <c r="O19">
        <f t="shared" si="6"/>
        <v>0.44200000000000006</v>
      </c>
      <c r="P19">
        <f t="shared" si="6"/>
        <v>0.44200000000000006</v>
      </c>
      <c r="Q19">
        <f t="shared" si="6"/>
        <v>0.44200000000000006</v>
      </c>
      <c r="R19">
        <f t="shared" si="6"/>
        <v>0.44200000000000006</v>
      </c>
      <c r="S19">
        <f t="shared" si="6"/>
        <v>0.44200000000000006</v>
      </c>
      <c r="T19">
        <f t="shared" si="6"/>
        <v>0.44200000000000006</v>
      </c>
      <c r="U19">
        <f t="shared" si="6"/>
        <v>0.44200000000000006</v>
      </c>
      <c r="V19">
        <f t="shared" si="6"/>
        <v>0.44200000000000006</v>
      </c>
      <c r="W19">
        <f t="shared" si="6"/>
        <v>0.44200000000000006</v>
      </c>
      <c r="X19">
        <f t="shared" si="6"/>
        <v>0.44200000000000006</v>
      </c>
      <c r="Y19">
        <f t="shared" si="6"/>
        <v>0.44200000000000006</v>
      </c>
      <c r="Z19">
        <f t="shared" si="6"/>
        <v>0.44200000000000006</v>
      </c>
    </row>
    <row r="20" spans="1:26" x14ac:dyDescent="0.15">
      <c r="A20" s="23"/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</row>
    <row r="21" spans="1:26" x14ac:dyDescent="0.15">
      <c r="A21" t="s">
        <v>12</v>
      </c>
      <c r="B21">
        <v>266550</v>
      </c>
      <c r="C21">
        <v>266550</v>
      </c>
      <c r="D21">
        <v>266550</v>
      </c>
      <c r="E21">
        <v>266550</v>
      </c>
      <c r="F21">
        <v>167650</v>
      </c>
      <c r="G21">
        <v>167650</v>
      </c>
      <c r="H21">
        <v>167650</v>
      </c>
      <c r="I21">
        <v>167650</v>
      </c>
      <c r="J21">
        <v>167650</v>
      </c>
      <c r="K21">
        <v>167650</v>
      </c>
      <c r="L21">
        <v>167650</v>
      </c>
      <c r="M21">
        <v>167650</v>
      </c>
      <c r="N21">
        <v>167650</v>
      </c>
      <c r="O21">
        <v>167650</v>
      </c>
      <c r="P21">
        <v>167650</v>
      </c>
      <c r="Q21">
        <v>167650</v>
      </c>
      <c r="R21">
        <v>167650</v>
      </c>
      <c r="S21">
        <v>167650</v>
      </c>
      <c r="T21">
        <v>167650</v>
      </c>
      <c r="U21">
        <v>167650</v>
      </c>
      <c r="V21">
        <v>167650</v>
      </c>
      <c r="W21">
        <v>167650</v>
      </c>
      <c r="X21">
        <v>167650</v>
      </c>
      <c r="Y21">
        <v>167650</v>
      </c>
      <c r="Z21">
        <v>167650</v>
      </c>
    </row>
    <row r="22" spans="1:26" x14ac:dyDescent="0.15">
      <c r="A22" t="s">
        <v>13</v>
      </c>
      <c r="B22">
        <v>266550</v>
      </c>
      <c r="C22">
        <v>266550</v>
      </c>
      <c r="D22">
        <v>266550</v>
      </c>
      <c r="E22">
        <v>254580</v>
      </c>
      <c r="F22">
        <v>254580</v>
      </c>
      <c r="G22">
        <v>254580</v>
      </c>
      <c r="H22">
        <v>254580</v>
      </c>
      <c r="I22">
        <v>254580</v>
      </c>
      <c r="J22">
        <v>122198</v>
      </c>
      <c r="K22">
        <v>122198</v>
      </c>
      <c r="L22">
        <v>122198</v>
      </c>
      <c r="M22">
        <v>122198</v>
      </c>
      <c r="N22">
        <v>122198</v>
      </c>
      <c r="O22">
        <v>122198</v>
      </c>
      <c r="P22">
        <v>122198</v>
      </c>
      <c r="Q22">
        <v>122198</v>
      </c>
      <c r="R22">
        <v>122198</v>
      </c>
      <c r="S22">
        <v>122198</v>
      </c>
      <c r="T22">
        <v>122198</v>
      </c>
      <c r="U22">
        <v>122198</v>
      </c>
      <c r="V22">
        <v>122198</v>
      </c>
      <c r="W22">
        <v>122198</v>
      </c>
      <c r="X22">
        <v>122198</v>
      </c>
      <c r="Y22">
        <v>122198</v>
      </c>
      <c r="Z22">
        <v>122198</v>
      </c>
    </row>
    <row r="23" spans="1:26" x14ac:dyDescent="0.15">
      <c r="A23" t="s">
        <v>14</v>
      </c>
      <c r="B23">
        <f>B22-B21</f>
        <v>0</v>
      </c>
      <c r="C23">
        <f t="shared" ref="C23:Z23" si="7">C21-C22</f>
        <v>0</v>
      </c>
      <c r="D23">
        <f t="shared" si="7"/>
        <v>0</v>
      </c>
      <c r="E23">
        <f t="shared" si="7"/>
        <v>11970</v>
      </c>
      <c r="F23">
        <f t="shared" si="7"/>
        <v>-86930</v>
      </c>
      <c r="G23">
        <f t="shared" si="7"/>
        <v>-86930</v>
      </c>
      <c r="H23">
        <f t="shared" si="7"/>
        <v>-86930</v>
      </c>
      <c r="I23">
        <f t="shared" si="7"/>
        <v>-86930</v>
      </c>
      <c r="J23">
        <f t="shared" si="7"/>
        <v>45452</v>
      </c>
      <c r="K23">
        <f t="shared" si="7"/>
        <v>45452</v>
      </c>
      <c r="L23">
        <f t="shared" si="7"/>
        <v>45452</v>
      </c>
      <c r="M23">
        <f t="shared" si="7"/>
        <v>45452</v>
      </c>
      <c r="N23">
        <f t="shared" si="7"/>
        <v>45452</v>
      </c>
      <c r="O23">
        <f t="shared" si="7"/>
        <v>45452</v>
      </c>
      <c r="P23">
        <f t="shared" si="7"/>
        <v>45452</v>
      </c>
      <c r="Q23">
        <f t="shared" si="7"/>
        <v>45452</v>
      </c>
      <c r="R23">
        <f t="shared" si="7"/>
        <v>45452</v>
      </c>
      <c r="S23">
        <f t="shared" si="7"/>
        <v>45452</v>
      </c>
      <c r="T23">
        <f t="shared" si="7"/>
        <v>45452</v>
      </c>
      <c r="U23">
        <f t="shared" si="7"/>
        <v>45452</v>
      </c>
      <c r="V23">
        <f t="shared" si="7"/>
        <v>45452</v>
      </c>
      <c r="W23">
        <f t="shared" si="7"/>
        <v>45452</v>
      </c>
      <c r="X23">
        <f t="shared" si="7"/>
        <v>45452</v>
      </c>
      <c r="Y23">
        <f t="shared" si="7"/>
        <v>45452</v>
      </c>
      <c r="Z23">
        <f t="shared" si="7"/>
        <v>45452</v>
      </c>
    </row>
    <row r="24" spans="1:26" x14ac:dyDescent="0.15">
      <c r="A24" t="s">
        <v>15</v>
      </c>
      <c r="C24" s="2">
        <v>0.1</v>
      </c>
      <c r="D24" s="2">
        <v>0.1</v>
      </c>
      <c r="E24" s="2">
        <v>0.1</v>
      </c>
      <c r="F24" s="2">
        <v>0.1</v>
      </c>
      <c r="G24" s="2">
        <v>0.1</v>
      </c>
      <c r="H24" s="2">
        <v>0.1</v>
      </c>
      <c r="I24" s="2">
        <v>0.1</v>
      </c>
      <c r="J24" s="2">
        <v>0.1</v>
      </c>
      <c r="K24" s="2">
        <v>0.1</v>
      </c>
      <c r="L24" s="2">
        <v>0.1</v>
      </c>
      <c r="M24" s="2">
        <v>0.1</v>
      </c>
      <c r="N24" s="2">
        <v>0.1</v>
      </c>
      <c r="O24" s="2">
        <v>0.1</v>
      </c>
      <c r="P24" s="2">
        <v>0.1</v>
      </c>
      <c r="Q24" s="2">
        <v>0.1</v>
      </c>
      <c r="R24" s="2">
        <v>0.1</v>
      </c>
      <c r="S24" s="2">
        <v>0.1</v>
      </c>
      <c r="T24" s="2">
        <v>0.1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</row>
    <row r="25" spans="1:26" x14ac:dyDescent="0.15">
      <c r="A25" t="s">
        <v>16</v>
      </c>
      <c r="C25">
        <f t="shared" ref="C25:Z25" si="8">B25*(1+C24)</f>
        <v>0</v>
      </c>
      <c r="D25">
        <f t="shared" si="8"/>
        <v>0</v>
      </c>
      <c r="E25">
        <v>250</v>
      </c>
      <c r="F25">
        <f t="shared" si="8"/>
        <v>275</v>
      </c>
      <c r="G25">
        <f t="shared" si="8"/>
        <v>302.5</v>
      </c>
      <c r="H25">
        <f t="shared" si="8"/>
        <v>332.75</v>
      </c>
      <c r="I25">
        <f t="shared" si="8"/>
        <v>366.02500000000003</v>
      </c>
      <c r="J25">
        <f t="shared" si="8"/>
        <v>402.62750000000005</v>
      </c>
      <c r="K25">
        <f t="shared" si="8"/>
        <v>442.89025000000009</v>
      </c>
      <c r="L25">
        <f t="shared" si="8"/>
        <v>487.17927500000013</v>
      </c>
      <c r="M25">
        <f t="shared" si="8"/>
        <v>535.89720250000016</v>
      </c>
      <c r="N25">
        <f t="shared" si="8"/>
        <v>589.48692275000019</v>
      </c>
      <c r="O25">
        <f t="shared" si="8"/>
        <v>648.43561502500029</v>
      </c>
      <c r="P25">
        <f t="shared" si="8"/>
        <v>713.27917652750034</v>
      </c>
      <c r="Q25">
        <f t="shared" si="8"/>
        <v>784.60709418025044</v>
      </c>
      <c r="R25">
        <f t="shared" si="8"/>
        <v>863.06780359827553</v>
      </c>
      <c r="S25">
        <f t="shared" si="8"/>
        <v>949.37458395810313</v>
      </c>
      <c r="T25">
        <f t="shared" si="8"/>
        <v>1044.3120423539135</v>
      </c>
      <c r="U25">
        <f t="shared" si="8"/>
        <v>1044.3120423539135</v>
      </c>
      <c r="V25">
        <f t="shared" si="8"/>
        <v>1044.3120423539135</v>
      </c>
      <c r="W25">
        <f t="shared" si="8"/>
        <v>1044.3120423539135</v>
      </c>
      <c r="X25">
        <f t="shared" si="8"/>
        <v>1044.3120423539135</v>
      </c>
      <c r="Y25">
        <f t="shared" si="8"/>
        <v>1044.3120423539135</v>
      </c>
      <c r="Z25">
        <f t="shared" si="8"/>
        <v>1044.3120423539135</v>
      </c>
    </row>
    <row r="26" spans="1:26" x14ac:dyDescent="0.15">
      <c r="A26" s="24" t="s">
        <v>67</v>
      </c>
      <c r="B26" s="25">
        <f>(B23*B25)/1000000</f>
        <v>0</v>
      </c>
      <c r="C26" s="25">
        <f t="shared" ref="C26:Z26" si="9">(C23*C25)/1000000</f>
        <v>0</v>
      </c>
      <c r="D26" s="25">
        <f t="shared" si="9"/>
        <v>0</v>
      </c>
      <c r="E26" s="25">
        <f t="shared" si="9"/>
        <v>2.9925000000000002</v>
      </c>
      <c r="F26" s="25">
        <f t="shared" si="9"/>
        <v>-23.905750000000001</v>
      </c>
      <c r="G26" s="25">
        <f t="shared" si="9"/>
        <v>-26.296325</v>
      </c>
      <c r="H26" s="25">
        <f t="shared" si="9"/>
        <v>-28.925957499999999</v>
      </c>
      <c r="I26" s="25">
        <f t="shared" si="9"/>
        <v>-31.818553250000004</v>
      </c>
      <c r="J26" s="25">
        <f t="shared" si="9"/>
        <v>18.300225130000001</v>
      </c>
      <c r="K26" s="25">
        <f t="shared" si="9"/>
        <v>20.130247643000004</v>
      </c>
      <c r="L26" s="25">
        <f t="shared" si="9"/>
        <v>22.143272407300007</v>
      </c>
      <c r="M26" s="25">
        <f t="shared" si="9"/>
        <v>24.357599648030011</v>
      </c>
      <c r="N26" s="25">
        <f t="shared" si="9"/>
        <v>26.793359612833008</v>
      </c>
      <c r="O26" s="25">
        <f t="shared" si="9"/>
        <v>29.472695574116312</v>
      </c>
      <c r="P26" s="25">
        <f t="shared" si="9"/>
        <v>32.419965131527945</v>
      </c>
      <c r="Q26" s="25">
        <f t="shared" si="9"/>
        <v>35.661961644680744</v>
      </c>
      <c r="R26" s="25">
        <f t="shared" si="9"/>
        <v>39.228157809148819</v>
      </c>
      <c r="S26" s="25">
        <f t="shared" si="9"/>
        <v>43.150973590063707</v>
      </c>
      <c r="T26" s="25">
        <f t="shared" si="9"/>
        <v>47.466070949070073</v>
      </c>
      <c r="U26" s="25">
        <f t="shared" si="9"/>
        <v>47.466070949070073</v>
      </c>
      <c r="V26" s="25">
        <f t="shared" si="9"/>
        <v>47.466070949070073</v>
      </c>
      <c r="W26" s="25">
        <f t="shared" si="9"/>
        <v>47.466070949070073</v>
      </c>
      <c r="X26" s="25">
        <f t="shared" si="9"/>
        <v>47.466070949070073</v>
      </c>
      <c r="Y26" s="25">
        <f t="shared" si="9"/>
        <v>47.466070949070073</v>
      </c>
      <c r="Z26" s="25">
        <f t="shared" si="9"/>
        <v>47.466070949070073</v>
      </c>
    </row>
    <row r="27" spans="1:26" x14ac:dyDescent="0.15">
      <c r="A27" s="23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</row>
    <row r="28" spans="1:26" x14ac:dyDescent="0.15">
      <c r="A28" t="s">
        <v>18</v>
      </c>
      <c r="B28">
        <f>B13-B26/1000000</f>
        <v>800.60421000000008</v>
      </c>
      <c r="C28">
        <f>C13-C26/1000000</f>
        <v>800.60421000000008</v>
      </c>
      <c r="D28">
        <f>D13-D26/1000000</f>
        <v>800.60421000000008</v>
      </c>
      <c r="E28">
        <f t="shared" ref="E28:Z28" si="10">E13-E26/1000000</f>
        <v>800.60420700750012</v>
      </c>
      <c r="F28">
        <f t="shared" si="10"/>
        <v>891.46304390575006</v>
      </c>
      <c r="G28">
        <f t="shared" si="10"/>
        <v>891.46304629632505</v>
      </c>
      <c r="H28">
        <f t="shared" si="10"/>
        <v>891.46304892595754</v>
      </c>
      <c r="I28">
        <f t="shared" si="10"/>
        <v>891.46305181855325</v>
      </c>
      <c r="J28">
        <f t="shared" si="10"/>
        <v>853.28395169977478</v>
      </c>
      <c r="K28">
        <f t="shared" si="10"/>
        <v>853.28394986975229</v>
      </c>
      <c r="L28">
        <f t="shared" si="10"/>
        <v>853.28394785672754</v>
      </c>
      <c r="M28">
        <f t="shared" si="10"/>
        <v>853.28394564240034</v>
      </c>
      <c r="N28">
        <f t="shared" si="10"/>
        <v>853.28394320664029</v>
      </c>
      <c r="O28">
        <f t="shared" si="10"/>
        <v>853.28394052730437</v>
      </c>
      <c r="P28">
        <f t="shared" si="10"/>
        <v>853.28393758003483</v>
      </c>
      <c r="Q28">
        <f t="shared" si="10"/>
        <v>853.28393433803831</v>
      </c>
      <c r="R28">
        <f t="shared" si="10"/>
        <v>853.28393077184217</v>
      </c>
      <c r="S28">
        <f t="shared" si="10"/>
        <v>853.28392684902633</v>
      </c>
      <c r="T28">
        <f t="shared" si="10"/>
        <v>853.28392253392906</v>
      </c>
      <c r="U28">
        <f t="shared" si="10"/>
        <v>853.28392253392906</v>
      </c>
      <c r="V28">
        <f t="shared" si="10"/>
        <v>853.28392253392906</v>
      </c>
      <c r="W28">
        <f t="shared" si="10"/>
        <v>853.28392253392906</v>
      </c>
      <c r="X28">
        <f t="shared" si="10"/>
        <v>853.28392253392906</v>
      </c>
      <c r="Y28">
        <f t="shared" si="10"/>
        <v>853.28392253392906</v>
      </c>
      <c r="Z28">
        <f t="shared" si="10"/>
        <v>853.28392253392906</v>
      </c>
    </row>
    <row r="29" spans="1:26" x14ac:dyDescent="0.15">
      <c r="A29" t="s">
        <v>19</v>
      </c>
      <c r="B29" s="3">
        <v>0.377</v>
      </c>
      <c r="C29" s="3">
        <v>0.377</v>
      </c>
      <c r="D29" s="3">
        <v>0.377</v>
      </c>
      <c r="E29" s="3">
        <v>0.377</v>
      </c>
      <c r="F29" s="3">
        <v>0.377</v>
      </c>
      <c r="G29" s="3">
        <v>0.377</v>
      </c>
      <c r="H29" s="3">
        <v>0.377</v>
      </c>
      <c r="I29" s="3">
        <v>0.377</v>
      </c>
      <c r="J29" s="3">
        <v>0.377</v>
      </c>
      <c r="K29" s="3">
        <v>0.377</v>
      </c>
      <c r="L29" s="3">
        <v>0.377</v>
      </c>
      <c r="M29" s="3">
        <v>0.377</v>
      </c>
      <c r="N29" s="3">
        <v>0.377</v>
      </c>
      <c r="O29" s="3">
        <v>0.377</v>
      </c>
      <c r="P29" s="3">
        <v>0.377</v>
      </c>
      <c r="Q29" s="3">
        <v>0.377</v>
      </c>
      <c r="R29" s="3">
        <v>0.377</v>
      </c>
      <c r="S29" s="3">
        <v>0.377</v>
      </c>
      <c r="T29" s="3">
        <v>0.377</v>
      </c>
      <c r="U29" s="3">
        <v>0.377</v>
      </c>
      <c r="V29" s="3">
        <v>0.377</v>
      </c>
      <c r="W29" s="3">
        <v>0.377</v>
      </c>
      <c r="X29" s="3">
        <v>0.377</v>
      </c>
      <c r="Y29" s="3">
        <v>0.377</v>
      </c>
      <c r="Z29" s="3">
        <v>0.377</v>
      </c>
    </row>
    <row r="30" spans="1:26" x14ac:dyDescent="0.15">
      <c r="A30" t="s">
        <v>20</v>
      </c>
      <c r="B30">
        <f t="shared" ref="B30:Z30" si="11">B28*B29</f>
        <v>301.82778717000002</v>
      </c>
      <c r="C30">
        <f t="shared" si="11"/>
        <v>301.82778717000002</v>
      </c>
      <c r="D30">
        <f t="shared" si="11"/>
        <v>301.82778717000002</v>
      </c>
      <c r="E30">
        <f t="shared" si="11"/>
        <v>301.82778604182755</v>
      </c>
      <c r="F30">
        <f t="shared" si="11"/>
        <v>336.08156755246779</v>
      </c>
      <c r="G30">
        <f t="shared" si="11"/>
        <v>336.08156845371457</v>
      </c>
      <c r="H30">
        <f t="shared" si="11"/>
        <v>336.08156944508602</v>
      </c>
      <c r="I30">
        <f t="shared" si="11"/>
        <v>336.08157053559455</v>
      </c>
      <c r="J30">
        <f t="shared" si="11"/>
        <v>321.68804979081511</v>
      </c>
      <c r="K30">
        <f t="shared" si="11"/>
        <v>321.68804910089659</v>
      </c>
      <c r="L30">
        <f t="shared" si="11"/>
        <v>321.6880483419863</v>
      </c>
      <c r="M30">
        <f t="shared" si="11"/>
        <v>321.68804750718493</v>
      </c>
      <c r="N30">
        <f t="shared" si="11"/>
        <v>321.68804658890338</v>
      </c>
      <c r="O30">
        <f t="shared" si="11"/>
        <v>321.68804557879372</v>
      </c>
      <c r="P30">
        <f t="shared" si="11"/>
        <v>321.68804446767314</v>
      </c>
      <c r="Q30">
        <f t="shared" si="11"/>
        <v>321.68804324544044</v>
      </c>
      <c r="R30">
        <f t="shared" si="11"/>
        <v>321.6880419009845</v>
      </c>
      <c r="S30">
        <f t="shared" si="11"/>
        <v>321.68804042208291</v>
      </c>
      <c r="T30">
        <f t="shared" si="11"/>
        <v>321.68803879529128</v>
      </c>
      <c r="U30">
        <f t="shared" si="11"/>
        <v>321.68803879529128</v>
      </c>
      <c r="V30">
        <f t="shared" si="11"/>
        <v>321.68803879529128</v>
      </c>
      <c r="W30">
        <f t="shared" si="11"/>
        <v>321.68803879529128</v>
      </c>
      <c r="X30">
        <f t="shared" si="11"/>
        <v>321.68803879529128</v>
      </c>
      <c r="Y30">
        <f t="shared" si="11"/>
        <v>321.68803879529128</v>
      </c>
      <c r="Z30">
        <f t="shared" si="11"/>
        <v>321.68803879529128</v>
      </c>
    </row>
    <row r="31" spans="1:26" x14ac:dyDescent="0.15">
      <c r="A31" s="1" t="s">
        <v>21</v>
      </c>
      <c r="B31">
        <f t="shared" ref="B31:Z31" si="12">B28-B30</f>
        <v>498.77642283000006</v>
      </c>
      <c r="C31">
        <f t="shared" si="12"/>
        <v>498.77642283000006</v>
      </c>
      <c r="D31">
        <f t="shared" si="12"/>
        <v>498.77642283000006</v>
      </c>
      <c r="E31">
        <f t="shared" si="12"/>
        <v>498.77642096567257</v>
      </c>
      <c r="F31">
        <f t="shared" si="12"/>
        <v>555.38147635328232</v>
      </c>
      <c r="G31">
        <f t="shared" si="12"/>
        <v>555.38147784261048</v>
      </c>
      <c r="H31">
        <f t="shared" si="12"/>
        <v>555.38147948087158</v>
      </c>
      <c r="I31">
        <f t="shared" si="12"/>
        <v>555.3814812829587</v>
      </c>
      <c r="J31">
        <f t="shared" si="12"/>
        <v>531.5959019089596</v>
      </c>
      <c r="K31">
        <f t="shared" si="12"/>
        <v>531.5959007688557</v>
      </c>
      <c r="L31">
        <f t="shared" si="12"/>
        <v>531.59589951474118</v>
      </c>
      <c r="M31">
        <f t="shared" si="12"/>
        <v>531.59589813521541</v>
      </c>
      <c r="N31">
        <f t="shared" si="12"/>
        <v>531.59589661773691</v>
      </c>
      <c r="O31">
        <f t="shared" si="12"/>
        <v>531.5958949485107</v>
      </c>
      <c r="P31">
        <f t="shared" si="12"/>
        <v>531.59589311236164</v>
      </c>
      <c r="Q31">
        <f t="shared" si="12"/>
        <v>531.59589109259787</v>
      </c>
      <c r="R31">
        <f t="shared" si="12"/>
        <v>531.59588887085761</v>
      </c>
      <c r="S31">
        <f t="shared" si="12"/>
        <v>531.59588642694348</v>
      </c>
      <c r="T31">
        <f t="shared" si="12"/>
        <v>531.59588373863778</v>
      </c>
      <c r="U31">
        <f t="shared" si="12"/>
        <v>531.59588373863778</v>
      </c>
      <c r="V31">
        <f t="shared" si="12"/>
        <v>531.59588373863778</v>
      </c>
      <c r="W31">
        <f t="shared" si="12"/>
        <v>531.59588373863778</v>
      </c>
      <c r="X31">
        <f t="shared" si="12"/>
        <v>531.59588373863778</v>
      </c>
      <c r="Y31">
        <f t="shared" si="12"/>
        <v>531.59588373863778</v>
      </c>
      <c r="Z31">
        <f t="shared" si="12"/>
        <v>531.59588373863778</v>
      </c>
    </row>
    <row r="32" spans="1:26" x14ac:dyDescent="0.15">
      <c r="A32" s="23"/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</row>
    <row r="33" spans="1:26" x14ac:dyDescent="0.15">
      <c r="A33" s="24" t="s">
        <v>36</v>
      </c>
      <c r="B33" s="25">
        <f t="shared" ref="B33:Z33" si="13">B19*B29</f>
        <v>0</v>
      </c>
      <c r="C33" s="25">
        <f t="shared" si="13"/>
        <v>0</v>
      </c>
      <c r="D33" s="25">
        <f t="shared" si="13"/>
        <v>0</v>
      </c>
      <c r="E33" s="25">
        <f t="shared" si="13"/>
        <v>0</v>
      </c>
      <c r="F33" s="25">
        <f t="shared" si="13"/>
        <v>0</v>
      </c>
      <c r="G33" s="25">
        <f t="shared" si="13"/>
        <v>1.1664380000000001</v>
      </c>
      <c r="H33" s="25">
        <f t="shared" si="13"/>
        <v>1.1664380000000001</v>
      </c>
      <c r="I33" s="25">
        <f t="shared" si="13"/>
        <v>1.1664380000000001</v>
      </c>
      <c r="J33" s="25">
        <f t="shared" si="13"/>
        <v>1.1664380000000001</v>
      </c>
      <c r="K33" s="25">
        <f t="shared" si="13"/>
        <v>1.1664380000000001</v>
      </c>
      <c r="L33" s="25">
        <f t="shared" si="13"/>
        <v>0.16663400000000003</v>
      </c>
      <c r="M33" s="25">
        <f t="shared" si="13"/>
        <v>0.16663400000000003</v>
      </c>
      <c r="N33" s="25">
        <f t="shared" si="13"/>
        <v>0.16663400000000003</v>
      </c>
      <c r="O33" s="25">
        <f t="shared" si="13"/>
        <v>0.16663400000000003</v>
      </c>
      <c r="P33" s="25">
        <f t="shared" si="13"/>
        <v>0.16663400000000003</v>
      </c>
      <c r="Q33" s="25">
        <f t="shared" si="13"/>
        <v>0.16663400000000003</v>
      </c>
      <c r="R33" s="25">
        <f t="shared" si="13"/>
        <v>0.16663400000000003</v>
      </c>
      <c r="S33" s="25">
        <f t="shared" si="13"/>
        <v>0.16663400000000003</v>
      </c>
      <c r="T33" s="25">
        <f t="shared" si="13"/>
        <v>0.16663400000000003</v>
      </c>
      <c r="U33" s="25">
        <f t="shared" si="13"/>
        <v>0.16663400000000003</v>
      </c>
      <c r="V33" s="25">
        <f t="shared" si="13"/>
        <v>0.16663400000000003</v>
      </c>
      <c r="W33" s="25">
        <f t="shared" si="13"/>
        <v>0.16663400000000003</v>
      </c>
      <c r="X33" s="25">
        <f t="shared" si="13"/>
        <v>0.16663400000000003</v>
      </c>
      <c r="Y33" s="25">
        <f t="shared" si="13"/>
        <v>0.16663400000000003</v>
      </c>
      <c r="Z33" s="25">
        <f t="shared" si="13"/>
        <v>0.16663400000000003</v>
      </c>
    </row>
    <row r="34" spans="1:26" x14ac:dyDescent="0.15">
      <c r="A34" s="23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</row>
    <row r="35" spans="1:26" x14ac:dyDescent="0.15">
      <c r="A35" s="1" t="s">
        <v>68</v>
      </c>
      <c r="B35" s="23">
        <f>(B10-B26)*(1-B29)+B33-B15</f>
        <v>0</v>
      </c>
      <c r="C35" s="23">
        <f t="shared" ref="C35:Z35" si="14">(C10-C26)*(1-C29)+C33-C15</f>
        <v>0</v>
      </c>
      <c r="D35" s="23">
        <f t="shared" si="14"/>
        <v>0</v>
      </c>
      <c r="E35" s="23">
        <f t="shared" si="14"/>
        <v>-1.8643275000000001</v>
      </c>
      <c r="F35" s="23">
        <f t="shared" si="14"/>
        <v>-11.066520480000026</v>
      </c>
      <c r="G35" s="23">
        <f t="shared" si="14"/>
        <v>13.689245744999972</v>
      </c>
      <c r="H35" s="23">
        <f t="shared" si="14"/>
        <v>15.327506792499973</v>
      </c>
      <c r="I35" s="23">
        <f t="shared" si="14"/>
        <v>17.129593944749978</v>
      </c>
      <c r="J35" s="23">
        <f t="shared" si="14"/>
        <v>-37.879953135990036</v>
      </c>
      <c r="K35" s="23">
        <f t="shared" si="14"/>
        <v>-39.020057161589037</v>
      </c>
      <c r="L35" s="23">
        <f t="shared" si="14"/>
        <v>-41.273975589747934</v>
      </c>
      <c r="M35" s="23">
        <f t="shared" si="14"/>
        <v>-42.65350146072273</v>
      </c>
      <c r="N35" s="23">
        <f t="shared" si="14"/>
        <v>-44.170979918794991</v>
      </c>
      <c r="O35" s="23">
        <f t="shared" si="14"/>
        <v>-45.840206222674496</v>
      </c>
      <c r="P35" s="23">
        <f t="shared" si="14"/>
        <v>-47.676355156941945</v>
      </c>
      <c r="Q35" s="23">
        <f t="shared" si="14"/>
        <v>-49.696118984636136</v>
      </c>
      <c r="R35" s="23">
        <f t="shared" si="14"/>
        <v>-51.917859195099751</v>
      </c>
      <c r="S35" s="23">
        <f t="shared" si="14"/>
        <v>-54.361773426609723</v>
      </c>
      <c r="T35" s="23">
        <f t="shared" si="14"/>
        <v>-57.050079081270688</v>
      </c>
      <c r="U35" s="23">
        <f t="shared" si="14"/>
        <v>-57.050079081270688</v>
      </c>
      <c r="V35" s="23">
        <f t="shared" si="14"/>
        <v>-57.050079081270688</v>
      </c>
      <c r="W35" s="23">
        <f t="shared" si="14"/>
        <v>-57.050079081270688</v>
      </c>
      <c r="X35" s="23">
        <f t="shared" si="14"/>
        <v>-57.050079081270688</v>
      </c>
      <c r="Y35" s="23">
        <f t="shared" si="14"/>
        <v>-57.050079081270688</v>
      </c>
      <c r="Z35" s="23">
        <f t="shared" si="14"/>
        <v>-57.050079081270688</v>
      </c>
    </row>
    <row r="36" spans="1:26" x14ac:dyDescent="0.15">
      <c r="A36" t="s">
        <v>23</v>
      </c>
      <c r="B36" s="2">
        <v>0.1</v>
      </c>
      <c r="C36" s="2">
        <v>0.1</v>
      </c>
      <c r="D36" s="2">
        <v>0.1</v>
      </c>
      <c r="E36" s="2">
        <v>0.1</v>
      </c>
      <c r="F36" s="2">
        <v>0.1</v>
      </c>
      <c r="G36" s="2">
        <v>0.1</v>
      </c>
      <c r="H36" s="2">
        <v>0.1</v>
      </c>
      <c r="I36" s="2">
        <v>0.1</v>
      </c>
      <c r="J36" s="2">
        <v>0.1</v>
      </c>
      <c r="K36" s="2">
        <v>0.1</v>
      </c>
      <c r="L36" s="2">
        <v>0.1</v>
      </c>
      <c r="M36" s="2">
        <v>0.1</v>
      </c>
      <c r="N36" s="2">
        <v>0.1</v>
      </c>
      <c r="O36" s="2">
        <v>0.1</v>
      </c>
      <c r="P36" s="2">
        <v>0.1</v>
      </c>
      <c r="Q36" s="2">
        <v>0.1</v>
      </c>
      <c r="R36" s="2">
        <v>0.1</v>
      </c>
      <c r="S36" s="2">
        <v>0.1</v>
      </c>
      <c r="T36" s="2">
        <v>0.1</v>
      </c>
      <c r="U36" s="2">
        <v>0.1</v>
      </c>
      <c r="V36" s="2">
        <v>0.1</v>
      </c>
      <c r="W36" s="2">
        <v>0.1</v>
      </c>
      <c r="X36" s="2">
        <v>0.1</v>
      </c>
      <c r="Y36" s="2">
        <v>0.1</v>
      </c>
      <c r="Z36" s="2">
        <v>0.1</v>
      </c>
    </row>
    <row r="37" spans="1:26" x14ac:dyDescent="0.15">
      <c r="A37" s="1" t="s">
        <v>24</v>
      </c>
      <c r="B37" s="23">
        <f>B35/(1+B36)^(B2-1992)</f>
        <v>0</v>
      </c>
      <c r="C37" s="23">
        <f t="shared" ref="C37:Z37" si="15">C35/(1+C36)^(C2-1992)</f>
        <v>0</v>
      </c>
      <c r="D37" s="23">
        <f t="shared" si="15"/>
        <v>0</v>
      </c>
      <c r="E37" s="23">
        <f t="shared" si="15"/>
        <v>-1.4006968444778358</v>
      </c>
      <c r="F37" s="23">
        <f t="shared" si="15"/>
        <v>-7.5585823919131361</v>
      </c>
      <c r="G37" s="23">
        <f t="shared" si="15"/>
        <v>8.4999445796672912</v>
      </c>
      <c r="H37" s="23">
        <f t="shared" si="15"/>
        <v>8.6519779970884247</v>
      </c>
      <c r="I37" s="23">
        <f t="shared" si="15"/>
        <v>8.7901901947440013</v>
      </c>
      <c r="J37" s="23">
        <f t="shared" si="15"/>
        <v>-17.671277699938177</v>
      </c>
      <c r="K37" s="23">
        <f t="shared" si="15"/>
        <v>-16.548313310988124</v>
      </c>
      <c r="L37" s="23">
        <f t="shared" si="15"/>
        <v>-15.912904316705605</v>
      </c>
      <c r="M37" s="23">
        <f t="shared" si="15"/>
        <v>-14.949792053503968</v>
      </c>
      <c r="N37" s="23">
        <f t="shared" si="15"/>
        <v>-14.074235450593386</v>
      </c>
      <c r="O37" s="23">
        <f t="shared" si="15"/>
        <v>-13.278274902492862</v>
      </c>
      <c r="P37" s="23">
        <f t="shared" si="15"/>
        <v>-12.554674404219655</v>
      </c>
      <c r="Q37" s="23">
        <f t="shared" si="15"/>
        <v>-11.896855769425832</v>
      </c>
      <c r="R37" s="23">
        <f t="shared" si="15"/>
        <v>-11.298838828704175</v>
      </c>
      <c r="S37" s="23">
        <f t="shared" si="15"/>
        <v>-10.755187064411759</v>
      </c>
      <c r="T37" s="23">
        <f t="shared" si="15"/>
        <v>-10.26095818778229</v>
      </c>
      <c r="U37" s="23">
        <f t="shared" si="15"/>
        <v>-9.3281438070748059</v>
      </c>
      <c r="V37" s="23">
        <f t="shared" si="15"/>
        <v>-8.4801307337043692</v>
      </c>
      <c r="W37" s="23">
        <f t="shared" si="15"/>
        <v>-7.7092097579130625</v>
      </c>
      <c r="X37" s="23">
        <f t="shared" si="15"/>
        <v>-7.008372507193692</v>
      </c>
      <c r="Y37" s="23">
        <f t="shared" si="15"/>
        <v>-6.3712477338124467</v>
      </c>
      <c r="Z37" s="23">
        <f t="shared" si="15"/>
        <v>-5.7920433943749527</v>
      </c>
    </row>
    <row r="38" spans="1:26" x14ac:dyDescent="0.15">
      <c r="A38" s="26" t="s">
        <v>69</v>
      </c>
      <c r="B38" s="26">
        <f>SUM(B37:Z37)</f>
        <v>-176.9076263877304</v>
      </c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</row>
    <row r="39" spans="1:26" x14ac:dyDescent="0.15">
      <c r="A39" s="23"/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</row>
    <row r="40" spans="1:26" x14ac:dyDescent="0.15">
      <c r="A40" s="23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</row>
    <row r="41" spans="1:26" x14ac:dyDescent="0.15">
      <c r="A41" s="23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</row>
    <row r="42" spans="1:26" x14ac:dyDescent="0.15">
      <c r="A42" s="23"/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</row>
    <row r="43" spans="1:26" x14ac:dyDescent="0.15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</row>
    <row r="44" spans="1:26" x14ac:dyDescent="0.15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Option1</vt:lpstr>
      <vt:lpstr>Option2a</vt:lpstr>
      <vt:lpstr>Option2b</vt:lpstr>
      <vt:lpstr>Option3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wanghaoyu</dc:creator>
  <cp:lastModifiedBy>11111</cp:lastModifiedBy>
  <dcterms:created xsi:type="dcterms:W3CDTF">2020-07-21T05:46:00Z</dcterms:created>
  <dcterms:modified xsi:type="dcterms:W3CDTF">2020-07-22T14:02:00Z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2052-2.4.0.3964</vt:lpwstr>
  </property>
</Properties>
</file>