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work\2021_Fall\"/>
    </mc:Choice>
  </mc:AlternateContent>
  <xr:revisionPtr revIDLastSave="0" documentId="13_ncr:1_{2173A9C8-86B5-4A69-896D-424B018DB319}" xr6:coauthVersionLast="47" xr6:coauthVersionMax="47" xr10:uidLastSave="{00000000-0000-0000-0000-000000000000}"/>
  <bookViews>
    <workbookView xWindow="32460" yWindow="1725" windowWidth="18420" windowHeight="16080" xr2:uid="{00000000-000D-0000-FFFF-FFFF00000000}"/>
  </bookViews>
  <sheets>
    <sheet name="8.24" sheetId="2" r:id="rId1"/>
    <sheet name="8.3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0" i="2" l="1"/>
  <c r="B52" i="2"/>
  <c r="B53" i="2" s="1"/>
  <c r="B50" i="2"/>
  <c r="B51" i="2"/>
  <c r="B47" i="2"/>
  <c r="G40" i="2"/>
  <c r="B46" i="2"/>
  <c r="B44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2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2" i="2"/>
  <c r="F3" i="2"/>
</calcChain>
</file>

<file path=xl/sharedStrings.xml><?xml version="1.0" encoding="utf-8"?>
<sst xmlns="http://schemas.openxmlformats.org/spreadsheetml/2006/main" count="216" uniqueCount="87">
  <si>
    <t>Ticker</t>
  </si>
  <si>
    <t>Name</t>
  </si>
  <si>
    <t>Weight</t>
  </si>
  <si>
    <t>Shares</t>
  </si>
  <si>
    <t>Price</t>
  </si>
  <si>
    <t>AAPL UW Equity</t>
  </si>
  <si>
    <t>Apple Inc</t>
  </si>
  <si>
    <t>UNH UN Equity</t>
  </si>
  <si>
    <t>UnitedHealth Group Inc</t>
  </si>
  <si>
    <t>HD UN Equity</t>
  </si>
  <si>
    <t>Home Depot Inc/The</t>
  </si>
  <si>
    <t>MSFT UW Equity</t>
  </si>
  <si>
    <t>Microsoft Corp</t>
  </si>
  <si>
    <t>MCD UN Equity</t>
  </si>
  <si>
    <t>McDonald's Corp</t>
  </si>
  <si>
    <t>GS UN Equity</t>
  </si>
  <si>
    <t>Goldman Sachs Group Inc/The</t>
  </si>
  <si>
    <t>V UN Equity</t>
  </si>
  <si>
    <t>Visa Inc</t>
  </si>
  <si>
    <t>BA UN Equity</t>
  </si>
  <si>
    <t>Boeing Co/The</t>
  </si>
  <si>
    <t>MMM UN Equity</t>
  </si>
  <si>
    <t>3M Co</t>
  </si>
  <si>
    <t>JNJ UN Equity</t>
  </si>
  <si>
    <t>Johnson &amp; Johnson</t>
  </si>
  <si>
    <t>CAT UN Equity</t>
  </si>
  <si>
    <t>Caterpillar Inc</t>
  </si>
  <si>
    <t>PG UN Equity</t>
  </si>
  <si>
    <t>Procter &amp; Gamble Co/The</t>
  </si>
  <si>
    <t>WMT UN Equity</t>
  </si>
  <si>
    <t>Walmart Inc</t>
  </si>
  <si>
    <t>DIS UN Equity</t>
  </si>
  <si>
    <t>Walt Disney Co/The</t>
  </si>
  <si>
    <t>IBM UN Equity</t>
  </si>
  <si>
    <t>International Business Machines Corp</t>
  </si>
  <si>
    <t>TRV UN Equity</t>
  </si>
  <si>
    <t>Travelers Cos Inc/The</t>
  </si>
  <si>
    <t>NKE UN Equity</t>
  </si>
  <si>
    <t>NIKE Inc</t>
  </si>
  <si>
    <t>JPM UN Equity</t>
  </si>
  <si>
    <t>JPMorgan Chase &amp; Co</t>
  </si>
  <si>
    <t>AXP UN Equity</t>
  </si>
  <si>
    <t>American Express Co</t>
  </si>
  <si>
    <t>CVX UN Equity</t>
  </si>
  <si>
    <t>Chevron Corp</t>
  </si>
  <si>
    <t>MRK UN Equity</t>
  </si>
  <si>
    <t>Merck &amp; Co Inc</t>
  </si>
  <si>
    <t>RTX UN Equity</t>
  </si>
  <si>
    <t>Raytheon Technologies Corp</t>
  </si>
  <si>
    <t>VZ UN Equity</t>
  </si>
  <si>
    <t>Verizon Communications Inc</t>
  </si>
  <si>
    <t>INTC UW Equity</t>
  </si>
  <si>
    <t>Intel Corp</t>
  </si>
  <si>
    <t>KO UN Equity</t>
  </si>
  <si>
    <t>Coca-Cola Co/The</t>
  </si>
  <si>
    <t>DOW UN Equity</t>
  </si>
  <si>
    <t>Dow Inc</t>
  </si>
  <si>
    <t>XOM UN Equity</t>
  </si>
  <si>
    <t>Exxon Mobil Corp</t>
  </si>
  <si>
    <t>CSCO UW Equity</t>
  </si>
  <si>
    <t>Cisco Systems Inc/Delaware</t>
  </si>
  <si>
    <t>WBA UW Equity</t>
  </si>
  <si>
    <t>Walgreens Boots Alliance Inc</t>
  </si>
  <si>
    <t>PFE UN Equity</t>
  </si>
  <si>
    <t>Pfizer Inc</t>
  </si>
  <si>
    <t>CRM UN Equity</t>
  </si>
  <si>
    <t>salesforce.com Inc</t>
  </si>
  <si>
    <t>AMGN UW Equity</t>
  </si>
  <si>
    <t>Amgen Inc</t>
  </si>
  <si>
    <t>HON UN Equity</t>
  </si>
  <si>
    <t>Honeywell International Inc</t>
  </si>
  <si>
    <t>Exit?</t>
  </si>
  <si>
    <t>New?</t>
  </si>
  <si>
    <t>As of 8/24, replacement companies:</t>
  </si>
  <si>
    <t>AMZN</t>
  </si>
  <si>
    <t>DJI</t>
  </si>
  <si>
    <t>8/24</t>
  </si>
  <si>
    <t>8/31</t>
  </si>
  <si>
    <t>(b) fraction</t>
  </si>
  <si>
    <t xml:space="preserve">(c) </t>
  </si>
  <si>
    <t xml:space="preserve">old weight </t>
  </si>
  <si>
    <t>new weight</t>
  </si>
  <si>
    <t>(d)</t>
  </si>
  <si>
    <t>basket value with AMZN</t>
  </si>
  <si>
    <t>Divisor</t>
  </si>
  <si>
    <t>basket value with Berkshire</t>
  </si>
  <si>
    <t>BRK-A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</si>
</sst>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4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34" borderId="0" xfId="0" applyFill="1"/>
    <xf numFmtId="49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workbookViewId="0">
      <selection activeCell="D13" sqref="D13"/>
    </sheetView>
  </sheetViews>
  <sheetFormatPr defaultRowHeight="15" x14ac:dyDescent="0.25"/>
  <cols>
    <col min="1" max="1" width="34.140625" customWidth="1"/>
    <col min="2" max="2" width="9.140625" bestFit="1" customWidth="1"/>
    <col min="3" max="3" width="10" bestFit="1" customWidth="1"/>
    <col min="4" max="4" width="9.140625" bestFit="1" customWidth="1"/>
    <col min="5" max="5" width="18.140625" customWidth="1"/>
    <col min="7" max="7" width="14" customWidth="1"/>
    <col min="8" max="8" width="15.5703125" customWidth="1"/>
    <col min="9" max="9" width="14.7109375" customWidth="1"/>
    <col min="10" max="10" width="13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71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72</v>
      </c>
    </row>
    <row r="2" spans="1:13" x14ac:dyDescent="0.25">
      <c r="A2" t="s">
        <v>5</v>
      </c>
      <c r="B2" t="s">
        <v>6</v>
      </c>
      <c r="C2">
        <v>12.197502999999999</v>
      </c>
      <c r="D2">
        <v>1</v>
      </c>
      <c r="E2">
        <v>503.43</v>
      </c>
      <c r="F2" t="str">
        <f>IF(ISNUMBER(MATCH(A2,$H$2:$H$31,)), "NO", "YES")</f>
        <v>NO</v>
      </c>
      <c r="H2" t="s">
        <v>7</v>
      </c>
      <c r="I2" t="s">
        <v>8</v>
      </c>
      <c r="J2">
        <v>7.2332789999999996</v>
      </c>
      <c r="K2">
        <v>1</v>
      </c>
      <c r="L2">
        <v>312.55</v>
      </c>
      <c r="M2" t="str">
        <f>IF(ISNUMBER(MATCH(H2,$A$2:$A$31,)), "NO", "YES")</f>
        <v>NO</v>
      </c>
    </row>
    <row r="3" spans="1:13" x14ac:dyDescent="0.25">
      <c r="A3" t="s">
        <v>7</v>
      </c>
      <c r="B3" t="s">
        <v>8</v>
      </c>
      <c r="C3">
        <v>7.4828219999999996</v>
      </c>
      <c r="D3">
        <v>1</v>
      </c>
      <c r="E3">
        <v>308.83999999999997</v>
      </c>
      <c r="F3" t="str">
        <f>IF(ISNUMBER(MATCH(A3,$H$2:$H$31,)), "NO", "YES")</f>
        <v>NO</v>
      </c>
      <c r="H3" t="s">
        <v>9</v>
      </c>
      <c r="I3" t="s">
        <v>10</v>
      </c>
      <c r="J3">
        <v>6.5966209999999998</v>
      </c>
      <c r="K3">
        <v>1</v>
      </c>
      <c r="L3">
        <v>285.04000000000002</v>
      </c>
      <c r="M3" t="str">
        <f t="shared" ref="M3:M31" si="0">IF(ISNUMBER(MATCH(H3,$A$2:$A$31,)), "NO", "YES")</f>
        <v>NO</v>
      </c>
    </row>
    <row r="4" spans="1:13" x14ac:dyDescent="0.25">
      <c r="A4" t="s">
        <v>9</v>
      </c>
      <c r="B4" t="s">
        <v>10</v>
      </c>
      <c r="C4">
        <v>6.9476079999999998</v>
      </c>
      <c r="D4">
        <v>1</v>
      </c>
      <c r="E4">
        <v>286.75</v>
      </c>
      <c r="F4" t="str">
        <f t="shared" ref="F4:F31" si="1">IF(ISNUMBER(MATCH(A4,$H$2:$H$31,)), "NO", "YES")</f>
        <v>NO</v>
      </c>
      <c r="H4" s="2" t="s">
        <v>65</v>
      </c>
      <c r="I4" s="2" t="s">
        <v>66</v>
      </c>
      <c r="J4" s="2">
        <v>6.309882</v>
      </c>
      <c r="K4" s="2">
        <v>1</v>
      </c>
      <c r="L4" s="2">
        <v>272.64999999999998</v>
      </c>
      <c r="M4" s="2" t="str">
        <f t="shared" si="0"/>
        <v>YES</v>
      </c>
    </row>
    <row r="5" spans="1:13" x14ac:dyDescent="0.25">
      <c r="A5" t="s">
        <v>11</v>
      </c>
      <c r="B5" t="s">
        <v>12</v>
      </c>
      <c r="C5">
        <v>5.1774519999999997</v>
      </c>
      <c r="D5">
        <v>1</v>
      </c>
      <c r="E5">
        <v>213.69</v>
      </c>
      <c r="F5" t="str">
        <f t="shared" si="1"/>
        <v>NO</v>
      </c>
      <c r="H5" s="2" t="s">
        <v>67</v>
      </c>
      <c r="I5" s="2" t="s">
        <v>68</v>
      </c>
      <c r="J5" s="2">
        <v>5.8625319999999999</v>
      </c>
      <c r="K5" s="2">
        <v>1</v>
      </c>
      <c r="L5" s="2">
        <v>253.32</v>
      </c>
      <c r="M5" s="2" t="str">
        <f t="shared" si="0"/>
        <v>YES</v>
      </c>
    </row>
    <row r="6" spans="1:13" x14ac:dyDescent="0.25">
      <c r="A6" t="s">
        <v>13</v>
      </c>
      <c r="B6" t="s">
        <v>14</v>
      </c>
      <c r="C6">
        <v>5.1515269999999997</v>
      </c>
      <c r="D6">
        <v>1</v>
      </c>
      <c r="E6">
        <v>212.62</v>
      </c>
      <c r="F6" t="str">
        <f t="shared" si="1"/>
        <v>NO</v>
      </c>
      <c r="H6" t="s">
        <v>11</v>
      </c>
      <c r="I6" t="s">
        <v>12</v>
      </c>
      <c r="J6">
        <v>5.2193940000000003</v>
      </c>
      <c r="K6">
        <v>1</v>
      </c>
      <c r="L6">
        <v>225.53</v>
      </c>
      <c r="M6" t="str">
        <f t="shared" si="0"/>
        <v>NO</v>
      </c>
    </row>
    <row r="7" spans="1:13" x14ac:dyDescent="0.25">
      <c r="A7" t="s">
        <v>15</v>
      </c>
      <c r="B7" t="s">
        <v>16</v>
      </c>
      <c r="C7">
        <v>5.0235989999999999</v>
      </c>
      <c r="D7">
        <v>1</v>
      </c>
      <c r="E7">
        <v>207.34</v>
      </c>
      <c r="F7" t="str">
        <f t="shared" si="1"/>
        <v>NO</v>
      </c>
      <c r="H7" t="s">
        <v>13</v>
      </c>
      <c r="I7" t="s">
        <v>14</v>
      </c>
      <c r="J7">
        <v>4.9414490000000004</v>
      </c>
      <c r="K7">
        <v>1</v>
      </c>
      <c r="L7">
        <v>213.52</v>
      </c>
      <c r="M7" t="str">
        <f t="shared" si="0"/>
        <v>NO</v>
      </c>
    </row>
    <row r="8" spans="1:13" x14ac:dyDescent="0.25">
      <c r="A8" t="s">
        <v>17</v>
      </c>
      <c r="B8" t="s">
        <v>18</v>
      </c>
      <c r="C8">
        <v>5.0010659999999998</v>
      </c>
      <c r="D8">
        <v>1</v>
      </c>
      <c r="E8">
        <v>206.41</v>
      </c>
      <c r="F8" t="str">
        <f t="shared" si="1"/>
        <v>NO</v>
      </c>
      <c r="H8" t="s">
        <v>17</v>
      </c>
      <c r="I8" t="s">
        <v>18</v>
      </c>
      <c r="J8">
        <v>4.90604</v>
      </c>
      <c r="K8">
        <v>1</v>
      </c>
      <c r="L8">
        <v>211.99</v>
      </c>
      <c r="M8" t="str">
        <f t="shared" si="0"/>
        <v>NO</v>
      </c>
    </row>
    <row r="9" spans="1:13" x14ac:dyDescent="0.25">
      <c r="A9" t="s">
        <v>19</v>
      </c>
      <c r="B9" t="s">
        <v>20</v>
      </c>
      <c r="C9">
        <v>4.3192680000000001</v>
      </c>
      <c r="D9">
        <v>1</v>
      </c>
      <c r="E9">
        <v>178.27</v>
      </c>
      <c r="F9" t="str">
        <f t="shared" si="1"/>
        <v>NO</v>
      </c>
      <c r="H9" t="s">
        <v>15</v>
      </c>
      <c r="I9" t="s">
        <v>16</v>
      </c>
      <c r="J9">
        <v>4.7412640000000001</v>
      </c>
      <c r="K9">
        <v>1</v>
      </c>
      <c r="L9">
        <v>204.87</v>
      </c>
      <c r="M9" t="str">
        <f t="shared" si="0"/>
        <v>NO</v>
      </c>
    </row>
    <row r="10" spans="1:13" x14ac:dyDescent="0.25">
      <c r="A10" t="s">
        <v>21</v>
      </c>
      <c r="B10" t="s">
        <v>22</v>
      </c>
      <c r="C10">
        <v>3.962135</v>
      </c>
      <c r="D10">
        <v>1</v>
      </c>
      <c r="E10">
        <v>163.53</v>
      </c>
      <c r="F10" t="str">
        <f t="shared" si="1"/>
        <v>NO</v>
      </c>
      <c r="H10" t="s">
        <v>19</v>
      </c>
      <c r="I10" t="s">
        <v>20</v>
      </c>
      <c r="J10">
        <v>3.976394</v>
      </c>
      <c r="K10">
        <v>1</v>
      </c>
      <c r="L10">
        <v>171.82</v>
      </c>
      <c r="M10" t="str">
        <f t="shared" si="0"/>
        <v>NO</v>
      </c>
    </row>
    <row r="11" spans="1:13" x14ac:dyDescent="0.25">
      <c r="A11" t="s">
        <v>23</v>
      </c>
      <c r="B11" t="s">
        <v>24</v>
      </c>
      <c r="C11">
        <v>3.6864119999999998</v>
      </c>
      <c r="D11">
        <v>1</v>
      </c>
      <c r="E11">
        <v>152.15</v>
      </c>
      <c r="F11" t="str">
        <f t="shared" si="1"/>
        <v>NO</v>
      </c>
      <c r="H11" s="2" t="s">
        <v>69</v>
      </c>
      <c r="I11" s="2" t="s">
        <v>70</v>
      </c>
      <c r="J11" s="2">
        <v>3.8312889999999999</v>
      </c>
      <c r="K11" s="2">
        <v>1</v>
      </c>
      <c r="L11" s="2">
        <v>165.55</v>
      </c>
      <c r="M11" s="2" t="str">
        <f t="shared" si="0"/>
        <v>YES</v>
      </c>
    </row>
    <row r="12" spans="1:13" x14ac:dyDescent="0.25">
      <c r="A12" t="s">
        <v>25</v>
      </c>
      <c r="B12" t="s">
        <v>26</v>
      </c>
      <c r="C12">
        <v>3.4327359999999998</v>
      </c>
      <c r="D12">
        <v>1</v>
      </c>
      <c r="E12">
        <v>141.68</v>
      </c>
      <c r="F12" t="str">
        <f t="shared" si="1"/>
        <v>NO</v>
      </c>
      <c r="H12" t="s">
        <v>21</v>
      </c>
      <c r="I12" t="s">
        <v>22</v>
      </c>
      <c r="J12">
        <v>3.7727379999999999</v>
      </c>
      <c r="K12">
        <v>1</v>
      </c>
      <c r="L12">
        <v>163.02000000000001</v>
      </c>
      <c r="M12" t="str">
        <f t="shared" si="0"/>
        <v>NO</v>
      </c>
    </row>
    <row r="13" spans="1:13" x14ac:dyDescent="0.25">
      <c r="A13" t="s">
        <v>27</v>
      </c>
      <c r="B13" t="s">
        <v>28</v>
      </c>
      <c r="C13">
        <v>3.355931</v>
      </c>
      <c r="D13">
        <v>1</v>
      </c>
      <c r="E13">
        <v>138.51</v>
      </c>
      <c r="F13" t="str">
        <f t="shared" si="1"/>
        <v>NO</v>
      </c>
      <c r="H13" t="s">
        <v>23</v>
      </c>
      <c r="I13" t="s">
        <v>24</v>
      </c>
      <c r="J13">
        <v>3.5503360000000002</v>
      </c>
      <c r="K13">
        <v>1</v>
      </c>
      <c r="L13">
        <v>153.41</v>
      </c>
      <c r="M13" t="str">
        <f t="shared" si="0"/>
        <v>NO</v>
      </c>
    </row>
    <row r="14" spans="1:13" x14ac:dyDescent="0.25">
      <c r="A14" t="s">
        <v>29</v>
      </c>
      <c r="B14" t="s">
        <v>30</v>
      </c>
      <c r="C14">
        <v>3.1819679999999999</v>
      </c>
      <c r="D14">
        <v>1</v>
      </c>
      <c r="E14">
        <v>131.33000000000001</v>
      </c>
      <c r="F14" t="str">
        <f t="shared" si="1"/>
        <v>NO</v>
      </c>
      <c r="H14" t="s">
        <v>25</v>
      </c>
      <c r="I14" t="s">
        <v>26</v>
      </c>
      <c r="J14">
        <v>3.2934510000000001</v>
      </c>
      <c r="K14">
        <v>1</v>
      </c>
      <c r="L14">
        <v>142.31</v>
      </c>
      <c r="M14" t="str">
        <f t="shared" si="0"/>
        <v>NO</v>
      </c>
    </row>
    <row r="15" spans="1:13" x14ac:dyDescent="0.25">
      <c r="A15" t="s">
        <v>31</v>
      </c>
      <c r="B15" t="s">
        <v>32</v>
      </c>
      <c r="C15">
        <v>3.1664620000000001</v>
      </c>
      <c r="D15">
        <v>1</v>
      </c>
      <c r="E15">
        <v>130.69</v>
      </c>
      <c r="F15" t="str">
        <f t="shared" si="1"/>
        <v>NO</v>
      </c>
      <c r="H15" t="s">
        <v>29</v>
      </c>
      <c r="I15" t="s">
        <v>30</v>
      </c>
      <c r="J15">
        <v>3.2133769999999999</v>
      </c>
      <c r="K15">
        <v>1</v>
      </c>
      <c r="L15">
        <v>138.85</v>
      </c>
      <c r="M15" t="str">
        <f t="shared" si="0"/>
        <v>NO</v>
      </c>
    </row>
    <row r="16" spans="1:13" x14ac:dyDescent="0.25">
      <c r="A16" t="s">
        <v>33</v>
      </c>
      <c r="B16" t="s">
        <v>34</v>
      </c>
      <c r="C16">
        <v>3.0450750000000002</v>
      </c>
      <c r="D16">
        <v>1</v>
      </c>
      <c r="E16">
        <v>125.68</v>
      </c>
      <c r="F16" t="str">
        <f t="shared" si="1"/>
        <v>NO</v>
      </c>
      <c r="H16" t="s">
        <v>27</v>
      </c>
      <c r="I16" t="s">
        <v>28</v>
      </c>
      <c r="J16">
        <v>3.2013419999999999</v>
      </c>
      <c r="K16">
        <v>1</v>
      </c>
      <c r="L16">
        <v>138.33000000000001</v>
      </c>
      <c r="M16" t="str">
        <f t="shared" si="0"/>
        <v>NO</v>
      </c>
    </row>
    <row r="17" spans="1:13" x14ac:dyDescent="0.25">
      <c r="A17" t="s">
        <v>35</v>
      </c>
      <c r="B17" t="s">
        <v>36</v>
      </c>
      <c r="C17">
        <v>2.7838889999999998</v>
      </c>
      <c r="D17">
        <v>1</v>
      </c>
      <c r="E17">
        <v>114.9</v>
      </c>
      <c r="F17" t="str">
        <f t="shared" si="1"/>
        <v>NO</v>
      </c>
      <c r="H17" t="s">
        <v>31</v>
      </c>
      <c r="I17" t="s">
        <v>32</v>
      </c>
      <c r="J17">
        <v>3.0518399999999999</v>
      </c>
      <c r="K17">
        <v>1</v>
      </c>
      <c r="L17">
        <v>131.87</v>
      </c>
      <c r="M17" t="str">
        <f t="shared" si="0"/>
        <v>NO</v>
      </c>
    </row>
    <row r="18" spans="1:13" x14ac:dyDescent="0.25">
      <c r="A18" t="s">
        <v>37</v>
      </c>
      <c r="B18" t="s">
        <v>38</v>
      </c>
      <c r="C18">
        <v>2.7095060000000002</v>
      </c>
      <c r="D18">
        <v>1</v>
      </c>
      <c r="E18">
        <v>111.83</v>
      </c>
      <c r="F18" t="str">
        <f t="shared" si="1"/>
        <v>NO</v>
      </c>
      <c r="H18" t="s">
        <v>5</v>
      </c>
      <c r="I18" t="s">
        <v>6</v>
      </c>
      <c r="J18">
        <v>2.9863460000000002</v>
      </c>
      <c r="K18">
        <v>1</v>
      </c>
      <c r="L18">
        <v>129.04</v>
      </c>
      <c r="M18" t="str">
        <f t="shared" si="0"/>
        <v>NO</v>
      </c>
    </row>
    <row r="19" spans="1:13" x14ac:dyDescent="0.25">
      <c r="A19" t="s">
        <v>39</v>
      </c>
      <c r="B19" t="s">
        <v>40</v>
      </c>
      <c r="C19">
        <v>2.4243329999999998</v>
      </c>
      <c r="D19">
        <v>1</v>
      </c>
      <c r="E19">
        <v>100.06</v>
      </c>
      <c r="F19" t="str">
        <f t="shared" si="1"/>
        <v>NO</v>
      </c>
      <c r="H19" t="s">
        <v>33</v>
      </c>
      <c r="I19" t="s">
        <v>34</v>
      </c>
      <c r="J19">
        <v>2.8537379999999999</v>
      </c>
      <c r="K19">
        <v>1</v>
      </c>
      <c r="L19">
        <v>123.31</v>
      </c>
      <c r="M19" t="str">
        <f t="shared" si="0"/>
        <v>NO</v>
      </c>
    </row>
    <row r="20" spans="1:13" x14ac:dyDescent="0.25">
      <c r="A20" t="s">
        <v>41</v>
      </c>
      <c r="B20" t="s">
        <v>42</v>
      </c>
      <c r="C20">
        <v>2.4066459999999998</v>
      </c>
      <c r="D20">
        <v>1</v>
      </c>
      <c r="E20">
        <v>99.33</v>
      </c>
      <c r="F20" t="str">
        <f t="shared" si="1"/>
        <v>NO</v>
      </c>
      <c r="H20" t="s">
        <v>35</v>
      </c>
      <c r="I20" t="s">
        <v>36</v>
      </c>
      <c r="J20">
        <v>2.685489</v>
      </c>
      <c r="K20">
        <v>1</v>
      </c>
      <c r="L20">
        <v>116.04</v>
      </c>
      <c r="M20" t="str">
        <f t="shared" si="0"/>
        <v>NO</v>
      </c>
    </row>
    <row r="21" spans="1:13" x14ac:dyDescent="0.25">
      <c r="A21" t="s">
        <v>43</v>
      </c>
      <c r="B21" t="s">
        <v>44</v>
      </c>
      <c r="C21">
        <v>2.1127509999999998</v>
      </c>
      <c r="D21">
        <v>1</v>
      </c>
      <c r="E21">
        <v>87.2</v>
      </c>
      <c r="F21" t="str">
        <f t="shared" si="1"/>
        <v>NO</v>
      </c>
      <c r="H21" t="s">
        <v>37</v>
      </c>
      <c r="I21" t="s">
        <v>38</v>
      </c>
      <c r="J21">
        <v>2.5894469999999998</v>
      </c>
      <c r="K21">
        <v>1</v>
      </c>
      <c r="L21">
        <v>111.89</v>
      </c>
      <c r="M21" t="str">
        <f t="shared" si="0"/>
        <v>NO</v>
      </c>
    </row>
    <row r="22" spans="1:13" x14ac:dyDescent="0.25">
      <c r="A22" t="s">
        <v>45</v>
      </c>
      <c r="B22" t="s">
        <v>46</v>
      </c>
      <c r="C22">
        <v>2.0696240000000001</v>
      </c>
      <c r="D22">
        <v>1</v>
      </c>
      <c r="E22">
        <v>85.42</v>
      </c>
      <c r="F22" t="str">
        <f t="shared" si="1"/>
        <v>NO</v>
      </c>
      <c r="H22" t="s">
        <v>41</v>
      </c>
      <c r="I22" t="s">
        <v>42</v>
      </c>
      <c r="J22">
        <v>2.3510759999999999</v>
      </c>
      <c r="K22">
        <v>1</v>
      </c>
      <c r="L22">
        <v>101.59</v>
      </c>
      <c r="M22" t="str">
        <f t="shared" si="0"/>
        <v>NO</v>
      </c>
    </row>
    <row r="23" spans="1:13" x14ac:dyDescent="0.25">
      <c r="A23" s="2" t="s">
        <v>47</v>
      </c>
      <c r="B23" s="2" t="s">
        <v>48</v>
      </c>
      <c r="C23" s="2">
        <v>1.4992780000000001</v>
      </c>
      <c r="D23" s="2">
        <v>1</v>
      </c>
      <c r="E23" s="2">
        <v>61.88</v>
      </c>
      <c r="F23" s="2" t="str">
        <f t="shared" si="1"/>
        <v>YES</v>
      </c>
      <c r="H23" t="s">
        <v>39</v>
      </c>
      <c r="I23" t="s">
        <v>40</v>
      </c>
      <c r="J23">
        <v>2.318676</v>
      </c>
      <c r="K23">
        <v>1</v>
      </c>
      <c r="L23">
        <v>100.19</v>
      </c>
      <c r="M23" t="str">
        <f t="shared" si="0"/>
        <v>NO</v>
      </c>
    </row>
    <row r="24" spans="1:13" x14ac:dyDescent="0.25">
      <c r="A24" t="s">
        <v>49</v>
      </c>
      <c r="B24" t="s">
        <v>50</v>
      </c>
      <c r="C24">
        <v>1.443309</v>
      </c>
      <c r="D24">
        <v>1</v>
      </c>
      <c r="E24">
        <v>59.57</v>
      </c>
      <c r="F24" t="str">
        <f t="shared" si="1"/>
        <v>NO</v>
      </c>
      <c r="H24" t="s">
        <v>45</v>
      </c>
      <c r="I24" t="s">
        <v>46</v>
      </c>
      <c r="J24">
        <v>1.9733860000000001</v>
      </c>
      <c r="K24">
        <v>1</v>
      </c>
      <c r="L24">
        <v>85.27</v>
      </c>
      <c r="M24" t="str">
        <f t="shared" si="0"/>
        <v>NO</v>
      </c>
    </row>
    <row r="25" spans="1:13" x14ac:dyDescent="0.25">
      <c r="A25" t="s">
        <v>51</v>
      </c>
      <c r="B25" t="s">
        <v>52</v>
      </c>
      <c r="C25">
        <v>1.1906030000000001</v>
      </c>
      <c r="D25">
        <v>1</v>
      </c>
      <c r="E25">
        <v>49.14</v>
      </c>
      <c r="F25" t="str">
        <f t="shared" si="1"/>
        <v>NO</v>
      </c>
      <c r="H25" t="s">
        <v>43</v>
      </c>
      <c r="I25" t="s">
        <v>44</v>
      </c>
      <c r="J25">
        <v>1.942374</v>
      </c>
      <c r="K25">
        <v>1</v>
      </c>
      <c r="L25">
        <v>83.93</v>
      </c>
      <c r="M25" t="str">
        <f t="shared" si="0"/>
        <v>NO</v>
      </c>
    </row>
    <row r="26" spans="1:13" x14ac:dyDescent="0.25">
      <c r="A26" t="s">
        <v>53</v>
      </c>
      <c r="B26" t="s">
        <v>54</v>
      </c>
      <c r="C26">
        <v>1.162255</v>
      </c>
      <c r="D26">
        <v>1</v>
      </c>
      <c r="E26">
        <v>47.97</v>
      </c>
      <c r="F26" t="str">
        <f t="shared" si="1"/>
        <v>NO</v>
      </c>
      <c r="H26" t="s">
        <v>49</v>
      </c>
      <c r="I26" t="s">
        <v>50</v>
      </c>
      <c r="J26">
        <v>1.3716729999999999</v>
      </c>
      <c r="K26">
        <v>1</v>
      </c>
      <c r="L26">
        <v>59.27</v>
      </c>
      <c r="M26" t="str">
        <f t="shared" si="0"/>
        <v>NO</v>
      </c>
    </row>
    <row r="27" spans="1:13" x14ac:dyDescent="0.25">
      <c r="A27" t="s">
        <v>55</v>
      </c>
      <c r="B27" t="s">
        <v>56</v>
      </c>
      <c r="C27">
        <v>1.117432</v>
      </c>
      <c r="D27">
        <v>1</v>
      </c>
      <c r="E27">
        <v>46.12</v>
      </c>
      <c r="F27" t="str">
        <f t="shared" si="1"/>
        <v>NO</v>
      </c>
      <c r="H27" t="s">
        <v>51</v>
      </c>
      <c r="I27" t="s">
        <v>52</v>
      </c>
      <c r="J27">
        <v>1.179125</v>
      </c>
      <c r="K27">
        <v>1</v>
      </c>
      <c r="L27">
        <v>50.95</v>
      </c>
      <c r="M27" t="str">
        <f t="shared" si="0"/>
        <v>NO</v>
      </c>
    </row>
    <row r="28" spans="1:13" x14ac:dyDescent="0.25">
      <c r="A28" s="2" t="s">
        <v>57</v>
      </c>
      <c r="B28" s="2" t="s">
        <v>58</v>
      </c>
      <c r="C28" s="2">
        <v>1.02294</v>
      </c>
      <c r="D28" s="2">
        <v>1</v>
      </c>
      <c r="E28" s="2">
        <v>42.22</v>
      </c>
      <c r="F28" s="2" t="str">
        <f t="shared" si="1"/>
        <v>YES</v>
      </c>
      <c r="H28" t="s">
        <v>53</v>
      </c>
      <c r="I28" t="s">
        <v>54</v>
      </c>
      <c r="J28">
        <v>1.1462619999999999</v>
      </c>
      <c r="K28">
        <v>1</v>
      </c>
      <c r="L28">
        <v>49.53</v>
      </c>
      <c r="M28" t="str">
        <f t="shared" si="0"/>
        <v>NO</v>
      </c>
    </row>
    <row r="29" spans="1:13" x14ac:dyDescent="0.25">
      <c r="A29" t="s">
        <v>59</v>
      </c>
      <c r="B29" t="s">
        <v>60</v>
      </c>
      <c r="C29">
        <v>1.021971</v>
      </c>
      <c r="D29">
        <v>1</v>
      </c>
      <c r="E29">
        <v>42.18</v>
      </c>
      <c r="F29" t="str">
        <f t="shared" si="1"/>
        <v>NO</v>
      </c>
      <c r="H29" t="s">
        <v>55</v>
      </c>
      <c r="I29" t="s">
        <v>56</v>
      </c>
      <c r="J29">
        <v>1.044203</v>
      </c>
      <c r="K29">
        <v>1</v>
      </c>
      <c r="L29">
        <v>45.12</v>
      </c>
      <c r="M29" t="str">
        <f t="shared" si="0"/>
        <v>NO</v>
      </c>
    </row>
    <row r="30" spans="1:13" x14ac:dyDescent="0.25">
      <c r="A30" t="s">
        <v>61</v>
      </c>
      <c r="B30" t="s">
        <v>62</v>
      </c>
      <c r="C30">
        <v>0.96285200000000004</v>
      </c>
      <c r="D30">
        <v>1</v>
      </c>
      <c r="E30">
        <v>39.74</v>
      </c>
      <c r="F30" t="str">
        <f t="shared" si="1"/>
        <v>NO</v>
      </c>
      <c r="H30" t="s">
        <v>59</v>
      </c>
      <c r="I30" t="s">
        <v>60</v>
      </c>
      <c r="J30">
        <v>0.97708899999999999</v>
      </c>
      <c r="K30">
        <v>1</v>
      </c>
      <c r="L30">
        <v>42.22</v>
      </c>
      <c r="M30" t="str">
        <f t="shared" si="0"/>
        <v>NO</v>
      </c>
    </row>
    <row r="31" spans="1:13" x14ac:dyDescent="0.25">
      <c r="A31" s="2" t="s">
        <v>63</v>
      </c>
      <c r="B31" s="2" t="s">
        <v>64</v>
      </c>
      <c r="C31" s="2">
        <v>0.94104600000000005</v>
      </c>
      <c r="D31" s="2">
        <v>1</v>
      </c>
      <c r="E31" s="2">
        <v>38.840000000000003</v>
      </c>
      <c r="F31" s="2" t="str">
        <f t="shared" si="1"/>
        <v>YES</v>
      </c>
      <c r="H31" t="s">
        <v>61</v>
      </c>
      <c r="I31" t="s">
        <v>62</v>
      </c>
      <c r="J31">
        <v>0.87988900000000003</v>
      </c>
      <c r="K31">
        <v>1</v>
      </c>
      <c r="L31">
        <v>38.020000000000003</v>
      </c>
      <c r="M31" t="str">
        <f t="shared" si="0"/>
        <v>NO</v>
      </c>
    </row>
    <row r="33" spans="1:7" x14ac:dyDescent="0.25">
      <c r="A33" t="s">
        <v>73</v>
      </c>
    </row>
    <row r="34" spans="1:7" x14ac:dyDescent="0.25">
      <c r="A34" s="2" t="s">
        <v>65</v>
      </c>
      <c r="E34">
        <v>208.46</v>
      </c>
    </row>
    <row r="35" spans="1:7" x14ac:dyDescent="0.25">
      <c r="A35" s="2" t="s">
        <v>67</v>
      </c>
      <c r="E35">
        <v>235.57</v>
      </c>
    </row>
    <row r="36" spans="1:7" x14ac:dyDescent="0.25">
      <c r="A36" s="2" t="s">
        <v>69</v>
      </c>
      <c r="E36">
        <v>159.37</v>
      </c>
    </row>
    <row r="37" spans="1:7" x14ac:dyDescent="0.25">
      <c r="A37" s="2" t="s">
        <v>74</v>
      </c>
      <c r="E37">
        <v>3307.46</v>
      </c>
    </row>
    <row r="38" spans="1:7" x14ac:dyDescent="0.25">
      <c r="A38" s="2" t="s">
        <v>86</v>
      </c>
      <c r="E38">
        <v>318800</v>
      </c>
    </row>
    <row r="40" spans="1:7" x14ac:dyDescent="0.25">
      <c r="A40" s="2" t="s">
        <v>75</v>
      </c>
      <c r="B40" s="3" t="s">
        <v>76</v>
      </c>
      <c r="E40">
        <v>28308.46</v>
      </c>
      <c r="F40">
        <f>(SUM(E2:E31)-E23-E28-E31+E34+E35+E36)</f>
        <v>4587.7799999999979</v>
      </c>
      <c r="G40">
        <f>(SUM(E2:E31)-E23-E28-E31+E34+E35+E36)/E40</f>
        <v>0.16206392011434032</v>
      </c>
    </row>
    <row r="41" spans="1:7" x14ac:dyDescent="0.25">
      <c r="A41" s="2" t="s">
        <v>75</v>
      </c>
      <c r="B41" s="3" t="s">
        <v>77</v>
      </c>
      <c r="E41">
        <v>28430.05</v>
      </c>
    </row>
    <row r="44" spans="1:7" x14ac:dyDescent="0.25">
      <c r="A44" t="s">
        <v>78</v>
      </c>
      <c r="B44">
        <f>(E23+E28+E31)/SUM(E2:E31)</f>
        <v>3.4632642974133349E-2</v>
      </c>
    </row>
    <row r="45" spans="1:7" x14ac:dyDescent="0.25">
      <c r="A45" t="s">
        <v>79</v>
      </c>
    </row>
    <row r="46" spans="1:7" x14ac:dyDescent="0.25">
      <c r="A46" t="s">
        <v>80</v>
      </c>
      <c r="B46">
        <f>1-B44</f>
        <v>0.96536735702586662</v>
      </c>
    </row>
    <row r="47" spans="1:7" x14ac:dyDescent="0.25">
      <c r="A47" t="s">
        <v>81</v>
      </c>
      <c r="B47">
        <f>1-SUM(E34:E36)/F40</f>
        <v>0.86847669243076164</v>
      </c>
    </row>
    <row r="49" spans="1:2" x14ac:dyDescent="0.25">
      <c r="A49" t="s">
        <v>82</v>
      </c>
    </row>
    <row r="50" spans="1:2" x14ac:dyDescent="0.25">
      <c r="A50" t="s">
        <v>83</v>
      </c>
      <c r="B50">
        <f>E37+E36+E34+SUM(E2:E31)-E23-E28-E31</f>
        <v>7659.6699999999983</v>
      </c>
    </row>
    <row r="51" spans="1:2" x14ac:dyDescent="0.25">
      <c r="A51" t="s">
        <v>84</v>
      </c>
      <c r="B51">
        <f>B50/E40</f>
        <v>0.27057883049802067</v>
      </c>
    </row>
    <row r="52" spans="1:2" x14ac:dyDescent="0.25">
      <c r="A52" t="s">
        <v>85</v>
      </c>
      <c r="B52">
        <f>B50-E37+E38</f>
        <v>323152.21000000002</v>
      </c>
    </row>
    <row r="53" spans="1:2" x14ac:dyDescent="0.25">
      <c r="A53" t="s">
        <v>84</v>
      </c>
      <c r="B53">
        <f>B52/E40</f>
        <v>11.415393490143936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>
      <selection sqref="A1:E31"/>
    </sheetView>
  </sheetViews>
  <sheetFormatPr defaultRowHeight="15" x14ac:dyDescent="0.25"/>
  <cols>
    <col min="1" max="1" width="17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t="s">
        <v>8</v>
      </c>
      <c r="C2">
        <v>7.2332789999999996</v>
      </c>
      <c r="D2">
        <v>1</v>
      </c>
      <c r="E2">
        <v>312.55</v>
      </c>
    </row>
    <row r="3" spans="1:5" x14ac:dyDescent="0.25">
      <c r="A3" t="s">
        <v>9</v>
      </c>
      <c r="B3" t="s">
        <v>10</v>
      </c>
      <c r="C3">
        <v>6.5966209999999998</v>
      </c>
      <c r="D3">
        <v>1</v>
      </c>
      <c r="E3">
        <v>285.04000000000002</v>
      </c>
    </row>
    <row r="4" spans="1:5" x14ac:dyDescent="0.25">
      <c r="A4" t="s">
        <v>65</v>
      </c>
      <c r="B4" t="s">
        <v>66</v>
      </c>
      <c r="C4">
        <v>6.309882</v>
      </c>
      <c r="D4">
        <v>1</v>
      </c>
      <c r="E4">
        <v>272.64999999999998</v>
      </c>
    </row>
    <row r="5" spans="1:5" x14ac:dyDescent="0.25">
      <c r="A5" t="s">
        <v>67</v>
      </c>
      <c r="B5" t="s">
        <v>68</v>
      </c>
      <c r="C5">
        <v>5.8625319999999999</v>
      </c>
      <c r="D5">
        <v>1</v>
      </c>
      <c r="E5">
        <v>253.32</v>
      </c>
    </row>
    <row r="6" spans="1:5" x14ac:dyDescent="0.25">
      <c r="A6" t="s">
        <v>11</v>
      </c>
      <c r="B6" t="s">
        <v>12</v>
      </c>
      <c r="C6">
        <v>5.2193940000000003</v>
      </c>
      <c r="D6">
        <v>1</v>
      </c>
      <c r="E6">
        <v>225.53</v>
      </c>
    </row>
    <row r="7" spans="1:5" x14ac:dyDescent="0.25">
      <c r="A7" t="s">
        <v>13</v>
      </c>
      <c r="B7" t="s">
        <v>14</v>
      </c>
      <c r="C7">
        <v>4.9414490000000004</v>
      </c>
      <c r="D7">
        <v>1</v>
      </c>
      <c r="E7">
        <v>213.52</v>
      </c>
    </row>
    <row r="8" spans="1:5" x14ac:dyDescent="0.25">
      <c r="A8" t="s">
        <v>17</v>
      </c>
      <c r="B8" t="s">
        <v>18</v>
      </c>
      <c r="C8">
        <v>4.90604</v>
      </c>
      <c r="D8">
        <v>1</v>
      </c>
      <c r="E8">
        <v>211.99</v>
      </c>
    </row>
    <row r="9" spans="1:5" x14ac:dyDescent="0.25">
      <c r="A9" t="s">
        <v>15</v>
      </c>
      <c r="B9" t="s">
        <v>16</v>
      </c>
      <c r="C9">
        <v>4.7412640000000001</v>
      </c>
      <c r="D9">
        <v>1</v>
      </c>
      <c r="E9">
        <v>204.87</v>
      </c>
    </row>
    <row r="10" spans="1:5" x14ac:dyDescent="0.25">
      <c r="A10" t="s">
        <v>19</v>
      </c>
      <c r="B10" t="s">
        <v>20</v>
      </c>
      <c r="C10">
        <v>3.976394</v>
      </c>
      <c r="D10">
        <v>1</v>
      </c>
      <c r="E10">
        <v>171.82</v>
      </c>
    </row>
    <row r="11" spans="1:5" x14ac:dyDescent="0.25">
      <c r="A11" t="s">
        <v>69</v>
      </c>
      <c r="B11" t="s">
        <v>70</v>
      </c>
      <c r="C11">
        <v>3.8312889999999999</v>
      </c>
      <c r="D11">
        <v>1</v>
      </c>
      <c r="E11">
        <v>165.55</v>
      </c>
    </row>
    <row r="12" spans="1:5" x14ac:dyDescent="0.25">
      <c r="A12" t="s">
        <v>21</v>
      </c>
      <c r="B12" t="s">
        <v>22</v>
      </c>
      <c r="C12">
        <v>3.7727379999999999</v>
      </c>
      <c r="D12">
        <v>1</v>
      </c>
      <c r="E12">
        <v>163.02000000000001</v>
      </c>
    </row>
    <row r="13" spans="1:5" x14ac:dyDescent="0.25">
      <c r="A13" t="s">
        <v>23</v>
      </c>
      <c r="B13" t="s">
        <v>24</v>
      </c>
      <c r="C13">
        <v>3.5503360000000002</v>
      </c>
      <c r="D13">
        <v>1</v>
      </c>
      <c r="E13">
        <v>153.41</v>
      </c>
    </row>
    <row r="14" spans="1:5" x14ac:dyDescent="0.25">
      <c r="A14" t="s">
        <v>25</v>
      </c>
      <c r="B14" t="s">
        <v>26</v>
      </c>
      <c r="C14">
        <v>3.2934510000000001</v>
      </c>
      <c r="D14">
        <v>1</v>
      </c>
      <c r="E14">
        <v>142.31</v>
      </c>
    </row>
    <row r="15" spans="1:5" x14ac:dyDescent="0.25">
      <c r="A15" t="s">
        <v>29</v>
      </c>
      <c r="B15" t="s">
        <v>30</v>
      </c>
      <c r="C15">
        <v>3.2133769999999999</v>
      </c>
      <c r="D15">
        <v>1</v>
      </c>
      <c r="E15">
        <v>138.85</v>
      </c>
    </row>
    <row r="16" spans="1:5" x14ac:dyDescent="0.25">
      <c r="A16" t="s">
        <v>27</v>
      </c>
      <c r="B16" t="s">
        <v>28</v>
      </c>
      <c r="C16">
        <v>3.2013419999999999</v>
      </c>
      <c r="D16">
        <v>1</v>
      </c>
      <c r="E16">
        <v>138.33000000000001</v>
      </c>
    </row>
    <row r="17" spans="1:5" x14ac:dyDescent="0.25">
      <c r="A17" t="s">
        <v>31</v>
      </c>
      <c r="B17" t="s">
        <v>32</v>
      </c>
      <c r="C17">
        <v>3.0518399999999999</v>
      </c>
      <c r="D17">
        <v>1</v>
      </c>
      <c r="E17">
        <v>131.87</v>
      </c>
    </row>
    <row r="18" spans="1:5" x14ac:dyDescent="0.25">
      <c r="A18" t="s">
        <v>5</v>
      </c>
      <c r="B18" t="s">
        <v>6</v>
      </c>
      <c r="C18">
        <v>2.9863460000000002</v>
      </c>
      <c r="D18">
        <v>1</v>
      </c>
      <c r="E18">
        <v>129.04</v>
      </c>
    </row>
    <row r="19" spans="1:5" x14ac:dyDescent="0.25">
      <c r="A19" t="s">
        <v>33</v>
      </c>
      <c r="B19" t="s">
        <v>34</v>
      </c>
      <c r="C19">
        <v>2.8537379999999999</v>
      </c>
      <c r="D19">
        <v>1</v>
      </c>
      <c r="E19">
        <v>123.31</v>
      </c>
    </row>
    <row r="20" spans="1:5" x14ac:dyDescent="0.25">
      <c r="A20" t="s">
        <v>35</v>
      </c>
      <c r="B20" t="s">
        <v>36</v>
      </c>
      <c r="C20">
        <v>2.685489</v>
      </c>
      <c r="D20">
        <v>1</v>
      </c>
      <c r="E20">
        <v>116.04</v>
      </c>
    </row>
    <row r="21" spans="1:5" x14ac:dyDescent="0.25">
      <c r="A21" t="s">
        <v>37</v>
      </c>
      <c r="B21" t="s">
        <v>38</v>
      </c>
      <c r="C21">
        <v>2.5894469999999998</v>
      </c>
      <c r="D21">
        <v>1</v>
      </c>
      <c r="E21">
        <v>111.89</v>
      </c>
    </row>
    <row r="22" spans="1:5" x14ac:dyDescent="0.25">
      <c r="A22" t="s">
        <v>41</v>
      </c>
      <c r="B22" t="s">
        <v>42</v>
      </c>
      <c r="C22">
        <v>2.3510759999999999</v>
      </c>
      <c r="D22">
        <v>1</v>
      </c>
      <c r="E22">
        <v>101.59</v>
      </c>
    </row>
    <row r="23" spans="1:5" x14ac:dyDescent="0.25">
      <c r="A23" t="s">
        <v>39</v>
      </c>
      <c r="B23" t="s">
        <v>40</v>
      </c>
      <c r="C23">
        <v>2.318676</v>
      </c>
      <c r="D23">
        <v>1</v>
      </c>
      <c r="E23">
        <v>100.19</v>
      </c>
    </row>
    <row r="24" spans="1:5" x14ac:dyDescent="0.25">
      <c r="A24" t="s">
        <v>45</v>
      </c>
      <c r="B24" t="s">
        <v>46</v>
      </c>
      <c r="C24">
        <v>1.9733860000000001</v>
      </c>
      <c r="D24">
        <v>1</v>
      </c>
      <c r="E24">
        <v>85.27</v>
      </c>
    </row>
    <row r="25" spans="1:5" x14ac:dyDescent="0.25">
      <c r="A25" t="s">
        <v>43</v>
      </c>
      <c r="B25" t="s">
        <v>44</v>
      </c>
      <c r="C25">
        <v>1.942374</v>
      </c>
      <c r="D25">
        <v>1</v>
      </c>
      <c r="E25">
        <v>83.93</v>
      </c>
    </row>
    <row r="26" spans="1:5" x14ac:dyDescent="0.25">
      <c r="A26" t="s">
        <v>49</v>
      </c>
      <c r="B26" t="s">
        <v>50</v>
      </c>
      <c r="C26">
        <v>1.3716729999999999</v>
      </c>
      <c r="D26">
        <v>1</v>
      </c>
      <c r="E26">
        <v>59.27</v>
      </c>
    </row>
    <row r="27" spans="1:5" x14ac:dyDescent="0.25">
      <c r="A27" t="s">
        <v>51</v>
      </c>
      <c r="B27" t="s">
        <v>52</v>
      </c>
      <c r="C27">
        <v>1.179125</v>
      </c>
      <c r="D27">
        <v>1</v>
      </c>
      <c r="E27">
        <v>50.95</v>
      </c>
    </row>
    <row r="28" spans="1:5" x14ac:dyDescent="0.25">
      <c r="A28" t="s">
        <v>53</v>
      </c>
      <c r="B28" t="s">
        <v>54</v>
      </c>
      <c r="C28">
        <v>1.1462619999999999</v>
      </c>
      <c r="D28">
        <v>1</v>
      </c>
      <c r="E28">
        <v>49.53</v>
      </c>
    </row>
    <row r="29" spans="1:5" x14ac:dyDescent="0.25">
      <c r="A29" t="s">
        <v>55</v>
      </c>
      <c r="B29" t="s">
        <v>56</v>
      </c>
      <c r="C29">
        <v>1.044203</v>
      </c>
      <c r="D29">
        <v>1</v>
      </c>
      <c r="E29">
        <v>45.12</v>
      </c>
    </row>
    <row r="30" spans="1:5" x14ac:dyDescent="0.25">
      <c r="A30" t="s">
        <v>59</v>
      </c>
      <c r="B30" t="s">
        <v>60</v>
      </c>
      <c r="C30">
        <v>0.97708899999999999</v>
      </c>
      <c r="D30">
        <v>1</v>
      </c>
      <c r="E30">
        <v>42.22</v>
      </c>
    </row>
    <row r="31" spans="1:5" x14ac:dyDescent="0.25">
      <c r="A31" t="s">
        <v>61</v>
      </c>
      <c r="B31" t="s">
        <v>62</v>
      </c>
      <c r="C31">
        <v>0.87988900000000003</v>
      </c>
      <c r="D31">
        <v>1</v>
      </c>
      <c r="E31">
        <v>38.020000000000003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8.24</vt:lpstr>
      <vt:lpstr>8.31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</cp:lastModifiedBy>
  <dcterms:created xsi:type="dcterms:W3CDTF">2013-04-03T15:49:21Z</dcterms:created>
  <dcterms:modified xsi:type="dcterms:W3CDTF">2021-09-19T15:46:34Z</dcterms:modified>
</cp:coreProperties>
</file>