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\Desktop\work\2021_Spring\15.438 FI\ass\ass1\"/>
    </mc:Choice>
  </mc:AlternateContent>
  <xr:revisionPtr revIDLastSave="0" documentId="13_ncr:1_{388FBFD1-08AB-46CA-8ADE-55F24C818788}" xr6:coauthVersionLast="46" xr6:coauthVersionMax="46" xr10:uidLastSave="{00000000-0000-0000-0000-000000000000}"/>
  <bookViews>
    <workbookView xWindow="-23310" yWindow="3315" windowWidth="18195" windowHeight="13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10" i="1" s="1"/>
  <c r="J4" i="1"/>
  <c r="L3" i="1"/>
  <c r="L5" i="1"/>
  <c r="L6" i="1"/>
  <c r="L7" i="1"/>
  <c r="L8" i="1"/>
  <c r="L9" i="1"/>
  <c r="L11" i="1"/>
  <c r="L12" i="1"/>
  <c r="L13" i="1"/>
  <c r="L14" i="1"/>
  <c r="L15" i="1"/>
  <c r="L17" i="1"/>
  <c r="L18" i="1"/>
  <c r="L19" i="1"/>
  <c r="L20" i="1"/>
  <c r="L21" i="1"/>
  <c r="L23" i="1"/>
  <c r="L24" i="1"/>
  <c r="L25" i="1"/>
  <c r="L26" i="1"/>
  <c r="L27" i="1"/>
  <c r="L29" i="1"/>
  <c r="L30" i="1"/>
  <c r="L31" i="1"/>
  <c r="L32" i="1"/>
  <c r="L33" i="1"/>
  <c r="L35" i="1"/>
  <c r="L36" i="1"/>
  <c r="L37" i="1"/>
  <c r="L38" i="1"/>
  <c r="L39" i="1"/>
  <c r="L41" i="1"/>
  <c r="L42" i="1"/>
  <c r="L43" i="1"/>
  <c r="L44" i="1"/>
  <c r="L45" i="1"/>
  <c r="L47" i="1"/>
  <c r="L48" i="1"/>
  <c r="L49" i="1"/>
  <c r="L50" i="1"/>
  <c r="L51" i="1"/>
  <c r="L53" i="1"/>
  <c r="L54" i="1"/>
  <c r="L55" i="1"/>
  <c r="L56" i="1"/>
  <c r="L57" i="1"/>
  <c r="L59" i="1"/>
  <c r="L60" i="1"/>
  <c r="L61" i="1"/>
  <c r="L62" i="1"/>
  <c r="L2" i="1"/>
  <c r="K17" i="1"/>
  <c r="K23" i="1" s="1"/>
  <c r="K29" i="1" s="1"/>
  <c r="K35" i="1" s="1"/>
  <c r="K41" i="1" s="1"/>
  <c r="K47" i="1" s="1"/>
  <c r="K53" i="1" s="1"/>
  <c r="K59" i="1" s="1"/>
  <c r="K18" i="1"/>
  <c r="K24" i="1" s="1"/>
  <c r="K30" i="1" s="1"/>
  <c r="K36" i="1" s="1"/>
  <c r="K42" i="1" s="1"/>
  <c r="K48" i="1" s="1"/>
  <c r="K54" i="1" s="1"/>
  <c r="K60" i="1" s="1"/>
  <c r="K19" i="1"/>
  <c r="K25" i="1" s="1"/>
  <c r="K31" i="1" s="1"/>
  <c r="K37" i="1" s="1"/>
  <c r="K43" i="1" s="1"/>
  <c r="K49" i="1" s="1"/>
  <c r="K55" i="1" s="1"/>
  <c r="K61" i="1" s="1"/>
  <c r="K20" i="1"/>
  <c r="K21" i="1"/>
  <c r="K26" i="1"/>
  <c r="K32" i="1" s="1"/>
  <c r="K38" i="1" s="1"/>
  <c r="K44" i="1" s="1"/>
  <c r="K50" i="1" s="1"/>
  <c r="K56" i="1" s="1"/>
  <c r="K27" i="1"/>
  <c r="K33" i="1" s="1"/>
  <c r="K39" i="1" s="1"/>
  <c r="K45" i="1" s="1"/>
  <c r="K51" i="1" s="1"/>
  <c r="K57" i="1" s="1"/>
  <c r="K11" i="1"/>
  <c r="K12" i="1"/>
  <c r="K13" i="1"/>
  <c r="K14" i="1"/>
  <c r="K15" i="1"/>
  <c r="K9" i="1"/>
  <c r="K5" i="1"/>
  <c r="K6" i="1"/>
  <c r="K7" i="1"/>
  <c r="K8" i="1"/>
  <c r="K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B24" i="1"/>
  <c r="B19" i="1"/>
  <c r="B18" i="1"/>
  <c r="B17" i="1"/>
  <c r="B3" i="1"/>
  <c r="I62" i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3" i="1"/>
  <c r="E13" i="1"/>
  <c r="D13" i="1"/>
  <c r="D12" i="1"/>
  <c r="E12" i="1" s="1"/>
  <c r="E11" i="1"/>
  <c r="D11" i="1"/>
  <c r="D10" i="1"/>
  <c r="E10" i="1" s="1"/>
  <c r="E9" i="1"/>
  <c r="D9" i="1"/>
  <c r="D8" i="1"/>
  <c r="E8" i="1" s="1"/>
  <c r="E7" i="1"/>
  <c r="D7" i="1"/>
  <c r="E6" i="1"/>
  <c r="D6" i="1"/>
  <c r="E5" i="1"/>
  <c r="D5" i="1"/>
  <c r="D4" i="1"/>
  <c r="E4" i="1" s="1"/>
  <c r="K16" i="1" l="1"/>
  <c r="L10" i="1"/>
  <c r="L4" i="1"/>
  <c r="E14" i="1"/>
  <c r="B4" i="1"/>
  <c r="K22" i="1" l="1"/>
  <c r="L16" i="1"/>
  <c r="L22" i="1" l="1"/>
  <c r="K28" i="1"/>
  <c r="K34" i="1" l="1"/>
  <c r="L28" i="1"/>
  <c r="K40" i="1" l="1"/>
  <c r="L34" i="1"/>
  <c r="K46" i="1" l="1"/>
  <c r="L40" i="1"/>
  <c r="K52" i="1" l="1"/>
  <c r="L46" i="1"/>
  <c r="K58" i="1" l="1"/>
  <c r="L58" i="1" s="1"/>
  <c r="L52" i="1"/>
</calcChain>
</file>

<file path=xl/sharedStrings.xml><?xml version="1.0" encoding="utf-8"?>
<sst xmlns="http://schemas.openxmlformats.org/spreadsheetml/2006/main" count="18" uniqueCount="18">
  <si>
    <t>Time</t>
  </si>
  <si>
    <t>CFs</t>
  </si>
  <si>
    <t>PV</t>
  </si>
  <si>
    <t>Date</t>
  </si>
  <si>
    <t>Period</t>
  </si>
  <si>
    <t>IRR per 6 months</t>
  </si>
  <si>
    <t>Yield b.e.b.</t>
  </si>
  <si>
    <t>Clean Price</t>
  </si>
  <si>
    <t>Accured Interest</t>
  </si>
  <si>
    <t>Dirty Price</t>
  </si>
  <si>
    <t>Issue</t>
  </si>
  <si>
    <t>First Payment</t>
  </si>
  <si>
    <t>Settlement</t>
  </si>
  <si>
    <t>Rate</t>
  </si>
  <si>
    <t>Par</t>
  </si>
  <si>
    <t>Frequency</t>
  </si>
  <si>
    <t>Basis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</si>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</sst>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0" fillId="0" borderId="0" xfId="1" applyNumberFormat="1" applyFont="1"/>
    <xf numFmtId="14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Clean vs. Dirty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Clean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Sheet1!$H$2:$H$62</c:f>
              <c:numCache>
                <c:formatCode>m/d/yyyy</c:formatCode>
                <c:ptCount val="6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</c:numCache>
            </c:numRef>
          </c:cat>
          <c:val>
            <c:numRef>
              <c:f>Sheet1!$J$2:$J$62</c:f>
              <c:numCache>
                <c:formatCode>General</c:formatCode>
                <c:ptCount val="61"/>
                <c:pt idx="0">
                  <c:v>1300</c:v>
                </c:pt>
                <c:pt idx="1">
                  <c:v>1295.4967354903383</c:v>
                </c:pt>
                <c:pt idx="2">
                  <c:v>1291.4663129028518</c:v>
                </c:pt>
                <c:pt idx="3">
                  <c:v>1287.0452987636304</c:v>
                </c:pt>
                <c:pt idx="4">
                  <c:v>1282.808387326414</c:v>
                </c:pt>
                <c:pt idx="5">
                  <c:v>1278.4733620349286</c:v>
                </c:pt>
                <c:pt idx="6">
                  <c:v>1274.3201370242919</c:v>
                </c:pt>
                <c:pt idx="7">
                  <c:v>1269.7444977634764</c:v>
                </c:pt>
                <c:pt idx="8">
                  <c:v>1265.2097408510733</c:v>
                </c:pt>
                <c:pt idx="9">
                  <c:v>1260.8604099564852</c:v>
                </c:pt>
                <c:pt idx="10">
                  <c:v>1256.4067763185303</c:v>
                </c:pt>
                <c:pt idx="11">
                  <c:v>1252.1363892856832</c:v>
                </c:pt>
                <c:pt idx="12">
                  <c:v>1247.7647855537089</c:v>
                </c:pt>
                <c:pt idx="13">
                  <c:v>1242.9607391987365</c:v>
                </c:pt>
                <c:pt idx="14">
                  <c:v>1238.6571542973772</c:v>
                </c:pt>
                <c:pt idx="15">
                  <c:v>1233.9320534142948</c:v>
                </c:pt>
                <c:pt idx="16">
                  <c:v>1229.3991974024718</c:v>
                </c:pt>
                <c:pt idx="17">
                  <c:v>1224.7566302548935</c:v>
                </c:pt>
                <c:pt idx="18">
                  <c:v>1220.3040980708515</c:v>
                </c:pt>
                <c:pt idx="19">
                  <c:v>1215.4225081613263</c:v>
                </c:pt>
                <c:pt idx="20">
                  <c:v>1210.5800676741924</c:v>
                </c:pt>
                <c:pt idx="21">
                  <c:v>1205.9313192604188</c:v>
                </c:pt>
                <c:pt idx="22">
                  <c:v>1201.1665633843827</c:v>
                </c:pt>
                <c:pt idx="23">
                  <c:v>1196.5934125502135</c:v>
                </c:pt>
                <c:pt idx="24">
                  <c:v>1191.9072094863975</c:v>
                </c:pt>
                <c:pt idx="25">
                  <c:v>1186.8095782750693</c:v>
                </c:pt>
                <c:pt idx="26">
                  <c:v>1182.0762068403221</c:v>
                </c:pt>
                <c:pt idx="27">
                  <c:v>1177.0544282709473</c:v>
                </c:pt>
                <c:pt idx="28">
                  <c:v>1172.2322687600918</c:v>
                </c:pt>
                <c:pt idx="29">
                  <c:v>1167.2884712545006</c:v>
                </c:pt>
                <c:pt idx="30">
                  <c:v>1162.5422024456493</c:v>
                </c:pt>
                <c:pt idx="31">
                  <c:v>1157.3334450914235</c:v>
                </c:pt>
                <c:pt idx="32">
                  <c:v>1152.1619840601415</c:v>
                </c:pt>
                <c:pt idx="33">
                  <c:v>1147.1930543849016</c:v>
                </c:pt>
                <c:pt idx="34">
                  <c:v>1142.0956008399703</c:v>
                </c:pt>
                <c:pt idx="35">
                  <c:v>1137.198690407173</c:v>
                </c:pt>
                <c:pt idx="36">
                  <c:v>1132.1760714542679</c:v>
                </c:pt>
                <c:pt idx="37">
                  <c:v>1126.7064398745777</c:v>
                </c:pt>
                <c:pt idx="38">
                  <c:v>1121.7983876433361</c:v>
                </c:pt>
                <c:pt idx="39">
                  <c:v>1116.4003882937411</c:v>
                </c:pt>
                <c:pt idx="40">
                  <c:v>1111.2126512177292</c:v>
                </c:pt>
                <c:pt idx="41">
                  <c:v>1105.8895399572252</c:v>
                </c:pt>
                <c:pt idx="42">
                  <c:v>1100.7746857809668</c:v>
                </c:pt>
                <c:pt idx="43">
                  <c:v>1095.2160728623771</c:v>
                </c:pt>
                <c:pt idx="44">
                  <c:v>1089.6927746601762</c:v>
                </c:pt>
                <c:pt idx="45">
                  <c:v>1084.3814600754856</c:v>
                </c:pt>
                <c:pt idx="46">
                  <c:v>1078.9282372368812</c:v>
                </c:pt>
                <c:pt idx="47">
                  <c:v>1073.6851154100991</c:v>
                </c:pt>
                <c:pt idx="48">
                  <c:v>1068.3027510954694</c:v>
                </c:pt>
                <c:pt idx="49">
                  <c:v>1062.4653228963973</c:v>
                </c:pt>
                <c:pt idx="50">
                  <c:v>1057.2232472640928</c:v>
                </c:pt>
                <c:pt idx="51">
                  <c:v>1051.4534100611629</c:v>
                </c:pt>
                <c:pt idx="52">
                  <c:v>1045.9037913919885</c:v>
                </c:pt>
                <c:pt idx="53">
                  <c:v>1040.2046173602894</c:v>
                </c:pt>
                <c:pt idx="54">
                  <c:v>1034.7237697986113</c:v>
                </c:pt>
                <c:pt idx="55">
                  <c:v>1028.7097305477771</c:v>
                </c:pt>
                <c:pt idx="56">
                  <c:v>1022.760615927501</c:v>
                </c:pt>
                <c:pt idx="57">
                  <c:v>1017.0662612086633</c:v>
                </c:pt>
                <c:pt idx="58">
                  <c:v>1011.248137488464</c:v>
                </c:pt>
                <c:pt idx="59">
                  <c:v>1005.6826790553546</c:v>
                </c:pt>
                <c:pt idx="6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1-424A-A8A0-26FBE803243B}"/>
            </c:ext>
          </c:extLst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Dirty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Sheet1!$H$2:$H$62</c:f>
              <c:numCache>
                <c:formatCode>m/d/yyyy</c:formatCode>
                <c:ptCount val="6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</c:numCache>
            </c:numRef>
          </c:cat>
          <c:val>
            <c:numRef>
              <c:f>Sheet1!$L$2:$L$62</c:f>
              <c:numCache>
                <c:formatCode>General</c:formatCode>
                <c:ptCount val="61"/>
                <c:pt idx="0">
                  <c:v>1300</c:v>
                </c:pt>
                <c:pt idx="1">
                  <c:v>1307.4856857665814</c:v>
                </c:pt>
                <c:pt idx="2">
                  <c:v>1314.2839924608629</c:v>
                </c:pt>
                <c:pt idx="3">
                  <c:v>1321.8519285978846</c:v>
                </c:pt>
                <c:pt idx="4">
                  <c:v>1329.2172271054196</c:v>
                </c:pt>
                <c:pt idx="5">
                  <c:v>1336.8711520901772</c:v>
                </c:pt>
                <c:pt idx="6">
                  <c:v>1344.3201370242919</c:v>
                </c:pt>
                <c:pt idx="7">
                  <c:v>1281.7334480397194</c:v>
                </c:pt>
                <c:pt idx="8">
                  <c:v>1288.0274204090845</c:v>
                </c:pt>
                <c:pt idx="9">
                  <c:v>1295.6670397907394</c:v>
                </c:pt>
                <c:pt idx="10">
                  <c:v>1302.8156160975359</c:v>
                </c:pt>
                <c:pt idx="11">
                  <c:v>1310.5341793409318</c:v>
                </c:pt>
                <c:pt idx="12">
                  <c:v>1317.7647855537089</c:v>
                </c:pt>
                <c:pt idx="13">
                  <c:v>1254.9496894749796</c:v>
                </c:pt>
                <c:pt idx="14">
                  <c:v>1261.4748338553884</c:v>
                </c:pt>
                <c:pt idx="15">
                  <c:v>1268.738683248549</c:v>
                </c:pt>
                <c:pt idx="16">
                  <c:v>1275.8080371814774</c:v>
                </c:pt>
                <c:pt idx="17">
                  <c:v>1283.1544203101421</c:v>
                </c:pt>
                <c:pt idx="18">
                  <c:v>1290.3040980708515</c:v>
                </c:pt>
                <c:pt idx="19">
                  <c:v>1227.4114584375693</c:v>
                </c:pt>
                <c:pt idx="20">
                  <c:v>1233.3977472322035</c:v>
                </c:pt>
                <c:pt idx="21">
                  <c:v>1240.737949094673</c:v>
                </c:pt>
                <c:pt idx="22">
                  <c:v>1247.5754031633883</c:v>
                </c:pt>
                <c:pt idx="23">
                  <c:v>1254.9912026054621</c:v>
                </c:pt>
                <c:pt idx="24">
                  <c:v>1261.9072094863975</c:v>
                </c:pt>
                <c:pt idx="25">
                  <c:v>1198.7985285513123</c:v>
                </c:pt>
                <c:pt idx="26">
                  <c:v>1204.8938863983333</c:v>
                </c:pt>
                <c:pt idx="27">
                  <c:v>1211.8610581052014</c:v>
                </c:pt>
                <c:pt idx="28">
                  <c:v>1218.6411085390973</c:v>
                </c:pt>
                <c:pt idx="29">
                  <c:v>1225.6862613097492</c:v>
                </c:pt>
                <c:pt idx="30">
                  <c:v>1232.5422024456493</c:v>
                </c:pt>
                <c:pt idx="31">
                  <c:v>1169.3223953676666</c:v>
                </c:pt>
                <c:pt idx="32">
                  <c:v>1174.9796636181527</c:v>
                </c:pt>
                <c:pt idx="33">
                  <c:v>1181.9996842191558</c:v>
                </c:pt>
                <c:pt idx="34">
                  <c:v>1188.5044406189759</c:v>
                </c:pt>
                <c:pt idx="35">
                  <c:v>1195.5964804624216</c:v>
                </c:pt>
                <c:pt idx="36">
                  <c:v>1202.1760714542679</c:v>
                </c:pt>
                <c:pt idx="37">
                  <c:v>1138.6953901508207</c:v>
                </c:pt>
                <c:pt idx="38">
                  <c:v>1144.6160672013473</c:v>
                </c:pt>
                <c:pt idx="39">
                  <c:v>1151.2070181279953</c:v>
                </c:pt>
                <c:pt idx="40">
                  <c:v>1157.6214909967348</c:v>
                </c:pt>
                <c:pt idx="41">
                  <c:v>1164.2873300124738</c:v>
                </c:pt>
                <c:pt idx="42">
                  <c:v>1170.7746857809668</c:v>
                </c:pt>
                <c:pt idx="43">
                  <c:v>1107.2050231386202</c:v>
                </c:pt>
                <c:pt idx="44">
                  <c:v>1112.5104542181873</c:v>
                </c:pt>
                <c:pt idx="45">
                  <c:v>1119.1880899097398</c:v>
                </c:pt>
                <c:pt idx="46">
                  <c:v>1125.3370770158867</c:v>
                </c:pt>
                <c:pt idx="47">
                  <c:v>1132.0829054653477</c:v>
                </c:pt>
                <c:pt idx="48">
                  <c:v>1138.3027510954694</c:v>
                </c:pt>
                <c:pt idx="49">
                  <c:v>1074.4542731726403</c:v>
                </c:pt>
                <c:pt idx="50">
                  <c:v>1080.040926822104</c:v>
                </c:pt>
                <c:pt idx="51">
                  <c:v>1086.2600398954171</c:v>
                </c:pt>
                <c:pt idx="52">
                  <c:v>1092.3126311709941</c:v>
                </c:pt>
                <c:pt idx="53">
                  <c:v>1098.602407415538</c:v>
                </c:pt>
                <c:pt idx="54">
                  <c:v>1104.7237697986113</c:v>
                </c:pt>
                <c:pt idx="55">
                  <c:v>1040.6986808240201</c:v>
                </c:pt>
                <c:pt idx="56">
                  <c:v>1045.5782954855122</c:v>
                </c:pt>
                <c:pt idx="57">
                  <c:v>1051.8728910429174</c:v>
                </c:pt>
                <c:pt idx="58">
                  <c:v>1057.6569772674695</c:v>
                </c:pt>
                <c:pt idx="59">
                  <c:v>1064.0804691106032</c:v>
                </c:pt>
                <c:pt idx="6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1-424A-A8A0-26FBE803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224191"/>
        <c:axId val="1472219199"/>
      </c:lineChart>
      <c:dateAx>
        <c:axId val="14722241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19199"/>
        <c:crosses val="autoZero"/>
        <c:auto val="1"/>
        <c:lblOffset val="100"/>
        <c:baseTimeUnit val="months"/>
      </c:dateAx>
      <c:valAx>
        <c:axId val="14722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618953328279933"/>
          <c:y val="0.13276995105341566"/>
          <c:w val="0.19892403921022642"/>
          <c:h val="4.6392077278999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62</xdr:row>
      <xdr:rowOff>57150</xdr:rowOff>
    </xdr:from>
    <xdr:to>
      <xdr:col>27</xdr:col>
      <xdr:colOff>323850</xdr:colOff>
      <xdr:row>87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84551-E5E3-4D84-9C18-C3D08EBA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B1" workbookViewId="0">
      <selection activeCell="F14" sqref="F14"/>
    </sheetView>
  </sheetViews>
  <sheetFormatPr defaultRowHeight="14.5" x14ac:dyDescent="0.35"/>
  <cols>
    <col min="1" max="1" width="15.54296875" customWidth="1"/>
    <col min="8" max="8" width="11.6328125" customWidth="1"/>
    <col min="10" max="10" width="15.1796875" customWidth="1"/>
    <col min="11" max="11" width="18.7265625" customWidth="1"/>
  </cols>
  <sheetData>
    <row r="1" spans="1:12" x14ac:dyDescent="0.35">
      <c r="H1" t="s">
        <v>3</v>
      </c>
      <c r="I1" t="s">
        <v>4</v>
      </c>
      <c r="J1" t="s">
        <v>7</v>
      </c>
      <c r="K1" t="s">
        <v>8</v>
      </c>
      <c r="L1" t="s">
        <v>9</v>
      </c>
    </row>
    <row r="2" spans="1:12" x14ac:dyDescent="0.35">
      <c r="C2" s="1" t="s">
        <v>0</v>
      </c>
      <c r="D2" s="1" t="s">
        <v>1</v>
      </c>
      <c r="E2" s="1" t="s">
        <v>2</v>
      </c>
      <c r="H2" s="4">
        <v>40179</v>
      </c>
      <c r="I2">
        <v>1</v>
      </c>
      <c r="J2">
        <v>1300</v>
      </c>
      <c r="K2">
        <v>0</v>
      </c>
      <c r="L2">
        <f>J2+K2</f>
        <v>1300</v>
      </c>
    </row>
    <row r="3" spans="1:12" x14ac:dyDescent="0.35">
      <c r="A3" s="1" t="s">
        <v>5</v>
      </c>
      <c r="B3" s="2">
        <f>IRR(D3:D13)</f>
        <v>3.4092413097124963E-2</v>
      </c>
      <c r="C3">
        <v>0</v>
      </c>
      <c r="D3">
        <v>-1300</v>
      </c>
      <c r="H3" s="4">
        <v>40210</v>
      </c>
      <c r="I3">
        <f>I2+1</f>
        <v>2</v>
      </c>
      <c r="J3">
        <f>10*PRICE(H3,$B$24,$B$20,$B$4,100,2,1)</f>
        <v>1295.4967354903383</v>
      </c>
      <c r="K3">
        <f>ACCRINT($B$17,$B$18,H3,$B$20,$B$21,$B$22,$B$23)</f>
        <v>11.988950276243095</v>
      </c>
      <c r="L3">
        <f t="shared" ref="L3:L62" si="0">J3+K3</f>
        <v>1307.4856857665814</v>
      </c>
    </row>
    <row r="4" spans="1:12" x14ac:dyDescent="0.35">
      <c r="A4" t="s">
        <v>6</v>
      </c>
      <c r="B4" s="3">
        <f>B3*2</f>
        <v>6.8184826194249926E-2</v>
      </c>
      <c r="C4">
        <v>1</v>
      </c>
      <c r="D4" s="1">
        <f>1000*0.14/2</f>
        <v>70</v>
      </c>
      <c r="E4">
        <f>D4/(1+B$7)^C4</f>
        <v>70</v>
      </c>
      <c r="H4" s="4">
        <v>40238</v>
      </c>
      <c r="I4">
        <f t="shared" ref="I4:I64" si="1">I3+1</f>
        <v>3</v>
      </c>
      <c r="J4">
        <f>10*PRICE(H4,$B$24,$B$20,$B$4,100,2,1)</f>
        <v>1291.4663129028518</v>
      </c>
      <c r="K4">
        <f>ACCRINT($B$17,$B$18,H4,$B$20,$B$21,$B$22,$B$23)</f>
        <v>22.817679558011051</v>
      </c>
      <c r="L4">
        <f t="shared" si="0"/>
        <v>1314.2839924608629</v>
      </c>
    </row>
    <row r="5" spans="1:12" x14ac:dyDescent="0.35">
      <c r="C5">
        <v>2</v>
      </c>
      <c r="D5" s="1">
        <f t="shared" ref="D5:D12" si="2">1000*0.14/2</f>
        <v>70</v>
      </c>
      <c r="E5">
        <f t="shared" ref="E5:E12" si="3">D5/(1+B$7)^C5</f>
        <v>70</v>
      </c>
      <c r="H5" s="4">
        <v>40269</v>
      </c>
      <c r="I5">
        <f t="shared" si="1"/>
        <v>4</v>
      </c>
      <c r="J5">
        <f t="shared" ref="J4:J63" si="4">10*PRICE(H5,$B$24,$B$20,$B$4,100,2,1)</f>
        <v>1287.0452987636304</v>
      </c>
      <c r="K5">
        <f t="shared" ref="K4:K21" si="5">ACCRINT($B$17,$B$18,H5,$B$20,$B$21,$B$22,$B$23)</f>
        <v>34.806629834254146</v>
      </c>
      <c r="L5">
        <f t="shared" si="0"/>
        <v>1321.8519285978846</v>
      </c>
    </row>
    <row r="6" spans="1:12" x14ac:dyDescent="0.35">
      <c r="C6">
        <v>3</v>
      </c>
      <c r="D6" s="1">
        <f t="shared" si="2"/>
        <v>70</v>
      </c>
      <c r="E6">
        <f t="shared" si="3"/>
        <v>70</v>
      </c>
      <c r="H6" s="4">
        <v>40299</v>
      </c>
      <c r="I6">
        <f t="shared" si="1"/>
        <v>5</v>
      </c>
      <c r="J6">
        <f t="shared" si="4"/>
        <v>1282.808387326414</v>
      </c>
      <c r="K6">
        <f t="shared" si="5"/>
        <v>46.408839779005525</v>
      </c>
      <c r="L6">
        <f t="shared" si="0"/>
        <v>1329.2172271054196</v>
      </c>
    </row>
    <row r="7" spans="1:12" x14ac:dyDescent="0.35">
      <c r="C7">
        <v>4</v>
      </c>
      <c r="D7" s="1">
        <f t="shared" si="2"/>
        <v>70</v>
      </c>
      <c r="E7">
        <f t="shared" si="3"/>
        <v>70</v>
      </c>
      <c r="H7" s="4">
        <v>40330</v>
      </c>
      <c r="I7">
        <f t="shared" si="1"/>
        <v>6</v>
      </c>
      <c r="J7">
        <f t="shared" si="4"/>
        <v>1278.4733620349286</v>
      </c>
      <c r="K7">
        <f t="shared" si="5"/>
        <v>58.39779005524862</v>
      </c>
      <c r="L7">
        <f t="shared" si="0"/>
        <v>1336.8711520901772</v>
      </c>
    </row>
    <row r="8" spans="1:12" x14ac:dyDescent="0.35">
      <c r="C8">
        <v>5</v>
      </c>
      <c r="D8" s="1">
        <f t="shared" si="2"/>
        <v>70</v>
      </c>
      <c r="E8">
        <f t="shared" si="3"/>
        <v>70</v>
      </c>
      <c r="H8" s="4">
        <v>40360</v>
      </c>
      <c r="I8">
        <f t="shared" si="1"/>
        <v>7</v>
      </c>
      <c r="J8">
        <f t="shared" si="4"/>
        <v>1274.3201370242919</v>
      </c>
      <c r="K8">
        <f t="shared" si="5"/>
        <v>70</v>
      </c>
      <c r="L8">
        <f t="shared" si="0"/>
        <v>1344.3201370242919</v>
      </c>
    </row>
    <row r="9" spans="1:12" x14ac:dyDescent="0.35">
      <c r="C9">
        <v>6</v>
      </c>
      <c r="D9" s="1">
        <f t="shared" si="2"/>
        <v>70</v>
      </c>
      <c r="E9">
        <f t="shared" si="3"/>
        <v>70</v>
      </c>
      <c r="H9" s="4">
        <v>40391</v>
      </c>
      <c r="I9">
        <f t="shared" si="1"/>
        <v>8</v>
      </c>
      <c r="J9">
        <f t="shared" si="4"/>
        <v>1269.7444977634764</v>
      </c>
      <c r="K9">
        <f>K3</f>
        <v>11.988950276243095</v>
      </c>
      <c r="L9">
        <f t="shared" si="0"/>
        <v>1281.7334480397194</v>
      </c>
    </row>
    <row r="10" spans="1:12" x14ac:dyDescent="0.35">
      <c r="C10">
        <v>7</v>
      </c>
      <c r="D10" s="1">
        <f t="shared" si="2"/>
        <v>70</v>
      </c>
      <c r="E10">
        <f t="shared" si="3"/>
        <v>70</v>
      </c>
      <c r="H10" s="4">
        <v>40422</v>
      </c>
      <c r="I10">
        <f t="shared" si="1"/>
        <v>9</v>
      </c>
      <c r="J10">
        <f t="shared" si="4"/>
        <v>1265.2097408510733</v>
      </c>
      <c r="K10">
        <f t="shared" ref="K10:K62" si="6">K4</f>
        <v>22.817679558011051</v>
      </c>
      <c r="L10">
        <f t="shared" si="0"/>
        <v>1288.0274204090845</v>
      </c>
    </row>
    <row r="11" spans="1:12" x14ac:dyDescent="0.35">
      <c r="C11">
        <v>8</v>
      </c>
      <c r="D11" s="1">
        <f t="shared" si="2"/>
        <v>70</v>
      </c>
      <c r="E11">
        <f t="shared" si="3"/>
        <v>70</v>
      </c>
      <c r="H11" s="4">
        <v>40452</v>
      </c>
      <c r="I11">
        <f t="shared" si="1"/>
        <v>10</v>
      </c>
      <c r="J11">
        <f t="shared" si="4"/>
        <v>1260.8604099564852</v>
      </c>
      <c r="K11">
        <f t="shared" si="6"/>
        <v>34.806629834254146</v>
      </c>
      <c r="L11">
        <f t="shared" si="0"/>
        <v>1295.6670397907394</v>
      </c>
    </row>
    <row r="12" spans="1:12" x14ac:dyDescent="0.35">
      <c r="C12">
        <v>9</v>
      </c>
      <c r="D12" s="1">
        <f t="shared" si="2"/>
        <v>70</v>
      </c>
      <c r="E12">
        <f t="shared" si="3"/>
        <v>70</v>
      </c>
      <c r="H12" s="4">
        <v>40483</v>
      </c>
      <c r="I12">
        <f t="shared" si="1"/>
        <v>11</v>
      </c>
      <c r="J12">
        <f t="shared" si="4"/>
        <v>1256.4067763185303</v>
      </c>
      <c r="K12">
        <f t="shared" si="6"/>
        <v>46.408839779005525</v>
      </c>
      <c r="L12">
        <f t="shared" si="0"/>
        <v>1302.8156160975359</v>
      </c>
    </row>
    <row r="13" spans="1:12" x14ac:dyDescent="0.35">
      <c r="C13">
        <v>10</v>
      </c>
      <c r="D13" s="1">
        <f>1000*0.14/2 + 1000</f>
        <v>1070</v>
      </c>
      <c r="E13">
        <f>70/(1+B$7)^C13</f>
        <v>70</v>
      </c>
      <c r="H13" s="4">
        <v>40513</v>
      </c>
      <c r="I13">
        <f t="shared" si="1"/>
        <v>12</v>
      </c>
      <c r="J13">
        <f t="shared" si="4"/>
        <v>1252.1363892856832</v>
      </c>
      <c r="K13">
        <f t="shared" si="6"/>
        <v>58.39779005524862</v>
      </c>
      <c r="L13">
        <f t="shared" si="0"/>
        <v>1310.5341793409318</v>
      </c>
    </row>
    <row r="14" spans="1:12" x14ac:dyDescent="0.35">
      <c r="E14">
        <f>SUM(E4:E13)</f>
        <v>700</v>
      </c>
      <c r="H14" s="4">
        <v>40544</v>
      </c>
      <c r="I14">
        <f t="shared" si="1"/>
        <v>13</v>
      </c>
      <c r="J14">
        <f t="shared" si="4"/>
        <v>1247.7647855537089</v>
      </c>
      <c r="K14">
        <f t="shared" si="6"/>
        <v>70</v>
      </c>
      <c r="L14">
        <f t="shared" si="0"/>
        <v>1317.7647855537089</v>
      </c>
    </row>
    <row r="15" spans="1:12" x14ac:dyDescent="0.35">
      <c r="H15" s="4">
        <v>40575</v>
      </c>
      <c r="I15">
        <f t="shared" si="1"/>
        <v>14</v>
      </c>
      <c r="J15">
        <f t="shared" si="4"/>
        <v>1242.9607391987365</v>
      </c>
      <c r="K15">
        <f t="shared" si="6"/>
        <v>11.988950276243095</v>
      </c>
      <c r="L15">
        <f t="shared" si="0"/>
        <v>1254.9496894749796</v>
      </c>
    </row>
    <row r="16" spans="1:12" x14ac:dyDescent="0.35">
      <c r="H16" s="4">
        <v>40603</v>
      </c>
      <c r="I16">
        <f t="shared" si="1"/>
        <v>15</v>
      </c>
      <c r="J16">
        <f t="shared" si="4"/>
        <v>1238.6571542973772</v>
      </c>
      <c r="K16">
        <f t="shared" si="6"/>
        <v>22.817679558011051</v>
      </c>
      <c r="L16">
        <f t="shared" si="0"/>
        <v>1261.4748338553884</v>
      </c>
    </row>
    <row r="17" spans="1:12" x14ac:dyDescent="0.35">
      <c r="A17" t="s">
        <v>10</v>
      </c>
      <c r="B17" s="4">
        <f>H2</f>
        <v>40179</v>
      </c>
      <c r="H17" s="4">
        <v>40634</v>
      </c>
      <c r="I17">
        <f t="shared" si="1"/>
        <v>16</v>
      </c>
      <c r="J17">
        <f t="shared" si="4"/>
        <v>1233.9320534142948</v>
      </c>
      <c r="K17">
        <f t="shared" si="6"/>
        <v>34.806629834254146</v>
      </c>
      <c r="L17">
        <f t="shared" si="0"/>
        <v>1268.738683248549</v>
      </c>
    </row>
    <row r="18" spans="1:12" x14ac:dyDescent="0.35">
      <c r="A18" t="s">
        <v>11</v>
      </c>
      <c r="B18" s="4">
        <f>H8</f>
        <v>40360</v>
      </c>
      <c r="H18" s="4">
        <v>40664</v>
      </c>
      <c r="I18">
        <f t="shared" si="1"/>
        <v>17</v>
      </c>
      <c r="J18">
        <f t="shared" si="4"/>
        <v>1229.3991974024718</v>
      </c>
      <c r="K18">
        <f t="shared" si="6"/>
        <v>46.408839779005525</v>
      </c>
      <c r="L18">
        <f t="shared" si="0"/>
        <v>1275.8080371814774</v>
      </c>
    </row>
    <row r="19" spans="1:12" x14ac:dyDescent="0.35">
      <c r="A19" t="s">
        <v>12</v>
      </c>
      <c r="B19" s="4">
        <f>H6</f>
        <v>40299</v>
      </c>
      <c r="H19" s="4">
        <v>40695</v>
      </c>
      <c r="I19">
        <f t="shared" si="1"/>
        <v>18</v>
      </c>
      <c r="J19">
        <f t="shared" si="4"/>
        <v>1224.7566302548935</v>
      </c>
      <c r="K19">
        <f t="shared" si="6"/>
        <v>58.39779005524862</v>
      </c>
      <c r="L19">
        <f t="shared" si="0"/>
        <v>1283.1544203101421</v>
      </c>
    </row>
    <row r="20" spans="1:12" x14ac:dyDescent="0.35">
      <c r="A20" t="s">
        <v>13</v>
      </c>
      <c r="B20" s="5">
        <v>0.14000000000000001</v>
      </c>
      <c r="H20" s="4">
        <v>40725</v>
      </c>
      <c r="I20">
        <f t="shared" si="1"/>
        <v>19</v>
      </c>
      <c r="J20">
        <f t="shared" si="4"/>
        <v>1220.3040980708515</v>
      </c>
      <c r="K20">
        <f t="shared" si="6"/>
        <v>70</v>
      </c>
      <c r="L20">
        <f t="shared" si="0"/>
        <v>1290.3040980708515</v>
      </c>
    </row>
    <row r="21" spans="1:12" x14ac:dyDescent="0.35">
      <c r="A21" t="s">
        <v>14</v>
      </c>
      <c r="B21">
        <v>1000</v>
      </c>
      <c r="H21" s="4">
        <v>40756</v>
      </c>
      <c r="I21">
        <f t="shared" si="1"/>
        <v>20</v>
      </c>
      <c r="J21">
        <f t="shared" si="4"/>
        <v>1215.4225081613263</v>
      </c>
      <c r="K21">
        <f t="shared" si="6"/>
        <v>11.988950276243095</v>
      </c>
      <c r="L21">
        <f t="shared" si="0"/>
        <v>1227.4114584375693</v>
      </c>
    </row>
    <row r="22" spans="1:12" x14ac:dyDescent="0.35">
      <c r="A22" t="s">
        <v>15</v>
      </c>
      <c r="B22">
        <v>2</v>
      </c>
      <c r="H22" s="4">
        <v>40787</v>
      </c>
      <c r="I22">
        <f t="shared" si="1"/>
        <v>21</v>
      </c>
      <c r="J22">
        <f t="shared" si="4"/>
        <v>1210.5800676741924</v>
      </c>
      <c r="K22">
        <f t="shared" si="6"/>
        <v>22.817679558011051</v>
      </c>
      <c r="L22">
        <f t="shared" si="0"/>
        <v>1233.3977472322035</v>
      </c>
    </row>
    <row r="23" spans="1:12" x14ac:dyDescent="0.35">
      <c r="A23" t="s">
        <v>16</v>
      </c>
      <c r="B23">
        <v>1</v>
      </c>
      <c r="H23" s="4">
        <v>40817</v>
      </c>
      <c r="I23">
        <f t="shared" si="1"/>
        <v>22</v>
      </c>
      <c r="J23">
        <f t="shared" si="4"/>
        <v>1205.9313192604188</v>
      </c>
      <c r="K23">
        <f t="shared" si="6"/>
        <v>34.806629834254146</v>
      </c>
      <c r="L23">
        <f t="shared" si="0"/>
        <v>1240.737949094673</v>
      </c>
    </row>
    <row r="24" spans="1:12" x14ac:dyDescent="0.35">
      <c r="A24" t="s">
        <v>17</v>
      </c>
      <c r="B24" s="4">
        <f>H62</f>
        <v>42005</v>
      </c>
      <c r="H24" s="4">
        <v>40848</v>
      </c>
      <c r="I24">
        <f t="shared" si="1"/>
        <v>23</v>
      </c>
      <c r="J24">
        <f t="shared" si="4"/>
        <v>1201.1665633843827</v>
      </c>
      <c r="K24">
        <f t="shared" si="6"/>
        <v>46.408839779005525</v>
      </c>
      <c r="L24">
        <f t="shared" si="0"/>
        <v>1247.5754031633883</v>
      </c>
    </row>
    <row r="25" spans="1:12" x14ac:dyDescent="0.35">
      <c r="H25" s="4">
        <v>40878</v>
      </c>
      <c r="I25">
        <f t="shared" si="1"/>
        <v>24</v>
      </c>
      <c r="J25">
        <f t="shared" si="4"/>
        <v>1196.5934125502135</v>
      </c>
      <c r="K25">
        <f t="shared" si="6"/>
        <v>58.39779005524862</v>
      </c>
      <c r="L25">
        <f t="shared" si="0"/>
        <v>1254.9912026054621</v>
      </c>
    </row>
    <row r="26" spans="1:12" x14ac:dyDescent="0.35">
      <c r="H26" s="4">
        <v>40909</v>
      </c>
      <c r="I26">
        <f t="shared" si="1"/>
        <v>25</v>
      </c>
      <c r="J26">
        <f t="shared" si="4"/>
        <v>1191.9072094863975</v>
      </c>
      <c r="K26">
        <f t="shared" si="6"/>
        <v>70</v>
      </c>
      <c r="L26">
        <f t="shared" si="0"/>
        <v>1261.9072094863975</v>
      </c>
    </row>
    <row r="27" spans="1:12" x14ac:dyDescent="0.35">
      <c r="H27" s="4">
        <v>40940</v>
      </c>
      <c r="I27">
        <f t="shared" si="1"/>
        <v>26</v>
      </c>
      <c r="J27">
        <f t="shared" si="4"/>
        <v>1186.8095782750693</v>
      </c>
      <c r="K27">
        <f t="shared" si="6"/>
        <v>11.988950276243095</v>
      </c>
      <c r="L27">
        <f t="shared" si="0"/>
        <v>1198.7985285513123</v>
      </c>
    </row>
    <row r="28" spans="1:12" x14ac:dyDescent="0.35">
      <c r="H28" s="4">
        <v>40969</v>
      </c>
      <c r="I28">
        <f t="shared" si="1"/>
        <v>27</v>
      </c>
      <c r="J28">
        <f t="shared" si="4"/>
        <v>1182.0762068403221</v>
      </c>
      <c r="K28">
        <f t="shared" si="6"/>
        <v>22.817679558011051</v>
      </c>
      <c r="L28">
        <f t="shared" si="0"/>
        <v>1204.8938863983333</v>
      </c>
    </row>
    <row r="29" spans="1:12" x14ac:dyDescent="0.35">
      <c r="H29" s="4">
        <v>41000</v>
      </c>
      <c r="I29">
        <f t="shared" si="1"/>
        <v>28</v>
      </c>
      <c r="J29">
        <f t="shared" si="4"/>
        <v>1177.0544282709473</v>
      </c>
      <c r="K29">
        <f t="shared" si="6"/>
        <v>34.806629834254146</v>
      </c>
      <c r="L29">
        <f t="shared" si="0"/>
        <v>1211.8610581052014</v>
      </c>
    </row>
    <row r="30" spans="1:12" x14ac:dyDescent="0.35">
      <c r="H30" s="4">
        <v>41030</v>
      </c>
      <c r="I30">
        <f t="shared" si="1"/>
        <v>29</v>
      </c>
      <c r="J30">
        <f t="shared" si="4"/>
        <v>1172.2322687600918</v>
      </c>
      <c r="K30">
        <f t="shared" si="6"/>
        <v>46.408839779005525</v>
      </c>
      <c r="L30">
        <f t="shared" si="0"/>
        <v>1218.6411085390973</v>
      </c>
    </row>
    <row r="31" spans="1:12" x14ac:dyDescent="0.35">
      <c r="H31" s="4">
        <v>41061</v>
      </c>
      <c r="I31">
        <f t="shared" si="1"/>
        <v>30</v>
      </c>
      <c r="J31">
        <f t="shared" si="4"/>
        <v>1167.2884712545006</v>
      </c>
      <c r="K31">
        <f t="shared" si="6"/>
        <v>58.39779005524862</v>
      </c>
      <c r="L31">
        <f t="shared" si="0"/>
        <v>1225.6862613097492</v>
      </c>
    </row>
    <row r="32" spans="1:12" x14ac:dyDescent="0.35">
      <c r="H32" s="4">
        <v>41091</v>
      </c>
      <c r="I32">
        <f t="shared" si="1"/>
        <v>31</v>
      </c>
      <c r="J32">
        <f t="shared" si="4"/>
        <v>1162.5422024456493</v>
      </c>
      <c r="K32">
        <f t="shared" si="6"/>
        <v>70</v>
      </c>
      <c r="L32">
        <f t="shared" si="0"/>
        <v>1232.5422024456493</v>
      </c>
    </row>
    <row r="33" spans="8:12" x14ac:dyDescent="0.35">
      <c r="H33" s="4">
        <v>41122</v>
      </c>
      <c r="I33">
        <f t="shared" si="1"/>
        <v>32</v>
      </c>
      <c r="J33">
        <f t="shared" si="4"/>
        <v>1157.3334450914235</v>
      </c>
      <c r="K33">
        <f t="shared" si="6"/>
        <v>11.988950276243095</v>
      </c>
      <c r="L33">
        <f t="shared" si="0"/>
        <v>1169.3223953676666</v>
      </c>
    </row>
    <row r="34" spans="8:12" x14ac:dyDescent="0.35">
      <c r="H34" s="4">
        <v>41153</v>
      </c>
      <c r="I34">
        <f t="shared" si="1"/>
        <v>33</v>
      </c>
      <c r="J34">
        <f t="shared" si="4"/>
        <v>1152.1619840601415</v>
      </c>
      <c r="K34">
        <f t="shared" si="6"/>
        <v>22.817679558011051</v>
      </c>
      <c r="L34">
        <f t="shared" si="0"/>
        <v>1174.9796636181527</v>
      </c>
    </row>
    <row r="35" spans="8:12" x14ac:dyDescent="0.35">
      <c r="H35" s="4">
        <v>41183</v>
      </c>
      <c r="I35">
        <f t="shared" si="1"/>
        <v>34</v>
      </c>
      <c r="J35">
        <f t="shared" si="4"/>
        <v>1147.1930543849016</v>
      </c>
      <c r="K35">
        <f t="shared" si="6"/>
        <v>34.806629834254146</v>
      </c>
      <c r="L35">
        <f t="shared" si="0"/>
        <v>1181.9996842191558</v>
      </c>
    </row>
    <row r="36" spans="8:12" x14ac:dyDescent="0.35">
      <c r="H36" s="4">
        <v>41214</v>
      </c>
      <c r="I36">
        <f t="shared" si="1"/>
        <v>35</v>
      </c>
      <c r="J36">
        <f t="shared" si="4"/>
        <v>1142.0956008399703</v>
      </c>
      <c r="K36">
        <f t="shared" si="6"/>
        <v>46.408839779005525</v>
      </c>
      <c r="L36">
        <f t="shared" si="0"/>
        <v>1188.5044406189759</v>
      </c>
    </row>
    <row r="37" spans="8:12" x14ac:dyDescent="0.35">
      <c r="H37" s="4">
        <v>41244</v>
      </c>
      <c r="I37">
        <f t="shared" si="1"/>
        <v>36</v>
      </c>
      <c r="J37">
        <f t="shared" si="4"/>
        <v>1137.198690407173</v>
      </c>
      <c r="K37">
        <f t="shared" si="6"/>
        <v>58.39779005524862</v>
      </c>
      <c r="L37">
        <f t="shared" si="0"/>
        <v>1195.5964804624216</v>
      </c>
    </row>
    <row r="38" spans="8:12" x14ac:dyDescent="0.35">
      <c r="H38" s="4">
        <v>41275</v>
      </c>
      <c r="I38">
        <f t="shared" si="1"/>
        <v>37</v>
      </c>
      <c r="J38">
        <f t="shared" si="4"/>
        <v>1132.1760714542679</v>
      </c>
      <c r="K38">
        <f t="shared" si="6"/>
        <v>70</v>
      </c>
      <c r="L38">
        <f t="shared" si="0"/>
        <v>1202.1760714542679</v>
      </c>
    </row>
    <row r="39" spans="8:12" x14ac:dyDescent="0.35">
      <c r="H39" s="4">
        <v>41306</v>
      </c>
      <c r="I39">
        <f t="shared" si="1"/>
        <v>38</v>
      </c>
      <c r="J39">
        <f t="shared" si="4"/>
        <v>1126.7064398745777</v>
      </c>
      <c r="K39">
        <f t="shared" si="6"/>
        <v>11.988950276243095</v>
      </c>
      <c r="L39">
        <f t="shared" si="0"/>
        <v>1138.6953901508207</v>
      </c>
    </row>
    <row r="40" spans="8:12" x14ac:dyDescent="0.35">
      <c r="H40" s="4">
        <v>41334</v>
      </c>
      <c r="I40">
        <f t="shared" si="1"/>
        <v>39</v>
      </c>
      <c r="J40">
        <f t="shared" si="4"/>
        <v>1121.7983876433361</v>
      </c>
      <c r="K40">
        <f t="shared" si="6"/>
        <v>22.817679558011051</v>
      </c>
      <c r="L40">
        <f t="shared" si="0"/>
        <v>1144.6160672013473</v>
      </c>
    </row>
    <row r="41" spans="8:12" x14ac:dyDescent="0.35">
      <c r="H41" s="4">
        <v>41365</v>
      </c>
      <c r="I41">
        <f t="shared" si="1"/>
        <v>40</v>
      </c>
      <c r="J41">
        <f t="shared" si="4"/>
        <v>1116.4003882937411</v>
      </c>
      <c r="K41">
        <f t="shared" si="6"/>
        <v>34.806629834254146</v>
      </c>
      <c r="L41">
        <f t="shared" si="0"/>
        <v>1151.2070181279953</v>
      </c>
    </row>
    <row r="42" spans="8:12" x14ac:dyDescent="0.35">
      <c r="H42" s="4">
        <v>41395</v>
      </c>
      <c r="I42">
        <f t="shared" si="1"/>
        <v>41</v>
      </c>
      <c r="J42">
        <f t="shared" si="4"/>
        <v>1111.2126512177292</v>
      </c>
      <c r="K42">
        <f t="shared" si="6"/>
        <v>46.408839779005525</v>
      </c>
      <c r="L42">
        <f t="shared" si="0"/>
        <v>1157.6214909967348</v>
      </c>
    </row>
    <row r="43" spans="8:12" x14ac:dyDescent="0.35">
      <c r="H43" s="4">
        <v>41426</v>
      </c>
      <c r="I43">
        <f t="shared" si="1"/>
        <v>42</v>
      </c>
      <c r="J43">
        <f t="shared" si="4"/>
        <v>1105.8895399572252</v>
      </c>
      <c r="K43">
        <f t="shared" si="6"/>
        <v>58.39779005524862</v>
      </c>
      <c r="L43">
        <f t="shared" si="0"/>
        <v>1164.2873300124738</v>
      </c>
    </row>
    <row r="44" spans="8:12" x14ac:dyDescent="0.35">
      <c r="H44" s="4">
        <v>41456</v>
      </c>
      <c r="I44">
        <f t="shared" si="1"/>
        <v>43</v>
      </c>
      <c r="J44">
        <f t="shared" si="4"/>
        <v>1100.7746857809668</v>
      </c>
      <c r="K44">
        <f t="shared" si="6"/>
        <v>70</v>
      </c>
      <c r="L44">
        <f t="shared" si="0"/>
        <v>1170.7746857809668</v>
      </c>
    </row>
    <row r="45" spans="8:12" x14ac:dyDescent="0.35">
      <c r="H45" s="4">
        <v>41487</v>
      </c>
      <c r="I45">
        <f t="shared" si="1"/>
        <v>44</v>
      </c>
      <c r="J45">
        <f t="shared" si="4"/>
        <v>1095.2160728623771</v>
      </c>
      <c r="K45">
        <f t="shared" si="6"/>
        <v>11.988950276243095</v>
      </c>
      <c r="L45">
        <f t="shared" si="0"/>
        <v>1107.2050231386202</v>
      </c>
    </row>
    <row r="46" spans="8:12" x14ac:dyDescent="0.35">
      <c r="H46" s="4">
        <v>41518</v>
      </c>
      <c r="I46">
        <f t="shared" si="1"/>
        <v>45</v>
      </c>
      <c r="J46">
        <f t="shared" si="4"/>
        <v>1089.6927746601762</v>
      </c>
      <c r="K46">
        <f t="shared" si="6"/>
        <v>22.817679558011051</v>
      </c>
      <c r="L46">
        <f t="shared" si="0"/>
        <v>1112.5104542181873</v>
      </c>
    </row>
    <row r="47" spans="8:12" x14ac:dyDescent="0.35">
      <c r="H47" s="4">
        <v>41548</v>
      </c>
      <c r="I47">
        <f t="shared" si="1"/>
        <v>46</v>
      </c>
      <c r="J47">
        <f t="shared" si="4"/>
        <v>1084.3814600754856</v>
      </c>
      <c r="K47">
        <f t="shared" si="6"/>
        <v>34.806629834254146</v>
      </c>
      <c r="L47">
        <f t="shared" si="0"/>
        <v>1119.1880899097398</v>
      </c>
    </row>
    <row r="48" spans="8:12" x14ac:dyDescent="0.35">
      <c r="H48" s="4">
        <v>41579</v>
      </c>
      <c r="I48">
        <f t="shared" si="1"/>
        <v>47</v>
      </c>
      <c r="J48">
        <f t="shared" si="4"/>
        <v>1078.9282372368812</v>
      </c>
      <c r="K48">
        <f t="shared" si="6"/>
        <v>46.408839779005525</v>
      </c>
      <c r="L48">
        <f t="shared" si="0"/>
        <v>1125.3370770158867</v>
      </c>
    </row>
    <row r="49" spans="8:12" x14ac:dyDescent="0.35">
      <c r="H49" s="4">
        <v>41609</v>
      </c>
      <c r="I49">
        <f t="shared" si="1"/>
        <v>48</v>
      </c>
      <c r="J49">
        <f t="shared" si="4"/>
        <v>1073.6851154100991</v>
      </c>
      <c r="K49">
        <f t="shared" si="6"/>
        <v>58.39779005524862</v>
      </c>
      <c r="L49">
        <f t="shared" si="0"/>
        <v>1132.0829054653477</v>
      </c>
    </row>
    <row r="50" spans="8:12" x14ac:dyDescent="0.35">
      <c r="H50" s="4">
        <v>41640</v>
      </c>
      <c r="I50">
        <f t="shared" si="1"/>
        <v>49</v>
      </c>
      <c r="J50">
        <f t="shared" si="4"/>
        <v>1068.3027510954694</v>
      </c>
      <c r="K50">
        <f t="shared" si="6"/>
        <v>70</v>
      </c>
      <c r="L50">
        <f t="shared" si="0"/>
        <v>1138.3027510954694</v>
      </c>
    </row>
    <row r="51" spans="8:12" x14ac:dyDescent="0.35">
      <c r="H51" s="4">
        <v>41671</v>
      </c>
      <c r="I51">
        <f t="shared" si="1"/>
        <v>50</v>
      </c>
      <c r="J51">
        <f t="shared" si="4"/>
        <v>1062.4653228963973</v>
      </c>
      <c r="K51">
        <f t="shared" si="6"/>
        <v>11.988950276243095</v>
      </c>
      <c r="L51">
        <f t="shared" si="0"/>
        <v>1074.4542731726403</v>
      </c>
    </row>
    <row r="52" spans="8:12" x14ac:dyDescent="0.35">
      <c r="H52" s="4">
        <v>41699</v>
      </c>
      <c r="I52">
        <f t="shared" si="1"/>
        <v>51</v>
      </c>
      <c r="J52">
        <f t="shared" si="4"/>
        <v>1057.2232472640928</v>
      </c>
      <c r="K52">
        <f t="shared" si="6"/>
        <v>22.817679558011051</v>
      </c>
      <c r="L52">
        <f t="shared" si="0"/>
        <v>1080.040926822104</v>
      </c>
    </row>
    <row r="53" spans="8:12" x14ac:dyDescent="0.35">
      <c r="H53" s="4">
        <v>41730</v>
      </c>
      <c r="I53">
        <f t="shared" si="1"/>
        <v>52</v>
      </c>
      <c r="J53">
        <f t="shared" si="4"/>
        <v>1051.4534100611629</v>
      </c>
      <c r="K53">
        <f t="shared" si="6"/>
        <v>34.806629834254146</v>
      </c>
      <c r="L53">
        <f t="shared" si="0"/>
        <v>1086.2600398954171</v>
      </c>
    </row>
    <row r="54" spans="8:12" x14ac:dyDescent="0.35">
      <c r="H54" s="4">
        <v>41760</v>
      </c>
      <c r="I54">
        <f t="shared" si="1"/>
        <v>53</v>
      </c>
      <c r="J54">
        <f t="shared" si="4"/>
        <v>1045.9037913919885</v>
      </c>
      <c r="K54">
        <f t="shared" si="6"/>
        <v>46.408839779005525</v>
      </c>
      <c r="L54">
        <f t="shared" si="0"/>
        <v>1092.3126311709941</v>
      </c>
    </row>
    <row r="55" spans="8:12" x14ac:dyDescent="0.35">
      <c r="H55" s="4">
        <v>41791</v>
      </c>
      <c r="I55">
        <f t="shared" si="1"/>
        <v>54</v>
      </c>
      <c r="J55">
        <f t="shared" si="4"/>
        <v>1040.2046173602894</v>
      </c>
      <c r="K55">
        <f t="shared" si="6"/>
        <v>58.39779005524862</v>
      </c>
      <c r="L55">
        <f t="shared" si="0"/>
        <v>1098.602407415538</v>
      </c>
    </row>
    <row r="56" spans="8:12" x14ac:dyDescent="0.35">
      <c r="H56" s="4">
        <v>41821</v>
      </c>
      <c r="I56">
        <f t="shared" si="1"/>
        <v>55</v>
      </c>
      <c r="J56">
        <f t="shared" si="4"/>
        <v>1034.7237697986113</v>
      </c>
      <c r="K56">
        <f t="shared" si="6"/>
        <v>70</v>
      </c>
      <c r="L56">
        <f t="shared" si="0"/>
        <v>1104.7237697986113</v>
      </c>
    </row>
    <row r="57" spans="8:12" x14ac:dyDescent="0.35">
      <c r="H57" s="4">
        <v>41852</v>
      </c>
      <c r="I57">
        <f t="shared" si="1"/>
        <v>56</v>
      </c>
      <c r="J57">
        <f t="shared" si="4"/>
        <v>1028.7097305477771</v>
      </c>
      <c r="K57">
        <f t="shared" si="6"/>
        <v>11.988950276243095</v>
      </c>
      <c r="L57">
        <f t="shared" si="0"/>
        <v>1040.6986808240201</v>
      </c>
    </row>
    <row r="58" spans="8:12" x14ac:dyDescent="0.35">
      <c r="H58" s="4">
        <v>41883</v>
      </c>
      <c r="I58">
        <f t="shared" si="1"/>
        <v>57</v>
      </c>
      <c r="J58">
        <f t="shared" si="4"/>
        <v>1022.760615927501</v>
      </c>
      <c r="K58">
        <f t="shared" si="6"/>
        <v>22.817679558011051</v>
      </c>
      <c r="L58">
        <f t="shared" si="0"/>
        <v>1045.5782954855122</v>
      </c>
    </row>
    <row r="59" spans="8:12" x14ac:dyDescent="0.35">
      <c r="H59" s="4">
        <v>41913</v>
      </c>
      <c r="I59">
        <f t="shared" si="1"/>
        <v>58</v>
      </c>
      <c r="J59">
        <f t="shared" si="4"/>
        <v>1017.0662612086633</v>
      </c>
      <c r="K59">
        <f t="shared" si="6"/>
        <v>34.806629834254146</v>
      </c>
      <c r="L59">
        <f t="shared" si="0"/>
        <v>1051.8728910429174</v>
      </c>
    </row>
    <row r="60" spans="8:12" x14ac:dyDescent="0.35">
      <c r="H60" s="4">
        <v>41944</v>
      </c>
      <c r="I60">
        <f t="shared" si="1"/>
        <v>59</v>
      </c>
      <c r="J60">
        <f t="shared" si="4"/>
        <v>1011.248137488464</v>
      </c>
      <c r="K60">
        <f t="shared" si="6"/>
        <v>46.408839779005525</v>
      </c>
      <c r="L60">
        <f t="shared" si="0"/>
        <v>1057.6569772674695</v>
      </c>
    </row>
    <row r="61" spans="8:12" x14ac:dyDescent="0.35">
      <c r="H61" s="4">
        <v>41974</v>
      </c>
      <c r="I61">
        <f t="shared" si="1"/>
        <v>60</v>
      </c>
      <c r="J61">
        <f t="shared" si="4"/>
        <v>1005.6826790553546</v>
      </c>
      <c r="K61">
        <f t="shared" si="6"/>
        <v>58.39779005524862</v>
      </c>
      <c r="L61">
        <f t="shared" si="0"/>
        <v>1064.0804691106032</v>
      </c>
    </row>
    <row r="62" spans="8:12" x14ac:dyDescent="0.35">
      <c r="H62" s="4">
        <v>42005</v>
      </c>
      <c r="I62">
        <f t="shared" si="1"/>
        <v>61</v>
      </c>
      <c r="J62">
        <v>1000</v>
      </c>
      <c r="K62">
        <v>0</v>
      </c>
      <c r="L62">
        <f t="shared" si="0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2015-06-05T18:17:20Z</dcterms:created>
  <dcterms:modified xsi:type="dcterms:W3CDTF">2021-03-01T16:49:30Z</dcterms:modified>
</cp:coreProperties>
</file>